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ongleighfoundationuk-my.sharepoint.com/personal/manjeev_longleigh_org/Documents/Desktop/"/>
    </mc:Choice>
  </mc:AlternateContent>
  <xr:revisionPtr revIDLastSave="34" documentId="8_{7FFE30E5-31DB-6045-8C7B-F5C9A73A1C55}" xr6:coauthVersionLast="47" xr6:coauthVersionMax="47" xr10:uidLastSave="{B764DC88-7D30-624E-BE3D-1FD8A4C38560}"/>
  <bookViews>
    <workbookView xWindow="340" yWindow="740" windowWidth="27100" windowHeight="16460" activeTab="1" xr2:uid="{2A91758A-8297-E947-873C-F495DEE5EE7F}"/>
  </bookViews>
  <sheets>
    <sheet name="July - December 2023" sheetId="1" r:id="rId1"/>
    <sheet name="January 2024 - December 2024" sheetId="2" r:id="rId2"/>
  </sheets>
  <externalReferences>
    <externalReference r:id="rId3"/>
    <externalReference r:id="rId4"/>
  </externalReferences>
  <definedNames>
    <definedName name="_xlnm._FilterDatabase" localSheetId="1" hidden="1">'January 2024 - December 2024'!$A$1:$AI$562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62" i="2" l="1"/>
  <c r="AH562" i="2"/>
  <c r="AG562" i="2"/>
  <c r="AF562" i="2"/>
  <c r="AE562" i="2"/>
  <c r="AD562" i="2"/>
  <c r="AC562" i="2"/>
  <c r="AB562" i="2"/>
  <c r="AA562" i="2"/>
  <c r="Z562" i="2"/>
  <c r="Y562" i="2"/>
  <c r="X562" i="2"/>
  <c r="W562" i="2"/>
  <c r="V562" i="2"/>
  <c r="T562" i="2"/>
  <c r="C562" i="2" s="1"/>
  <c r="R562" i="2"/>
  <c r="S562" i="2" s="1"/>
  <c r="Q562" i="2"/>
  <c r="O562" i="2"/>
  <c r="P562" i="2" s="1"/>
  <c r="N562" i="2"/>
  <c r="M562" i="2"/>
  <c r="L562" i="2"/>
  <c r="K562" i="2"/>
  <c r="J562" i="2"/>
  <c r="I562" i="2"/>
  <c r="G562" i="2"/>
  <c r="B562" i="2" s="1"/>
  <c r="F562" i="2"/>
  <c r="A562" i="2" s="1"/>
  <c r="E562" i="2"/>
  <c r="D562" i="2"/>
  <c r="AI561" i="2"/>
  <c r="AH561" i="2"/>
  <c r="AG561" i="2"/>
  <c r="AF561" i="2"/>
  <c r="AE561" i="2"/>
  <c r="AD561" i="2"/>
  <c r="AC561" i="2"/>
  <c r="AB561" i="2"/>
  <c r="AA561" i="2"/>
  <c r="Z561" i="2"/>
  <c r="Y561" i="2"/>
  <c r="X561" i="2"/>
  <c r="W561" i="2"/>
  <c r="V561" i="2"/>
  <c r="T561" i="2"/>
  <c r="C561" i="2" s="1"/>
  <c r="R561" i="2"/>
  <c r="S561" i="2" s="1"/>
  <c r="Q561" i="2"/>
  <c r="O561" i="2"/>
  <c r="P561" i="2" s="1"/>
  <c r="N561" i="2"/>
  <c r="M561" i="2"/>
  <c r="L561" i="2"/>
  <c r="K561" i="2"/>
  <c r="J561" i="2"/>
  <c r="I561" i="2"/>
  <c r="H561" i="2"/>
  <c r="G561" i="2"/>
  <c r="B561" i="2" s="1"/>
  <c r="F561" i="2"/>
  <c r="A561" i="2" s="1"/>
  <c r="E561" i="2"/>
  <c r="D561" i="2"/>
  <c r="AI560" i="2"/>
  <c r="AH560" i="2"/>
  <c r="AG560" i="2"/>
  <c r="AF560" i="2"/>
  <c r="AE560" i="2"/>
  <c r="AD560" i="2"/>
  <c r="AC560" i="2"/>
  <c r="AB560" i="2"/>
  <c r="AA560" i="2"/>
  <c r="Z560" i="2"/>
  <c r="Y560" i="2"/>
  <c r="X560" i="2"/>
  <c r="W560" i="2"/>
  <c r="V560" i="2"/>
  <c r="T560" i="2"/>
  <c r="C560" i="2" s="1"/>
  <c r="R560" i="2"/>
  <c r="S560" i="2" s="1"/>
  <c r="Q560" i="2"/>
  <c r="O560" i="2"/>
  <c r="P560" i="2" s="1"/>
  <c r="N560" i="2"/>
  <c r="M560" i="2"/>
  <c r="L560" i="2"/>
  <c r="K560" i="2"/>
  <c r="J560" i="2"/>
  <c r="I560" i="2"/>
  <c r="G560" i="2"/>
  <c r="B560" i="2" s="1"/>
  <c r="F560" i="2"/>
  <c r="A560" i="2" s="1"/>
  <c r="E560" i="2"/>
  <c r="D560" i="2"/>
  <c r="AI559" i="2"/>
  <c r="AH559" i="2"/>
  <c r="AG559" i="2"/>
  <c r="AF559" i="2"/>
  <c r="AE559" i="2"/>
  <c r="AD559" i="2"/>
  <c r="AC559" i="2"/>
  <c r="AB559" i="2"/>
  <c r="AA559" i="2"/>
  <c r="Z559" i="2"/>
  <c r="Y559" i="2"/>
  <c r="X559" i="2"/>
  <c r="W559" i="2"/>
  <c r="V559" i="2"/>
  <c r="T559" i="2"/>
  <c r="R559" i="2"/>
  <c r="S559" i="2" s="1"/>
  <c r="Q559" i="2"/>
  <c r="O559" i="2"/>
  <c r="P559" i="2" s="1"/>
  <c r="N559" i="2"/>
  <c r="M559" i="2"/>
  <c r="L559" i="2"/>
  <c r="K559" i="2"/>
  <c r="J559" i="2"/>
  <c r="I559" i="2"/>
  <c r="G559" i="2"/>
  <c r="B559" i="2" s="1"/>
  <c r="F559" i="2"/>
  <c r="A559" i="2" s="1"/>
  <c r="E559" i="2"/>
  <c r="D559" i="2"/>
  <c r="C559" i="2"/>
  <c r="AI558" i="2"/>
  <c r="AH558" i="2"/>
  <c r="AG558" i="2"/>
  <c r="AF558" i="2"/>
  <c r="AE558" i="2"/>
  <c r="AD558" i="2"/>
  <c r="AC558" i="2"/>
  <c r="AB558" i="2"/>
  <c r="AA558" i="2"/>
  <c r="Z558" i="2"/>
  <c r="Y558" i="2"/>
  <c r="X558" i="2"/>
  <c r="W558" i="2"/>
  <c r="V558" i="2"/>
  <c r="T558" i="2"/>
  <c r="C558" i="2" s="1"/>
  <c r="R558" i="2"/>
  <c r="S558" i="2" s="1"/>
  <c r="Q558" i="2"/>
  <c r="O558" i="2"/>
  <c r="P558" i="2" s="1"/>
  <c r="N558" i="2"/>
  <c r="M558" i="2"/>
  <c r="L558" i="2"/>
  <c r="K558" i="2"/>
  <c r="J558" i="2"/>
  <c r="I558" i="2"/>
  <c r="G558" i="2"/>
  <c r="F558" i="2"/>
  <c r="A558" i="2" s="1"/>
  <c r="E558" i="2"/>
  <c r="D558" i="2"/>
  <c r="B558" i="2"/>
  <c r="AI557" i="2"/>
  <c r="AH557" i="2"/>
  <c r="AG557" i="2"/>
  <c r="AF557" i="2"/>
  <c r="AE557" i="2"/>
  <c r="AD557" i="2"/>
  <c r="AC557" i="2"/>
  <c r="AB557" i="2"/>
  <c r="AA557" i="2"/>
  <c r="Z557" i="2"/>
  <c r="Y557" i="2"/>
  <c r="X557" i="2"/>
  <c r="W557" i="2"/>
  <c r="V557" i="2"/>
  <c r="T557" i="2"/>
  <c r="C557" i="2" s="1"/>
  <c r="R557" i="2"/>
  <c r="S557" i="2" s="1"/>
  <c r="Q557" i="2"/>
  <c r="O557" i="2"/>
  <c r="P557" i="2" s="1"/>
  <c r="N557" i="2"/>
  <c r="M557" i="2"/>
  <c r="L557" i="2"/>
  <c r="K557" i="2"/>
  <c r="J557" i="2"/>
  <c r="I557" i="2"/>
  <c r="G557" i="2"/>
  <c r="B557" i="2" s="1"/>
  <c r="F557" i="2"/>
  <c r="A557" i="2" s="1"/>
  <c r="E557" i="2"/>
  <c r="D557" i="2"/>
  <c r="AI556" i="2"/>
  <c r="AH556" i="2"/>
  <c r="AG556" i="2"/>
  <c r="AF556" i="2"/>
  <c r="AE556" i="2"/>
  <c r="AD556" i="2"/>
  <c r="AC556" i="2"/>
  <c r="AB556" i="2"/>
  <c r="AA556" i="2"/>
  <c r="Z556" i="2"/>
  <c r="Y556" i="2"/>
  <c r="X556" i="2"/>
  <c r="W556" i="2"/>
  <c r="V556" i="2"/>
  <c r="T556" i="2"/>
  <c r="C556" i="2" s="1"/>
  <c r="R556" i="2"/>
  <c r="S556" i="2" s="1"/>
  <c r="Q556" i="2"/>
  <c r="O556" i="2"/>
  <c r="P556" i="2" s="1"/>
  <c r="N556" i="2"/>
  <c r="M556" i="2"/>
  <c r="L556" i="2"/>
  <c r="K556" i="2"/>
  <c r="J556" i="2"/>
  <c r="I556" i="2"/>
  <c r="G556" i="2"/>
  <c r="B556" i="2" s="1"/>
  <c r="F556" i="2"/>
  <c r="H556" i="2" s="1"/>
  <c r="E556" i="2"/>
  <c r="D556" i="2"/>
  <c r="AI555" i="2"/>
  <c r="AH555" i="2"/>
  <c r="AG555" i="2"/>
  <c r="AF555" i="2"/>
  <c r="AE555" i="2"/>
  <c r="AD555" i="2"/>
  <c r="AC555" i="2"/>
  <c r="AB555" i="2"/>
  <c r="AA555" i="2"/>
  <c r="Z555" i="2"/>
  <c r="Y555" i="2"/>
  <c r="X555" i="2"/>
  <c r="W555" i="2"/>
  <c r="V555" i="2"/>
  <c r="T555" i="2"/>
  <c r="C555" i="2" s="1"/>
  <c r="R555" i="2"/>
  <c r="S555" i="2" s="1"/>
  <c r="Q555" i="2"/>
  <c r="O555" i="2"/>
  <c r="P555" i="2" s="1"/>
  <c r="N555" i="2"/>
  <c r="M555" i="2"/>
  <c r="L555" i="2"/>
  <c r="K555" i="2"/>
  <c r="J555" i="2"/>
  <c r="I555" i="2"/>
  <c r="G555" i="2"/>
  <c r="B555" i="2" s="1"/>
  <c r="F555" i="2"/>
  <c r="E555" i="2"/>
  <c r="D555" i="2"/>
  <c r="AI554" i="2"/>
  <c r="AH554" i="2"/>
  <c r="AG554" i="2"/>
  <c r="AF554" i="2"/>
  <c r="AE554" i="2"/>
  <c r="AD554" i="2"/>
  <c r="AC554" i="2"/>
  <c r="AB554" i="2"/>
  <c r="AA554" i="2"/>
  <c r="Z554" i="2"/>
  <c r="Y554" i="2"/>
  <c r="X554" i="2"/>
  <c r="W554" i="2"/>
  <c r="V554" i="2"/>
  <c r="T554" i="2"/>
  <c r="C554" i="2" s="1"/>
  <c r="R554" i="2"/>
  <c r="S554" i="2" s="1"/>
  <c r="Q554" i="2"/>
  <c r="O554" i="2"/>
  <c r="P554" i="2" s="1"/>
  <c r="N554" i="2"/>
  <c r="M554" i="2"/>
  <c r="L554" i="2"/>
  <c r="K554" i="2"/>
  <c r="J554" i="2"/>
  <c r="I554" i="2"/>
  <c r="G554" i="2"/>
  <c r="B554" i="2" s="1"/>
  <c r="F554" i="2"/>
  <c r="A554" i="2" s="1"/>
  <c r="E554" i="2"/>
  <c r="D554" i="2"/>
  <c r="AI553" i="2"/>
  <c r="AH553" i="2"/>
  <c r="AG553" i="2"/>
  <c r="AF553" i="2"/>
  <c r="AE553" i="2"/>
  <c r="AD553" i="2"/>
  <c r="AC553" i="2"/>
  <c r="AB553" i="2"/>
  <c r="AA553" i="2"/>
  <c r="Z553" i="2"/>
  <c r="Y553" i="2"/>
  <c r="X553" i="2"/>
  <c r="W553" i="2"/>
  <c r="V553" i="2"/>
  <c r="T553" i="2"/>
  <c r="C553" i="2" s="1"/>
  <c r="R553" i="2"/>
  <c r="S553" i="2" s="1"/>
  <c r="Q553" i="2"/>
  <c r="O553" i="2"/>
  <c r="P553" i="2" s="1"/>
  <c r="N553" i="2"/>
  <c r="M553" i="2"/>
  <c r="L553" i="2"/>
  <c r="K553" i="2"/>
  <c r="J553" i="2"/>
  <c r="I553" i="2"/>
  <c r="G553" i="2"/>
  <c r="B553" i="2" s="1"/>
  <c r="F553" i="2"/>
  <c r="A553" i="2" s="1"/>
  <c r="E553" i="2"/>
  <c r="D553" i="2"/>
  <c r="AI552" i="2"/>
  <c r="AH552" i="2"/>
  <c r="AG552" i="2"/>
  <c r="AF552" i="2"/>
  <c r="AE552" i="2"/>
  <c r="AD552" i="2"/>
  <c r="AC552" i="2"/>
  <c r="AB552" i="2"/>
  <c r="AA552" i="2"/>
  <c r="Z552" i="2"/>
  <c r="Y552" i="2"/>
  <c r="X552" i="2"/>
  <c r="W552" i="2"/>
  <c r="V552" i="2"/>
  <c r="T552" i="2"/>
  <c r="C552" i="2" s="1"/>
  <c r="R552" i="2"/>
  <c r="S552" i="2" s="1"/>
  <c r="Q552" i="2"/>
  <c r="O552" i="2"/>
  <c r="P552" i="2" s="1"/>
  <c r="N552" i="2"/>
  <c r="M552" i="2"/>
  <c r="L552" i="2"/>
  <c r="K552" i="2"/>
  <c r="J552" i="2"/>
  <c r="I552" i="2"/>
  <c r="G552" i="2"/>
  <c r="B552" i="2" s="1"/>
  <c r="F552" i="2"/>
  <c r="A552" i="2" s="1"/>
  <c r="E552" i="2"/>
  <c r="D552" i="2"/>
  <c r="AI551" i="2"/>
  <c r="AH551" i="2"/>
  <c r="AG551" i="2"/>
  <c r="AF551" i="2"/>
  <c r="AE551" i="2"/>
  <c r="AD551" i="2"/>
  <c r="AC551" i="2"/>
  <c r="AB551" i="2"/>
  <c r="AA551" i="2"/>
  <c r="Z551" i="2"/>
  <c r="Y551" i="2"/>
  <c r="X551" i="2"/>
  <c r="W551" i="2"/>
  <c r="V551" i="2"/>
  <c r="T551" i="2"/>
  <c r="C551" i="2" s="1"/>
  <c r="R551" i="2"/>
  <c r="S551" i="2" s="1"/>
  <c r="Q551" i="2"/>
  <c r="O551" i="2"/>
  <c r="P551" i="2" s="1"/>
  <c r="N551" i="2"/>
  <c r="M551" i="2"/>
  <c r="L551" i="2"/>
  <c r="K551" i="2"/>
  <c r="J551" i="2"/>
  <c r="I551" i="2"/>
  <c r="G551" i="2"/>
  <c r="B551" i="2" s="1"/>
  <c r="F551" i="2"/>
  <c r="A551" i="2" s="1"/>
  <c r="E551" i="2"/>
  <c r="D551" i="2"/>
  <c r="AI550" i="2"/>
  <c r="AH550" i="2"/>
  <c r="AG550" i="2"/>
  <c r="AF550" i="2"/>
  <c r="AE550" i="2"/>
  <c r="AD550" i="2"/>
  <c r="AC550" i="2"/>
  <c r="AB550" i="2"/>
  <c r="AA550" i="2"/>
  <c r="Z550" i="2"/>
  <c r="Y550" i="2"/>
  <c r="X550" i="2"/>
  <c r="W550" i="2"/>
  <c r="V550" i="2"/>
  <c r="T550" i="2"/>
  <c r="C550" i="2" s="1"/>
  <c r="R550" i="2"/>
  <c r="S550" i="2" s="1"/>
  <c r="Q550" i="2"/>
  <c r="O550" i="2"/>
  <c r="P550" i="2" s="1"/>
  <c r="N550" i="2"/>
  <c r="M550" i="2"/>
  <c r="L550" i="2"/>
  <c r="K550" i="2"/>
  <c r="J550" i="2"/>
  <c r="I550" i="2"/>
  <c r="G550" i="2"/>
  <c r="B550" i="2" s="1"/>
  <c r="F550" i="2"/>
  <c r="A550" i="2" s="1"/>
  <c r="E550" i="2"/>
  <c r="D550" i="2"/>
  <c r="AI549" i="2"/>
  <c r="AH549" i="2"/>
  <c r="AG549" i="2"/>
  <c r="AF549" i="2"/>
  <c r="AE549" i="2"/>
  <c r="AD549" i="2"/>
  <c r="AC549" i="2"/>
  <c r="AB549" i="2"/>
  <c r="AA549" i="2"/>
  <c r="Z549" i="2"/>
  <c r="Y549" i="2"/>
  <c r="X549" i="2"/>
  <c r="W549" i="2"/>
  <c r="V549" i="2"/>
  <c r="T549" i="2"/>
  <c r="C549" i="2" s="1"/>
  <c r="R549" i="2"/>
  <c r="S549" i="2" s="1"/>
  <c r="Q549" i="2"/>
  <c r="O549" i="2"/>
  <c r="P549" i="2" s="1"/>
  <c r="N549" i="2"/>
  <c r="M549" i="2"/>
  <c r="L549" i="2"/>
  <c r="K549" i="2"/>
  <c r="J549" i="2"/>
  <c r="I549" i="2"/>
  <c r="G549" i="2"/>
  <c r="B549" i="2" s="1"/>
  <c r="F549" i="2"/>
  <c r="E549" i="2"/>
  <c r="D549" i="2"/>
  <c r="AI548" i="2"/>
  <c r="AH548" i="2"/>
  <c r="AG548" i="2"/>
  <c r="AF548" i="2"/>
  <c r="AE548" i="2"/>
  <c r="AD548" i="2"/>
  <c r="AC548" i="2"/>
  <c r="AB548" i="2"/>
  <c r="AA548" i="2"/>
  <c r="Z548" i="2"/>
  <c r="Y548" i="2"/>
  <c r="X548" i="2"/>
  <c r="W548" i="2"/>
  <c r="V548" i="2"/>
  <c r="T548" i="2"/>
  <c r="C548" i="2" s="1"/>
  <c r="R548" i="2"/>
  <c r="S548" i="2" s="1"/>
  <c r="Q548" i="2"/>
  <c r="O548" i="2"/>
  <c r="P548" i="2" s="1"/>
  <c r="N548" i="2"/>
  <c r="M548" i="2"/>
  <c r="L548" i="2"/>
  <c r="K548" i="2"/>
  <c r="J548" i="2"/>
  <c r="I548" i="2"/>
  <c r="G548" i="2"/>
  <c r="B548" i="2" s="1"/>
  <c r="F548" i="2"/>
  <c r="H548" i="2" s="1"/>
  <c r="E548" i="2"/>
  <c r="D548" i="2"/>
  <c r="AI547" i="2"/>
  <c r="AH547" i="2"/>
  <c r="AG547" i="2"/>
  <c r="AF547" i="2"/>
  <c r="AE547" i="2"/>
  <c r="AD547" i="2"/>
  <c r="AC547" i="2"/>
  <c r="AB547" i="2"/>
  <c r="AA547" i="2"/>
  <c r="Z547" i="2"/>
  <c r="Y547" i="2"/>
  <c r="X547" i="2"/>
  <c r="W547" i="2"/>
  <c r="V547" i="2"/>
  <c r="T547" i="2"/>
  <c r="C547" i="2" s="1"/>
  <c r="R547" i="2"/>
  <c r="S547" i="2" s="1"/>
  <c r="Q547" i="2"/>
  <c r="O547" i="2"/>
  <c r="P547" i="2" s="1"/>
  <c r="N547" i="2"/>
  <c r="M547" i="2"/>
  <c r="L547" i="2"/>
  <c r="K547" i="2"/>
  <c r="J547" i="2"/>
  <c r="I547" i="2"/>
  <c r="G547" i="2"/>
  <c r="B547" i="2" s="1"/>
  <c r="F547" i="2"/>
  <c r="A547" i="2" s="1"/>
  <c r="E547" i="2"/>
  <c r="D547" i="2"/>
  <c r="AI546" i="2"/>
  <c r="AH546" i="2"/>
  <c r="AG546" i="2"/>
  <c r="AF546" i="2"/>
  <c r="AE546" i="2"/>
  <c r="AD546" i="2"/>
  <c r="AC546" i="2"/>
  <c r="AB546" i="2"/>
  <c r="AA546" i="2"/>
  <c r="Z546" i="2"/>
  <c r="Y546" i="2"/>
  <c r="X546" i="2"/>
  <c r="W546" i="2"/>
  <c r="V546" i="2"/>
  <c r="T546" i="2"/>
  <c r="C546" i="2" s="1"/>
  <c r="R546" i="2"/>
  <c r="S546" i="2" s="1"/>
  <c r="Q546" i="2"/>
  <c r="O546" i="2"/>
  <c r="P546" i="2" s="1"/>
  <c r="N546" i="2"/>
  <c r="M546" i="2"/>
  <c r="L546" i="2"/>
  <c r="K546" i="2"/>
  <c r="J546" i="2"/>
  <c r="I546" i="2"/>
  <c r="G546" i="2"/>
  <c r="B546" i="2" s="1"/>
  <c r="F546" i="2"/>
  <c r="A546" i="2" s="1"/>
  <c r="E546" i="2"/>
  <c r="D546" i="2"/>
  <c r="AI545" i="2"/>
  <c r="AH545" i="2"/>
  <c r="AG545" i="2"/>
  <c r="AF545" i="2"/>
  <c r="AE545" i="2"/>
  <c r="AD545" i="2"/>
  <c r="AC545" i="2"/>
  <c r="AB545" i="2"/>
  <c r="AA545" i="2"/>
  <c r="Z545" i="2"/>
  <c r="Y545" i="2"/>
  <c r="X545" i="2"/>
  <c r="W545" i="2"/>
  <c r="V545" i="2"/>
  <c r="T545" i="2"/>
  <c r="C545" i="2" s="1"/>
  <c r="R545" i="2"/>
  <c r="S545" i="2" s="1"/>
  <c r="Q545" i="2"/>
  <c r="O545" i="2"/>
  <c r="P545" i="2" s="1"/>
  <c r="N545" i="2"/>
  <c r="M545" i="2"/>
  <c r="L545" i="2"/>
  <c r="K545" i="2"/>
  <c r="J545" i="2"/>
  <c r="I545" i="2"/>
  <c r="G545" i="2"/>
  <c r="B545" i="2" s="1"/>
  <c r="F545" i="2"/>
  <c r="A545" i="2" s="1"/>
  <c r="E545" i="2"/>
  <c r="D545" i="2"/>
  <c r="AI544" i="2"/>
  <c r="AH544" i="2"/>
  <c r="AG544" i="2"/>
  <c r="AF544" i="2"/>
  <c r="AE544" i="2"/>
  <c r="AD544" i="2"/>
  <c r="AC544" i="2"/>
  <c r="AB544" i="2"/>
  <c r="AA544" i="2"/>
  <c r="Z544" i="2"/>
  <c r="Y544" i="2"/>
  <c r="X544" i="2"/>
  <c r="W544" i="2"/>
  <c r="V544" i="2"/>
  <c r="T544" i="2"/>
  <c r="C544" i="2" s="1"/>
  <c r="R544" i="2"/>
  <c r="S544" i="2" s="1"/>
  <c r="Q544" i="2"/>
  <c r="O544" i="2"/>
  <c r="P544" i="2" s="1"/>
  <c r="N544" i="2"/>
  <c r="M544" i="2"/>
  <c r="L544" i="2"/>
  <c r="K544" i="2"/>
  <c r="J544" i="2"/>
  <c r="I544" i="2"/>
  <c r="G544" i="2"/>
  <c r="B544" i="2" s="1"/>
  <c r="F544" i="2"/>
  <c r="H544" i="2" s="1"/>
  <c r="E544" i="2"/>
  <c r="D544" i="2"/>
  <c r="AI543" i="2"/>
  <c r="AH543" i="2"/>
  <c r="AG543" i="2"/>
  <c r="AF543" i="2"/>
  <c r="AE543" i="2"/>
  <c r="AD543" i="2"/>
  <c r="AC543" i="2"/>
  <c r="AB543" i="2"/>
  <c r="AA543" i="2"/>
  <c r="Z543" i="2"/>
  <c r="Y543" i="2"/>
  <c r="X543" i="2"/>
  <c r="W543" i="2"/>
  <c r="V543" i="2"/>
  <c r="T543" i="2"/>
  <c r="C543" i="2" s="1"/>
  <c r="R543" i="2"/>
  <c r="S543" i="2" s="1"/>
  <c r="Q543" i="2"/>
  <c r="O543" i="2"/>
  <c r="P543" i="2" s="1"/>
  <c r="N543" i="2"/>
  <c r="M543" i="2"/>
  <c r="L543" i="2"/>
  <c r="K543" i="2"/>
  <c r="J543" i="2"/>
  <c r="I543" i="2"/>
  <c r="G543" i="2"/>
  <c r="B543" i="2" s="1"/>
  <c r="F543" i="2"/>
  <c r="A543" i="2" s="1"/>
  <c r="E543" i="2"/>
  <c r="D543" i="2"/>
  <c r="AI542" i="2"/>
  <c r="AH542" i="2"/>
  <c r="AG542" i="2"/>
  <c r="AF542" i="2"/>
  <c r="AE542" i="2"/>
  <c r="AD542" i="2"/>
  <c r="AC542" i="2"/>
  <c r="AB542" i="2"/>
  <c r="AA542" i="2"/>
  <c r="Z542" i="2"/>
  <c r="Y542" i="2"/>
  <c r="X542" i="2"/>
  <c r="W542" i="2"/>
  <c r="V542" i="2"/>
  <c r="T542" i="2"/>
  <c r="C542" i="2" s="1"/>
  <c r="R542" i="2"/>
  <c r="S542" i="2" s="1"/>
  <c r="Q542" i="2"/>
  <c r="O542" i="2"/>
  <c r="P542" i="2" s="1"/>
  <c r="N542" i="2"/>
  <c r="M542" i="2"/>
  <c r="L542" i="2"/>
  <c r="K542" i="2"/>
  <c r="J542" i="2"/>
  <c r="I542" i="2"/>
  <c r="G542" i="2"/>
  <c r="B542" i="2" s="1"/>
  <c r="F542" i="2"/>
  <c r="A542" i="2" s="1"/>
  <c r="E542" i="2"/>
  <c r="D542" i="2"/>
  <c r="AI541" i="2"/>
  <c r="AH541" i="2"/>
  <c r="AG541" i="2"/>
  <c r="AF541" i="2"/>
  <c r="AE541" i="2"/>
  <c r="AD541" i="2"/>
  <c r="AC541" i="2"/>
  <c r="AB541" i="2"/>
  <c r="AA541" i="2"/>
  <c r="Z541" i="2"/>
  <c r="Y541" i="2"/>
  <c r="X541" i="2"/>
  <c r="W541" i="2"/>
  <c r="V541" i="2"/>
  <c r="T541" i="2"/>
  <c r="C541" i="2" s="1"/>
  <c r="R541" i="2"/>
  <c r="S541" i="2" s="1"/>
  <c r="Q541" i="2"/>
  <c r="O541" i="2"/>
  <c r="P541" i="2" s="1"/>
  <c r="N541" i="2"/>
  <c r="M541" i="2"/>
  <c r="L541" i="2"/>
  <c r="K541" i="2"/>
  <c r="J541" i="2"/>
  <c r="I541" i="2"/>
  <c r="G541" i="2"/>
  <c r="B541" i="2" s="1"/>
  <c r="F541" i="2"/>
  <c r="H541" i="2" s="1"/>
  <c r="E541" i="2"/>
  <c r="D541" i="2"/>
  <c r="AI540" i="2"/>
  <c r="AH540" i="2"/>
  <c r="AG540" i="2"/>
  <c r="AF540" i="2"/>
  <c r="AE540" i="2"/>
  <c r="AD540" i="2"/>
  <c r="AC540" i="2"/>
  <c r="AB540" i="2"/>
  <c r="AA540" i="2"/>
  <c r="Z540" i="2"/>
  <c r="Y540" i="2"/>
  <c r="X540" i="2"/>
  <c r="W540" i="2"/>
  <c r="V540" i="2"/>
  <c r="T540" i="2"/>
  <c r="C540" i="2" s="1"/>
  <c r="R540" i="2"/>
  <c r="S540" i="2" s="1"/>
  <c r="Q540" i="2"/>
  <c r="O540" i="2"/>
  <c r="P540" i="2" s="1"/>
  <c r="N540" i="2"/>
  <c r="M540" i="2"/>
  <c r="L540" i="2"/>
  <c r="K540" i="2"/>
  <c r="J540" i="2"/>
  <c r="I540" i="2"/>
  <c r="G540" i="2"/>
  <c r="B540" i="2" s="1"/>
  <c r="F540" i="2"/>
  <c r="E540" i="2"/>
  <c r="D540" i="2"/>
  <c r="AI539" i="2"/>
  <c r="AH539" i="2"/>
  <c r="AG539" i="2"/>
  <c r="AF539" i="2"/>
  <c r="AE539" i="2"/>
  <c r="AD539" i="2"/>
  <c r="AC539" i="2"/>
  <c r="AB539" i="2"/>
  <c r="AA539" i="2"/>
  <c r="Z539" i="2"/>
  <c r="Y539" i="2"/>
  <c r="X539" i="2"/>
  <c r="W539" i="2"/>
  <c r="V539" i="2"/>
  <c r="T539" i="2"/>
  <c r="C539" i="2" s="1"/>
  <c r="R539" i="2"/>
  <c r="S539" i="2" s="1"/>
  <c r="Q539" i="2"/>
  <c r="O539" i="2"/>
  <c r="P539" i="2" s="1"/>
  <c r="N539" i="2"/>
  <c r="M539" i="2"/>
  <c r="L539" i="2"/>
  <c r="K539" i="2"/>
  <c r="J539" i="2"/>
  <c r="I539" i="2"/>
  <c r="G539" i="2"/>
  <c r="B539" i="2" s="1"/>
  <c r="F539" i="2"/>
  <c r="H539" i="2" s="1"/>
  <c r="E539" i="2"/>
  <c r="D539" i="2"/>
  <c r="AI538" i="2"/>
  <c r="AH538" i="2"/>
  <c r="AG538" i="2"/>
  <c r="AF538" i="2"/>
  <c r="AE538" i="2"/>
  <c r="AD538" i="2"/>
  <c r="AC538" i="2"/>
  <c r="AB538" i="2"/>
  <c r="AA538" i="2"/>
  <c r="Z538" i="2"/>
  <c r="Y538" i="2"/>
  <c r="X538" i="2"/>
  <c r="W538" i="2"/>
  <c r="V538" i="2"/>
  <c r="T538" i="2"/>
  <c r="C538" i="2" s="1"/>
  <c r="R538" i="2"/>
  <c r="S538" i="2" s="1"/>
  <c r="Q538" i="2"/>
  <c r="O538" i="2"/>
  <c r="P538" i="2" s="1"/>
  <c r="N538" i="2"/>
  <c r="M538" i="2"/>
  <c r="L538" i="2"/>
  <c r="K538" i="2"/>
  <c r="J538" i="2"/>
  <c r="I538" i="2"/>
  <c r="G538" i="2"/>
  <c r="B538" i="2" s="1"/>
  <c r="F538" i="2"/>
  <c r="A538" i="2" s="1"/>
  <c r="E538" i="2"/>
  <c r="D538" i="2"/>
  <c r="AI537" i="2"/>
  <c r="AH537" i="2"/>
  <c r="AG537" i="2"/>
  <c r="AF537" i="2"/>
  <c r="AE537" i="2"/>
  <c r="AD537" i="2"/>
  <c r="AC537" i="2"/>
  <c r="AB537" i="2"/>
  <c r="AA537" i="2"/>
  <c r="Z537" i="2"/>
  <c r="Y537" i="2"/>
  <c r="X537" i="2"/>
  <c r="W537" i="2"/>
  <c r="V537" i="2"/>
  <c r="T537" i="2"/>
  <c r="C537" i="2" s="1"/>
  <c r="R537" i="2"/>
  <c r="S537" i="2" s="1"/>
  <c r="Q537" i="2"/>
  <c r="O537" i="2"/>
  <c r="P537" i="2" s="1"/>
  <c r="N537" i="2"/>
  <c r="M537" i="2"/>
  <c r="L537" i="2"/>
  <c r="K537" i="2"/>
  <c r="J537" i="2"/>
  <c r="I537" i="2"/>
  <c r="G537" i="2"/>
  <c r="B537" i="2" s="1"/>
  <c r="F537" i="2"/>
  <c r="A537" i="2" s="1"/>
  <c r="E537" i="2"/>
  <c r="D537" i="2"/>
  <c r="AI536" i="2"/>
  <c r="AH536" i="2"/>
  <c r="AG536" i="2"/>
  <c r="AF536" i="2"/>
  <c r="AE536" i="2"/>
  <c r="AD536" i="2"/>
  <c r="AC536" i="2"/>
  <c r="AB536" i="2"/>
  <c r="AA536" i="2"/>
  <c r="Z536" i="2"/>
  <c r="Y536" i="2"/>
  <c r="X536" i="2"/>
  <c r="W536" i="2"/>
  <c r="V536" i="2"/>
  <c r="T536" i="2"/>
  <c r="C536" i="2" s="1"/>
  <c r="R536" i="2"/>
  <c r="S536" i="2" s="1"/>
  <c r="Q536" i="2"/>
  <c r="O536" i="2"/>
  <c r="P536" i="2" s="1"/>
  <c r="N536" i="2"/>
  <c r="M536" i="2"/>
  <c r="L536" i="2"/>
  <c r="K536" i="2"/>
  <c r="J536" i="2"/>
  <c r="I536" i="2"/>
  <c r="G536" i="2"/>
  <c r="B536" i="2" s="1"/>
  <c r="F536" i="2"/>
  <c r="A536" i="2" s="1"/>
  <c r="E536" i="2"/>
  <c r="D536" i="2"/>
  <c r="AI535" i="2"/>
  <c r="AH535" i="2"/>
  <c r="AG535" i="2"/>
  <c r="AF535" i="2"/>
  <c r="AE535" i="2"/>
  <c r="AD535" i="2"/>
  <c r="AC535" i="2"/>
  <c r="AB535" i="2"/>
  <c r="AA535" i="2"/>
  <c r="Z535" i="2"/>
  <c r="Y535" i="2"/>
  <c r="X535" i="2"/>
  <c r="W535" i="2"/>
  <c r="V535" i="2"/>
  <c r="T535" i="2"/>
  <c r="C535" i="2" s="1"/>
  <c r="R535" i="2"/>
  <c r="S535" i="2" s="1"/>
  <c r="Q535" i="2"/>
  <c r="O535" i="2"/>
  <c r="P535" i="2" s="1"/>
  <c r="N535" i="2"/>
  <c r="M535" i="2"/>
  <c r="L535" i="2"/>
  <c r="K535" i="2"/>
  <c r="J535" i="2"/>
  <c r="I535" i="2"/>
  <c r="G535" i="2"/>
  <c r="B535" i="2" s="1"/>
  <c r="F535" i="2"/>
  <c r="A535" i="2" s="1"/>
  <c r="E535" i="2"/>
  <c r="D535" i="2"/>
  <c r="AI534" i="2"/>
  <c r="AH534" i="2"/>
  <c r="AG534" i="2"/>
  <c r="AF534" i="2"/>
  <c r="AE534" i="2"/>
  <c r="AD534" i="2"/>
  <c r="AC534" i="2"/>
  <c r="AB534" i="2"/>
  <c r="AA534" i="2"/>
  <c r="Z534" i="2"/>
  <c r="Y534" i="2"/>
  <c r="X534" i="2"/>
  <c r="W534" i="2"/>
  <c r="V534" i="2"/>
  <c r="T534" i="2"/>
  <c r="C534" i="2" s="1"/>
  <c r="R534" i="2"/>
  <c r="S534" i="2" s="1"/>
  <c r="Q534" i="2"/>
  <c r="O534" i="2"/>
  <c r="P534" i="2" s="1"/>
  <c r="N534" i="2"/>
  <c r="M534" i="2"/>
  <c r="L534" i="2"/>
  <c r="K534" i="2"/>
  <c r="J534" i="2"/>
  <c r="I534" i="2"/>
  <c r="G534" i="2"/>
  <c r="B534" i="2" s="1"/>
  <c r="F534" i="2"/>
  <c r="A534" i="2" s="1"/>
  <c r="E534" i="2"/>
  <c r="D534" i="2"/>
  <c r="AI533" i="2"/>
  <c r="AH533" i="2"/>
  <c r="AG533" i="2"/>
  <c r="AF533" i="2"/>
  <c r="AE533" i="2"/>
  <c r="AD533" i="2"/>
  <c r="AC533" i="2"/>
  <c r="AB533" i="2"/>
  <c r="AA533" i="2"/>
  <c r="Z533" i="2"/>
  <c r="Y533" i="2"/>
  <c r="X533" i="2"/>
  <c r="W533" i="2"/>
  <c r="V533" i="2"/>
  <c r="T533" i="2"/>
  <c r="C533" i="2" s="1"/>
  <c r="R533" i="2"/>
  <c r="S533" i="2" s="1"/>
  <c r="Q533" i="2"/>
  <c r="O533" i="2"/>
  <c r="P533" i="2" s="1"/>
  <c r="N533" i="2"/>
  <c r="M533" i="2"/>
  <c r="L533" i="2"/>
  <c r="K533" i="2"/>
  <c r="J533" i="2"/>
  <c r="I533" i="2"/>
  <c r="G533" i="2"/>
  <c r="B533" i="2" s="1"/>
  <c r="F533" i="2"/>
  <c r="H533" i="2" s="1"/>
  <c r="E533" i="2"/>
  <c r="D533" i="2"/>
  <c r="AI532" i="2"/>
  <c r="AH532" i="2"/>
  <c r="AG532" i="2"/>
  <c r="AF532" i="2"/>
  <c r="AE532" i="2"/>
  <c r="AD532" i="2"/>
  <c r="AC532" i="2"/>
  <c r="AB532" i="2"/>
  <c r="AA532" i="2"/>
  <c r="Z532" i="2"/>
  <c r="Y532" i="2"/>
  <c r="X532" i="2"/>
  <c r="W532" i="2"/>
  <c r="V532" i="2"/>
  <c r="T532" i="2"/>
  <c r="C532" i="2" s="1"/>
  <c r="R532" i="2"/>
  <c r="S532" i="2" s="1"/>
  <c r="Q532" i="2"/>
  <c r="O532" i="2"/>
  <c r="P532" i="2" s="1"/>
  <c r="N532" i="2"/>
  <c r="M532" i="2"/>
  <c r="L532" i="2"/>
  <c r="K532" i="2"/>
  <c r="J532" i="2"/>
  <c r="I532" i="2"/>
  <c r="G532" i="2"/>
  <c r="B532" i="2" s="1"/>
  <c r="F532" i="2"/>
  <c r="H532" i="2" s="1"/>
  <c r="E532" i="2"/>
  <c r="D532" i="2"/>
  <c r="AI531" i="2"/>
  <c r="AH531" i="2"/>
  <c r="AG531" i="2"/>
  <c r="AF531" i="2"/>
  <c r="AE531" i="2"/>
  <c r="AD531" i="2"/>
  <c r="AC531" i="2"/>
  <c r="AB531" i="2"/>
  <c r="AA531" i="2"/>
  <c r="Z531" i="2"/>
  <c r="Y531" i="2"/>
  <c r="X531" i="2"/>
  <c r="W531" i="2"/>
  <c r="V531" i="2"/>
  <c r="T531" i="2"/>
  <c r="C531" i="2" s="1"/>
  <c r="R531" i="2"/>
  <c r="S531" i="2" s="1"/>
  <c r="Q531" i="2"/>
  <c r="O531" i="2"/>
  <c r="P531" i="2" s="1"/>
  <c r="N531" i="2"/>
  <c r="M531" i="2"/>
  <c r="L531" i="2"/>
  <c r="K531" i="2"/>
  <c r="J531" i="2"/>
  <c r="I531" i="2"/>
  <c r="G531" i="2"/>
  <c r="B531" i="2" s="1"/>
  <c r="F531" i="2"/>
  <c r="A531" i="2" s="1"/>
  <c r="E531" i="2"/>
  <c r="D531" i="2"/>
  <c r="AI530" i="2"/>
  <c r="AH530" i="2"/>
  <c r="AG530" i="2"/>
  <c r="AF530" i="2"/>
  <c r="AE530" i="2"/>
  <c r="AD530" i="2"/>
  <c r="AC530" i="2"/>
  <c r="AB530" i="2"/>
  <c r="AA530" i="2"/>
  <c r="Z530" i="2"/>
  <c r="Y530" i="2"/>
  <c r="X530" i="2"/>
  <c r="W530" i="2"/>
  <c r="V530" i="2"/>
  <c r="T530" i="2"/>
  <c r="C530" i="2" s="1"/>
  <c r="R530" i="2"/>
  <c r="S530" i="2" s="1"/>
  <c r="Q530" i="2"/>
  <c r="O530" i="2"/>
  <c r="P530" i="2" s="1"/>
  <c r="N530" i="2"/>
  <c r="M530" i="2"/>
  <c r="L530" i="2"/>
  <c r="K530" i="2"/>
  <c r="J530" i="2"/>
  <c r="I530" i="2"/>
  <c r="G530" i="2"/>
  <c r="B530" i="2" s="1"/>
  <c r="F530" i="2"/>
  <c r="A530" i="2" s="1"/>
  <c r="E530" i="2"/>
  <c r="D530" i="2"/>
  <c r="AI529" i="2"/>
  <c r="AH529" i="2"/>
  <c r="AG529" i="2"/>
  <c r="AF529" i="2"/>
  <c r="AE529" i="2"/>
  <c r="AD529" i="2"/>
  <c r="AC529" i="2"/>
  <c r="AB529" i="2"/>
  <c r="AA529" i="2"/>
  <c r="Z529" i="2"/>
  <c r="Y529" i="2"/>
  <c r="X529" i="2"/>
  <c r="W529" i="2"/>
  <c r="V529" i="2"/>
  <c r="T529" i="2"/>
  <c r="C529" i="2" s="1"/>
  <c r="R529" i="2"/>
  <c r="S529" i="2" s="1"/>
  <c r="Q529" i="2"/>
  <c r="O529" i="2"/>
  <c r="P529" i="2" s="1"/>
  <c r="N529" i="2"/>
  <c r="M529" i="2"/>
  <c r="L529" i="2"/>
  <c r="K529" i="2"/>
  <c r="J529" i="2"/>
  <c r="I529" i="2"/>
  <c r="G529" i="2"/>
  <c r="B529" i="2" s="1"/>
  <c r="F529" i="2"/>
  <c r="A529" i="2" s="1"/>
  <c r="E529" i="2"/>
  <c r="D529" i="2"/>
  <c r="AI528" i="2"/>
  <c r="AH528" i="2"/>
  <c r="AG528" i="2"/>
  <c r="AF528" i="2"/>
  <c r="AE528" i="2"/>
  <c r="AD528" i="2"/>
  <c r="AC528" i="2"/>
  <c r="AB528" i="2"/>
  <c r="AA528" i="2"/>
  <c r="Z528" i="2"/>
  <c r="Y528" i="2"/>
  <c r="X528" i="2"/>
  <c r="W528" i="2"/>
  <c r="V528" i="2"/>
  <c r="T528" i="2"/>
  <c r="C528" i="2" s="1"/>
  <c r="R528" i="2"/>
  <c r="S528" i="2" s="1"/>
  <c r="Q528" i="2"/>
  <c r="O528" i="2"/>
  <c r="P528" i="2" s="1"/>
  <c r="N528" i="2"/>
  <c r="M528" i="2"/>
  <c r="L528" i="2"/>
  <c r="K528" i="2"/>
  <c r="J528" i="2"/>
  <c r="I528" i="2"/>
  <c r="G528" i="2"/>
  <c r="B528" i="2" s="1"/>
  <c r="F528" i="2"/>
  <c r="A528" i="2" s="1"/>
  <c r="E528" i="2"/>
  <c r="D528" i="2"/>
  <c r="AI527" i="2"/>
  <c r="AH527" i="2"/>
  <c r="AG527" i="2"/>
  <c r="AF527" i="2"/>
  <c r="AE527" i="2"/>
  <c r="AD527" i="2"/>
  <c r="AC527" i="2"/>
  <c r="AB527" i="2"/>
  <c r="AA527" i="2"/>
  <c r="Z527" i="2"/>
  <c r="Y527" i="2"/>
  <c r="X527" i="2"/>
  <c r="W527" i="2"/>
  <c r="V527" i="2"/>
  <c r="T527" i="2"/>
  <c r="C527" i="2" s="1"/>
  <c r="R527" i="2"/>
  <c r="S527" i="2" s="1"/>
  <c r="Q527" i="2"/>
  <c r="O527" i="2"/>
  <c r="P527" i="2" s="1"/>
  <c r="N527" i="2"/>
  <c r="M527" i="2"/>
  <c r="L527" i="2"/>
  <c r="K527" i="2"/>
  <c r="J527" i="2"/>
  <c r="I527" i="2"/>
  <c r="G527" i="2"/>
  <c r="B527" i="2" s="1"/>
  <c r="F527" i="2"/>
  <c r="A527" i="2" s="1"/>
  <c r="E527" i="2"/>
  <c r="D527" i="2"/>
  <c r="AI526" i="2"/>
  <c r="AH526" i="2"/>
  <c r="AG526" i="2"/>
  <c r="AF526" i="2"/>
  <c r="AE526" i="2"/>
  <c r="AD526" i="2"/>
  <c r="AC526" i="2"/>
  <c r="AB526" i="2"/>
  <c r="AA526" i="2"/>
  <c r="Z526" i="2"/>
  <c r="Y526" i="2"/>
  <c r="X526" i="2"/>
  <c r="W526" i="2"/>
  <c r="V526" i="2"/>
  <c r="T526" i="2"/>
  <c r="C526" i="2" s="1"/>
  <c r="R526" i="2"/>
  <c r="S526" i="2" s="1"/>
  <c r="Q526" i="2"/>
  <c r="O526" i="2"/>
  <c r="P526" i="2" s="1"/>
  <c r="N526" i="2"/>
  <c r="M526" i="2"/>
  <c r="L526" i="2"/>
  <c r="K526" i="2"/>
  <c r="J526" i="2"/>
  <c r="I526" i="2"/>
  <c r="G526" i="2"/>
  <c r="B526" i="2" s="1"/>
  <c r="F526" i="2"/>
  <c r="A526" i="2" s="1"/>
  <c r="E526" i="2"/>
  <c r="D526" i="2"/>
  <c r="AI525" i="2"/>
  <c r="AH525" i="2"/>
  <c r="AG525" i="2"/>
  <c r="AF525" i="2"/>
  <c r="AE525" i="2"/>
  <c r="AD525" i="2"/>
  <c r="AC525" i="2"/>
  <c r="AB525" i="2"/>
  <c r="AA525" i="2"/>
  <c r="Z525" i="2"/>
  <c r="Y525" i="2"/>
  <c r="X525" i="2"/>
  <c r="W525" i="2"/>
  <c r="V525" i="2"/>
  <c r="T525" i="2"/>
  <c r="C525" i="2" s="1"/>
  <c r="R525" i="2"/>
  <c r="S525" i="2" s="1"/>
  <c r="Q525" i="2"/>
  <c r="O525" i="2"/>
  <c r="P525" i="2" s="1"/>
  <c r="N525" i="2"/>
  <c r="M525" i="2"/>
  <c r="L525" i="2"/>
  <c r="K525" i="2"/>
  <c r="J525" i="2"/>
  <c r="I525" i="2"/>
  <c r="G525" i="2"/>
  <c r="B525" i="2" s="1"/>
  <c r="F525" i="2"/>
  <c r="H525" i="2" s="1"/>
  <c r="E525" i="2"/>
  <c r="D525" i="2"/>
  <c r="AI524" i="2"/>
  <c r="AH524" i="2"/>
  <c r="AG524" i="2"/>
  <c r="AF524" i="2"/>
  <c r="AE524" i="2"/>
  <c r="AD524" i="2"/>
  <c r="AC524" i="2"/>
  <c r="AB524" i="2"/>
  <c r="AA524" i="2"/>
  <c r="Z524" i="2"/>
  <c r="Y524" i="2"/>
  <c r="X524" i="2"/>
  <c r="W524" i="2"/>
  <c r="V524" i="2"/>
  <c r="T524" i="2"/>
  <c r="C524" i="2" s="1"/>
  <c r="R524" i="2"/>
  <c r="S524" i="2" s="1"/>
  <c r="Q524" i="2"/>
  <c r="O524" i="2"/>
  <c r="P524" i="2" s="1"/>
  <c r="N524" i="2"/>
  <c r="M524" i="2"/>
  <c r="L524" i="2"/>
  <c r="K524" i="2"/>
  <c r="J524" i="2"/>
  <c r="I524" i="2"/>
  <c r="G524" i="2"/>
  <c r="B524" i="2" s="1"/>
  <c r="F524" i="2"/>
  <c r="H524" i="2" s="1"/>
  <c r="E524" i="2"/>
  <c r="D524" i="2"/>
  <c r="AI523" i="2"/>
  <c r="AH523" i="2"/>
  <c r="AG523" i="2"/>
  <c r="AF523" i="2"/>
  <c r="AE523" i="2"/>
  <c r="AD523" i="2"/>
  <c r="AC523" i="2"/>
  <c r="AB523" i="2"/>
  <c r="AA523" i="2"/>
  <c r="Z523" i="2"/>
  <c r="Y523" i="2"/>
  <c r="X523" i="2"/>
  <c r="W523" i="2"/>
  <c r="V523" i="2"/>
  <c r="T523" i="2"/>
  <c r="C523" i="2" s="1"/>
  <c r="R523" i="2"/>
  <c r="S523" i="2" s="1"/>
  <c r="Q523" i="2"/>
  <c r="O523" i="2"/>
  <c r="P523" i="2" s="1"/>
  <c r="N523" i="2"/>
  <c r="M523" i="2"/>
  <c r="L523" i="2"/>
  <c r="K523" i="2"/>
  <c r="J523" i="2"/>
  <c r="I523" i="2"/>
  <c r="G523" i="2"/>
  <c r="B523" i="2" s="1"/>
  <c r="F523" i="2"/>
  <c r="A523" i="2" s="1"/>
  <c r="E523" i="2"/>
  <c r="D523" i="2"/>
  <c r="AI522" i="2"/>
  <c r="AH522" i="2"/>
  <c r="AG522" i="2"/>
  <c r="AF522" i="2"/>
  <c r="AE522" i="2"/>
  <c r="AD522" i="2"/>
  <c r="AC522" i="2"/>
  <c r="AB522" i="2"/>
  <c r="AA522" i="2"/>
  <c r="Z522" i="2"/>
  <c r="Y522" i="2"/>
  <c r="X522" i="2"/>
  <c r="W522" i="2"/>
  <c r="V522" i="2"/>
  <c r="T522" i="2"/>
  <c r="C522" i="2" s="1"/>
  <c r="R522" i="2"/>
  <c r="S522" i="2" s="1"/>
  <c r="Q522" i="2"/>
  <c r="O522" i="2"/>
  <c r="P522" i="2" s="1"/>
  <c r="N522" i="2"/>
  <c r="M522" i="2"/>
  <c r="L522" i="2"/>
  <c r="K522" i="2"/>
  <c r="J522" i="2"/>
  <c r="I522" i="2"/>
  <c r="G522" i="2"/>
  <c r="B522" i="2" s="1"/>
  <c r="F522" i="2"/>
  <c r="A522" i="2" s="1"/>
  <c r="E522" i="2"/>
  <c r="D522" i="2"/>
  <c r="AI521" i="2"/>
  <c r="AH521" i="2"/>
  <c r="AG521" i="2"/>
  <c r="AF521" i="2"/>
  <c r="AE521" i="2"/>
  <c r="AD521" i="2"/>
  <c r="AC521" i="2"/>
  <c r="AB521" i="2"/>
  <c r="AA521" i="2"/>
  <c r="Z521" i="2"/>
  <c r="Y521" i="2"/>
  <c r="X521" i="2"/>
  <c r="W521" i="2"/>
  <c r="V521" i="2"/>
  <c r="T521" i="2"/>
  <c r="C521" i="2" s="1"/>
  <c r="R521" i="2"/>
  <c r="S521" i="2" s="1"/>
  <c r="Q521" i="2"/>
  <c r="O521" i="2"/>
  <c r="P521" i="2" s="1"/>
  <c r="N521" i="2"/>
  <c r="M521" i="2"/>
  <c r="L521" i="2"/>
  <c r="K521" i="2"/>
  <c r="J521" i="2"/>
  <c r="I521" i="2"/>
  <c r="G521" i="2"/>
  <c r="B521" i="2" s="1"/>
  <c r="F521" i="2"/>
  <c r="A521" i="2" s="1"/>
  <c r="E521" i="2"/>
  <c r="D521" i="2"/>
  <c r="AI520" i="2"/>
  <c r="AH520" i="2"/>
  <c r="AG520" i="2"/>
  <c r="AF520" i="2"/>
  <c r="AE520" i="2"/>
  <c r="AD520" i="2"/>
  <c r="AC520" i="2"/>
  <c r="AB520" i="2"/>
  <c r="AA520" i="2"/>
  <c r="Z520" i="2"/>
  <c r="Y520" i="2"/>
  <c r="X520" i="2"/>
  <c r="W520" i="2"/>
  <c r="V520" i="2"/>
  <c r="T520" i="2"/>
  <c r="C520" i="2" s="1"/>
  <c r="R520" i="2"/>
  <c r="S520" i="2" s="1"/>
  <c r="Q520" i="2"/>
  <c r="O520" i="2"/>
  <c r="P520" i="2" s="1"/>
  <c r="N520" i="2"/>
  <c r="M520" i="2"/>
  <c r="L520" i="2"/>
  <c r="K520" i="2"/>
  <c r="J520" i="2"/>
  <c r="I520" i="2"/>
  <c r="G520" i="2"/>
  <c r="B520" i="2" s="1"/>
  <c r="F520" i="2"/>
  <c r="A520" i="2" s="1"/>
  <c r="E520" i="2"/>
  <c r="D520" i="2"/>
  <c r="AI519" i="2"/>
  <c r="AH519" i="2"/>
  <c r="AG519" i="2"/>
  <c r="AF519" i="2"/>
  <c r="AE519" i="2"/>
  <c r="AD519" i="2"/>
  <c r="AC519" i="2"/>
  <c r="AB519" i="2"/>
  <c r="AA519" i="2"/>
  <c r="Z519" i="2"/>
  <c r="Y519" i="2"/>
  <c r="X519" i="2"/>
  <c r="W519" i="2"/>
  <c r="V519" i="2"/>
  <c r="T519" i="2"/>
  <c r="C519" i="2" s="1"/>
  <c r="R519" i="2"/>
  <c r="S519" i="2" s="1"/>
  <c r="Q519" i="2"/>
  <c r="O519" i="2"/>
  <c r="P519" i="2" s="1"/>
  <c r="N519" i="2"/>
  <c r="M519" i="2"/>
  <c r="L519" i="2"/>
  <c r="K519" i="2"/>
  <c r="J519" i="2"/>
  <c r="I519" i="2"/>
  <c r="G519" i="2"/>
  <c r="B519" i="2" s="1"/>
  <c r="F519" i="2"/>
  <c r="A519" i="2" s="1"/>
  <c r="E519" i="2"/>
  <c r="D519" i="2"/>
  <c r="AI518" i="2"/>
  <c r="AH518" i="2"/>
  <c r="AG518" i="2"/>
  <c r="AF518" i="2"/>
  <c r="AE518" i="2"/>
  <c r="AD518" i="2"/>
  <c r="AC518" i="2"/>
  <c r="AB518" i="2"/>
  <c r="AA518" i="2"/>
  <c r="Z518" i="2"/>
  <c r="Y518" i="2"/>
  <c r="X518" i="2"/>
  <c r="W518" i="2"/>
  <c r="V518" i="2"/>
  <c r="T518" i="2"/>
  <c r="C518" i="2" s="1"/>
  <c r="R518" i="2"/>
  <c r="S518" i="2" s="1"/>
  <c r="Q518" i="2"/>
  <c r="O518" i="2"/>
  <c r="P518" i="2" s="1"/>
  <c r="N518" i="2"/>
  <c r="M518" i="2"/>
  <c r="L518" i="2"/>
  <c r="K518" i="2"/>
  <c r="J518" i="2"/>
  <c r="I518" i="2"/>
  <c r="G518" i="2"/>
  <c r="B518" i="2" s="1"/>
  <c r="F518" i="2"/>
  <c r="A518" i="2" s="1"/>
  <c r="E518" i="2"/>
  <c r="D518" i="2"/>
  <c r="AI517" i="2"/>
  <c r="AH517" i="2"/>
  <c r="AG517" i="2"/>
  <c r="AF517" i="2"/>
  <c r="AE517" i="2"/>
  <c r="AD517" i="2"/>
  <c r="AC517" i="2"/>
  <c r="AB517" i="2"/>
  <c r="AA517" i="2"/>
  <c r="Z517" i="2"/>
  <c r="Y517" i="2"/>
  <c r="X517" i="2"/>
  <c r="W517" i="2"/>
  <c r="V517" i="2"/>
  <c r="T517" i="2"/>
  <c r="C517" i="2" s="1"/>
  <c r="R517" i="2"/>
  <c r="S517" i="2" s="1"/>
  <c r="Q517" i="2"/>
  <c r="O517" i="2"/>
  <c r="P517" i="2" s="1"/>
  <c r="N517" i="2"/>
  <c r="M517" i="2"/>
  <c r="L517" i="2"/>
  <c r="K517" i="2"/>
  <c r="J517" i="2"/>
  <c r="I517" i="2"/>
  <c r="G517" i="2"/>
  <c r="B517" i="2" s="1"/>
  <c r="F517" i="2"/>
  <c r="H517" i="2" s="1"/>
  <c r="E517" i="2"/>
  <c r="D517" i="2"/>
  <c r="AI516" i="2"/>
  <c r="AH516" i="2"/>
  <c r="AG516" i="2"/>
  <c r="AF516" i="2"/>
  <c r="AE516" i="2"/>
  <c r="AD516" i="2"/>
  <c r="AC516" i="2"/>
  <c r="AB516" i="2"/>
  <c r="AA516" i="2"/>
  <c r="Z516" i="2"/>
  <c r="Y516" i="2"/>
  <c r="X516" i="2"/>
  <c r="W516" i="2"/>
  <c r="V516" i="2"/>
  <c r="T516" i="2"/>
  <c r="C516" i="2" s="1"/>
  <c r="R516" i="2"/>
  <c r="S516" i="2" s="1"/>
  <c r="Q516" i="2"/>
  <c r="O516" i="2"/>
  <c r="P516" i="2" s="1"/>
  <c r="N516" i="2"/>
  <c r="M516" i="2"/>
  <c r="L516" i="2"/>
  <c r="K516" i="2"/>
  <c r="J516" i="2"/>
  <c r="I516" i="2"/>
  <c r="G516" i="2"/>
  <c r="B516" i="2" s="1"/>
  <c r="F516" i="2"/>
  <c r="H516" i="2" s="1"/>
  <c r="E516" i="2"/>
  <c r="D516" i="2"/>
  <c r="AI515" i="2"/>
  <c r="AH515" i="2"/>
  <c r="AG515" i="2"/>
  <c r="AF515" i="2"/>
  <c r="AE515" i="2"/>
  <c r="AD515" i="2"/>
  <c r="AC515" i="2"/>
  <c r="AB515" i="2"/>
  <c r="AA515" i="2"/>
  <c r="Z515" i="2"/>
  <c r="Y515" i="2"/>
  <c r="X515" i="2"/>
  <c r="W515" i="2"/>
  <c r="V515" i="2"/>
  <c r="T515" i="2"/>
  <c r="C515" i="2" s="1"/>
  <c r="R515" i="2"/>
  <c r="S515" i="2" s="1"/>
  <c r="Q515" i="2"/>
  <c r="O515" i="2"/>
  <c r="P515" i="2" s="1"/>
  <c r="N515" i="2"/>
  <c r="M515" i="2"/>
  <c r="L515" i="2"/>
  <c r="K515" i="2"/>
  <c r="J515" i="2"/>
  <c r="I515" i="2"/>
  <c r="G515" i="2"/>
  <c r="B515" i="2" s="1"/>
  <c r="F515" i="2"/>
  <c r="H515" i="2" s="1"/>
  <c r="E515" i="2"/>
  <c r="D515" i="2"/>
  <c r="AI514" i="2"/>
  <c r="AH514" i="2"/>
  <c r="AG514" i="2"/>
  <c r="AF514" i="2"/>
  <c r="AE514" i="2"/>
  <c r="AD514" i="2"/>
  <c r="AC514" i="2"/>
  <c r="AB514" i="2"/>
  <c r="AA514" i="2"/>
  <c r="Z514" i="2"/>
  <c r="Y514" i="2"/>
  <c r="X514" i="2"/>
  <c r="W514" i="2"/>
  <c r="V514" i="2"/>
  <c r="T514" i="2"/>
  <c r="C514" i="2" s="1"/>
  <c r="R514" i="2"/>
  <c r="S514" i="2" s="1"/>
  <c r="Q514" i="2"/>
  <c r="O514" i="2"/>
  <c r="P514" i="2" s="1"/>
  <c r="N514" i="2"/>
  <c r="M514" i="2"/>
  <c r="L514" i="2"/>
  <c r="K514" i="2"/>
  <c r="J514" i="2"/>
  <c r="I514" i="2"/>
  <c r="G514" i="2"/>
  <c r="B514" i="2" s="1"/>
  <c r="F514" i="2"/>
  <c r="A514" i="2" s="1"/>
  <c r="E514" i="2"/>
  <c r="D514" i="2"/>
  <c r="AI513" i="2"/>
  <c r="AH513" i="2"/>
  <c r="AG513" i="2"/>
  <c r="AF513" i="2"/>
  <c r="AE513" i="2"/>
  <c r="AD513" i="2"/>
  <c r="AC513" i="2"/>
  <c r="AB513" i="2"/>
  <c r="AA513" i="2"/>
  <c r="Z513" i="2"/>
  <c r="Y513" i="2"/>
  <c r="X513" i="2"/>
  <c r="W513" i="2"/>
  <c r="V513" i="2"/>
  <c r="T513" i="2"/>
  <c r="C513" i="2" s="1"/>
  <c r="R513" i="2"/>
  <c r="S513" i="2" s="1"/>
  <c r="Q513" i="2"/>
  <c r="O513" i="2"/>
  <c r="P513" i="2" s="1"/>
  <c r="N513" i="2"/>
  <c r="M513" i="2"/>
  <c r="L513" i="2"/>
  <c r="K513" i="2"/>
  <c r="J513" i="2"/>
  <c r="I513" i="2"/>
  <c r="G513" i="2"/>
  <c r="B513" i="2" s="1"/>
  <c r="F513" i="2"/>
  <c r="H513" i="2" s="1"/>
  <c r="E513" i="2"/>
  <c r="D513" i="2"/>
  <c r="AI512" i="2"/>
  <c r="AH512" i="2"/>
  <c r="AG512" i="2"/>
  <c r="AF512" i="2"/>
  <c r="AE512" i="2"/>
  <c r="AD512" i="2"/>
  <c r="AC512" i="2"/>
  <c r="AB512" i="2"/>
  <c r="AA512" i="2"/>
  <c r="Z512" i="2"/>
  <c r="Y512" i="2"/>
  <c r="X512" i="2"/>
  <c r="W512" i="2"/>
  <c r="V512" i="2"/>
  <c r="T512" i="2"/>
  <c r="C512" i="2" s="1"/>
  <c r="R512" i="2"/>
  <c r="S512" i="2" s="1"/>
  <c r="Q512" i="2"/>
  <c r="O512" i="2"/>
  <c r="P512" i="2" s="1"/>
  <c r="N512" i="2"/>
  <c r="M512" i="2"/>
  <c r="L512" i="2"/>
  <c r="K512" i="2"/>
  <c r="J512" i="2"/>
  <c r="I512" i="2"/>
  <c r="G512" i="2"/>
  <c r="B512" i="2" s="1"/>
  <c r="F512" i="2"/>
  <c r="A512" i="2" s="1"/>
  <c r="E512" i="2"/>
  <c r="D512" i="2"/>
  <c r="AI511" i="2"/>
  <c r="AH511" i="2"/>
  <c r="AG511" i="2"/>
  <c r="AF511" i="2"/>
  <c r="AE511" i="2"/>
  <c r="AD511" i="2"/>
  <c r="AC511" i="2"/>
  <c r="AB511" i="2"/>
  <c r="AA511" i="2"/>
  <c r="Z511" i="2"/>
  <c r="Y511" i="2"/>
  <c r="X511" i="2"/>
  <c r="W511" i="2"/>
  <c r="V511" i="2"/>
  <c r="T511" i="2"/>
  <c r="C511" i="2" s="1"/>
  <c r="R511" i="2"/>
  <c r="S511" i="2" s="1"/>
  <c r="Q511" i="2"/>
  <c r="O511" i="2"/>
  <c r="P511" i="2" s="1"/>
  <c r="N511" i="2"/>
  <c r="M511" i="2"/>
  <c r="L511" i="2"/>
  <c r="K511" i="2"/>
  <c r="J511" i="2"/>
  <c r="I511" i="2"/>
  <c r="G511" i="2"/>
  <c r="B511" i="2" s="1"/>
  <c r="F511" i="2"/>
  <c r="A511" i="2" s="1"/>
  <c r="E511" i="2"/>
  <c r="D511" i="2"/>
  <c r="AI510" i="2"/>
  <c r="AH510" i="2"/>
  <c r="AG510" i="2"/>
  <c r="AF510" i="2"/>
  <c r="AE510" i="2"/>
  <c r="AD510" i="2"/>
  <c r="AC510" i="2"/>
  <c r="AB510" i="2"/>
  <c r="AA510" i="2"/>
  <c r="Z510" i="2"/>
  <c r="Y510" i="2"/>
  <c r="X510" i="2"/>
  <c r="W510" i="2"/>
  <c r="V510" i="2"/>
  <c r="T510" i="2"/>
  <c r="C510" i="2" s="1"/>
  <c r="R510" i="2"/>
  <c r="S510" i="2" s="1"/>
  <c r="Q510" i="2"/>
  <c r="O510" i="2"/>
  <c r="P510" i="2" s="1"/>
  <c r="N510" i="2"/>
  <c r="M510" i="2"/>
  <c r="L510" i="2"/>
  <c r="K510" i="2"/>
  <c r="J510" i="2"/>
  <c r="I510" i="2"/>
  <c r="G510" i="2"/>
  <c r="B510" i="2" s="1"/>
  <c r="F510" i="2"/>
  <c r="H510" i="2" s="1"/>
  <c r="E510" i="2"/>
  <c r="D510" i="2"/>
  <c r="AI509" i="2"/>
  <c r="AH509" i="2"/>
  <c r="AG509" i="2"/>
  <c r="AF509" i="2"/>
  <c r="AE509" i="2"/>
  <c r="AD509" i="2"/>
  <c r="AC509" i="2"/>
  <c r="AB509" i="2"/>
  <c r="AA509" i="2"/>
  <c r="Z509" i="2"/>
  <c r="Y509" i="2"/>
  <c r="X509" i="2"/>
  <c r="W509" i="2"/>
  <c r="V509" i="2"/>
  <c r="T509" i="2"/>
  <c r="C509" i="2" s="1"/>
  <c r="R509" i="2"/>
  <c r="S509" i="2" s="1"/>
  <c r="Q509" i="2"/>
  <c r="O509" i="2"/>
  <c r="P509" i="2" s="1"/>
  <c r="N509" i="2"/>
  <c r="M509" i="2"/>
  <c r="L509" i="2"/>
  <c r="K509" i="2"/>
  <c r="J509" i="2"/>
  <c r="I509" i="2"/>
  <c r="G509" i="2"/>
  <c r="B509" i="2" s="1"/>
  <c r="F509" i="2"/>
  <c r="H509" i="2" s="1"/>
  <c r="E509" i="2"/>
  <c r="D509" i="2"/>
  <c r="AI508" i="2"/>
  <c r="AH508" i="2"/>
  <c r="AG508" i="2"/>
  <c r="AF508" i="2"/>
  <c r="AE508" i="2"/>
  <c r="AD508" i="2"/>
  <c r="AC508" i="2"/>
  <c r="AB508" i="2"/>
  <c r="AA508" i="2"/>
  <c r="Z508" i="2"/>
  <c r="Y508" i="2"/>
  <c r="X508" i="2"/>
  <c r="W508" i="2"/>
  <c r="V508" i="2"/>
  <c r="T508" i="2"/>
  <c r="C508" i="2" s="1"/>
  <c r="R508" i="2"/>
  <c r="S508" i="2" s="1"/>
  <c r="Q508" i="2"/>
  <c r="O508" i="2"/>
  <c r="P508" i="2" s="1"/>
  <c r="N508" i="2"/>
  <c r="M508" i="2"/>
  <c r="L508" i="2"/>
  <c r="K508" i="2"/>
  <c r="J508" i="2"/>
  <c r="I508" i="2"/>
  <c r="G508" i="2"/>
  <c r="B508" i="2" s="1"/>
  <c r="F508" i="2"/>
  <c r="E508" i="2"/>
  <c r="D508" i="2"/>
  <c r="AI507" i="2"/>
  <c r="AH507" i="2"/>
  <c r="AG507" i="2"/>
  <c r="AF507" i="2"/>
  <c r="AE507" i="2"/>
  <c r="AD507" i="2"/>
  <c r="AC507" i="2"/>
  <c r="AB507" i="2"/>
  <c r="AA507" i="2"/>
  <c r="Z507" i="2"/>
  <c r="Y507" i="2"/>
  <c r="X507" i="2"/>
  <c r="W507" i="2"/>
  <c r="V507" i="2"/>
  <c r="T507" i="2"/>
  <c r="C507" i="2" s="1"/>
  <c r="R507" i="2"/>
  <c r="S507" i="2" s="1"/>
  <c r="Q507" i="2"/>
  <c r="O507" i="2"/>
  <c r="P507" i="2" s="1"/>
  <c r="N507" i="2"/>
  <c r="M507" i="2"/>
  <c r="L507" i="2"/>
  <c r="K507" i="2"/>
  <c r="J507" i="2"/>
  <c r="I507" i="2"/>
  <c r="G507" i="2"/>
  <c r="B507" i="2" s="1"/>
  <c r="F507" i="2"/>
  <c r="A507" i="2" s="1"/>
  <c r="E507" i="2"/>
  <c r="D507" i="2"/>
  <c r="AI506" i="2"/>
  <c r="AH506" i="2"/>
  <c r="AG506" i="2"/>
  <c r="AF506" i="2"/>
  <c r="AE506" i="2"/>
  <c r="AD506" i="2"/>
  <c r="AC506" i="2"/>
  <c r="AB506" i="2"/>
  <c r="AA506" i="2"/>
  <c r="Z506" i="2"/>
  <c r="Y506" i="2"/>
  <c r="X506" i="2"/>
  <c r="W506" i="2"/>
  <c r="V506" i="2"/>
  <c r="T506" i="2"/>
  <c r="C506" i="2" s="1"/>
  <c r="R506" i="2"/>
  <c r="S506" i="2" s="1"/>
  <c r="Q506" i="2"/>
  <c r="O506" i="2"/>
  <c r="P506" i="2" s="1"/>
  <c r="N506" i="2"/>
  <c r="M506" i="2"/>
  <c r="L506" i="2"/>
  <c r="K506" i="2"/>
  <c r="J506" i="2"/>
  <c r="I506" i="2"/>
  <c r="G506" i="2"/>
  <c r="B506" i="2" s="1"/>
  <c r="F506" i="2"/>
  <c r="A506" i="2" s="1"/>
  <c r="E506" i="2"/>
  <c r="D506" i="2"/>
  <c r="AI505" i="2"/>
  <c r="AH505" i="2"/>
  <c r="AG505" i="2"/>
  <c r="AF505" i="2"/>
  <c r="AE505" i="2"/>
  <c r="AD505" i="2"/>
  <c r="AC505" i="2"/>
  <c r="AB505" i="2"/>
  <c r="AA505" i="2"/>
  <c r="Z505" i="2"/>
  <c r="Y505" i="2"/>
  <c r="X505" i="2"/>
  <c r="W505" i="2"/>
  <c r="V505" i="2"/>
  <c r="T505" i="2"/>
  <c r="C505" i="2" s="1"/>
  <c r="R505" i="2"/>
  <c r="S505" i="2" s="1"/>
  <c r="Q505" i="2"/>
  <c r="O505" i="2"/>
  <c r="P505" i="2" s="1"/>
  <c r="N505" i="2"/>
  <c r="M505" i="2"/>
  <c r="L505" i="2"/>
  <c r="K505" i="2"/>
  <c r="J505" i="2"/>
  <c r="I505" i="2"/>
  <c r="G505" i="2"/>
  <c r="B505" i="2" s="1"/>
  <c r="F505" i="2"/>
  <c r="H505" i="2" s="1"/>
  <c r="E505" i="2"/>
  <c r="D505" i="2"/>
  <c r="AI504" i="2"/>
  <c r="AH504" i="2"/>
  <c r="AG504" i="2"/>
  <c r="AF504" i="2"/>
  <c r="AE504" i="2"/>
  <c r="AD504" i="2"/>
  <c r="AC504" i="2"/>
  <c r="AB504" i="2"/>
  <c r="AA504" i="2"/>
  <c r="Z504" i="2"/>
  <c r="Y504" i="2"/>
  <c r="X504" i="2"/>
  <c r="W504" i="2"/>
  <c r="V504" i="2"/>
  <c r="T504" i="2"/>
  <c r="C504" i="2" s="1"/>
  <c r="R504" i="2"/>
  <c r="S504" i="2" s="1"/>
  <c r="Q504" i="2"/>
  <c r="O504" i="2"/>
  <c r="P504" i="2" s="1"/>
  <c r="N504" i="2"/>
  <c r="M504" i="2"/>
  <c r="L504" i="2"/>
  <c r="K504" i="2"/>
  <c r="J504" i="2"/>
  <c r="I504" i="2"/>
  <c r="G504" i="2"/>
  <c r="B504" i="2" s="1"/>
  <c r="F504" i="2"/>
  <c r="A504" i="2" s="1"/>
  <c r="E504" i="2"/>
  <c r="D504" i="2"/>
  <c r="AI503" i="2"/>
  <c r="AH503" i="2"/>
  <c r="AG503" i="2"/>
  <c r="AF503" i="2"/>
  <c r="AE503" i="2"/>
  <c r="AD503" i="2"/>
  <c r="AC503" i="2"/>
  <c r="AB503" i="2"/>
  <c r="AA503" i="2"/>
  <c r="Z503" i="2"/>
  <c r="Y503" i="2"/>
  <c r="X503" i="2"/>
  <c r="W503" i="2"/>
  <c r="V503" i="2"/>
  <c r="T503" i="2"/>
  <c r="C503" i="2" s="1"/>
  <c r="R503" i="2"/>
  <c r="S503" i="2" s="1"/>
  <c r="Q503" i="2"/>
  <c r="O503" i="2"/>
  <c r="P503" i="2" s="1"/>
  <c r="N503" i="2"/>
  <c r="M503" i="2"/>
  <c r="L503" i="2"/>
  <c r="K503" i="2"/>
  <c r="J503" i="2"/>
  <c r="I503" i="2"/>
  <c r="G503" i="2"/>
  <c r="B503" i="2" s="1"/>
  <c r="F503" i="2"/>
  <c r="A503" i="2" s="1"/>
  <c r="E503" i="2"/>
  <c r="D503" i="2"/>
  <c r="AI502" i="2"/>
  <c r="AH502" i="2"/>
  <c r="AG502" i="2"/>
  <c r="AF502" i="2"/>
  <c r="AE502" i="2"/>
  <c r="AD502" i="2"/>
  <c r="AC502" i="2"/>
  <c r="AB502" i="2"/>
  <c r="AA502" i="2"/>
  <c r="Z502" i="2"/>
  <c r="Y502" i="2"/>
  <c r="X502" i="2"/>
  <c r="W502" i="2"/>
  <c r="V502" i="2"/>
  <c r="T502" i="2"/>
  <c r="C502" i="2" s="1"/>
  <c r="R502" i="2"/>
  <c r="S502" i="2" s="1"/>
  <c r="Q502" i="2"/>
  <c r="O502" i="2"/>
  <c r="P502" i="2" s="1"/>
  <c r="N502" i="2"/>
  <c r="M502" i="2"/>
  <c r="L502" i="2"/>
  <c r="K502" i="2"/>
  <c r="J502" i="2"/>
  <c r="I502" i="2"/>
  <c r="G502" i="2"/>
  <c r="B502" i="2" s="1"/>
  <c r="F502" i="2"/>
  <c r="H502" i="2" s="1"/>
  <c r="E502" i="2"/>
  <c r="D502" i="2"/>
  <c r="AI501" i="2"/>
  <c r="AH501" i="2"/>
  <c r="AG501" i="2"/>
  <c r="AF501" i="2"/>
  <c r="AE501" i="2"/>
  <c r="AD501" i="2"/>
  <c r="AC501" i="2"/>
  <c r="AB501" i="2"/>
  <c r="AA501" i="2"/>
  <c r="Z501" i="2"/>
  <c r="Y501" i="2"/>
  <c r="X501" i="2"/>
  <c r="W501" i="2"/>
  <c r="V501" i="2"/>
  <c r="T501" i="2"/>
  <c r="C501" i="2" s="1"/>
  <c r="R501" i="2"/>
  <c r="S501" i="2" s="1"/>
  <c r="Q501" i="2"/>
  <c r="O501" i="2"/>
  <c r="P501" i="2" s="1"/>
  <c r="N501" i="2"/>
  <c r="M501" i="2"/>
  <c r="L501" i="2"/>
  <c r="K501" i="2"/>
  <c r="J501" i="2"/>
  <c r="I501" i="2"/>
  <c r="G501" i="2"/>
  <c r="B501" i="2" s="1"/>
  <c r="F501" i="2"/>
  <c r="H501" i="2" s="1"/>
  <c r="E501" i="2"/>
  <c r="D501" i="2"/>
  <c r="AI500" i="2"/>
  <c r="AH500" i="2"/>
  <c r="AG500" i="2"/>
  <c r="AF500" i="2"/>
  <c r="AE500" i="2"/>
  <c r="AD500" i="2"/>
  <c r="AC500" i="2"/>
  <c r="AB500" i="2"/>
  <c r="AA500" i="2"/>
  <c r="Z500" i="2"/>
  <c r="Y500" i="2"/>
  <c r="X500" i="2"/>
  <c r="W500" i="2"/>
  <c r="V500" i="2"/>
  <c r="T500" i="2"/>
  <c r="C500" i="2" s="1"/>
  <c r="R500" i="2"/>
  <c r="S500" i="2" s="1"/>
  <c r="Q500" i="2"/>
  <c r="O500" i="2"/>
  <c r="P500" i="2" s="1"/>
  <c r="N500" i="2"/>
  <c r="M500" i="2"/>
  <c r="L500" i="2"/>
  <c r="K500" i="2"/>
  <c r="J500" i="2"/>
  <c r="I500" i="2"/>
  <c r="G500" i="2"/>
  <c r="B500" i="2" s="1"/>
  <c r="F500" i="2"/>
  <c r="H500" i="2" s="1"/>
  <c r="E500" i="2"/>
  <c r="D500" i="2"/>
  <c r="AI499" i="2"/>
  <c r="AH499" i="2"/>
  <c r="AG499" i="2"/>
  <c r="AF499" i="2"/>
  <c r="AE499" i="2"/>
  <c r="AD499" i="2"/>
  <c r="AC499" i="2"/>
  <c r="AB499" i="2"/>
  <c r="AA499" i="2"/>
  <c r="Z499" i="2"/>
  <c r="Y499" i="2"/>
  <c r="X499" i="2"/>
  <c r="W499" i="2"/>
  <c r="V499" i="2"/>
  <c r="T499" i="2"/>
  <c r="C499" i="2" s="1"/>
  <c r="R499" i="2"/>
  <c r="S499" i="2" s="1"/>
  <c r="Q499" i="2"/>
  <c r="O499" i="2"/>
  <c r="P499" i="2" s="1"/>
  <c r="N499" i="2"/>
  <c r="M499" i="2"/>
  <c r="L499" i="2"/>
  <c r="K499" i="2"/>
  <c r="J499" i="2"/>
  <c r="I499" i="2"/>
  <c r="G499" i="2"/>
  <c r="B499" i="2" s="1"/>
  <c r="F499" i="2"/>
  <c r="A499" i="2" s="1"/>
  <c r="E499" i="2"/>
  <c r="D499" i="2"/>
  <c r="AI498" i="2"/>
  <c r="AH498" i="2"/>
  <c r="AG498" i="2"/>
  <c r="AF498" i="2"/>
  <c r="AE498" i="2"/>
  <c r="AD498" i="2"/>
  <c r="AC498" i="2"/>
  <c r="AB498" i="2"/>
  <c r="AA498" i="2"/>
  <c r="Z498" i="2"/>
  <c r="Y498" i="2"/>
  <c r="X498" i="2"/>
  <c r="W498" i="2"/>
  <c r="V498" i="2"/>
  <c r="T498" i="2"/>
  <c r="C498" i="2" s="1"/>
  <c r="R498" i="2"/>
  <c r="S498" i="2" s="1"/>
  <c r="Q498" i="2"/>
  <c r="O498" i="2"/>
  <c r="P498" i="2" s="1"/>
  <c r="N498" i="2"/>
  <c r="M498" i="2"/>
  <c r="L498" i="2"/>
  <c r="K498" i="2"/>
  <c r="J498" i="2"/>
  <c r="I498" i="2"/>
  <c r="G498" i="2"/>
  <c r="B498" i="2" s="1"/>
  <c r="F498" i="2"/>
  <c r="A498" i="2" s="1"/>
  <c r="E498" i="2"/>
  <c r="D498" i="2"/>
  <c r="AI497" i="2"/>
  <c r="AH497" i="2"/>
  <c r="AG497" i="2"/>
  <c r="AF497" i="2"/>
  <c r="AE497" i="2"/>
  <c r="AD497" i="2"/>
  <c r="AC497" i="2"/>
  <c r="AB497" i="2"/>
  <c r="AA497" i="2"/>
  <c r="Z497" i="2"/>
  <c r="Y497" i="2"/>
  <c r="X497" i="2"/>
  <c r="W497" i="2"/>
  <c r="V497" i="2"/>
  <c r="T497" i="2"/>
  <c r="C497" i="2" s="1"/>
  <c r="R497" i="2"/>
  <c r="S497" i="2" s="1"/>
  <c r="Q497" i="2"/>
  <c r="O497" i="2"/>
  <c r="P497" i="2" s="1"/>
  <c r="N497" i="2"/>
  <c r="M497" i="2"/>
  <c r="L497" i="2"/>
  <c r="K497" i="2"/>
  <c r="J497" i="2"/>
  <c r="I497" i="2"/>
  <c r="G497" i="2"/>
  <c r="B497" i="2" s="1"/>
  <c r="F497" i="2"/>
  <c r="A497" i="2" s="1"/>
  <c r="E497" i="2"/>
  <c r="D497" i="2"/>
  <c r="AI496" i="2"/>
  <c r="AH496" i="2"/>
  <c r="AG496" i="2"/>
  <c r="AF496" i="2"/>
  <c r="AE496" i="2"/>
  <c r="AD496" i="2"/>
  <c r="AC496" i="2"/>
  <c r="AB496" i="2"/>
  <c r="AA496" i="2"/>
  <c r="Z496" i="2"/>
  <c r="Y496" i="2"/>
  <c r="X496" i="2"/>
  <c r="W496" i="2"/>
  <c r="V496" i="2"/>
  <c r="T496" i="2"/>
  <c r="C496" i="2" s="1"/>
  <c r="R496" i="2"/>
  <c r="S496" i="2" s="1"/>
  <c r="Q496" i="2"/>
  <c r="P496" i="2"/>
  <c r="O496" i="2"/>
  <c r="N496" i="2"/>
  <c r="M496" i="2"/>
  <c r="L496" i="2"/>
  <c r="K496" i="2"/>
  <c r="J496" i="2"/>
  <c r="I496" i="2"/>
  <c r="G496" i="2"/>
  <c r="B496" i="2" s="1"/>
  <c r="F496" i="2"/>
  <c r="A496" i="2" s="1"/>
  <c r="E496" i="2"/>
  <c r="D496" i="2"/>
  <c r="AI495" i="2"/>
  <c r="AH495" i="2"/>
  <c r="AG495" i="2"/>
  <c r="AF495" i="2"/>
  <c r="AE495" i="2"/>
  <c r="AD495" i="2"/>
  <c r="AC495" i="2"/>
  <c r="AB495" i="2"/>
  <c r="AA495" i="2"/>
  <c r="Z495" i="2"/>
  <c r="Y495" i="2"/>
  <c r="X495" i="2"/>
  <c r="W495" i="2"/>
  <c r="V495" i="2"/>
  <c r="T495" i="2"/>
  <c r="C495" i="2" s="1"/>
  <c r="R495" i="2"/>
  <c r="S495" i="2" s="1"/>
  <c r="Q495" i="2"/>
  <c r="O495" i="2"/>
  <c r="P495" i="2" s="1"/>
  <c r="N495" i="2"/>
  <c r="M495" i="2"/>
  <c r="L495" i="2"/>
  <c r="K495" i="2"/>
  <c r="J495" i="2"/>
  <c r="I495" i="2"/>
  <c r="H495" i="2"/>
  <c r="G495" i="2"/>
  <c r="B495" i="2" s="1"/>
  <c r="F495" i="2"/>
  <c r="A495" i="2" s="1"/>
  <c r="E495" i="2"/>
  <c r="D495" i="2"/>
  <c r="AI494" i="2"/>
  <c r="AH494" i="2"/>
  <c r="AG494" i="2"/>
  <c r="AF494" i="2"/>
  <c r="AE494" i="2"/>
  <c r="AD494" i="2"/>
  <c r="AC494" i="2"/>
  <c r="AB494" i="2"/>
  <c r="AA494" i="2"/>
  <c r="Z494" i="2"/>
  <c r="Y494" i="2"/>
  <c r="X494" i="2"/>
  <c r="W494" i="2"/>
  <c r="V494" i="2"/>
  <c r="T494" i="2"/>
  <c r="C494" i="2" s="1"/>
  <c r="R494" i="2"/>
  <c r="S494" i="2" s="1"/>
  <c r="Q494" i="2"/>
  <c r="O494" i="2"/>
  <c r="P494" i="2" s="1"/>
  <c r="N494" i="2"/>
  <c r="M494" i="2"/>
  <c r="L494" i="2"/>
  <c r="K494" i="2"/>
  <c r="J494" i="2"/>
  <c r="I494" i="2"/>
  <c r="G494" i="2"/>
  <c r="B494" i="2" s="1"/>
  <c r="F494" i="2"/>
  <c r="H494" i="2" s="1"/>
  <c r="E494" i="2"/>
  <c r="D494" i="2"/>
  <c r="AI493" i="2"/>
  <c r="AH493" i="2"/>
  <c r="AG493" i="2"/>
  <c r="AF493" i="2"/>
  <c r="AE493" i="2"/>
  <c r="AD493" i="2"/>
  <c r="AC493" i="2"/>
  <c r="AB493" i="2"/>
  <c r="AA493" i="2"/>
  <c r="Z493" i="2"/>
  <c r="Y493" i="2"/>
  <c r="X493" i="2"/>
  <c r="W493" i="2"/>
  <c r="V493" i="2"/>
  <c r="T493" i="2"/>
  <c r="C493" i="2" s="1"/>
  <c r="R493" i="2"/>
  <c r="S493" i="2" s="1"/>
  <c r="Q493" i="2"/>
  <c r="O493" i="2"/>
  <c r="P493" i="2" s="1"/>
  <c r="N493" i="2"/>
  <c r="M493" i="2"/>
  <c r="L493" i="2"/>
  <c r="K493" i="2"/>
  <c r="J493" i="2"/>
  <c r="I493" i="2"/>
  <c r="G493" i="2"/>
  <c r="B493" i="2" s="1"/>
  <c r="F493" i="2"/>
  <c r="H493" i="2" s="1"/>
  <c r="E493" i="2"/>
  <c r="D493" i="2"/>
  <c r="AI492" i="2"/>
  <c r="AH492" i="2"/>
  <c r="AG492" i="2"/>
  <c r="AF492" i="2"/>
  <c r="AE492" i="2"/>
  <c r="AD492" i="2"/>
  <c r="AC492" i="2"/>
  <c r="AB492" i="2"/>
  <c r="AA492" i="2"/>
  <c r="Z492" i="2"/>
  <c r="Y492" i="2"/>
  <c r="X492" i="2"/>
  <c r="W492" i="2"/>
  <c r="V492" i="2"/>
  <c r="T492" i="2"/>
  <c r="C492" i="2" s="1"/>
  <c r="R492" i="2"/>
  <c r="S492" i="2" s="1"/>
  <c r="Q492" i="2"/>
  <c r="O492" i="2"/>
  <c r="P492" i="2" s="1"/>
  <c r="N492" i="2"/>
  <c r="M492" i="2"/>
  <c r="L492" i="2"/>
  <c r="K492" i="2"/>
  <c r="J492" i="2"/>
  <c r="I492" i="2"/>
  <c r="G492" i="2"/>
  <c r="B492" i="2" s="1"/>
  <c r="F492" i="2"/>
  <c r="H492" i="2" s="1"/>
  <c r="E492" i="2"/>
  <c r="D492" i="2"/>
  <c r="AI491" i="2"/>
  <c r="AH491" i="2"/>
  <c r="AG491" i="2"/>
  <c r="AF491" i="2"/>
  <c r="AE491" i="2"/>
  <c r="AD491" i="2"/>
  <c r="AC491" i="2"/>
  <c r="AB491" i="2"/>
  <c r="AA491" i="2"/>
  <c r="Z491" i="2"/>
  <c r="Y491" i="2"/>
  <c r="X491" i="2"/>
  <c r="W491" i="2"/>
  <c r="V491" i="2"/>
  <c r="T491" i="2"/>
  <c r="C491" i="2" s="1"/>
  <c r="R491" i="2"/>
  <c r="S491" i="2" s="1"/>
  <c r="Q491" i="2"/>
  <c r="O491" i="2"/>
  <c r="P491" i="2" s="1"/>
  <c r="N491" i="2"/>
  <c r="M491" i="2"/>
  <c r="L491" i="2"/>
  <c r="K491" i="2"/>
  <c r="J491" i="2"/>
  <c r="I491" i="2"/>
  <c r="G491" i="2"/>
  <c r="B491" i="2" s="1"/>
  <c r="F491" i="2"/>
  <c r="H491" i="2" s="1"/>
  <c r="E491" i="2"/>
  <c r="D491" i="2"/>
  <c r="AI490" i="2"/>
  <c r="AH490" i="2"/>
  <c r="AG490" i="2"/>
  <c r="AF490" i="2"/>
  <c r="AE490" i="2"/>
  <c r="AD490" i="2"/>
  <c r="AC490" i="2"/>
  <c r="AB490" i="2"/>
  <c r="AA490" i="2"/>
  <c r="Z490" i="2"/>
  <c r="Y490" i="2"/>
  <c r="X490" i="2"/>
  <c r="W490" i="2"/>
  <c r="V490" i="2"/>
  <c r="T490" i="2"/>
  <c r="C490" i="2" s="1"/>
  <c r="R490" i="2"/>
  <c r="S490" i="2" s="1"/>
  <c r="Q490" i="2"/>
  <c r="O490" i="2"/>
  <c r="P490" i="2" s="1"/>
  <c r="N490" i="2"/>
  <c r="M490" i="2"/>
  <c r="L490" i="2"/>
  <c r="K490" i="2"/>
  <c r="J490" i="2"/>
  <c r="I490" i="2"/>
  <c r="G490" i="2"/>
  <c r="B490" i="2" s="1"/>
  <c r="F490" i="2"/>
  <c r="A490" i="2" s="1"/>
  <c r="E490" i="2"/>
  <c r="D490" i="2"/>
  <c r="AI489" i="2"/>
  <c r="AH489" i="2"/>
  <c r="AG489" i="2"/>
  <c r="AF489" i="2"/>
  <c r="AE489" i="2"/>
  <c r="AD489" i="2"/>
  <c r="AC489" i="2"/>
  <c r="AB489" i="2"/>
  <c r="AA489" i="2"/>
  <c r="Z489" i="2"/>
  <c r="Y489" i="2"/>
  <c r="X489" i="2"/>
  <c r="W489" i="2"/>
  <c r="V489" i="2"/>
  <c r="T489" i="2"/>
  <c r="C489" i="2" s="1"/>
  <c r="R489" i="2"/>
  <c r="S489" i="2" s="1"/>
  <c r="Q489" i="2"/>
  <c r="O489" i="2"/>
  <c r="P489" i="2" s="1"/>
  <c r="N489" i="2"/>
  <c r="M489" i="2"/>
  <c r="L489" i="2"/>
  <c r="K489" i="2"/>
  <c r="J489" i="2"/>
  <c r="I489" i="2"/>
  <c r="G489" i="2"/>
  <c r="B489" i="2" s="1"/>
  <c r="F489" i="2"/>
  <c r="A489" i="2" s="1"/>
  <c r="E489" i="2"/>
  <c r="D489" i="2"/>
  <c r="AI488" i="2"/>
  <c r="AH488" i="2"/>
  <c r="AG488" i="2"/>
  <c r="AF488" i="2"/>
  <c r="AE488" i="2"/>
  <c r="AD488" i="2"/>
  <c r="AC488" i="2"/>
  <c r="AB488" i="2"/>
  <c r="AA488" i="2"/>
  <c r="Z488" i="2"/>
  <c r="Y488" i="2"/>
  <c r="X488" i="2"/>
  <c r="W488" i="2"/>
  <c r="V488" i="2"/>
  <c r="T488" i="2"/>
  <c r="C488" i="2" s="1"/>
  <c r="R488" i="2"/>
  <c r="S488" i="2" s="1"/>
  <c r="Q488" i="2"/>
  <c r="O488" i="2"/>
  <c r="P488" i="2" s="1"/>
  <c r="N488" i="2"/>
  <c r="M488" i="2"/>
  <c r="L488" i="2"/>
  <c r="K488" i="2"/>
  <c r="J488" i="2"/>
  <c r="I488" i="2"/>
  <c r="G488" i="2"/>
  <c r="B488" i="2" s="1"/>
  <c r="F488" i="2"/>
  <c r="A488" i="2" s="1"/>
  <c r="E488" i="2"/>
  <c r="D488" i="2"/>
  <c r="AI487" i="2"/>
  <c r="AH487" i="2"/>
  <c r="AG487" i="2"/>
  <c r="AF487" i="2"/>
  <c r="AE487" i="2"/>
  <c r="AD487" i="2"/>
  <c r="AC487" i="2"/>
  <c r="AB487" i="2"/>
  <c r="AA487" i="2"/>
  <c r="Z487" i="2"/>
  <c r="Y487" i="2"/>
  <c r="X487" i="2"/>
  <c r="W487" i="2"/>
  <c r="V487" i="2"/>
  <c r="T487" i="2"/>
  <c r="C487" i="2" s="1"/>
  <c r="R487" i="2"/>
  <c r="S487" i="2" s="1"/>
  <c r="Q487" i="2"/>
  <c r="O487" i="2"/>
  <c r="P487" i="2" s="1"/>
  <c r="N487" i="2"/>
  <c r="M487" i="2"/>
  <c r="L487" i="2"/>
  <c r="K487" i="2"/>
  <c r="J487" i="2"/>
  <c r="I487" i="2"/>
  <c r="G487" i="2"/>
  <c r="B487" i="2" s="1"/>
  <c r="F487" i="2"/>
  <c r="A487" i="2" s="1"/>
  <c r="E487" i="2"/>
  <c r="D487" i="2"/>
  <c r="AI486" i="2"/>
  <c r="AH486" i="2"/>
  <c r="AG486" i="2"/>
  <c r="AF486" i="2"/>
  <c r="AE486" i="2"/>
  <c r="AD486" i="2"/>
  <c r="AC486" i="2"/>
  <c r="AB486" i="2"/>
  <c r="AA486" i="2"/>
  <c r="Z486" i="2"/>
  <c r="Y486" i="2"/>
  <c r="X486" i="2"/>
  <c r="W486" i="2"/>
  <c r="V486" i="2"/>
  <c r="T486" i="2"/>
  <c r="C486" i="2" s="1"/>
  <c r="R486" i="2"/>
  <c r="S486" i="2" s="1"/>
  <c r="Q486" i="2"/>
  <c r="O486" i="2"/>
  <c r="P486" i="2" s="1"/>
  <c r="N486" i="2"/>
  <c r="M486" i="2"/>
  <c r="L486" i="2"/>
  <c r="K486" i="2"/>
  <c r="J486" i="2"/>
  <c r="I486" i="2"/>
  <c r="G486" i="2"/>
  <c r="B486" i="2" s="1"/>
  <c r="F486" i="2"/>
  <c r="A486" i="2" s="1"/>
  <c r="E486" i="2"/>
  <c r="D486" i="2"/>
  <c r="AI485" i="2"/>
  <c r="AH485" i="2"/>
  <c r="AG485" i="2"/>
  <c r="AF485" i="2"/>
  <c r="AE485" i="2"/>
  <c r="AD485" i="2"/>
  <c r="AC485" i="2"/>
  <c r="AB485" i="2"/>
  <c r="AA485" i="2"/>
  <c r="Z485" i="2"/>
  <c r="Y485" i="2"/>
  <c r="X485" i="2"/>
  <c r="W485" i="2"/>
  <c r="V485" i="2"/>
  <c r="T485" i="2"/>
  <c r="C485" i="2" s="1"/>
  <c r="R485" i="2"/>
  <c r="S485" i="2" s="1"/>
  <c r="Q485" i="2"/>
  <c r="O485" i="2"/>
  <c r="P485" i="2" s="1"/>
  <c r="N485" i="2"/>
  <c r="M485" i="2"/>
  <c r="L485" i="2"/>
  <c r="K485" i="2"/>
  <c r="J485" i="2"/>
  <c r="I485" i="2"/>
  <c r="G485" i="2"/>
  <c r="B485" i="2" s="1"/>
  <c r="F485" i="2"/>
  <c r="H485" i="2" s="1"/>
  <c r="E485" i="2"/>
  <c r="D485" i="2"/>
  <c r="AI484" i="2"/>
  <c r="AH484" i="2"/>
  <c r="AG484" i="2"/>
  <c r="AF484" i="2"/>
  <c r="AE484" i="2"/>
  <c r="AD484" i="2"/>
  <c r="AC484" i="2"/>
  <c r="AB484" i="2"/>
  <c r="AA484" i="2"/>
  <c r="Z484" i="2"/>
  <c r="Y484" i="2"/>
  <c r="X484" i="2"/>
  <c r="W484" i="2"/>
  <c r="V484" i="2"/>
  <c r="T484" i="2"/>
  <c r="C484" i="2" s="1"/>
  <c r="R484" i="2"/>
  <c r="S484" i="2" s="1"/>
  <c r="Q484" i="2"/>
  <c r="O484" i="2"/>
  <c r="P484" i="2" s="1"/>
  <c r="N484" i="2"/>
  <c r="M484" i="2"/>
  <c r="L484" i="2"/>
  <c r="K484" i="2"/>
  <c r="J484" i="2"/>
  <c r="I484" i="2"/>
  <c r="G484" i="2"/>
  <c r="B484" i="2" s="1"/>
  <c r="F484" i="2"/>
  <c r="E484" i="2"/>
  <c r="D484" i="2"/>
  <c r="AI483" i="2"/>
  <c r="AH483" i="2"/>
  <c r="AG483" i="2"/>
  <c r="AF483" i="2"/>
  <c r="AE483" i="2"/>
  <c r="AD483" i="2"/>
  <c r="AC483" i="2"/>
  <c r="AB483" i="2"/>
  <c r="AA483" i="2"/>
  <c r="Z483" i="2"/>
  <c r="Y483" i="2"/>
  <c r="X483" i="2"/>
  <c r="W483" i="2"/>
  <c r="V483" i="2"/>
  <c r="T483" i="2"/>
  <c r="C483" i="2" s="1"/>
  <c r="R483" i="2"/>
  <c r="S483" i="2" s="1"/>
  <c r="Q483" i="2"/>
  <c r="O483" i="2"/>
  <c r="P483" i="2" s="1"/>
  <c r="N483" i="2"/>
  <c r="M483" i="2"/>
  <c r="L483" i="2"/>
  <c r="K483" i="2"/>
  <c r="J483" i="2"/>
  <c r="I483" i="2"/>
  <c r="G483" i="2"/>
  <c r="B483" i="2" s="1"/>
  <c r="F483" i="2"/>
  <c r="H483" i="2" s="1"/>
  <c r="E483" i="2"/>
  <c r="D483" i="2"/>
  <c r="AI482" i="2"/>
  <c r="AH482" i="2"/>
  <c r="AG482" i="2"/>
  <c r="AF482" i="2"/>
  <c r="AE482" i="2"/>
  <c r="AD482" i="2"/>
  <c r="AC482" i="2"/>
  <c r="AB482" i="2"/>
  <c r="AA482" i="2"/>
  <c r="Z482" i="2"/>
  <c r="Y482" i="2"/>
  <c r="X482" i="2"/>
  <c r="W482" i="2"/>
  <c r="V482" i="2"/>
  <c r="T482" i="2"/>
  <c r="C482" i="2" s="1"/>
  <c r="R482" i="2"/>
  <c r="S482" i="2" s="1"/>
  <c r="Q482" i="2"/>
  <c r="O482" i="2"/>
  <c r="P482" i="2" s="1"/>
  <c r="N482" i="2"/>
  <c r="M482" i="2"/>
  <c r="L482" i="2"/>
  <c r="K482" i="2"/>
  <c r="J482" i="2"/>
  <c r="I482" i="2"/>
  <c r="G482" i="2"/>
  <c r="B482" i="2" s="1"/>
  <c r="F482" i="2"/>
  <c r="A482" i="2" s="1"/>
  <c r="E482" i="2"/>
  <c r="D482" i="2"/>
  <c r="AI481" i="2"/>
  <c r="AH481" i="2"/>
  <c r="AG481" i="2"/>
  <c r="AF481" i="2"/>
  <c r="AE481" i="2"/>
  <c r="AD481" i="2"/>
  <c r="AC481" i="2"/>
  <c r="AB481" i="2"/>
  <c r="AA481" i="2"/>
  <c r="Z481" i="2"/>
  <c r="Y481" i="2"/>
  <c r="X481" i="2"/>
  <c r="W481" i="2"/>
  <c r="V481" i="2"/>
  <c r="T481" i="2"/>
  <c r="C481" i="2" s="1"/>
  <c r="R481" i="2"/>
  <c r="S481" i="2" s="1"/>
  <c r="Q481" i="2"/>
  <c r="O481" i="2"/>
  <c r="P481" i="2" s="1"/>
  <c r="N481" i="2"/>
  <c r="M481" i="2"/>
  <c r="L481" i="2"/>
  <c r="K481" i="2"/>
  <c r="J481" i="2"/>
  <c r="I481" i="2"/>
  <c r="G481" i="2"/>
  <c r="B481" i="2" s="1"/>
  <c r="F481" i="2"/>
  <c r="H481" i="2" s="1"/>
  <c r="E481" i="2"/>
  <c r="D481" i="2"/>
  <c r="AI480" i="2"/>
  <c r="AH480" i="2"/>
  <c r="AG480" i="2"/>
  <c r="AF480" i="2"/>
  <c r="AE480" i="2"/>
  <c r="AD480" i="2"/>
  <c r="AC480" i="2"/>
  <c r="AB480" i="2"/>
  <c r="AA480" i="2"/>
  <c r="Z480" i="2"/>
  <c r="Y480" i="2"/>
  <c r="X480" i="2"/>
  <c r="W480" i="2"/>
  <c r="V480" i="2"/>
  <c r="T480" i="2"/>
  <c r="C480" i="2" s="1"/>
  <c r="R480" i="2"/>
  <c r="S480" i="2" s="1"/>
  <c r="Q480" i="2"/>
  <c r="O480" i="2"/>
  <c r="P480" i="2" s="1"/>
  <c r="N480" i="2"/>
  <c r="M480" i="2"/>
  <c r="L480" i="2"/>
  <c r="K480" i="2"/>
  <c r="J480" i="2"/>
  <c r="I480" i="2"/>
  <c r="G480" i="2"/>
  <c r="B480" i="2" s="1"/>
  <c r="F480" i="2"/>
  <c r="A480" i="2" s="1"/>
  <c r="E480" i="2"/>
  <c r="D480" i="2"/>
  <c r="AI479" i="2"/>
  <c r="AH479" i="2"/>
  <c r="AG479" i="2"/>
  <c r="AF479" i="2"/>
  <c r="AE479" i="2"/>
  <c r="AD479" i="2"/>
  <c r="AC479" i="2"/>
  <c r="AB479" i="2"/>
  <c r="AA479" i="2"/>
  <c r="Z479" i="2"/>
  <c r="Y479" i="2"/>
  <c r="X479" i="2"/>
  <c r="W479" i="2"/>
  <c r="V479" i="2"/>
  <c r="T479" i="2"/>
  <c r="C479" i="2" s="1"/>
  <c r="R479" i="2"/>
  <c r="S479" i="2" s="1"/>
  <c r="Q479" i="2"/>
  <c r="O479" i="2"/>
  <c r="P479" i="2" s="1"/>
  <c r="N479" i="2"/>
  <c r="M479" i="2"/>
  <c r="L479" i="2"/>
  <c r="K479" i="2"/>
  <c r="J479" i="2"/>
  <c r="I479" i="2"/>
  <c r="G479" i="2"/>
  <c r="B479" i="2" s="1"/>
  <c r="F479" i="2"/>
  <c r="H479" i="2" s="1"/>
  <c r="E479" i="2"/>
  <c r="D479" i="2"/>
  <c r="AI478" i="2"/>
  <c r="AH478" i="2"/>
  <c r="AG478" i="2"/>
  <c r="AF478" i="2"/>
  <c r="AE478" i="2"/>
  <c r="AD478" i="2"/>
  <c r="AC478" i="2"/>
  <c r="AB478" i="2"/>
  <c r="AA478" i="2"/>
  <c r="Z478" i="2"/>
  <c r="Y478" i="2"/>
  <c r="X478" i="2"/>
  <c r="W478" i="2"/>
  <c r="V478" i="2"/>
  <c r="T478" i="2"/>
  <c r="C478" i="2" s="1"/>
  <c r="R478" i="2"/>
  <c r="S478" i="2" s="1"/>
  <c r="Q478" i="2"/>
  <c r="P478" i="2"/>
  <c r="O478" i="2"/>
  <c r="N478" i="2"/>
  <c r="M478" i="2"/>
  <c r="L478" i="2"/>
  <c r="K478" i="2"/>
  <c r="J478" i="2"/>
  <c r="I478" i="2"/>
  <c r="G478" i="2"/>
  <c r="B478" i="2" s="1"/>
  <c r="F478" i="2"/>
  <c r="A478" i="2" s="1"/>
  <c r="E478" i="2"/>
  <c r="D478" i="2"/>
  <c r="AI477" i="2"/>
  <c r="AH477" i="2"/>
  <c r="AG477" i="2"/>
  <c r="AF477" i="2"/>
  <c r="AE477" i="2"/>
  <c r="AD477" i="2"/>
  <c r="AC477" i="2"/>
  <c r="AB477" i="2"/>
  <c r="AA477" i="2"/>
  <c r="Z477" i="2"/>
  <c r="Y477" i="2"/>
  <c r="X477" i="2"/>
  <c r="W477" i="2"/>
  <c r="V477" i="2"/>
  <c r="T477" i="2"/>
  <c r="C477" i="2" s="1"/>
  <c r="R477" i="2"/>
  <c r="S477" i="2" s="1"/>
  <c r="Q477" i="2"/>
  <c r="O477" i="2"/>
  <c r="P477" i="2" s="1"/>
  <c r="N477" i="2"/>
  <c r="M477" i="2"/>
  <c r="L477" i="2"/>
  <c r="K477" i="2"/>
  <c r="J477" i="2"/>
  <c r="I477" i="2"/>
  <c r="G477" i="2"/>
  <c r="B477" i="2" s="1"/>
  <c r="F477" i="2"/>
  <c r="H477" i="2" s="1"/>
  <c r="E477" i="2"/>
  <c r="D477" i="2"/>
  <c r="AI476" i="2"/>
  <c r="AH476" i="2"/>
  <c r="AG476" i="2"/>
  <c r="AF476" i="2"/>
  <c r="AE476" i="2"/>
  <c r="AD476" i="2"/>
  <c r="AC476" i="2"/>
  <c r="AB476" i="2"/>
  <c r="AA476" i="2"/>
  <c r="Z476" i="2"/>
  <c r="Y476" i="2"/>
  <c r="X476" i="2"/>
  <c r="W476" i="2"/>
  <c r="V476" i="2"/>
  <c r="T476" i="2"/>
  <c r="C476" i="2" s="1"/>
  <c r="R476" i="2"/>
  <c r="S476" i="2" s="1"/>
  <c r="Q476" i="2"/>
  <c r="O476" i="2"/>
  <c r="P476" i="2" s="1"/>
  <c r="N476" i="2"/>
  <c r="M476" i="2"/>
  <c r="L476" i="2"/>
  <c r="K476" i="2"/>
  <c r="J476" i="2"/>
  <c r="I476" i="2"/>
  <c r="G476" i="2"/>
  <c r="B476" i="2" s="1"/>
  <c r="F476" i="2"/>
  <c r="A476" i="2" s="1"/>
  <c r="E476" i="2"/>
  <c r="D476" i="2"/>
  <c r="AI475" i="2"/>
  <c r="AH475" i="2"/>
  <c r="AG475" i="2"/>
  <c r="AF475" i="2"/>
  <c r="AE475" i="2"/>
  <c r="AD475" i="2"/>
  <c r="AC475" i="2"/>
  <c r="AB475" i="2"/>
  <c r="AA475" i="2"/>
  <c r="Z475" i="2"/>
  <c r="Y475" i="2"/>
  <c r="X475" i="2"/>
  <c r="W475" i="2"/>
  <c r="V475" i="2"/>
  <c r="T475" i="2"/>
  <c r="C475" i="2" s="1"/>
  <c r="R475" i="2"/>
  <c r="S475" i="2" s="1"/>
  <c r="Q475" i="2"/>
  <c r="O475" i="2"/>
  <c r="P475" i="2" s="1"/>
  <c r="N475" i="2"/>
  <c r="M475" i="2"/>
  <c r="L475" i="2"/>
  <c r="K475" i="2"/>
  <c r="J475" i="2"/>
  <c r="I475" i="2"/>
  <c r="G475" i="2"/>
  <c r="B475" i="2" s="1"/>
  <c r="F475" i="2"/>
  <c r="H475" i="2" s="1"/>
  <c r="E475" i="2"/>
  <c r="D475" i="2"/>
  <c r="AI474" i="2"/>
  <c r="AH474" i="2"/>
  <c r="AG474" i="2"/>
  <c r="AF474" i="2"/>
  <c r="AE474" i="2"/>
  <c r="AD474" i="2"/>
  <c r="AC474" i="2"/>
  <c r="AB474" i="2"/>
  <c r="AA474" i="2"/>
  <c r="Z474" i="2"/>
  <c r="Y474" i="2"/>
  <c r="X474" i="2"/>
  <c r="W474" i="2"/>
  <c r="V474" i="2"/>
  <c r="T474" i="2"/>
  <c r="C474" i="2" s="1"/>
  <c r="R474" i="2"/>
  <c r="S474" i="2" s="1"/>
  <c r="Q474" i="2"/>
  <c r="O474" i="2"/>
  <c r="P474" i="2" s="1"/>
  <c r="N474" i="2"/>
  <c r="M474" i="2"/>
  <c r="L474" i="2"/>
  <c r="K474" i="2"/>
  <c r="J474" i="2"/>
  <c r="I474" i="2"/>
  <c r="G474" i="2"/>
  <c r="B474" i="2" s="1"/>
  <c r="F474" i="2"/>
  <c r="A474" i="2" s="1"/>
  <c r="E474" i="2"/>
  <c r="D474" i="2"/>
  <c r="AI473" i="2"/>
  <c r="AH473" i="2"/>
  <c r="AG473" i="2"/>
  <c r="AF473" i="2"/>
  <c r="AE473" i="2"/>
  <c r="AD473" i="2"/>
  <c r="AC473" i="2"/>
  <c r="AB473" i="2"/>
  <c r="AA473" i="2"/>
  <c r="Z473" i="2"/>
  <c r="Y473" i="2"/>
  <c r="X473" i="2"/>
  <c r="W473" i="2"/>
  <c r="V473" i="2"/>
  <c r="T473" i="2"/>
  <c r="C473" i="2" s="1"/>
  <c r="R473" i="2"/>
  <c r="S473" i="2" s="1"/>
  <c r="Q473" i="2"/>
  <c r="O473" i="2"/>
  <c r="P473" i="2" s="1"/>
  <c r="N473" i="2"/>
  <c r="M473" i="2"/>
  <c r="L473" i="2"/>
  <c r="K473" i="2"/>
  <c r="J473" i="2"/>
  <c r="I473" i="2"/>
  <c r="G473" i="2"/>
  <c r="B473" i="2" s="1"/>
  <c r="F473" i="2"/>
  <c r="H473" i="2" s="1"/>
  <c r="E473" i="2"/>
  <c r="D473" i="2"/>
  <c r="AI472" i="2"/>
  <c r="AH472" i="2"/>
  <c r="AG472" i="2"/>
  <c r="AF472" i="2"/>
  <c r="AE472" i="2"/>
  <c r="AD472" i="2"/>
  <c r="AC472" i="2"/>
  <c r="AB472" i="2"/>
  <c r="AA472" i="2"/>
  <c r="Z472" i="2"/>
  <c r="Y472" i="2"/>
  <c r="X472" i="2"/>
  <c r="W472" i="2"/>
  <c r="V472" i="2"/>
  <c r="T472" i="2"/>
  <c r="C472" i="2" s="1"/>
  <c r="R472" i="2"/>
  <c r="S472" i="2" s="1"/>
  <c r="Q472" i="2"/>
  <c r="O472" i="2"/>
  <c r="P472" i="2" s="1"/>
  <c r="N472" i="2"/>
  <c r="M472" i="2"/>
  <c r="L472" i="2"/>
  <c r="K472" i="2"/>
  <c r="J472" i="2"/>
  <c r="I472" i="2"/>
  <c r="G472" i="2"/>
  <c r="B472" i="2" s="1"/>
  <c r="F472" i="2"/>
  <c r="A472" i="2" s="1"/>
  <c r="E472" i="2"/>
  <c r="D472" i="2"/>
  <c r="AI471" i="2"/>
  <c r="AH471" i="2"/>
  <c r="AG471" i="2"/>
  <c r="AF471" i="2"/>
  <c r="AE471" i="2"/>
  <c r="AD471" i="2"/>
  <c r="AC471" i="2"/>
  <c r="AB471" i="2"/>
  <c r="AA471" i="2"/>
  <c r="Z471" i="2"/>
  <c r="Y471" i="2"/>
  <c r="X471" i="2"/>
  <c r="W471" i="2"/>
  <c r="V471" i="2"/>
  <c r="T471" i="2"/>
  <c r="C471" i="2" s="1"/>
  <c r="R471" i="2"/>
  <c r="S471" i="2" s="1"/>
  <c r="Q471" i="2"/>
  <c r="O471" i="2"/>
  <c r="P471" i="2" s="1"/>
  <c r="N471" i="2"/>
  <c r="M471" i="2"/>
  <c r="L471" i="2"/>
  <c r="K471" i="2"/>
  <c r="J471" i="2"/>
  <c r="I471" i="2"/>
  <c r="G471" i="2"/>
  <c r="B471" i="2" s="1"/>
  <c r="F471" i="2"/>
  <c r="A471" i="2" s="1"/>
  <c r="E471" i="2"/>
  <c r="D471" i="2"/>
  <c r="AI470" i="2"/>
  <c r="AH470" i="2"/>
  <c r="AG470" i="2"/>
  <c r="AF470" i="2"/>
  <c r="AE470" i="2"/>
  <c r="AD470" i="2"/>
  <c r="AC470" i="2"/>
  <c r="AB470" i="2"/>
  <c r="AA470" i="2"/>
  <c r="Z470" i="2"/>
  <c r="Y470" i="2"/>
  <c r="X470" i="2"/>
  <c r="W470" i="2"/>
  <c r="V470" i="2"/>
  <c r="T470" i="2"/>
  <c r="C470" i="2" s="1"/>
  <c r="R470" i="2"/>
  <c r="S470" i="2" s="1"/>
  <c r="Q470" i="2"/>
  <c r="O470" i="2"/>
  <c r="P470" i="2" s="1"/>
  <c r="N470" i="2"/>
  <c r="M470" i="2"/>
  <c r="L470" i="2"/>
  <c r="K470" i="2"/>
  <c r="J470" i="2"/>
  <c r="I470" i="2"/>
  <c r="G470" i="2"/>
  <c r="B470" i="2" s="1"/>
  <c r="F470" i="2"/>
  <c r="A470" i="2" s="1"/>
  <c r="E470" i="2"/>
  <c r="D470" i="2"/>
  <c r="AI469" i="2"/>
  <c r="AH469" i="2"/>
  <c r="AG469" i="2"/>
  <c r="AF469" i="2"/>
  <c r="AE469" i="2"/>
  <c r="AD469" i="2"/>
  <c r="AC469" i="2"/>
  <c r="AB469" i="2"/>
  <c r="AA469" i="2"/>
  <c r="Z469" i="2"/>
  <c r="Y469" i="2"/>
  <c r="X469" i="2"/>
  <c r="W469" i="2"/>
  <c r="V469" i="2"/>
  <c r="T469" i="2"/>
  <c r="C469" i="2" s="1"/>
  <c r="R469" i="2"/>
  <c r="S469" i="2" s="1"/>
  <c r="Q469" i="2"/>
  <c r="O469" i="2"/>
  <c r="P469" i="2" s="1"/>
  <c r="N469" i="2"/>
  <c r="M469" i="2"/>
  <c r="L469" i="2"/>
  <c r="K469" i="2"/>
  <c r="J469" i="2"/>
  <c r="I469" i="2"/>
  <c r="G469" i="2"/>
  <c r="B469" i="2" s="1"/>
  <c r="F469" i="2"/>
  <c r="H469" i="2" s="1"/>
  <c r="E469" i="2"/>
  <c r="D469" i="2"/>
  <c r="AI468" i="2"/>
  <c r="AH468" i="2"/>
  <c r="AG468" i="2"/>
  <c r="AF468" i="2"/>
  <c r="AE468" i="2"/>
  <c r="AD468" i="2"/>
  <c r="AC468" i="2"/>
  <c r="AB468" i="2"/>
  <c r="AA468" i="2"/>
  <c r="Z468" i="2"/>
  <c r="Y468" i="2"/>
  <c r="X468" i="2"/>
  <c r="W468" i="2"/>
  <c r="V468" i="2"/>
  <c r="T468" i="2"/>
  <c r="C468" i="2" s="1"/>
  <c r="R468" i="2"/>
  <c r="S468" i="2" s="1"/>
  <c r="Q468" i="2"/>
  <c r="O468" i="2"/>
  <c r="P468" i="2" s="1"/>
  <c r="N468" i="2"/>
  <c r="M468" i="2"/>
  <c r="L468" i="2"/>
  <c r="K468" i="2"/>
  <c r="J468" i="2"/>
  <c r="I468" i="2"/>
  <c r="G468" i="2"/>
  <c r="B468" i="2" s="1"/>
  <c r="F468" i="2"/>
  <c r="A468" i="2" s="1"/>
  <c r="E468" i="2"/>
  <c r="D468" i="2"/>
  <c r="AI467" i="2"/>
  <c r="AH467" i="2"/>
  <c r="AG467" i="2"/>
  <c r="AF467" i="2"/>
  <c r="AE467" i="2"/>
  <c r="AD467" i="2"/>
  <c r="AC467" i="2"/>
  <c r="AB467" i="2"/>
  <c r="AA467" i="2"/>
  <c r="Z467" i="2"/>
  <c r="Y467" i="2"/>
  <c r="X467" i="2"/>
  <c r="W467" i="2"/>
  <c r="V467" i="2"/>
  <c r="T467" i="2"/>
  <c r="C467" i="2" s="1"/>
  <c r="R467" i="2"/>
  <c r="S467" i="2" s="1"/>
  <c r="Q467" i="2"/>
  <c r="O467" i="2"/>
  <c r="P467" i="2" s="1"/>
  <c r="N467" i="2"/>
  <c r="M467" i="2"/>
  <c r="L467" i="2"/>
  <c r="K467" i="2"/>
  <c r="J467" i="2"/>
  <c r="I467" i="2"/>
  <c r="G467" i="2"/>
  <c r="B467" i="2" s="1"/>
  <c r="F467" i="2"/>
  <c r="E467" i="2"/>
  <c r="D467" i="2"/>
  <c r="AI466" i="2"/>
  <c r="AH466" i="2"/>
  <c r="AG466" i="2"/>
  <c r="AF466" i="2"/>
  <c r="AE466" i="2"/>
  <c r="AD466" i="2"/>
  <c r="AC466" i="2"/>
  <c r="AB466" i="2"/>
  <c r="AA466" i="2"/>
  <c r="Z466" i="2"/>
  <c r="Y466" i="2"/>
  <c r="X466" i="2"/>
  <c r="W466" i="2"/>
  <c r="V466" i="2"/>
  <c r="T466" i="2"/>
  <c r="C466" i="2" s="1"/>
  <c r="R466" i="2"/>
  <c r="S466" i="2" s="1"/>
  <c r="Q466" i="2"/>
  <c r="O466" i="2"/>
  <c r="P466" i="2" s="1"/>
  <c r="N466" i="2"/>
  <c r="M466" i="2"/>
  <c r="L466" i="2"/>
  <c r="K466" i="2"/>
  <c r="J466" i="2"/>
  <c r="I466" i="2"/>
  <c r="G466" i="2"/>
  <c r="B466" i="2" s="1"/>
  <c r="F466" i="2"/>
  <c r="A466" i="2" s="1"/>
  <c r="E466" i="2"/>
  <c r="D466" i="2"/>
  <c r="AI465" i="2"/>
  <c r="AH465" i="2"/>
  <c r="AG465" i="2"/>
  <c r="AF465" i="2"/>
  <c r="AE465" i="2"/>
  <c r="AD465" i="2"/>
  <c r="AC465" i="2"/>
  <c r="AB465" i="2"/>
  <c r="AA465" i="2"/>
  <c r="Z465" i="2"/>
  <c r="Y465" i="2"/>
  <c r="X465" i="2"/>
  <c r="W465" i="2"/>
  <c r="V465" i="2"/>
  <c r="T465" i="2"/>
  <c r="C465" i="2" s="1"/>
  <c r="R465" i="2"/>
  <c r="S465" i="2" s="1"/>
  <c r="Q465" i="2"/>
  <c r="O465" i="2"/>
  <c r="P465" i="2" s="1"/>
  <c r="N465" i="2"/>
  <c r="M465" i="2"/>
  <c r="L465" i="2"/>
  <c r="K465" i="2"/>
  <c r="J465" i="2"/>
  <c r="I465" i="2"/>
  <c r="G465" i="2"/>
  <c r="B465" i="2" s="1"/>
  <c r="F465" i="2"/>
  <c r="H465" i="2" s="1"/>
  <c r="E465" i="2"/>
  <c r="D465" i="2"/>
  <c r="AI464" i="2"/>
  <c r="AH464" i="2"/>
  <c r="AG464" i="2"/>
  <c r="AF464" i="2"/>
  <c r="AE464" i="2"/>
  <c r="AD464" i="2"/>
  <c r="AC464" i="2"/>
  <c r="AB464" i="2"/>
  <c r="AA464" i="2"/>
  <c r="Z464" i="2"/>
  <c r="Y464" i="2"/>
  <c r="X464" i="2"/>
  <c r="W464" i="2"/>
  <c r="V464" i="2"/>
  <c r="T464" i="2"/>
  <c r="C464" i="2" s="1"/>
  <c r="R464" i="2"/>
  <c r="S464" i="2" s="1"/>
  <c r="Q464" i="2"/>
  <c r="O464" i="2"/>
  <c r="P464" i="2" s="1"/>
  <c r="N464" i="2"/>
  <c r="M464" i="2"/>
  <c r="L464" i="2"/>
  <c r="K464" i="2"/>
  <c r="J464" i="2"/>
  <c r="I464" i="2"/>
  <c r="G464" i="2"/>
  <c r="B464" i="2" s="1"/>
  <c r="F464" i="2"/>
  <c r="A464" i="2" s="1"/>
  <c r="E464" i="2"/>
  <c r="D464" i="2"/>
  <c r="AI463" i="2"/>
  <c r="AH463" i="2"/>
  <c r="AG463" i="2"/>
  <c r="AF463" i="2"/>
  <c r="AE463" i="2"/>
  <c r="AD463" i="2"/>
  <c r="AC463" i="2"/>
  <c r="AB463" i="2"/>
  <c r="AA463" i="2"/>
  <c r="Z463" i="2"/>
  <c r="Y463" i="2"/>
  <c r="X463" i="2"/>
  <c r="W463" i="2"/>
  <c r="V463" i="2"/>
  <c r="T463" i="2"/>
  <c r="C463" i="2" s="1"/>
  <c r="R463" i="2"/>
  <c r="S463" i="2" s="1"/>
  <c r="Q463" i="2"/>
  <c r="O463" i="2"/>
  <c r="P463" i="2" s="1"/>
  <c r="N463" i="2"/>
  <c r="M463" i="2"/>
  <c r="L463" i="2"/>
  <c r="K463" i="2"/>
  <c r="J463" i="2"/>
  <c r="I463" i="2"/>
  <c r="G463" i="2"/>
  <c r="B463" i="2" s="1"/>
  <c r="F463" i="2"/>
  <c r="A463" i="2" s="1"/>
  <c r="E463" i="2"/>
  <c r="D463" i="2"/>
  <c r="AI462" i="2"/>
  <c r="AH462" i="2"/>
  <c r="AG462" i="2"/>
  <c r="AF462" i="2"/>
  <c r="AE462" i="2"/>
  <c r="AD462" i="2"/>
  <c r="AC462" i="2"/>
  <c r="AB462" i="2"/>
  <c r="AA462" i="2"/>
  <c r="Z462" i="2"/>
  <c r="Y462" i="2"/>
  <c r="X462" i="2"/>
  <c r="W462" i="2"/>
  <c r="V462" i="2"/>
  <c r="T462" i="2"/>
  <c r="C462" i="2" s="1"/>
  <c r="R462" i="2"/>
  <c r="S462" i="2" s="1"/>
  <c r="Q462" i="2"/>
  <c r="O462" i="2"/>
  <c r="P462" i="2" s="1"/>
  <c r="N462" i="2"/>
  <c r="M462" i="2"/>
  <c r="L462" i="2"/>
  <c r="K462" i="2"/>
  <c r="J462" i="2"/>
  <c r="I462" i="2"/>
  <c r="G462" i="2"/>
  <c r="B462" i="2" s="1"/>
  <c r="F462" i="2"/>
  <c r="A462" i="2" s="1"/>
  <c r="E462" i="2"/>
  <c r="D462" i="2"/>
  <c r="AI461" i="2"/>
  <c r="AH461" i="2"/>
  <c r="AG461" i="2"/>
  <c r="AF461" i="2"/>
  <c r="AE461" i="2"/>
  <c r="AD461" i="2"/>
  <c r="AC461" i="2"/>
  <c r="AB461" i="2"/>
  <c r="AA461" i="2"/>
  <c r="Z461" i="2"/>
  <c r="Y461" i="2"/>
  <c r="X461" i="2"/>
  <c r="W461" i="2"/>
  <c r="V461" i="2"/>
  <c r="T461" i="2"/>
  <c r="C461" i="2" s="1"/>
  <c r="R461" i="2"/>
  <c r="S461" i="2" s="1"/>
  <c r="Q461" i="2"/>
  <c r="O461" i="2"/>
  <c r="P461" i="2" s="1"/>
  <c r="N461" i="2"/>
  <c r="M461" i="2"/>
  <c r="L461" i="2"/>
  <c r="K461" i="2"/>
  <c r="J461" i="2"/>
  <c r="I461" i="2"/>
  <c r="G461" i="2"/>
  <c r="B461" i="2" s="1"/>
  <c r="F461" i="2"/>
  <c r="H461" i="2" s="1"/>
  <c r="E461" i="2"/>
  <c r="D461" i="2"/>
  <c r="AI460" i="2"/>
  <c r="AH460" i="2"/>
  <c r="AG460" i="2"/>
  <c r="AF460" i="2"/>
  <c r="AE460" i="2"/>
  <c r="AD460" i="2"/>
  <c r="AC460" i="2"/>
  <c r="AB460" i="2"/>
  <c r="AA460" i="2"/>
  <c r="Z460" i="2"/>
  <c r="Y460" i="2"/>
  <c r="X460" i="2"/>
  <c r="W460" i="2"/>
  <c r="V460" i="2"/>
  <c r="T460" i="2"/>
  <c r="C460" i="2" s="1"/>
  <c r="R460" i="2"/>
  <c r="S460" i="2" s="1"/>
  <c r="Q460" i="2"/>
  <c r="O460" i="2"/>
  <c r="P460" i="2" s="1"/>
  <c r="N460" i="2"/>
  <c r="M460" i="2"/>
  <c r="L460" i="2"/>
  <c r="K460" i="2"/>
  <c r="J460" i="2"/>
  <c r="I460" i="2"/>
  <c r="G460" i="2"/>
  <c r="B460" i="2" s="1"/>
  <c r="F460" i="2"/>
  <c r="H460" i="2" s="1"/>
  <c r="E460" i="2"/>
  <c r="D460" i="2"/>
  <c r="AI459" i="2"/>
  <c r="AH459" i="2"/>
  <c r="AG459" i="2"/>
  <c r="AF459" i="2"/>
  <c r="AE459" i="2"/>
  <c r="AD459" i="2"/>
  <c r="AC459" i="2"/>
  <c r="AB459" i="2"/>
  <c r="AA459" i="2"/>
  <c r="Z459" i="2"/>
  <c r="Y459" i="2"/>
  <c r="X459" i="2"/>
  <c r="W459" i="2"/>
  <c r="V459" i="2"/>
  <c r="T459" i="2"/>
  <c r="C459" i="2" s="1"/>
  <c r="R459" i="2"/>
  <c r="S459" i="2" s="1"/>
  <c r="Q459" i="2"/>
  <c r="O459" i="2"/>
  <c r="P459" i="2" s="1"/>
  <c r="N459" i="2"/>
  <c r="M459" i="2"/>
  <c r="L459" i="2"/>
  <c r="K459" i="2"/>
  <c r="J459" i="2"/>
  <c r="I459" i="2"/>
  <c r="G459" i="2"/>
  <c r="B459" i="2" s="1"/>
  <c r="F459" i="2"/>
  <c r="A459" i="2" s="1"/>
  <c r="E459" i="2"/>
  <c r="D459" i="2"/>
  <c r="AI458" i="2"/>
  <c r="AH458" i="2"/>
  <c r="AG458" i="2"/>
  <c r="AF458" i="2"/>
  <c r="AE458" i="2"/>
  <c r="AD458" i="2"/>
  <c r="AC458" i="2"/>
  <c r="AB458" i="2"/>
  <c r="AA458" i="2"/>
  <c r="Z458" i="2"/>
  <c r="Y458" i="2"/>
  <c r="X458" i="2"/>
  <c r="W458" i="2"/>
  <c r="V458" i="2"/>
  <c r="T458" i="2"/>
  <c r="C458" i="2" s="1"/>
  <c r="R458" i="2"/>
  <c r="S458" i="2" s="1"/>
  <c r="Q458" i="2"/>
  <c r="O458" i="2"/>
  <c r="P458" i="2" s="1"/>
  <c r="N458" i="2"/>
  <c r="M458" i="2"/>
  <c r="L458" i="2"/>
  <c r="K458" i="2"/>
  <c r="J458" i="2"/>
  <c r="I458" i="2"/>
  <c r="G458" i="2"/>
  <c r="B458" i="2" s="1"/>
  <c r="F458" i="2"/>
  <c r="A458" i="2" s="1"/>
  <c r="E458" i="2"/>
  <c r="D458" i="2"/>
  <c r="AI457" i="2"/>
  <c r="AH457" i="2"/>
  <c r="AG457" i="2"/>
  <c r="AF457" i="2"/>
  <c r="AE457" i="2"/>
  <c r="AD457" i="2"/>
  <c r="AC457" i="2"/>
  <c r="AB457" i="2"/>
  <c r="AA457" i="2"/>
  <c r="Z457" i="2"/>
  <c r="Y457" i="2"/>
  <c r="X457" i="2"/>
  <c r="W457" i="2"/>
  <c r="V457" i="2"/>
  <c r="T457" i="2"/>
  <c r="C457" i="2" s="1"/>
  <c r="R457" i="2"/>
  <c r="S457" i="2" s="1"/>
  <c r="Q457" i="2"/>
  <c r="O457" i="2"/>
  <c r="P457" i="2" s="1"/>
  <c r="N457" i="2"/>
  <c r="M457" i="2"/>
  <c r="L457" i="2"/>
  <c r="K457" i="2"/>
  <c r="J457" i="2"/>
  <c r="I457" i="2"/>
  <c r="G457" i="2"/>
  <c r="B457" i="2" s="1"/>
  <c r="F457" i="2"/>
  <c r="E457" i="2"/>
  <c r="D457" i="2"/>
  <c r="AI456" i="2"/>
  <c r="AH456" i="2"/>
  <c r="AG456" i="2"/>
  <c r="AF456" i="2"/>
  <c r="AE456" i="2"/>
  <c r="AD456" i="2"/>
  <c r="AC456" i="2"/>
  <c r="AB456" i="2"/>
  <c r="AA456" i="2"/>
  <c r="Z456" i="2"/>
  <c r="Y456" i="2"/>
  <c r="X456" i="2"/>
  <c r="W456" i="2"/>
  <c r="V456" i="2"/>
  <c r="T456" i="2"/>
  <c r="C456" i="2" s="1"/>
  <c r="R456" i="2"/>
  <c r="S456" i="2" s="1"/>
  <c r="Q456" i="2"/>
  <c r="O456" i="2"/>
  <c r="P456" i="2" s="1"/>
  <c r="N456" i="2"/>
  <c r="M456" i="2"/>
  <c r="L456" i="2"/>
  <c r="K456" i="2"/>
  <c r="J456" i="2"/>
  <c r="I456" i="2"/>
  <c r="G456" i="2"/>
  <c r="B456" i="2" s="1"/>
  <c r="F456" i="2"/>
  <c r="E456" i="2"/>
  <c r="D456" i="2"/>
  <c r="AI455" i="2"/>
  <c r="AH455" i="2"/>
  <c r="AG455" i="2"/>
  <c r="AF455" i="2"/>
  <c r="AE455" i="2"/>
  <c r="AD455" i="2"/>
  <c r="AC455" i="2"/>
  <c r="AB455" i="2"/>
  <c r="AA455" i="2"/>
  <c r="Z455" i="2"/>
  <c r="Y455" i="2"/>
  <c r="X455" i="2"/>
  <c r="W455" i="2"/>
  <c r="V455" i="2"/>
  <c r="T455" i="2"/>
  <c r="C455" i="2" s="1"/>
  <c r="R455" i="2"/>
  <c r="S455" i="2" s="1"/>
  <c r="Q455" i="2"/>
  <c r="O455" i="2"/>
  <c r="P455" i="2" s="1"/>
  <c r="N455" i="2"/>
  <c r="M455" i="2"/>
  <c r="L455" i="2"/>
  <c r="K455" i="2"/>
  <c r="J455" i="2"/>
  <c r="I455" i="2"/>
  <c r="G455" i="2"/>
  <c r="B455" i="2" s="1"/>
  <c r="F455" i="2"/>
  <c r="E455" i="2"/>
  <c r="D455" i="2"/>
  <c r="AI454" i="2"/>
  <c r="AH454" i="2"/>
  <c r="AG454" i="2"/>
  <c r="AF454" i="2"/>
  <c r="AE454" i="2"/>
  <c r="AD454" i="2"/>
  <c r="AC454" i="2"/>
  <c r="AB454" i="2"/>
  <c r="AA454" i="2"/>
  <c r="Z454" i="2"/>
  <c r="Y454" i="2"/>
  <c r="X454" i="2"/>
  <c r="W454" i="2"/>
  <c r="V454" i="2"/>
  <c r="T454" i="2"/>
  <c r="C454" i="2" s="1"/>
  <c r="R454" i="2"/>
  <c r="S454" i="2" s="1"/>
  <c r="Q454" i="2"/>
  <c r="O454" i="2"/>
  <c r="P454" i="2" s="1"/>
  <c r="N454" i="2"/>
  <c r="M454" i="2"/>
  <c r="L454" i="2"/>
  <c r="K454" i="2"/>
  <c r="J454" i="2"/>
  <c r="I454" i="2"/>
  <c r="G454" i="2"/>
  <c r="B454" i="2" s="1"/>
  <c r="F454" i="2"/>
  <c r="A454" i="2" s="1"/>
  <c r="E454" i="2"/>
  <c r="D454" i="2"/>
  <c r="AI453" i="2"/>
  <c r="AH453" i="2"/>
  <c r="AG453" i="2"/>
  <c r="AF453" i="2"/>
  <c r="AE453" i="2"/>
  <c r="AD453" i="2"/>
  <c r="AC453" i="2"/>
  <c r="AB453" i="2"/>
  <c r="AA453" i="2"/>
  <c r="Z453" i="2"/>
  <c r="Y453" i="2"/>
  <c r="X453" i="2"/>
  <c r="W453" i="2"/>
  <c r="V453" i="2"/>
  <c r="T453" i="2"/>
  <c r="C453" i="2" s="1"/>
  <c r="R453" i="2"/>
  <c r="S453" i="2" s="1"/>
  <c r="Q453" i="2"/>
  <c r="O453" i="2"/>
  <c r="P453" i="2" s="1"/>
  <c r="N453" i="2"/>
  <c r="M453" i="2"/>
  <c r="L453" i="2"/>
  <c r="K453" i="2"/>
  <c r="J453" i="2"/>
  <c r="I453" i="2"/>
  <c r="G453" i="2"/>
  <c r="B453" i="2" s="1"/>
  <c r="F453" i="2"/>
  <c r="E453" i="2"/>
  <c r="D453" i="2"/>
  <c r="AI452" i="2"/>
  <c r="AH452" i="2"/>
  <c r="AG452" i="2"/>
  <c r="AF452" i="2"/>
  <c r="AE452" i="2"/>
  <c r="AD452" i="2"/>
  <c r="AC452" i="2"/>
  <c r="AB452" i="2"/>
  <c r="AA452" i="2"/>
  <c r="Z452" i="2"/>
  <c r="Y452" i="2"/>
  <c r="X452" i="2"/>
  <c r="W452" i="2"/>
  <c r="V452" i="2"/>
  <c r="T452" i="2"/>
  <c r="C452" i="2" s="1"/>
  <c r="R452" i="2"/>
  <c r="S452" i="2" s="1"/>
  <c r="Q452" i="2"/>
  <c r="O452" i="2"/>
  <c r="P452" i="2" s="1"/>
  <c r="N452" i="2"/>
  <c r="M452" i="2"/>
  <c r="L452" i="2"/>
  <c r="K452" i="2"/>
  <c r="J452" i="2"/>
  <c r="I452" i="2"/>
  <c r="G452" i="2"/>
  <c r="B452" i="2" s="1"/>
  <c r="F452" i="2"/>
  <c r="H452" i="2" s="1"/>
  <c r="E452" i="2"/>
  <c r="D452" i="2"/>
  <c r="AI451" i="2"/>
  <c r="AH451" i="2"/>
  <c r="AG451" i="2"/>
  <c r="AF451" i="2"/>
  <c r="AE451" i="2"/>
  <c r="AD451" i="2"/>
  <c r="AC451" i="2"/>
  <c r="AB451" i="2"/>
  <c r="AA451" i="2"/>
  <c r="Z451" i="2"/>
  <c r="Y451" i="2"/>
  <c r="X451" i="2"/>
  <c r="W451" i="2"/>
  <c r="V451" i="2"/>
  <c r="T451" i="2"/>
  <c r="C451" i="2" s="1"/>
  <c r="R451" i="2"/>
  <c r="S451" i="2" s="1"/>
  <c r="Q451" i="2"/>
  <c r="O451" i="2"/>
  <c r="P451" i="2" s="1"/>
  <c r="N451" i="2"/>
  <c r="M451" i="2"/>
  <c r="L451" i="2"/>
  <c r="K451" i="2"/>
  <c r="J451" i="2"/>
  <c r="I451" i="2"/>
  <c r="G451" i="2"/>
  <c r="B451" i="2" s="1"/>
  <c r="F451" i="2"/>
  <c r="A451" i="2" s="1"/>
  <c r="E451" i="2"/>
  <c r="D451" i="2"/>
  <c r="AI450" i="2"/>
  <c r="AH450" i="2"/>
  <c r="AG450" i="2"/>
  <c r="AF450" i="2"/>
  <c r="AE450" i="2"/>
  <c r="AD450" i="2"/>
  <c r="AC450" i="2"/>
  <c r="AB450" i="2"/>
  <c r="AA450" i="2"/>
  <c r="Z450" i="2"/>
  <c r="Y450" i="2"/>
  <c r="X450" i="2"/>
  <c r="W450" i="2"/>
  <c r="V450" i="2"/>
  <c r="T450" i="2"/>
  <c r="C450" i="2" s="1"/>
  <c r="R450" i="2"/>
  <c r="S450" i="2" s="1"/>
  <c r="Q450" i="2"/>
  <c r="O450" i="2"/>
  <c r="P450" i="2" s="1"/>
  <c r="N450" i="2"/>
  <c r="M450" i="2"/>
  <c r="L450" i="2"/>
  <c r="K450" i="2"/>
  <c r="J450" i="2"/>
  <c r="I450" i="2"/>
  <c r="G450" i="2"/>
  <c r="B450" i="2" s="1"/>
  <c r="F450" i="2"/>
  <c r="H450" i="2" s="1"/>
  <c r="E450" i="2"/>
  <c r="D450" i="2"/>
  <c r="AI449" i="2"/>
  <c r="AH449" i="2"/>
  <c r="AG449" i="2"/>
  <c r="AF449" i="2"/>
  <c r="AE449" i="2"/>
  <c r="AD449" i="2"/>
  <c r="AC449" i="2"/>
  <c r="AB449" i="2"/>
  <c r="AA449" i="2"/>
  <c r="Z449" i="2"/>
  <c r="Y449" i="2"/>
  <c r="X449" i="2"/>
  <c r="W449" i="2"/>
  <c r="V449" i="2"/>
  <c r="T449" i="2"/>
  <c r="C449" i="2" s="1"/>
  <c r="R449" i="2"/>
  <c r="S449" i="2" s="1"/>
  <c r="Q449" i="2"/>
  <c r="O449" i="2"/>
  <c r="P449" i="2" s="1"/>
  <c r="N449" i="2"/>
  <c r="M449" i="2"/>
  <c r="L449" i="2"/>
  <c r="K449" i="2"/>
  <c r="J449" i="2"/>
  <c r="I449" i="2"/>
  <c r="G449" i="2"/>
  <c r="B449" i="2" s="1"/>
  <c r="F449" i="2"/>
  <c r="E449" i="2"/>
  <c r="D449" i="2"/>
  <c r="AI448" i="2"/>
  <c r="AH448" i="2"/>
  <c r="AG448" i="2"/>
  <c r="AF448" i="2"/>
  <c r="AE448" i="2"/>
  <c r="AD448" i="2"/>
  <c r="AC448" i="2"/>
  <c r="AB448" i="2"/>
  <c r="AA448" i="2"/>
  <c r="Z448" i="2"/>
  <c r="Y448" i="2"/>
  <c r="X448" i="2"/>
  <c r="W448" i="2"/>
  <c r="V448" i="2"/>
  <c r="T448" i="2"/>
  <c r="C448" i="2" s="1"/>
  <c r="R448" i="2"/>
  <c r="S448" i="2" s="1"/>
  <c r="Q448" i="2"/>
  <c r="O448" i="2"/>
  <c r="P448" i="2" s="1"/>
  <c r="N448" i="2"/>
  <c r="M448" i="2"/>
  <c r="L448" i="2"/>
  <c r="K448" i="2"/>
  <c r="J448" i="2"/>
  <c r="I448" i="2"/>
  <c r="G448" i="2"/>
  <c r="B448" i="2" s="1"/>
  <c r="F448" i="2"/>
  <c r="E448" i="2"/>
  <c r="D448" i="2"/>
  <c r="AI447" i="2"/>
  <c r="AH447" i="2"/>
  <c r="AG447" i="2"/>
  <c r="AF447" i="2"/>
  <c r="AE447" i="2"/>
  <c r="AD447" i="2"/>
  <c r="AC447" i="2"/>
  <c r="AB447" i="2"/>
  <c r="AA447" i="2"/>
  <c r="Z447" i="2"/>
  <c r="Y447" i="2"/>
  <c r="X447" i="2"/>
  <c r="W447" i="2"/>
  <c r="V447" i="2"/>
  <c r="T447" i="2"/>
  <c r="C447" i="2" s="1"/>
  <c r="R447" i="2"/>
  <c r="S447" i="2" s="1"/>
  <c r="Q447" i="2"/>
  <c r="O447" i="2"/>
  <c r="P447" i="2" s="1"/>
  <c r="N447" i="2"/>
  <c r="M447" i="2"/>
  <c r="L447" i="2"/>
  <c r="K447" i="2"/>
  <c r="J447" i="2"/>
  <c r="I447" i="2"/>
  <c r="G447" i="2"/>
  <c r="B447" i="2" s="1"/>
  <c r="F447" i="2"/>
  <c r="E447" i="2"/>
  <c r="D447" i="2"/>
  <c r="AI446" i="2"/>
  <c r="AH446" i="2"/>
  <c r="AG446" i="2"/>
  <c r="AF446" i="2"/>
  <c r="AE446" i="2"/>
  <c r="AD446" i="2"/>
  <c r="AC446" i="2"/>
  <c r="AB446" i="2"/>
  <c r="AA446" i="2"/>
  <c r="Z446" i="2"/>
  <c r="Y446" i="2"/>
  <c r="X446" i="2"/>
  <c r="W446" i="2"/>
  <c r="V446" i="2"/>
  <c r="T446" i="2"/>
  <c r="C446" i="2" s="1"/>
  <c r="R446" i="2"/>
  <c r="S446" i="2" s="1"/>
  <c r="Q446" i="2"/>
  <c r="O446" i="2"/>
  <c r="P446" i="2" s="1"/>
  <c r="N446" i="2"/>
  <c r="M446" i="2"/>
  <c r="L446" i="2"/>
  <c r="K446" i="2"/>
  <c r="J446" i="2"/>
  <c r="I446" i="2"/>
  <c r="G446" i="2"/>
  <c r="B446" i="2" s="1"/>
  <c r="F446" i="2"/>
  <c r="A446" i="2" s="1"/>
  <c r="E446" i="2"/>
  <c r="D446" i="2"/>
  <c r="AI445" i="2"/>
  <c r="AH445" i="2"/>
  <c r="AG445" i="2"/>
  <c r="AF445" i="2"/>
  <c r="AE445" i="2"/>
  <c r="AD445" i="2"/>
  <c r="AC445" i="2"/>
  <c r="AB445" i="2"/>
  <c r="AA445" i="2"/>
  <c r="Z445" i="2"/>
  <c r="Y445" i="2"/>
  <c r="X445" i="2"/>
  <c r="W445" i="2"/>
  <c r="V445" i="2"/>
  <c r="T445" i="2"/>
  <c r="C445" i="2" s="1"/>
  <c r="R445" i="2"/>
  <c r="S445" i="2" s="1"/>
  <c r="Q445" i="2"/>
  <c r="O445" i="2"/>
  <c r="P445" i="2" s="1"/>
  <c r="N445" i="2"/>
  <c r="M445" i="2"/>
  <c r="L445" i="2"/>
  <c r="K445" i="2"/>
  <c r="J445" i="2"/>
  <c r="I445" i="2"/>
  <c r="G445" i="2"/>
  <c r="B445" i="2" s="1"/>
  <c r="F445" i="2"/>
  <c r="H445" i="2" s="1"/>
  <c r="E445" i="2"/>
  <c r="D445" i="2"/>
  <c r="AI444" i="2"/>
  <c r="AH444" i="2"/>
  <c r="AG444" i="2"/>
  <c r="AF444" i="2"/>
  <c r="AE444" i="2"/>
  <c r="AD444" i="2"/>
  <c r="AC444" i="2"/>
  <c r="AB444" i="2"/>
  <c r="AA444" i="2"/>
  <c r="Z444" i="2"/>
  <c r="Y444" i="2"/>
  <c r="X444" i="2"/>
  <c r="W444" i="2"/>
  <c r="V444" i="2"/>
  <c r="T444" i="2"/>
  <c r="C444" i="2" s="1"/>
  <c r="R444" i="2"/>
  <c r="S444" i="2" s="1"/>
  <c r="Q444" i="2"/>
  <c r="O444" i="2"/>
  <c r="P444" i="2" s="1"/>
  <c r="N444" i="2"/>
  <c r="M444" i="2"/>
  <c r="L444" i="2"/>
  <c r="K444" i="2"/>
  <c r="J444" i="2"/>
  <c r="I444" i="2"/>
  <c r="G444" i="2"/>
  <c r="B444" i="2" s="1"/>
  <c r="F444" i="2"/>
  <c r="H444" i="2" s="1"/>
  <c r="E444" i="2"/>
  <c r="D444" i="2"/>
  <c r="AI443" i="2"/>
  <c r="AH443" i="2"/>
  <c r="AG443" i="2"/>
  <c r="AF443" i="2"/>
  <c r="AE443" i="2"/>
  <c r="AD443" i="2"/>
  <c r="AC443" i="2"/>
  <c r="AB443" i="2"/>
  <c r="AA443" i="2"/>
  <c r="Z443" i="2"/>
  <c r="Y443" i="2"/>
  <c r="X443" i="2"/>
  <c r="W443" i="2"/>
  <c r="V443" i="2"/>
  <c r="T443" i="2"/>
  <c r="C443" i="2" s="1"/>
  <c r="R443" i="2"/>
  <c r="S443" i="2" s="1"/>
  <c r="Q443" i="2"/>
  <c r="O443" i="2"/>
  <c r="P443" i="2" s="1"/>
  <c r="N443" i="2"/>
  <c r="M443" i="2"/>
  <c r="L443" i="2"/>
  <c r="K443" i="2"/>
  <c r="J443" i="2"/>
  <c r="I443" i="2"/>
  <c r="G443" i="2"/>
  <c r="B443" i="2" s="1"/>
  <c r="F443" i="2"/>
  <c r="A443" i="2" s="1"/>
  <c r="E443" i="2"/>
  <c r="D443" i="2"/>
  <c r="AI442" i="2"/>
  <c r="AH442" i="2"/>
  <c r="AG442" i="2"/>
  <c r="AF442" i="2"/>
  <c r="AE442" i="2"/>
  <c r="AD442" i="2"/>
  <c r="AC442" i="2"/>
  <c r="AB442" i="2"/>
  <c r="AA442" i="2"/>
  <c r="Z442" i="2"/>
  <c r="Y442" i="2"/>
  <c r="X442" i="2"/>
  <c r="W442" i="2"/>
  <c r="V442" i="2"/>
  <c r="T442" i="2"/>
  <c r="C442" i="2" s="1"/>
  <c r="R442" i="2"/>
  <c r="S442" i="2" s="1"/>
  <c r="Q442" i="2"/>
  <c r="O442" i="2"/>
  <c r="P442" i="2" s="1"/>
  <c r="N442" i="2"/>
  <c r="M442" i="2"/>
  <c r="L442" i="2"/>
  <c r="K442" i="2"/>
  <c r="J442" i="2"/>
  <c r="I442" i="2"/>
  <c r="G442" i="2"/>
  <c r="B442" i="2" s="1"/>
  <c r="F442" i="2"/>
  <c r="A442" i="2" s="1"/>
  <c r="E442" i="2"/>
  <c r="D442" i="2"/>
  <c r="AI441" i="2"/>
  <c r="AH441" i="2"/>
  <c r="AG441" i="2"/>
  <c r="AF441" i="2"/>
  <c r="AE441" i="2"/>
  <c r="AD441" i="2"/>
  <c r="AC441" i="2"/>
  <c r="AB441" i="2"/>
  <c r="AA441" i="2"/>
  <c r="Z441" i="2"/>
  <c r="Y441" i="2"/>
  <c r="X441" i="2"/>
  <c r="W441" i="2"/>
  <c r="V441" i="2"/>
  <c r="T441" i="2"/>
  <c r="C441" i="2" s="1"/>
  <c r="R441" i="2"/>
  <c r="S441" i="2" s="1"/>
  <c r="Q441" i="2"/>
  <c r="O441" i="2"/>
  <c r="P441" i="2" s="1"/>
  <c r="N441" i="2"/>
  <c r="M441" i="2"/>
  <c r="L441" i="2"/>
  <c r="K441" i="2"/>
  <c r="J441" i="2"/>
  <c r="I441" i="2"/>
  <c r="G441" i="2"/>
  <c r="B441" i="2" s="1"/>
  <c r="F441" i="2"/>
  <c r="A441" i="2" s="1"/>
  <c r="E441" i="2"/>
  <c r="D441" i="2"/>
  <c r="AI440" i="2"/>
  <c r="AH440" i="2"/>
  <c r="AG440" i="2"/>
  <c r="AF440" i="2"/>
  <c r="AE440" i="2"/>
  <c r="AD440" i="2"/>
  <c r="AC440" i="2"/>
  <c r="AB440" i="2"/>
  <c r="AA440" i="2"/>
  <c r="Z440" i="2"/>
  <c r="Y440" i="2"/>
  <c r="X440" i="2"/>
  <c r="W440" i="2"/>
  <c r="V440" i="2"/>
  <c r="T440" i="2"/>
  <c r="C440" i="2" s="1"/>
  <c r="R440" i="2"/>
  <c r="S440" i="2" s="1"/>
  <c r="Q440" i="2"/>
  <c r="O440" i="2"/>
  <c r="P440" i="2" s="1"/>
  <c r="N440" i="2"/>
  <c r="M440" i="2"/>
  <c r="L440" i="2"/>
  <c r="K440" i="2"/>
  <c r="J440" i="2"/>
  <c r="I440" i="2"/>
  <c r="G440" i="2"/>
  <c r="B440" i="2" s="1"/>
  <c r="F440" i="2"/>
  <c r="A440" i="2" s="1"/>
  <c r="E440" i="2"/>
  <c r="D440" i="2"/>
  <c r="AI439" i="2"/>
  <c r="AH439" i="2"/>
  <c r="AG439" i="2"/>
  <c r="AF439" i="2"/>
  <c r="AE439" i="2"/>
  <c r="AD439" i="2"/>
  <c r="AC439" i="2"/>
  <c r="AB439" i="2"/>
  <c r="AA439" i="2"/>
  <c r="Z439" i="2"/>
  <c r="Y439" i="2"/>
  <c r="X439" i="2"/>
  <c r="W439" i="2"/>
  <c r="V439" i="2"/>
  <c r="T439" i="2"/>
  <c r="C439" i="2" s="1"/>
  <c r="R439" i="2"/>
  <c r="S439" i="2" s="1"/>
  <c r="Q439" i="2"/>
  <c r="O439" i="2"/>
  <c r="P439" i="2" s="1"/>
  <c r="N439" i="2"/>
  <c r="M439" i="2"/>
  <c r="L439" i="2"/>
  <c r="K439" i="2"/>
  <c r="J439" i="2"/>
  <c r="I439" i="2"/>
  <c r="G439" i="2"/>
  <c r="B439" i="2" s="1"/>
  <c r="F439" i="2"/>
  <c r="A439" i="2" s="1"/>
  <c r="E439" i="2"/>
  <c r="D439" i="2"/>
  <c r="AI438" i="2"/>
  <c r="AH438" i="2"/>
  <c r="AG438" i="2"/>
  <c r="AF438" i="2"/>
  <c r="AE438" i="2"/>
  <c r="AD438" i="2"/>
  <c r="AC438" i="2"/>
  <c r="AB438" i="2"/>
  <c r="AA438" i="2"/>
  <c r="Z438" i="2"/>
  <c r="Y438" i="2"/>
  <c r="X438" i="2"/>
  <c r="W438" i="2"/>
  <c r="V438" i="2"/>
  <c r="T438" i="2"/>
  <c r="C438" i="2" s="1"/>
  <c r="R438" i="2"/>
  <c r="S438" i="2" s="1"/>
  <c r="Q438" i="2"/>
  <c r="O438" i="2"/>
  <c r="P438" i="2" s="1"/>
  <c r="N438" i="2"/>
  <c r="M438" i="2"/>
  <c r="L438" i="2"/>
  <c r="K438" i="2"/>
  <c r="J438" i="2"/>
  <c r="I438" i="2"/>
  <c r="G438" i="2"/>
  <c r="B438" i="2" s="1"/>
  <c r="F438" i="2"/>
  <c r="A438" i="2" s="1"/>
  <c r="E438" i="2"/>
  <c r="D438" i="2"/>
  <c r="AI437" i="2"/>
  <c r="AH437" i="2"/>
  <c r="AG437" i="2"/>
  <c r="AF437" i="2"/>
  <c r="AE437" i="2"/>
  <c r="AD437" i="2"/>
  <c r="AC437" i="2"/>
  <c r="AB437" i="2"/>
  <c r="AA437" i="2"/>
  <c r="Z437" i="2"/>
  <c r="Y437" i="2"/>
  <c r="X437" i="2"/>
  <c r="W437" i="2"/>
  <c r="V437" i="2"/>
  <c r="T437" i="2"/>
  <c r="C437" i="2" s="1"/>
  <c r="R437" i="2"/>
  <c r="S437" i="2" s="1"/>
  <c r="Q437" i="2"/>
  <c r="O437" i="2"/>
  <c r="P437" i="2" s="1"/>
  <c r="N437" i="2"/>
  <c r="M437" i="2"/>
  <c r="L437" i="2"/>
  <c r="K437" i="2"/>
  <c r="J437" i="2"/>
  <c r="I437" i="2"/>
  <c r="G437" i="2"/>
  <c r="B437" i="2" s="1"/>
  <c r="F437" i="2"/>
  <c r="H437" i="2" s="1"/>
  <c r="E437" i="2"/>
  <c r="D437" i="2"/>
  <c r="AI436" i="2"/>
  <c r="AH436" i="2"/>
  <c r="AG436" i="2"/>
  <c r="AF436" i="2"/>
  <c r="AE436" i="2"/>
  <c r="AD436" i="2"/>
  <c r="AC436" i="2"/>
  <c r="AB436" i="2"/>
  <c r="AA436" i="2"/>
  <c r="Z436" i="2"/>
  <c r="Y436" i="2"/>
  <c r="X436" i="2"/>
  <c r="W436" i="2"/>
  <c r="V436" i="2"/>
  <c r="T436" i="2"/>
  <c r="C436" i="2" s="1"/>
  <c r="R436" i="2"/>
  <c r="S436" i="2" s="1"/>
  <c r="Q436" i="2"/>
  <c r="O436" i="2"/>
  <c r="P436" i="2" s="1"/>
  <c r="N436" i="2"/>
  <c r="M436" i="2"/>
  <c r="L436" i="2"/>
  <c r="K436" i="2"/>
  <c r="J436" i="2"/>
  <c r="I436" i="2"/>
  <c r="G436" i="2"/>
  <c r="B436" i="2" s="1"/>
  <c r="F436" i="2"/>
  <c r="E436" i="2"/>
  <c r="D436" i="2"/>
  <c r="AI435" i="2"/>
  <c r="AH435" i="2"/>
  <c r="AG435" i="2"/>
  <c r="AF435" i="2"/>
  <c r="AE435" i="2"/>
  <c r="AD435" i="2"/>
  <c r="AC435" i="2"/>
  <c r="AB435" i="2"/>
  <c r="AA435" i="2"/>
  <c r="Z435" i="2"/>
  <c r="Y435" i="2"/>
  <c r="X435" i="2"/>
  <c r="W435" i="2"/>
  <c r="V435" i="2"/>
  <c r="T435" i="2"/>
  <c r="C435" i="2" s="1"/>
  <c r="R435" i="2"/>
  <c r="S435" i="2" s="1"/>
  <c r="Q435" i="2"/>
  <c r="O435" i="2"/>
  <c r="P435" i="2" s="1"/>
  <c r="N435" i="2"/>
  <c r="M435" i="2"/>
  <c r="L435" i="2"/>
  <c r="K435" i="2"/>
  <c r="J435" i="2"/>
  <c r="I435" i="2"/>
  <c r="G435" i="2"/>
  <c r="B435" i="2" s="1"/>
  <c r="F435" i="2"/>
  <c r="A435" i="2" s="1"/>
  <c r="E435" i="2"/>
  <c r="D435" i="2"/>
  <c r="AI434" i="2"/>
  <c r="AH434" i="2"/>
  <c r="AG434" i="2"/>
  <c r="AF434" i="2"/>
  <c r="AE434" i="2"/>
  <c r="AD434" i="2"/>
  <c r="AC434" i="2"/>
  <c r="AB434" i="2"/>
  <c r="AA434" i="2"/>
  <c r="Z434" i="2"/>
  <c r="Y434" i="2"/>
  <c r="X434" i="2"/>
  <c r="W434" i="2"/>
  <c r="V434" i="2"/>
  <c r="T434" i="2"/>
  <c r="C434" i="2" s="1"/>
  <c r="R434" i="2"/>
  <c r="S434" i="2" s="1"/>
  <c r="Q434" i="2"/>
  <c r="O434" i="2"/>
  <c r="P434" i="2" s="1"/>
  <c r="N434" i="2"/>
  <c r="M434" i="2"/>
  <c r="L434" i="2"/>
  <c r="K434" i="2"/>
  <c r="J434" i="2"/>
  <c r="I434" i="2"/>
  <c r="G434" i="2"/>
  <c r="B434" i="2" s="1"/>
  <c r="F434" i="2"/>
  <c r="H434" i="2" s="1"/>
  <c r="E434" i="2"/>
  <c r="D434" i="2"/>
  <c r="AI433" i="2"/>
  <c r="AH433" i="2"/>
  <c r="AG433" i="2"/>
  <c r="AF433" i="2"/>
  <c r="AE433" i="2"/>
  <c r="AD433" i="2"/>
  <c r="AC433" i="2"/>
  <c r="AB433" i="2"/>
  <c r="AA433" i="2"/>
  <c r="Z433" i="2"/>
  <c r="Y433" i="2"/>
  <c r="X433" i="2"/>
  <c r="W433" i="2"/>
  <c r="V433" i="2"/>
  <c r="T433" i="2"/>
  <c r="C433" i="2" s="1"/>
  <c r="R433" i="2"/>
  <c r="S433" i="2" s="1"/>
  <c r="Q433" i="2"/>
  <c r="O433" i="2"/>
  <c r="P433" i="2" s="1"/>
  <c r="N433" i="2"/>
  <c r="M433" i="2"/>
  <c r="L433" i="2"/>
  <c r="K433" i="2"/>
  <c r="J433" i="2"/>
  <c r="I433" i="2"/>
  <c r="G433" i="2"/>
  <c r="F433" i="2"/>
  <c r="A433" i="2" s="1"/>
  <c r="E433" i="2"/>
  <c r="D433" i="2"/>
  <c r="B433" i="2"/>
  <c r="AI432" i="2"/>
  <c r="AH432" i="2"/>
  <c r="AG432" i="2"/>
  <c r="AF432" i="2"/>
  <c r="AE432" i="2"/>
  <c r="AD432" i="2"/>
  <c r="AC432" i="2"/>
  <c r="AB432" i="2"/>
  <c r="AA432" i="2"/>
  <c r="Z432" i="2"/>
  <c r="Y432" i="2"/>
  <c r="X432" i="2"/>
  <c r="W432" i="2"/>
  <c r="V432" i="2"/>
  <c r="T432" i="2"/>
  <c r="C432" i="2" s="1"/>
  <c r="R432" i="2"/>
  <c r="S432" i="2" s="1"/>
  <c r="Q432" i="2"/>
  <c r="O432" i="2"/>
  <c r="P432" i="2" s="1"/>
  <c r="N432" i="2"/>
  <c r="M432" i="2"/>
  <c r="L432" i="2"/>
  <c r="K432" i="2"/>
  <c r="J432" i="2"/>
  <c r="I432" i="2"/>
  <c r="G432" i="2"/>
  <c r="B432" i="2" s="1"/>
  <c r="F432" i="2"/>
  <c r="A432" i="2" s="1"/>
  <c r="E432" i="2"/>
  <c r="D432" i="2"/>
  <c r="AI431" i="2"/>
  <c r="AH431" i="2"/>
  <c r="AG431" i="2"/>
  <c r="AF431" i="2"/>
  <c r="AE431" i="2"/>
  <c r="AD431" i="2"/>
  <c r="AC431" i="2"/>
  <c r="AB431" i="2"/>
  <c r="AA431" i="2"/>
  <c r="Z431" i="2"/>
  <c r="Y431" i="2"/>
  <c r="X431" i="2"/>
  <c r="W431" i="2"/>
  <c r="V431" i="2"/>
  <c r="T431" i="2"/>
  <c r="C431" i="2" s="1"/>
  <c r="R431" i="2"/>
  <c r="S431" i="2" s="1"/>
  <c r="Q431" i="2"/>
  <c r="O431" i="2"/>
  <c r="P431" i="2" s="1"/>
  <c r="N431" i="2"/>
  <c r="M431" i="2"/>
  <c r="L431" i="2"/>
  <c r="K431" i="2"/>
  <c r="J431" i="2"/>
  <c r="I431" i="2"/>
  <c r="G431" i="2"/>
  <c r="B431" i="2" s="1"/>
  <c r="F431" i="2"/>
  <c r="A431" i="2" s="1"/>
  <c r="E431" i="2"/>
  <c r="D431" i="2"/>
  <c r="AI430" i="2"/>
  <c r="AH430" i="2"/>
  <c r="AG430" i="2"/>
  <c r="AF430" i="2"/>
  <c r="AE430" i="2"/>
  <c r="AD430" i="2"/>
  <c r="AC430" i="2"/>
  <c r="AB430" i="2"/>
  <c r="AA430" i="2"/>
  <c r="Z430" i="2"/>
  <c r="Y430" i="2"/>
  <c r="X430" i="2"/>
  <c r="W430" i="2"/>
  <c r="V430" i="2"/>
  <c r="T430" i="2"/>
  <c r="C430" i="2" s="1"/>
  <c r="R430" i="2"/>
  <c r="S430" i="2" s="1"/>
  <c r="Q430" i="2"/>
  <c r="O430" i="2"/>
  <c r="P430" i="2" s="1"/>
  <c r="N430" i="2"/>
  <c r="M430" i="2"/>
  <c r="L430" i="2"/>
  <c r="K430" i="2"/>
  <c r="J430" i="2"/>
  <c r="I430" i="2"/>
  <c r="G430" i="2"/>
  <c r="B430" i="2" s="1"/>
  <c r="F430" i="2"/>
  <c r="E430" i="2"/>
  <c r="D430" i="2"/>
  <c r="AI429" i="2"/>
  <c r="AH429" i="2"/>
  <c r="AG429" i="2"/>
  <c r="AF429" i="2"/>
  <c r="AE429" i="2"/>
  <c r="AD429" i="2"/>
  <c r="AC429" i="2"/>
  <c r="AB429" i="2"/>
  <c r="AA429" i="2"/>
  <c r="Z429" i="2"/>
  <c r="Y429" i="2"/>
  <c r="X429" i="2"/>
  <c r="W429" i="2"/>
  <c r="V429" i="2"/>
  <c r="T429" i="2"/>
  <c r="C429" i="2" s="1"/>
  <c r="R429" i="2"/>
  <c r="S429" i="2" s="1"/>
  <c r="Q429" i="2"/>
  <c r="O429" i="2"/>
  <c r="P429" i="2" s="1"/>
  <c r="N429" i="2"/>
  <c r="M429" i="2"/>
  <c r="L429" i="2"/>
  <c r="K429" i="2"/>
  <c r="J429" i="2"/>
  <c r="I429" i="2"/>
  <c r="G429" i="2"/>
  <c r="B429" i="2" s="1"/>
  <c r="F429" i="2"/>
  <c r="H429" i="2" s="1"/>
  <c r="E429" i="2"/>
  <c r="D429" i="2"/>
  <c r="AI428" i="2"/>
  <c r="AH428" i="2"/>
  <c r="AG428" i="2"/>
  <c r="AF428" i="2"/>
  <c r="AE428" i="2"/>
  <c r="AD428" i="2"/>
  <c r="AC428" i="2"/>
  <c r="AB428" i="2"/>
  <c r="AA428" i="2"/>
  <c r="Z428" i="2"/>
  <c r="Y428" i="2"/>
  <c r="X428" i="2"/>
  <c r="W428" i="2"/>
  <c r="V428" i="2"/>
  <c r="T428" i="2"/>
  <c r="C428" i="2" s="1"/>
  <c r="R428" i="2"/>
  <c r="S428" i="2" s="1"/>
  <c r="Q428" i="2"/>
  <c r="O428" i="2"/>
  <c r="P428" i="2" s="1"/>
  <c r="N428" i="2"/>
  <c r="M428" i="2"/>
  <c r="L428" i="2"/>
  <c r="K428" i="2"/>
  <c r="J428" i="2"/>
  <c r="I428" i="2"/>
  <c r="G428" i="2"/>
  <c r="B428" i="2" s="1"/>
  <c r="F428" i="2"/>
  <c r="H428" i="2" s="1"/>
  <c r="E428" i="2"/>
  <c r="D428" i="2"/>
  <c r="AI427" i="2"/>
  <c r="AH427" i="2"/>
  <c r="AG427" i="2"/>
  <c r="AF427" i="2"/>
  <c r="AE427" i="2"/>
  <c r="AD427" i="2"/>
  <c r="AC427" i="2"/>
  <c r="AB427" i="2"/>
  <c r="AA427" i="2"/>
  <c r="Z427" i="2"/>
  <c r="Y427" i="2"/>
  <c r="X427" i="2"/>
  <c r="W427" i="2"/>
  <c r="V427" i="2"/>
  <c r="T427" i="2"/>
  <c r="C427" i="2" s="1"/>
  <c r="R427" i="2"/>
  <c r="S427" i="2" s="1"/>
  <c r="Q427" i="2"/>
  <c r="O427" i="2"/>
  <c r="P427" i="2" s="1"/>
  <c r="N427" i="2"/>
  <c r="M427" i="2"/>
  <c r="L427" i="2"/>
  <c r="K427" i="2"/>
  <c r="J427" i="2"/>
  <c r="I427" i="2"/>
  <c r="G427" i="2"/>
  <c r="B427" i="2" s="1"/>
  <c r="F427" i="2"/>
  <c r="A427" i="2" s="1"/>
  <c r="E427" i="2"/>
  <c r="D427" i="2"/>
  <c r="AI426" i="2"/>
  <c r="AH426" i="2"/>
  <c r="AG426" i="2"/>
  <c r="AF426" i="2"/>
  <c r="AE426" i="2"/>
  <c r="AD426" i="2"/>
  <c r="AC426" i="2"/>
  <c r="AB426" i="2"/>
  <c r="AA426" i="2"/>
  <c r="Z426" i="2"/>
  <c r="Y426" i="2"/>
  <c r="X426" i="2"/>
  <c r="W426" i="2"/>
  <c r="V426" i="2"/>
  <c r="T426" i="2"/>
  <c r="C426" i="2" s="1"/>
  <c r="R426" i="2"/>
  <c r="S426" i="2" s="1"/>
  <c r="Q426" i="2"/>
  <c r="O426" i="2"/>
  <c r="P426" i="2" s="1"/>
  <c r="N426" i="2"/>
  <c r="M426" i="2"/>
  <c r="L426" i="2"/>
  <c r="K426" i="2"/>
  <c r="J426" i="2"/>
  <c r="I426" i="2"/>
  <c r="G426" i="2"/>
  <c r="B426" i="2" s="1"/>
  <c r="F426" i="2"/>
  <c r="H426" i="2" s="1"/>
  <c r="E426" i="2"/>
  <c r="D426" i="2"/>
  <c r="AI425" i="2"/>
  <c r="AH425" i="2"/>
  <c r="AG425" i="2"/>
  <c r="AF425" i="2"/>
  <c r="AE425" i="2"/>
  <c r="AD425" i="2"/>
  <c r="AC425" i="2"/>
  <c r="AB425" i="2"/>
  <c r="AA425" i="2"/>
  <c r="Z425" i="2"/>
  <c r="Y425" i="2"/>
  <c r="X425" i="2"/>
  <c r="W425" i="2"/>
  <c r="V425" i="2"/>
  <c r="T425" i="2"/>
  <c r="C425" i="2" s="1"/>
  <c r="R425" i="2"/>
  <c r="S425" i="2" s="1"/>
  <c r="Q425" i="2"/>
  <c r="O425" i="2"/>
  <c r="P425" i="2" s="1"/>
  <c r="N425" i="2"/>
  <c r="M425" i="2"/>
  <c r="L425" i="2"/>
  <c r="K425" i="2"/>
  <c r="J425" i="2"/>
  <c r="I425" i="2"/>
  <c r="G425" i="2"/>
  <c r="B425" i="2" s="1"/>
  <c r="F425" i="2"/>
  <c r="A425" i="2" s="1"/>
  <c r="E425" i="2"/>
  <c r="D425" i="2"/>
  <c r="AI424" i="2"/>
  <c r="AH424" i="2"/>
  <c r="AG424" i="2"/>
  <c r="AF424" i="2"/>
  <c r="AE424" i="2"/>
  <c r="AD424" i="2"/>
  <c r="AC424" i="2"/>
  <c r="AB424" i="2"/>
  <c r="AA424" i="2"/>
  <c r="Z424" i="2"/>
  <c r="Y424" i="2"/>
  <c r="X424" i="2"/>
  <c r="W424" i="2"/>
  <c r="V424" i="2"/>
  <c r="T424" i="2"/>
  <c r="C424" i="2" s="1"/>
  <c r="R424" i="2"/>
  <c r="S424" i="2" s="1"/>
  <c r="Q424" i="2"/>
  <c r="O424" i="2"/>
  <c r="P424" i="2" s="1"/>
  <c r="N424" i="2"/>
  <c r="M424" i="2"/>
  <c r="L424" i="2"/>
  <c r="K424" i="2"/>
  <c r="J424" i="2"/>
  <c r="I424" i="2"/>
  <c r="G424" i="2"/>
  <c r="B424" i="2" s="1"/>
  <c r="F424" i="2"/>
  <c r="A424" i="2" s="1"/>
  <c r="E424" i="2"/>
  <c r="D424" i="2"/>
  <c r="AI423" i="2"/>
  <c r="AH423" i="2"/>
  <c r="AG423" i="2"/>
  <c r="AF423" i="2"/>
  <c r="AE423" i="2"/>
  <c r="AD423" i="2"/>
  <c r="AC423" i="2"/>
  <c r="AB423" i="2"/>
  <c r="AA423" i="2"/>
  <c r="Z423" i="2"/>
  <c r="Y423" i="2"/>
  <c r="X423" i="2"/>
  <c r="W423" i="2"/>
  <c r="V423" i="2"/>
  <c r="T423" i="2"/>
  <c r="C423" i="2" s="1"/>
  <c r="R423" i="2"/>
  <c r="S423" i="2" s="1"/>
  <c r="Q423" i="2"/>
  <c r="O423" i="2"/>
  <c r="P423" i="2" s="1"/>
  <c r="N423" i="2"/>
  <c r="M423" i="2"/>
  <c r="L423" i="2"/>
  <c r="K423" i="2"/>
  <c r="J423" i="2"/>
  <c r="I423" i="2"/>
  <c r="G423" i="2"/>
  <c r="B423" i="2" s="1"/>
  <c r="F423" i="2"/>
  <c r="A423" i="2" s="1"/>
  <c r="E423" i="2"/>
  <c r="D423" i="2"/>
  <c r="AI422" i="2"/>
  <c r="AH422" i="2"/>
  <c r="AG422" i="2"/>
  <c r="AF422" i="2"/>
  <c r="AE422" i="2"/>
  <c r="AD422" i="2"/>
  <c r="AC422" i="2"/>
  <c r="AB422" i="2"/>
  <c r="AA422" i="2"/>
  <c r="Z422" i="2"/>
  <c r="Y422" i="2"/>
  <c r="X422" i="2"/>
  <c r="W422" i="2"/>
  <c r="V422" i="2"/>
  <c r="T422" i="2"/>
  <c r="C422" i="2" s="1"/>
  <c r="R422" i="2"/>
  <c r="S422" i="2" s="1"/>
  <c r="Q422" i="2"/>
  <c r="O422" i="2"/>
  <c r="P422" i="2" s="1"/>
  <c r="N422" i="2"/>
  <c r="M422" i="2"/>
  <c r="L422" i="2"/>
  <c r="K422" i="2"/>
  <c r="J422" i="2"/>
  <c r="I422" i="2"/>
  <c r="G422" i="2"/>
  <c r="B422" i="2" s="1"/>
  <c r="F422" i="2"/>
  <c r="E422" i="2"/>
  <c r="D422" i="2"/>
  <c r="AI421" i="2"/>
  <c r="AH421" i="2"/>
  <c r="AG421" i="2"/>
  <c r="AF421" i="2"/>
  <c r="AE421" i="2"/>
  <c r="AD421" i="2"/>
  <c r="AC421" i="2"/>
  <c r="AB421" i="2"/>
  <c r="AA421" i="2"/>
  <c r="Z421" i="2"/>
  <c r="Y421" i="2"/>
  <c r="X421" i="2"/>
  <c r="W421" i="2"/>
  <c r="V421" i="2"/>
  <c r="T421" i="2"/>
  <c r="C421" i="2" s="1"/>
  <c r="R421" i="2"/>
  <c r="S421" i="2" s="1"/>
  <c r="Q421" i="2"/>
  <c r="O421" i="2"/>
  <c r="P421" i="2" s="1"/>
  <c r="N421" i="2"/>
  <c r="M421" i="2"/>
  <c r="L421" i="2"/>
  <c r="K421" i="2"/>
  <c r="J421" i="2"/>
  <c r="I421" i="2"/>
  <c r="G421" i="2"/>
  <c r="B421" i="2" s="1"/>
  <c r="F421" i="2"/>
  <c r="H421" i="2" s="1"/>
  <c r="E421" i="2"/>
  <c r="D421" i="2"/>
  <c r="AI420" i="2"/>
  <c r="AH420" i="2"/>
  <c r="AG420" i="2"/>
  <c r="AF420" i="2"/>
  <c r="AE420" i="2"/>
  <c r="AD420" i="2"/>
  <c r="AC420" i="2"/>
  <c r="AB420" i="2"/>
  <c r="AA420" i="2"/>
  <c r="Z420" i="2"/>
  <c r="Y420" i="2"/>
  <c r="X420" i="2"/>
  <c r="W420" i="2"/>
  <c r="V420" i="2"/>
  <c r="T420" i="2"/>
  <c r="C420" i="2" s="1"/>
  <c r="R420" i="2"/>
  <c r="S420" i="2" s="1"/>
  <c r="Q420" i="2"/>
  <c r="O420" i="2"/>
  <c r="P420" i="2" s="1"/>
  <c r="N420" i="2"/>
  <c r="M420" i="2"/>
  <c r="L420" i="2"/>
  <c r="K420" i="2"/>
  <c r="J420" i="2"/>
  <c r="I420" i="2"/>
  <c r="G420" i="2"/>
  <c r="B420" i="2" s="1"/>
  <c r="F420" i="2"/>
  <c r="E420" i="2"/>
  <c r="D420" i="2"/>
  <c r="AI419" i="2"/>
  <c r="AH419" i="2"/>
  <c r="AG419" i="2"/>
  <c r="AF419" i="2"/>
  <c r="AE419" i="2"/>
  <c r="AD419" i="2"/>
  <c r="AC419" i="2"/>
  <c r="AB419" i="2"/>
  <c r="AA419" i="2"/>
  <c r="Z419" i="2"/>
  <c r="Y419" i="2"/>
  <c r="X419" i="2"/>
  <c r="W419" i="2"/>
  <c r="V419" i="2"/>
  <c r="T419" i="2"/>
  <c r="C419" i="2" s="1"/>
  <c r="R419" i="2"/>
  <c r="S419" i="2" s="1"/>
  <c r="Q419" i="2"/>
  <c r="O419" i="2"/>
  <c r="P419" i="2" s="1"/>
  <c r="N419" i="2"/>
  <c r="M419" i="2"/>
  <c r="L419" i="2"/>
  <c r="K419" i="2"/>
  <c r="J419" i="2"/>
  <c r="I419" i="2"/>
  <c r="G419" i="2"/>
  <c r="B419" i="2" s="1"/>
  <c r="F419" i="2"/>
  <c r="A419" i="2" s="1"/>
  <c r="E419" i="2"/>
  <c r="D419" i="2"/>
  <c r="AI418" i="2"/>
  <c r="AH418" i="2"/>
  <c r="AG418" i="2"/>
  <c r="AF418" i="2"/>
  <c r="AE418" i="2"/>
  <c r="AD418" i="2"/>
  <c r="AC418" i="2"/>
  <c r="AB418" i="2"/>
  <c r="AA418" i="2"/>
  <c r="Z418" i="2"/>
  <c r="Y418" i="2"/>
  <c r="X418" i="2"/>
  <c r="W418" i="2"/>
  <c r="V418" i="2"/>
  <c r="T418" i="2"/>
  <c r="C418" i="2" s="1"/>
  <c r="R418" i="2"/>
  <c r="S418" i="2" s="1"/>
  <c r="Q418" i="2"/>
  <c r="O418" i="2"/>
  <c r="P418" i="2" s="1"/>
  <c r="N418" i="2"/>
  <c r="M418" i="2"/>
  <c r="L418" i="2"/>
  <c r="K418" i="2"/>
  <c r="J418" i="2"/>
  <c r="I418" i="2"/>
  <c r="G418" i="2"/>
  <c r="B418" i="2" s="1"/>
  <c r="F418" i="2"/>
  <c r="H418" i="2" s="1"/>
  <c r="E418" i="2"/>
  <c r="D418" i="2"/>
  <c r="A418" i="2"/>
  <c r="AI417" i="2"/>
  <c r="AH417" i="2"/>
  <c r="AG417" i="2"/>
  <c r="AF417" i="2"/>
  <c r="AE417" i="2"/>
  <c r="AD417" i="2"/>
  <c r="AC417" i="2"/>
  <c r="AB417" i="2"/>
  <c r="AA417" i="2"/>
  <c r="Z417" i="2"/>
  <c r="Y417" i="2"/>
  <c r="X417" i="2"/>
  <c r="W417" i="2"/>
  <c r="V417" i="2"/>
  <c r="T417" i="2"/>
  <c r="C417" i="2" s="1"/>
  <c r="R417" i="2"/>
  <c r="S417" i="2" s="1"/>
  <c r="Q417" i="2"/>
  <c r="O417" i="2"/>
  <c r="P417" i="2" s="1"/>
  <c r="N417" i="2"/>
  <c r="M417" i="2"/>
  <c r="L417" i="2"/>
  <c r="K417" i="2"/>
  <c r="J417" i="2"/>
  <c r="I417" i="2"/>
  <c r="G417" i="2"/>
  <c r="B417" i="2" s="1"/>
  <c r="F417" i="2"/>
  <c r="A417" i="2" s="1"/>
  <c r="E417" i="2"/>
  <c r="D417" i="2"/>
  <c r="AI416" i="2"/>
  <c r="AH416" i="2"/>
  <c r="AG416" i="2"/>
  <c r="AF416" i="2"/>
  <c r="AE416" i="2"/>
  <c r="AD416" i="2"/>
  <c r="AC416" i="2"/>
  <c r="AB416" i="2"/>
  <c r="AA416" i="2"/>
  <c r="Z416" i="2"/>
  <c r="Y416" i="2"/>
  <c r="X416" i="2"/>
  <c r="W416" i="2"/>
  <c r="V416" i="2"/>
  <c r="T416" i="2"/>
  <c r="C416" i="2" s="1"/>
  <c r="R416" i="2"/>
  <c r="S416" i="2" s="1"/>
  <c r="Q416" i="2"/>
  <c r="O416" i="2"/>
  <c r="P416" i="2" s="1"/>
  <c r="N416" i="2"/>
  <c r="M416" i="2"/>
  <c r="L416" i="2"/>
  <c r="K416" i="2"/>
  <c r="J416" i="2"/>
  <c r="I416" i="2"/>
  <c r="G416" i="2"/>
  <c r="B416" i="2" s="1"/>
  <c r="F416" i="2"/>
  <c r="A416" i="2" s="1"/>
  <c r="E416" i="2"/>
  <c r="D416" i="2"/>
  <c r="AI415" i="2"/>
  <c r="AH415" i="2"/>
  <c r="AG415" i="2"/>
  <c r="AF415" i="2"/>
  <c r="AE415" i="2"/>
  <c r="AD415" i="2"/>
  <c r="AC415" i="2"/>
  <c r="AB415" i="2"/>
  <c r="AA415" i="2"/>
  <c r="Z415" i="2"/>
  <c r="Y415" i="2"/>
  <c r="X415" i="2"/>
  <c r="W415" i="2"/>
  <c r="V415" i="2"/>
  <c r="T415" i="2"/>
  <c r="C415" i="2" s="1"/>
  <c r="R415" i="2"/>
  <c r="S415" i="2" s="1"/>
  <c r="Q415" i="2"/>
  <c r="O415" i="2"/>
  <c r="P415" i="2" s="1"/>
  <c r="N415" i="2"/>
  <c r="M415" i="2"/>
  <c r="L415" i="2"/>
  <c r="K415" i="2"/>
  <c r="J415" i="2"/>
  <c r="I415" i="2"/>
  <c r="G415" i="2"/>
  <c r="B415" i="2" s="1"/>
  <c r="F415" i="2"/>
  <c r="A415" i="2" s="1"/>
  <c r="E415" i="2"/>
  <c r="D415" i="2"/>
  <c r="AI414" i="2"/>
  <c r="AH414" i="2"/>
  <c r="AG414" i="2"/>
  <c r="AF414" i="2"/>
  <c r="AE414" i="2"/>
  <c r="AD414" i="2"/>
  <c r="AC414" i="2"/>
  <c r="AB414" i="2"/>
  <c r="AA414" i="2"/>
  <c r="Z414" i="2"/>
  <c r="Y414" i="2"/>
  <c r="X414" i="2"/>
  <c r="W414" i="2"/>
  <c r="V414" i="2"/>
  <c r="T414" i="2"/>
  <c r="C414" i="2" s="1"/>
  <c r="R414" i="2"/>
  <c r="S414" i="2" s="1"/>
  <c r="Q414" i="2"/>
  <c r="O414" i="2"/>
  <c r="P414" i="2" s="1"/>
  <c r="N414" i="2"/>
  <c r="M414" i="2"/>
  <c r="L414" i="2"/>
  <c r="K414" i="2"/>
  <c r="J414" i="2"/>
  <c r="I414" i="2"/>
  <c r="G414" i="2"/>
  <c r="B414" i="2" s="1"/>
  <c r="F414" i="2"/>
  <c r="H414" i="2" s="1"/>
  <c r="E414" i="2"/>
  <c r="D414" i="2"/>
  <c r="AI413" i="2"/>
  <c r="AH413" i="2"/>
  <c r="AG413" i="2"/>
  <c r="AF413" i="2"/>
  <c r="AE413" i="2"/>
  <c r="AD413" i="2"/>
  <c r="AC413" i="2"/>
  <c r="AB413" i="2"/>
  <c r="AA413" i="2"/>
  <c r="Z413" i="2"/>
  <c r="Y413" i="2"/>
  <c r="X413" i="2"/>
  <c r="W413" i="2"/>
  <c r="V413" i="2"/>
  <c r="T413" i="2"/>
  <c r="C413" i="2" s="1"/>
  <c r="R413" i="2"/>
  <c r="S413" i="2" s="1"/>
  <c r="Q413" i="2"/>
  <c r="O413" i="2"/>
  <c r="P413" i="2" s="1"/>
  <c r="N413" i="2"/>
  <c r="M413" i="2"/>
  <c r="L413" i="2"/>
  <c r="K413" i="2"/>
  <c r="J413" i="2"/>
  <c r="I413" i="2"/>
  <c r="G413" i="2"/>
  <c r="B413" i="2" s="1"/>
  <c r="F413" i="2"/>
  <c r="A413" i="2" s="1"/>
  <c r="E413" i="2"/>
  <c r="D413" i="2"/>
  <c r="AI412" i="2"/>
  <c r="AH412" i="2"/>
  <c r="AG412" i="2"/>
  <c r="AF412" i="2"/>
  <c r="AE412" i="2"/>
  <c r="AD412" i="2"/>
  <c r="AC412" i="2"/>
  <c r="AB412" i="2"/>
  <c r="AA412" i="2"/>
  <c r="Z412" i="2"/>
  <c r="Y412" i="2"/>
  <c r="X412" i="2"/>
  <c r="W412" i="2"/>
  <c r="V412" i="2"/>
  <c r="T412" i="2"/>
  <c r="C412" i="2" s="1"/>
  <c r="R412" i="2"/>
  <c r="S412" i="2" s="1"/>
  <c r="Q412" i="2"/>
  <c r="O412" i="2"/>
  <c r="P412" i="2" s="1"/>
  <c r="N412" i="2"/>
  <c r="M412" i="2"/>
  <c r="L412" i="2"/>
  <c r="K412" i="2"/>
  <c r="J412" i="2"/>
  <c r="I412" i="2"/>
  <c r="G412" i="2"/>
  <c r="B412" i="2" s="1"/>
  <c r="F412" i="2"/>
  <c r="H412" i="2" s="1"/>
  <c r="E412" i="2"/>
  <c r="D412" i="2"/>
  <c r="AI411" i="2"/>
  <c r="AH411" i="2"/>
  <c r="AG411" i="2"/>
  <c r="AF411" i="2"/>
  <c r="AE411" i="2"/>
  <c r="AD411" i="2"/>
  <c r="AC411" i="2"/>
  <c r="AB411" i="2"/>
  <c r="AA411" i="2"/>
  <c r="Z411" i="2"/>
  <c r="Y411" i="2"/>
  <c r="X411" i="2"/>
  <c r="W411" i="2"/>
  <c r="V411" i="2"/>
  <c r="T411" i="2"/>
  <c r="C411" i="2" s="1"/>
  <c r="R411" i="2"/>
  <c r="S411" i="2" s="1"/>
  <c r="Q411" i="2"/>
  <c r="O411" i="2"/>
  <c r="P411" i="2" s="1"/>
  <c r="N411" i="2"/>
  <c r="M411" i="2"/>
  <c r="L411" i="2"/>
  <c r="K411" i="2"/>
  <c r="J411" i="2"/>
  <c r="I411" i="2"/>
  <c r="G411" i="2"/>
  <c r="B411" i="2" s="1"/>
  <c r="F411" i="2"/>
  <c r="H411" i="2" s="1"/>
  <c r="E411" i="2"/>
  <c r="D411" i="2"/>
  <c r="AI410" i="2"/>
  <c r="AH410" i="2"/>
  <c r="AG410" i="2"/>
  <c r="AF410" i="2"/>
  <c r="AE410" i="2"/>
  <c r="AD410" i="2"/>
  <c r="AC410" i="2"/>
  <c r="AB410" i="2"/>
  <c r="AA410" i="2"/>
  <c r="Z410" i="2"/>
  <c r="Y410" i="2"/>
  <c r="X410" i="2"/>
  <c r="W410" i="2"/>
  <c r="V410" i="2"/>
  <c r="T410" i="2"/>
  <c r="C410" i="2" s="1"/>
  <c r="R410" i="2"/>
  <c r="S410" i="2" s="1"/>
  <c r="Q410" i="2"/>
  <c r="O410" i="2"/>
  <c r="P410" i="2" s="1"/>
  <c r="N410" i="2"/>
  <c r="M410" i="2"/>
  <c r="L410" i="2"/>
  <c r="K410" i="2"/>
  <c r="J410" i="2"/>
  <c r="I410" i="2"/>
  <c r="G410" i="2"/>
  <c r="B410" i="2" s="1"/>
  <c r="F410" i="2"/>
  <c r="H410" i="2" s="1"/>
  <c r="E410" i="2"/>
  <c r="D410" i="2"/>
  <c r="AI409" i="2"/>
  <c r="AH409" i="2"/>
  <c r="AG409" i="2"/>
  <c r="AF409" i="2"/>
  <c r="AE409" i="2"/>
  <c r="AD409" i="2"/>
  <c r="AC409" i="2"/>
  <c r="AB409" i="2"/>
  <c r="AA409" i="2"/>
  <c r="Z409" i="2"/>
  <c r="Y409" i="2"/>
  <c r="X409" i="2"/>
  <c r="W409" i="2"/>
  <c r="V409" i="2"/>
  <c r="T409" i="2"/>
  <c r="C409" i="2" s="1"/>
  <c r="R409" i="2"/>
  <c r="S409" i="2" s="1"/>
  <c r="Q409" i="2"/>
  <c r="O409" i="2"/>
  <c r="P409" i="2" s="1"/>
  <c r="N409" i="2"/>
  <c r="M409" i="2"/>
  <c r="L409" i="2"/>
  <c r="K409" i="2"/>
  <c r="J409" i="2"/>
  <c r="I409" i="2"/>
  <c r="G409" i="2"/>
  <c r="B409" i="2" s="1"/>
  <c r="F409" i="2"/>
  <c r="A409" i="2" s="1"/>
  <c r="E409" i="2"/>
  <c r="D409" i="2"/>
  <c r="AI408" i="2"/>
  <c r="AH408" i="2"/>
  <c r="AG408" i="2"/>
  <c r="AF408" i="2"/>
  <c r="AE408" i="2"/>
  <c r="AD408" i="2"/>
  <c r="AC408" i="2"/>
  <c r="AB408" i="2"/>
  <c r="AA408" i="2"/>
  <c r="Z408" i="2"/>
  <c r="Y408" i="2"/>
  <c r="X408" i="2"/>
  <c r="W408" i="2"/>
  <c r="V408" i="2"/>
  <c r="T408" i="2"/>
  <c r="C408" i="2" s="1"/>
  <c r="R408" i="2"/>
  <c r="S408" i="2" s="1"/>
  <c r="Q408" i="2"/>
  <c r="O408" i="2"/>
  <c r="P408" i="2" s="1"/>
  <c r="N408" i="2"/>
  <c r="M408" i="2"/>
  <c r="L408" i="2"/>
  <c r="K408" i="2"/>
  <c r="J408" i="2"/>
  <c r="I408" i="2"/>
  <c r="G408" i="2"/>
  <c r="B408" i="2" s="1"/>
  <c r="F408" i="2"/>
  <c r="A408" i="2" s="1"/>
  <c r="E408" i="2"/>
  <c r="D408" i="2"/>
  <c r="AI407" i="2"/>
  <c r="AH407" i="2"/>
  <c r="AG407" i="2"/>
  <c r="AF407" i="2"/>
  <c r="AE407" i="2"/>
  <c r="AD407" i="2"/>
  <c r="AC407" i="2"/>
  <c r="AB407" i="2"/>
  <c r="AA407" i="2"/>
  <c r="Z407" i="2"/>
  <c r="Y407" i="2"/>
  <c r="X407" i="2"/>
  <c r="W407" i="2"/>
  <c r="V407" i="2"/>
  <c r="T407" i="2"/>
  <c r="C407" i="2" s="1"/>
  <c r="R407" i="2"/>
  <c r="S407" i="2" s="1"/>
  <c r="Q407" i="2"/>
  <c r="O407" i="2"/>
  <c r="P407" i="2" s="1"/>
  <c r="N407" i="2"/>
  <c r="M407" i="2"/>
  <c r="L407" i="2"/>
  <c r="K407" i="2"/>
  <c r="J407" i="2"/>
  <c r="I407" i="2"/>
  <c r="G407" i="2"/>
  <c r="B407" i="2" s="1"/>
  <c r="F407" i="2"/>
  <c r="A407" i="2" s="1"/>
  <c r="E407" i="2"/>
  <c r="D407" i="2"/>
  <c r="AI406" i="2"/>
  <c r="AH406" i="2"/>
  <c r="AG406" i="2"/>
  <c r="AF406" i="2"/>
  <c r="AE406" i="2"/>
  <c r="AD406" i="2"/>
  <c r="AC406" i="2"/>
  <c r="AB406" i="2"/>
  <c r="AA406" i="2"/>
  <c r="Z406" i="2"/>
  <c r="Y406" i="2"/>
  <c r="X406" i="2"/>
  <c r="W406" i="2"/>
  <c r="V406" i="2"/>
  <c r="T406" i="2"/>
  <c r="C406" i="2" s="1"/>
  <c r="R406" i="2"/>
  <c r="S406" i="2" s="1"/>
  <c r="Q406" i="2"/>
  <c r="O406" i="2"/>
  <c r="P406" i="2" s="1"/>
  <c r="N406" i="2"/>
  <c r="M406" i="2"/>
  <c r="L406" i="2"/>
  <c r="K406" i="2"/>
  <c r="J406" i="2"/>
  <c r="I406" i="2"/>
  <c r="G406" i="2"/>
  <c r="B406" i="2" s="1"/>
  <c r="F406" i="2"/>
  <c r="A406" i="2" s="1"/>
  <c r="E406" i="2"/>
  <c r="D406" i="2"/>
  <c r="AI405" i="2"/>
  <c r="AH405" i="2"/>
  <c r="AG405" i="2"/>
  <c r="AF405" i="2"/>
  <c r="AE405" i="2"/>
  <c r="AD405" i="2"/>
  <c r="AC405" i="2"/>
  <c r="AB405" i="2"/>
  <c r="AA405" i="2"/>
  <c r="Z405" i="2"/>
  <c r="Y405" i="2"/>
  <c r="X405" i="2"/>
  <c r="W405" i="2"/>
  <c r="V405" i="2"/>
  <c r="T405" i="2"/>
  <c r="C405" i="2" s="1"/>
  <c r="R405" i="2"/>
  <c r="S405" i="2" s="1"/>
  <c r="Q405" i="2"/>
  <c r="O405" i="2"/>
  <c r="P405" i="2" s="1"/>
  <c r="N405" i="2"/>
  <c r="M405" i="2"/>
  <c r="L405" i="2"/>
  <c r="K405" i="2"/>
  <c r="J405" i="2"/>
  <c r="I405" i="2"/>
  <c r="G405" i="2"/>
  <c r="B405" i="2" s="1"/>
  <c r="F405" i="2"/>
  <c r="H405" i="2" s="1"/>
  <c r="E405" i="2"/>
  <c r="D405" i="2"/>
  <c r="AI404" i="2"/>
  <c r="AH404" i="2"/>
  <c r="AG404" i="2"/>
  <c r="AF404" i="2"/>
  <c r="AE404" i="2"/>
  <c r="AD404" i="2"/>
  <c r="AC404" i="2"/>
  <c r="AB404" i="2"/>
  <c r="AA404" i="2"/>
  <c r="Z404" i="2"/>
  <c r="Y404" i="2"/>
  <c r="X404" i="2"/>
  <c r="W404" i="2"/>
  <c r="V404" i="2"/>
  <c r="T404" i="2"/>
  <c r="C404" i="2" s="1"/>
  <c r="R404" i="2"/>
  <c r="S404" i="2" s="1"/>
  <c r="Q404" i="2"/>
  <c r="O404" i="2"/>
  <c r="P404" i="2" s="1"/>
  <c r="N404" i="2"/>
  <c r="M404" i="2"/>
  <c r="L404" i="2"/>
  <c r="K404" i="2"/>
  <c r="J404" i="2"/>
  <c r="I404" i="2"/>
  <c r="G404" i="2"/>
  <c r="B404" i="2" s="1"/>
  <c r="F404" i="2"/>
  <c r="A404" i="2" s="1"/>
  <c r="E404" i="2"/>
  <c r="D404" i="2"/>
  <c r="AI403" i="2"/>
  <c r="AH403" i="2"/>
  <c r="AG403" i="2"/>
  <c r="AF403" i="2"/>
  <c r="AE403" i="2"/>
  <c r="AD403" i="2"/>
  <c r="AC403" i="2"/>
  <c r="AB403" i="2"/>
  <c r="AA403" i="2"/>
  <c r="Z403" i="2"/>
  <c r="Y403" i="2"/>
  <c r="X403" i="2"/>
  <c r="W403" i="2"/>
  <c r="V403" i="2"/>
  <c r="T403" i="2"/>
  <c r="C403" i="2" s="1"/>
  <c r="R403" i="2"/>
  <c r="S403" i="2" s="1"/>
  <c r="Q403" i="2"/>
  <c r="O403" i="2"/>
  <c r="P403" i="2" s="1"/>
  <c r="N403" i="2"/>
  <c r="M403" i="2"/>
  <c r="L403" i="2"/>
  <c r="K403" i="2"/>
  <c r="J403" i="2"/>
  <c r="I403" i="2"/>
  <c r="G403" i="2"/>
  <c r="B403" i="2" s="1"/>
  <c r="F403" i="2"/>
  <c r="A403" i="2" s="1"/>
  <c r="E403" i="2"/>
  <c r="D403" i="2"/>
  <c r="AI402" i="2"/>
  <c r="AH402" i="2"/>
  <c r="AG402" i="2"/>
  <c r="AF402" i="2"/>
  <c r="AE402" i="2"/>
  <c r="AD402" i="2"/>
  <c r="AC402" i="2"/>
  <c r="AB402" i="2"/>
  <c r="AA402" i="2"/>
  <c r="Z402" i="2"/>
  <c r="Y402" i="2"/>
  <c r="X402" i="2"/>
  <c r="W402" i="2"/>
  <c r="V402" i="2"/>
  <c r="T402" i="2"/>
  <c r="C402" i="2" s="1"/>
  <c r="R402" i="2"/>
  <c r="S402" i="2" s="1"/>
  <c r="Q402" i="2"/>
  <c r="O402" i="2"/>
  <c r="P402" i="2" s="1"/>
  <c r="N402" i="2"/>
  <c r="M402" i="2"/>
  <c r="L402" i="2"/>
  <c r="K402" i="2"/>
  <c r="J402" i="2"/>
  <c r="I402" i="2"/>
  <c r="G402" i="2"/>
  <c r="B402" i="2" s="1"/>
  <c r="F402" i="2"/>
  <c r="A402" i="2" s="1"/>
  <c r="E402" i="2"/>
  <c r="D402" i="2"/>
  <c r="AI401" i="2"/>
  <c r="AH401" i="2"/>
  <c r="AG401" i="2"/>
  <c r="AF401" i="2"/>
  <c r="AE401" i="2"/>
  <c r="AD401" i="2"/>
  <c r="AC401" i="2"/>
  <c r="AB401" i="2"/>
  <c r="AA401" i="2"/>
  <c r="Z401" i="2"/>
  <c r="Y401" i="2"/>
  <c r="X401" i="2"/>
  <c r="W401" i="2"/>
  <c r="V401" i="2"/>
  <c r="T401" i="2"/>
  <c r="C401" i="2" s="1"/>
  <c r="R401" i="2"/>
  <c r="S401" i="2" s="1"/>
  <c r="Q401" i="2"/>
  <c r="O401" i="2"/>
  <c r="P401" i="2" s="1"/>
  <c r="N401" i="2"/>
  <c r="M401" i="2"/>
  <c r="L401" i="2"/>
  <c r="K401" i="2"/>
  <c r="J401" i="2"/>
  <c r="I401" i="2"/>
  <c r="G401" i="2"/>
  <c r="B401" i="2" s="1"/>
  <c r="F401" i="2"/>
  <c r="A401" i="2" s="1"/>
  <c r="E401" i="2"/>
  <c r="D401" i="2"/>
  <c r="AI400" i="2"/>
  <c r="AH400" i="2"/>
  <c r="AG400" i="2"/>
  <c r="AF400" i="2"/>
  <c r="AE400" i="2"/>
  <c r="AD400" i="2"/>
  <c r="AC400" i="2"/>
  <c r="AB400" i="2"/>
  <c r="AA400" i="2"/>
  <c r="Z400" i="2"/>
  <c r="Y400" i="2"/>
  <c r="X400" i="2"/>
  <c r="W400" i="2"/>
  <c r="V400" i="2"/>
  <c r="T400" i="2"/>
  <c r="C400" i="2" s="1"/>
  <c r="R400" i="2"/>
  <c r="S400" i="2" s="1"/>
  <c r="Q400" i="2"/>
  <c r="O400" i="2"/>
  <c r="P400" i="2" s="1"/>
  <c r="N400" i="2"/>
  <c r="M400" i="2"/>
  <c r="L400" i="2"/>
  <c r="K400" i="2"/>
  <c r="J400" i="2"/>
  <c r="I400" i="2"/>
  <c r="G400" i="2"/>
  <c r="B400" i="2" s="1"/>
  <c r="F400" i="2"/>
  <c r="A400" i="2" s="1"/>
  <c r="E400" i="2"/>
  <c r="D400" i="2"/>
  <c r="AI399" i="2"/>
  <c r="AH399" i="2"/>
  <c r="AG399" i="2"/>
  <c r="AF399" i="2"/>
  <c r="AE399" i="2"/>
  <c r="AD399" i="2"/>
  <c r="AC399" i="2"/>
  <c r="AB399" i="2"/>
  <c r="AA399" i="2"/>
  <c r="Z399" i="2"/>
  <c r="Y399" i="2"/>
  <c r="X399" i="2"/>
  <c r="W399" i="2"/>
  <c r="V399" i="2"/>
  <c r="T399" i="2"/>
  <c r="C399" i="2" s="1"/>
  <c r="R399" i="2"/>
  <c r="S399" i="2" s="1"/>
  <c r="Q399" i="2"/>
  <c r="O399" i="2"/>
  <c r="P399" i="2" s="1"/>
  <c r="N399" i="2"/>
  <c r="M399" i="2"/>
  <c r="L399" i="2"/>
  <c r="K399" i="2"/>
  <c r="J399" i="2"/>
  <c r="I399" i="2"/>
  <c r="G399" i="2"/>
  <c r="B399" i="2" s="1"/>
  <c r="F399" i="2"/>
  <c r="A399" i="2" s="1"/>
  <c r="E399" i="2"/>
  <c r="D399" i="2"/>
  <c r="AI398" i="2"/>
  <c r="AH398" i="2"/>
  <c r="AG398" i="2"/>
  <c r="AF398" i="2"/>
  <c r="AE398" i="2"/>
  <c r="AD398" i="2"/>
  <c r="AC398" i="2"/>
  <c r="AB398" i="2"/>
  <c r="AA398" i="2"/>
  <c r="Z398" i="2"/>
  <c r="Y398" i="2"/>
  <c r="X398" i="2"/>
  <c r="W398" i="2"/>
  <c r="V398" i="2"/>
  <c r="T398" i="2"/>
  <c r="C398" i="2" s="1"/>
  <c r="R398" i="2"/>
  <c r="S398" i="2" s="1"/>
  <c r="Q398" i="2"/>
  <c r="O398" i="2"/>
  <c r="P398" i="2" s="1"/>
  <c r="N398" i="2"/>
  <c r="M398" i="2"/>
  <c r="L398" i="2"/>
  <c r="K398" i="2"/>
  <c r="J398" i="2"/>
  <c r="I398" i="2"/>
  <c r="G398" i="2"/>
  <c r="B398" i="2" s="1"/>
  <c r="F398" i="2"/>
  <c r="H398" i="2" s="1"/>
  <c r="E398" i="2"/>
  <c r="D398" i="2"/>
  <c r="AI397" i="2"/>
  <c r="AH397" i="2"/>
  <c r="AG397" i="2"/>
  <c r="AF397" i="2"/>
  <c r="AE397" i="2"/>
  <c r="AD397" i="2"/>
  <c r="AC397" i="2"/>
  <c r="AB397" i="2"/>
  <c r="AA397" i="2"/>
  <c r="Z397" i="2"/>
  <c r="Y397" i="2"/>
  <c r="X397" i="2"/>
  <c r="W397" i="2"/>
  <c r="V397" i="2"/>
  <c r="T397" i="2"/>
  <c r="C397" i="2" s="1"/>
  <c r="R397" i="2"/>
  <c r="S397" i="2" s="1"/>
  <c r="Q397" i="2"/>
  <c r="O397" i="2"/>
  <c r="P397" i="2" s="1"/>
  <c r="N397" i="2"/>
  <c r="M397" i="2"/>
  <c r="L397" i="2"/>
  <c r="K397" i="2"/>
  <c r="J397" i="2"/>
  <c r="I397" i="2"/>
  <c r="G397" i="2"/>
  <c r="B397" i="2" s="1"/>
  <c r="F397" i="2"/>
  <c r="H397" i="2" s="1"/>
  <c r="E397" i="2"/>
  <c r="D397" i="2"/>
  <c r="AI396" i="2"/>
  <c r="AH396" i="2"/>
  <c r="AG396" i="2"/>
  <c r="AF396" i="2"/>
  <c r="AE396" i="2"/>
  <c r="AD396" i="2"/>
  <c r="AC396" i="2"/>
  <c r="AB396" i="2"/>
  <c r="AA396" i="2"/>
  <c r="Z396" i="2"/>
  <c r="Y396" i="2"/>
  <c r="X396" i="2"/>
  <c r="W396" i="2"/>
  <c r="V396" i="2"/>
  <c r="T396" i="2"/>
  <c r="C396" i="2" s="1"/>
  <c r="R396" i="2"/>
  <c r="S396" i="2" s="1"/>
  <c r="Q396" i="2"/>
  <c r="O396" i="2"/>
  <c r="P396" i="2" s="1"/>
  <c r="N396" i="2"/>
  <c r="M396" i="2"/>
  <c r="L396" i="2"/>
  <c r="K396" i="2"/>
  <c r="J396" i="2"/>
  <c r="I396" i="2"/>
  <c r="G396" i="2"/>
  <c r="B396" i="2" s="1"/>
  <c r="F396" i="2"/>
  <c r="A396" i="2" s="1"/>
  <c r="E396" i="2"/>
  <c r="D396" i="2"/>
  <c r="AI395" i="2"/>
  <c r="AH395" i="2"/>
  <c r="AG395" i="2"/>
  <c r="AF395" i="2"/>
  <c r="AE395" i="2"/>
  <c r="AD395" i="2"/>
  <c r="AC395" i="2"/>
  <c r="AB395" i="2"/>
  <c r="AA395" i="2"/>
  <c r="Z395" i="2"/>
  <c r="Y395" i="2"/>
  <c r="X395" i="2"/>
  <c r="W395" i="2"/>
  <c r="V395" i="2"/>
  <c r="T395" i="2"/>
  <c r="C395" i="2" s="1"/>
  <c r="R395" i="2"/>
  <c r="S395" i="2" s="1"/>
  <c r="Q395" i="2"/>
  <c r="O395" i="2"/>
  <c r="P395" i="2" s="1"/>
  <c r="N395" i="2"/>
  <c r="M395" i="2"/>
  <c r="L395" i="2"/>
  <c r="K395" i="2"/>
  <c r="J395" i="2"/>
  <c r="I395" i="2"/>
  <c r="G395" i="2"/>
  <c r="B395" i="2" s="1"/>
  <c r="F395" i="2"/>
  <c r="H395" i="2" s="1"/>
  <c r="E395" i="2"/>
  <c r="D395" i="2"/>
  <c r="AI394" i="2"/>
  <c r="AH394" i="2"/>
  <c r="AG394" i="2"/>
  <c r="AF394" i="2"/>
  <c r="AE394" i="2"/>
  <c r="AD394" i="2"/>
  <c r="AC394" i="2"/>
  <c r="AB394" i="2"/>
  <c r="AA394" i="2"/>
  <c r="Z394" i="2"/>
  <c r="Y394" i="2"/>
  <c r="X394" i="2"/>
  <c r="W394" i="2"/>
  <c r="V394" i="2"/>
  <c r="T394" i="2"/>
  <c r="C394" i="2" s="1"/>
  <c r="R394" i="2"/>
  <c r="S394" i="2" s="1"/>
  <c r="Q394" i="2"/>
  <c r="O394" i="2"/>
  <c r="P394" i="2" s="1"/>
  <c r="N394" i="2"/>
  <c r="M394" i="2"/>
  <c r="L394" i="2"/>
  <c r="K394" i="2"/>
  <c r="J394" i="2"/>
  <c r="I394" i="2"/>
  <c r="G394" i="2"/>
  <c r="B394" i="2" s="1"/>
  <c r="F394" i="2"/>
  <c r="H394" i="2" s="1"/>
  <c r="E394" i="2"/>
  <c r="D394" i="2"/>
  <c r="AI393" i="2"/>
  <c r="AH393" i="2"/>
  <c r="AG393" i="2"/>
  <c r="AF393" i="2"/>
  <c r="AE393" i="2"/>
  <c r="AD393" i="2"/>
  <c r="AC393" i="2"/>
  <c r="AB393" i="2"/>
  <c r="AA393" i="2"/>
  <c r="Z393" i="2"/>
  <c r="Y393" i="2"/>
  <c r="X393" i="2"/>
  <c r="W393" i="2"/>
  <c r="V393" i="2"/>
  <c r="T393" i="2"/>
  <c r="C393" i="2" s="1"/>
  <c r="R393" i="2"/>
  <c r="S393" i="2" s="1"/>
  <c r="Q393" i="2"/>
  <c r="O393" i="2"/>
  <c r="P393" i="2" s="1"/>
  <c r="N393" i="2"/>
  <c r="M393" i="2"/>
  <c r="L393" i="2"/>
  <c r="K393" i="2"/>
  <c r="J393" i="2"/>
  <c r="I393" i="2"/>
  <c r="G393" i="2"/>
  <c r="B393" i="2" s="1"/>
  <c r="F393" i="2"/>
  <c r="H393" i="2" s="1"/>
  <c r="E393" i="2"/>
  <c r="D393" i="2"/>
  <c r="AI392" i="2"/>
  <c r="AH392" i="2"/>
  <c r="AG392" i="2"/>
  <c r="AF392" i="2"/>
  <c r="AE392" i="2"/>
  <c r="AD392" i="2"/>
  <c r="AC392" i="2"/>
  <c r="AB392" i="2"/>
  <c r="AA392" i="2"/>
  <c r="Z392" i="2"/>
  <c r="Y392" i="2"/>
  <c r="X392" i="2"/>
  <c r="W392" i="2"/>
  <c r="V392" i="2"/>
  <c r="T392" i="2"/>
  <c r="C392" i="2" s="1"/>
  <c r="R392" i="2"/>
  <c r="S392" i="2" s="1"/>
  <c r="Q392" i="2"/>
  <c r="O392" i="2"/>
  <c r="P392" i="2" s="1"/>
  <c r="N392" i="2"/>
  <c r="M392" i="2"/>
  <c r="L392" i="2"/>
  <c r="K392" i="2"/>
  <c r="J392" i="2"/>
  <c r="I392" i="2"/>
  <c r="G392" i="2"/>
  <c r="B392" i="2" s="1"/>
  <c r="F392" i="2"/>
  <c r="A392" i="2" s="1"/>
  <c r="E392" i="2"/>
  <c r="D392" i="2"/>
  <c r="AI391" i="2"/>
  <c r="AH391" i="2"/>
  <c r="AG391" i="2"/>
  <c r="AF391" i="2"/>
  <c r="AE391" i="2"/>
  <c r="AD391" i="2"/>
  <c r="AC391" i="2"/>
  <c r="AB391" i="2"/>
  <c r="AA391" i="2"/>
  <c r="Z391" i="2"/>
  <c r="Y391" i="2"/>
  <c r="X391" i="2"/>
  <c r="W391" i="2"/>
  <c r="V391" i="2"/>
  <c r="T391" i="2"/>
  <c r="C391" i="2" s="1"/>
  <c r="R391" i="2"/>
  <c r="S391" i="2" s="1"/>
  <c r="Q391" i="2"/>
  <c r="O391" i="2"/>
  <c r="P391" i="2" s="1"/>
  <c r="N391" i="2"/>
  <c r="M391" i="2"/>
  <c r="L391" i="2"/>
  <c r="K391" i="2"/>
  <c r="J391" i="2"/>
  <c r="I391" i="2"/>
  <c r="G391" i="2"/>
  <c r="B391" i="2" s="1"/>
  <c r="F391" i="2"/>
  <c r="A391" i="2" s="1"/>
  <c r="E391" i="2"/>
  <c r="D391" i="2"/>
  <c r="AI390" i="2"/>
  <c r="AH390" i="2"/>
  <c r="AG390" i="2"/>
  <c r="AF390" i="2"/>
  <c r="AE390" i="2"/>
  <c r="AD390" i="2"/>
  <c r="AC390" i="2"/>
  <c r="AB390" i="2"/>
  <c r="AA390" i="2"/>
  <c r="Z390" i="2"/>
  <c r="Y390" i="2"/>
  <c r="X390" i="2"/>
  <c r="W390" i="2"/>
  <c r="V390" i="2"/>
  <c r="T390" i="2"/>
  <c r="C390" i="2" s="1"/>
  <c r="R390" i="2"/>
  <c r="S390" i="2" s="1"/>
  <c r="Q390" i="2"/>
  <c r="O390" i="2"/>
  <c r="P390" i="2" s="1"/>
  <c r="N390" i="2"/>
  <c r="M390" i="2"/>
  <c r="L390" i="2"/>
  <c r="K390" i="2"/>
  <c r="J390" i="2"/>
  <c r="I390" i="2"/>
  <c r="G390" i="2"/>
  <c r="B390" i="2" s="1"/>
  <c r="F390" i="2"/>
  <c r="H390" i="2" s="1"/>
  <c r="E390" i="2"/>
  <c r="D390" i="2"/>
  <c r="AI389" i="2"/>
  <c r="AH389" i="2"/>
  <c r="AG389" i="2"/>
  <c r="AF389" i="2"/>
  <c r="AE389" i="2"/>
  <c r="AD389" i="2"/>
  <c r="AC389" i="2"/>
  <c r="AB389" i="2"/>
  <c r="AA389" i="2"/>
  <c r="Z389" i="2"/>
  <c r="Y389" i="2"/>
  <c r="X389" i="2"/>
  <c r="W389" i="2"/>
  <c r="V389" i="2"/>
  <c r="T389" i="2"/>
  <c r="C389" i="2" s="1"/>
  <c r="R389" i="2"/>
  <c r="S389" i="2" s="1"/>
  <c r="Q389" i="2"/>
  <c r="O389" i="2"/>
  <c r="P389" i="2" s="1"/>
  <c r="N389" i="2"/>
  <c r="M389" i="2"/>
  <c r="L389" i="2"/>
  <c r="K389" i="2"/>
  <c r="J389" i="2"/>
  <c r="I389" i="2"/>
  <c r="G389" i="2"/>
  <c r="B389" i="2" s="1"/>
  <c r="F389" i="2"/>
  <c r="A389" i="2" s="1"/>
  <c r="E389" i="2"/>
  <c r="D389" i="2"/>
  <c r="AI388" i="2"/>
  <c r="AH388" i="2"/>
  <c r="AG388" i="2"/>
  <c r="AF388" i="2"/>
  <c r="AE388" i="2"/>
  <c r="AD388" i="2"/>
  <c r="AC388" i="2"/>
  <c r="AB388" i="2"/>
  <c r="AA388" i="2"/>
  <c r="Z388" i="2"/>
  <c r="Y388" i="2"/>
  <c r="X388" i="2"/>
  <c r="W388" i="2"/>
  <c r="V388" i="2"/>
  <c r="T388" i="2"/>
  <c r="C388" i="2" s="1"/>
  <c r="R388" i="2"/>
  <c r="S388" i="2" s="1"/>
  <c r="Q388" i="2"/>
  <c r="O388" i="2"/>
  <c r="P388" i="2" s="1"/>
  <c r="N388" i="2"/>
  <c r="M388" i="2"/>
  <c r="L388" i="2"/>
  <c r="K388" i="2"/>
  <c r="J388" i="2"/>
  <c r="I388" i="2"/>
  <c r="G388" i="2"/>
  <c r="B388" i="2" s="1"/>
  <c r="F388" i="2"/>
  <c r="A388" i="2" s="1"/>
  <c r="E388" i="2"/>
  <c r="D388" i="2"/>
  <c r="AI387" i="2"/>
  <c r="AH387" i="2"/>
  <c r="AG387" i="2"/>
  <c r="AF387" i="2"/>
  <c r="AE387" i="2"/>
  <c r="AD387" i="2"/>
  <c r="AC387" i="2"/>
  <c r="AB387" i="2"/>
  <c r="AA387" i="2"/>
  <c r="Z387" i="2"/>
  <c r="Y387" i="2"/>
  <c r="X387" i="2"/>
  <c r="W387" i="2"/>
  <c r="V387" i="2"/>
  <c r="T387" i="2"/>
  <c r="C387" i="2" s="1"/>
  <c r="R387" i="2"/>
  <c r="S387" i="2" s="1"/>
  <c r="Q387" i="2"/>
  <c r="O387" i="2"/>
  <c r="P387" i="2" s="1"/>
  <c r="N387" i="2"/>
  <c r="M387" i="2"/>
  <c r="L387" i="2"/>
  <c r="K387" i="2"/>
  <c r="J387" i="2"/>
  <c r="I387" i="2"/>
  <c r="G387" i="2"/>
  <c r="B387" i="2" s="1"/>
  <c r="F387" i="2"/>
  <c r="H387" i="2" s="1"/>
  <c r="E387" i="2"/>
  <c r="D387" i="2"/>
  <c r="AI386" i="2"/>
  <c r="AH386" i="2"/>
  <c r="AG386" i="2"/>
  <c r="AF386" i="2"/>
  <c r="AE386" i="2"/>
  <c r="AD386" i="2"/>
  <c r="AC386" i="2"/>
  <c r="AB386" i="2"/>
  <c r="AA386" i="2"/>
  <c r="Z386" i="2"/>
  <c r="Y386" i="2"/>
  <c r="X386" i="2"/>
  <c r="W386" i="2"/>
  <c r="V386" i="2"/>
  <c r="T386" i="2"/>
  <c r="C386" i="2" s="1"/>
  <c r="R386" i="2"/>
  <c r="S386" i="2" s="1"/>
  <c r="Q386" i="2"/>
  <c r="O386" i="2"/>
  <c r="P386" i="2" s="1"/>
  <c r="N386" i="2"/>
  <c r="M386" i="2"/>
  <c r="L386" i="2"/>
  <c r="K386" i="2"/>
  <c r="J386" i="2"/>
  <c r="I386" i="2"/>
  <c r="H386" i="2"/>
  <c r="G386" i="2"/>
  <c r="B386" i="2" s="1"/>
  <c r="F386" i="2"/>
  <c r="A386" i="2" s="1"/>
  <c r="E386" i="2"/>
  <c r="D386" i="2"/>
  <c r="AI385" i="2"/>
  <c r="AH385" i="2"/>
  <c r="AG385" i="2"/>
  <c r="AF385" i="2"/>
  <c r="AE385" i="2"/>
  <c r="AD385" i="2"/>
  <c r="AC385" i="2"/>
  <c r="AB385" i="2"/>
  <c r="AA385" i="2"/>
  <c r="Z385" i="2"/>
  <c r="Y385" i="2"/>
  <c r="X385" i="2"/>
  <c r="W385" i="2"/>
  <c r="V385" i="2"/>
  <c r="T385" i="2"/>
  <c r="C385" i="2" s="1"/>
  <c r="R385" i="2"/>
  <c r="S385" i="2" s="1"/>
  <c r="Q385" i="2"/>
  <c r="O385" i="2"/>
  <c r="P385" i="2" s="1"/>
  <c r="N385" i="2"/>
  <c r="M385" i="2"/>
  <c r="L385" i="2"/>
  <c r="K385" i="2"/>
  <c r="J385" i="2"/>
  <c r="I385" i="2"/>
  <c r="G385" i="2"/>
  <c r="B385" i="2" s="1"/>
  <c r="F385" i="2"/>
  <c r="H385" i="2" s="1"/>
  <c r="E385" i="2"/>
  <c r="D385" i="2"/>
  <c r="AI384" i="2"/>
  <c r="AH384" i="2"/>
  <c r="AG384" i="2"/>
  <c r="AF384" i="2"/>
  <c r="AE384" i="2"/>
  <c r="AD384" i="2"/>
  <c r="AC384" i="2"/>
  <c r="AB384" i="2"/>
  <c r="AA384" i="2"/>
  <c r="Z384" i="2"/>
  <c r="Y384" i="2"/>
  <c r="X384" i="2"/>
  <c r="W384" i="2"/>
  <c r="V384" i="2"/>
  <c r="T384" i="2"/>
  <c r="C384" i="2" s="1"/>
  <c r="R384" i="2"/>
  <c r="S384" i="2" s="1"/>
  <c r="Q384" i="2"/>
  <c r="O384" i="2"/>
  <c r="P384" i="2" s="1"/>
  <c r="N384" i="2"/>
  <c r="M384" i="2"/>
  <c r="L384" i="2"/>
  <c r="K384" i="2"/>
  <c r="J384" i="2"/>
  <c r="I384" i="2"/>
  <c r="G384" i="2"/>
  <c r="B384" i="2" s="1"/>
  <c r="F384" i="2"/>
  <c r="A384" i="2" s="1"/>
  <c r="E384" i="2"/>
  <c r="D384" i="2"/>
  <c r="AI383" i="2"/>
  <c r="AH383" i="2"/>
  <c r="AG383" i="2"/>
  <c r="AF383" i="2"/>
  <c r="AE383" i="2"/>
  <c r="AD383" i="2"/>
  <c r="AC383" i="2"/>
  <c r="AB383" i="2"/>
  <c r="AA383" i="2"/>
  <c r="Z383" i="2"/>
  <c r="Y383" i="2"/>
  <c r="X383" i="2"/>
  <c r="W383" i="2"/>
  <c r="V383" i="2"/>
  <c r="T383" i="2"/>
  <c r="C383" i="2" s="1"/>
  <c r="R383" i="2"/>
  <c r="S383" i="2" s="1"/>
  <c r="Q383" i="2"/>
  <c r="O383" i="2"/>
  <c r="P383" i="2" s="1"/>
  <c r="N383" i="2"/>
  <c r="M383" i="2"/>
  <c r="L383" i="2"/>
  <c r="K383" i="2"/>
  <c r="J383" i="2"/>
  <c r="I383" i="2"/>
  <c r="G383" i="2"/>
  <c r="B383" i="2" s="1"/>
  <c r="F383" i="2"/>
  <c r="H383" i="2" s="1"/>
  <c r="E383" i="2"/>
  <c r="D383" i="2"/>
  <c r="AI382" i="2"/>
  <c r="AH382" i="2"/>
  <c r="AG382" i="2"/>
  <c r="AF382" i="2"/>
  <c r="AE382" i="2"/>
  <c r="AD382" i="2"/>
  <c r="AC382" i="2"/>
  <c r="AB382" i="2"/>
  <c r="AA382" i="2"/>
  <c r="Z382" i="2"/>
  <c r="Y382" i="2"/>
  <c r="X382" i="2"/>
  <c r="W382" i="2"/>
  <c r="V382" i="2"/>
  <c r="T382" i="2"/>
  <c r="C382" i="2" s="1"/>
  <c r="R382" i="2"/>
  <c r="S382" i="2" s="1"/>
  <c r="Q382" i="2"/>
  <c r="O382" i="2"/>
  <c r="P382" i="2" s="1"/>
  <c r="N382" i="2"/>
  <c r="M382" i="2"/>
  <c r="L382" i="2"/>
  <c r="K382" i="2"/>
  <c r="J382" i="2"/>
  <c r="I382" i="2"/>
  <c r="G382" i="2"/>
  <c r="B382" i="2" s="1"/>
  <c r="F382" i="2"/>
  <c r="H382" i="2" s="1"/>
  <c r="E382" i="2"/>
  <c r="D382" i="2"/>
  <c r="AI381" i="2"/>
  <c r="AH381" i="2"/>
  <c r="AG381" i="2"/>
  <c r="AF381" i="2"/>
  <c r="AE381" i="2"/>
  <c r="AD381" i="2"/>
  <c r="AC381" i="2"/>
  <c r="AB381" i="2"/>
  <c r="AA381" i="2"/>
  <c r="Z381" i="2"/>
  <c r="Y381" i="2"/>
  <c r="X381" i="2"/>
  <c r="W381" i="2"/>
  <c r="V381" i="2"/>
  <c r="T381" i="2"/>
  <c r="C381" i="2" s="1"/>
  <c r="R381" i="2"/>
  <c r="S381" i="2" s="1"/>
  <c r="Q381" i="2"/>
  <c r="O381" i="2"/>
  <c r="P381" i="2" s="1"/>
  <c r="N381" i="2"/>
  <c r="M381" i="2"/>
  <c r="L381" i="2"/>
  <c r="K381" i="2"/>
  <c r="J381" i="2"/>
  <c r="I381" i="2"/>
  <c r="G381" i="2"/>
  <c r="B381" i="2" s="1"/>
  <c r="F381" i="2"/>
  <c r="A381" i="2" s="1"/>
  <c r="E381" i="2"/>
  <c r="D381" i="2"/>
  <c r="AI380" i="2"/>
  <c r="AH380" i="2"/>
  <c r="AG380" i="2"/>
  <c r="AF380" i="2"/>
  <c r="AE380" i="2"/>
  <c r="AD380" i="2"/>
  <c r="AC380" i="2"/>
  <c r="AB380" i="2"/>
  <c r="AA380" i="2"/>
  <c r="Z380" i="2"/>
  <c r="Y380" i="2"/>
  <c r="X380" i="2"/>
  <c r="W380" i="2"/>
  <c r="V380" i="2"/>
  <c r="T380" i="2"/>
  <c r="C380" i="2" s="1"/>
  <c r="R380" i="2"/>
  <c r="S380" i="2" s="1"/>
  <c r="Q380" i="2"/>
  <c r="O380" i="2"/>
  <c r="P380" i="2" s="1"/>
  <c r="N380" i="2"/>
  <c r="M380" i="2"/>
  <c r="L380" i="2"/>
  <c r="K380" i="2"/>
  <c r="J380" i="2"/>
  <c r="I380" i="2"/>
  <c r="G380" i="2"/>
  <c r="B380" i="2" s="1"/>
  <c r="F380" i="2"/>
  <c r="A380" i="2" s="1"/>
  <c r="E380" i="2"/>
  <c r="D380" i="2"/>
  <c r="AI379" i="2"/>
  <c r="AH379" i="2"/>
  <c r="AG379" i="2"/>
  <c r="AF379" i="2"/>
  <c r="AE379" i="2"/>
  <c r="AD379" i="2"/>
  <c r="AC379" i="2"/>
  <c r="AB379" i="2"/>
  <c r="AA379" i="2"/>
  <c r="Z379" i="2"/>
  <c r="Y379" i="2"/>
  <c r="X379" i="2"/>
  <c r="W379" i="2"/>
  <c r="V379" i="2"/>
  <c r="T379" i="2"/>
  <c r="C379" i="2" s="1"/>
  <c r="R379" i="2"/>
  <c r="S379" i="2" s="1"/>
  <c r="Q379" i="2"/>
  <c r="O379" i="2"/>
  <c r="P379" i="2" s="1"/>
  <c r="N379" i="2"/>
  <c r="M379" i="2"/>
  <c r="L379" i="2"/>
  <c r="K379" i="2"/>
  <c r="J379" i="2"/>
  <c r="I379" i="2"/>
  <c r="G379" i="2"/>
  <c r="B379" i="2" s="1"/>
  <c r="F379" i="2"/>
  <c r="H379" i="2" s="1"/>
  <c r="E379" i="2"/>
  <c r="D379" i="2"/>
  <c r="AI378" i="2"/>
  <c r="AH378" i="2"/>
  <c r="AG378" i="2"/>
  <c r="AF378" i="2"/>
  <c r="AE378" i="2"/>
  <c r="AD378" i="2"/>
  <c r="AC378" i="2"/>
  <c r="AB378" i="2"/>
  <c r="AA378" i="2"/>
  <c r="Z378" i="2"/>
  <c r="Y378" i="2"/>
  <c r="X378" i="2"/>
  <c r="W378" i="2"/>
  <c r="V378" i="2"/>
  <c r="T378" i="2"/>
  <c r="C378" i="2" s="1"/>
  <c r="R378" i="2"/>
  <c r="S378" i="2" s="1"/>
  <c r="Q378" i="2"/>
  <c r="O378" i="2"/>
  <c r="P378" i="2" s="1"/>
  <c r="N378" i="2"/>
  <c r="M378" i="2"/>
  <c r="L378" i="2"/>
  <c r="K378" i="2"/>
  <c r="J378" i="2"/>
  <c r="I378" i="2"/>
  <c r="G378" i="2"/>
  <c r="B378" i="2" s="1"/>
  <c r="F378" i="2"/>
  <c r="H378" i="2" s="1"/>
  <c r="E378" i="2"/>
  <c r="D378" i="2"/>
  <c r="AI377" i="2"/>
  <c r="AH377" i="2"/>
  <c r="AG377" i="2"/>
  <c r="AF377" i="2"/>
  <c r="AE377" i="2"/>
  <c r="AD377" i="2"/>
  <c r="AC377" i="2"/>
  <c r="AB377" i="2"/>
  <c r="AA377" i="2"/>
  <c r="Z377" i="2"/>
  <c r="Y377" i="2"/>
  <c r="X377" i="2"/>
  <c r="W377" i="2"/>
  <c r="V377" i="2"/>
  <c r="T377" i="2"/>
  <c r="C377" i="2" s="1"/>
  <c r="R377" i="2"/>
  <c r="S377" i="2" s="1"/>
  <c r="Q377" i="2"/>
  <c r="O377" i="2"/>
  <c r="P377" i="2" s="1"/>
  <c r="N377" i="2"/>
  <c r="M377" i="2"/>
  <c r="L377" i="2"/>
  <c r="K377" i="2"/>
  <c r="J377" i="2"/>
  <c r="I377" i="2"/>
  <c r="G377" i="2"/>
  <c r="B377" i="2" s="1"/>
  <c r="F377" i="2"/>
  <c r="A377" i="2" s="1"/>
  <c r="E377" i="2"/>
  <c r="D377" i="2"/>
  <c r="AI376" i="2"/>
  <c r="AH376" i="2"/>
  <c r="AG376" i="2"/>
  <c r="AF376" i="2"/>
  <c r="AE376" i="2"/>
  <c r="AD376" i="2"/>
  <c r="AC376" i="2"/>
  <c r="AB376" i="2"/>
  <c r="AA376" i="2"/>
  <c r="Z376" i="2"/>
  <c r="Y376" i="2"/>
  <c r="X376" i="2"/>
  <c r="W376" i="2"/>
  <c r="V376" i="2"/>
  <c r="T376" i="2"/>
  <c r="C376" i="2" s="1"/>
  <c r="R376" i="2"/>
  <c r="S376" i="2" s="1"/>
  <c r="Q376" i="2"/>
  <c r="O376" i="2"/>
  <c r="P376" i="2" s="1"/>
  <c r="N376" i="2"/>
  <c r="M376" i="2"/>
  <c r="L376" i="2"/>
  <c r="K376" i="2"/>
  <c r="J376" i="2"/>
  <c r="I376" i="2"/>
  <c r="G376" i="2"/>
  <c r="B376" i="2" s="1"/>
  <c r="F376" i="2"/>
  <c r="A376" i="2" s="1"/>
  <c r="E376" i="2"/>
  <c r="D376" i="2"/>
  <c r="AI375" i="2"/>
  <c r="AH375" i="2"/>
  <c r="AG375" i="2"/>
  <c r="AF375" i="2"/>
  <c r="AE375" i="2"/>
  <c r="AD375" i="2"/>
  <c r="AC375" i="2"/>
  <c r="AB375" i="2"/>
  <c r="AA375" i="2"/>
  <c r="Z375" i="2"/>
  <c r="Y375" i="2"/>
  <c r="X375" i="2"/>
  <c r="W375" i="2"/>
  <c r="V375" i="2"/>
  <c r="T375" i="2"/>
  <c r="C375" i="2" s="1"/>
  <c r="R375" i="2"/>
  <c r="S375" i="2" s="1"/>
  <c r="Q375" i="2"/>
  <c r="O375" i="2"/>
  <c r="P375" i="2" s="1"/>
  <c r="N375" i="2"/>
  <c r="M375" i="2"/>
  <c r="L375" i="2"/>
  <c r="K375" i="2"/>
  <c r="J375" i="2"/>
  <c r="I375" i="2"/>
  <c r="G375" i="2"/>
  <c r="B375" i="2" s="1"/>
  <c r="F375" i="2"/>
  <c r="H375" i="2" s="1"/>
  <c r="E375" i="2"/>
  <c r="D375" i="2"/>
  <c r="AI374" i="2"/>
  <c r="AH374" i="2"/>
  <c r="AG374" i="2"/>
  <c r="AF374" i="2"/>
  <c r="AE374" i="2"/>
  <c r="AD374" i="2"/>
  <c r="AC374" i="2"/>
  <c r="AB374" i="2"/>
  <c r="AA374" i="2"/>
  <c r="Z374" i="2"/>
  <c r="Y374" i="2"/>
  <c r="X374" i="2"/>
  <c r="W374" i="2"/>
  <c r="V374" i="2"/>
  <c r="T374" i="2"/>
  <c r="C374" i="2" s="1"/>
  <c r="R374" i="2"/>
  <c r="S374" i="2" s="1"/>
  <c r="Q374" i="2"/>
  <c r="O374" i="2"/>
  <c r="P374" i="2" s="1"/>
  <c r="N374" i="2"/>
  <c r="M374" i="2"/>
  <c r="L374" i="2"/>
  <c r="K374" i="2"/>
  <c r="J374" i="2"/>
  <c r="I374" i="2"/>
  <c r="G374" i="2"/>
  <c r="B374" i="2" s="1"/>
  <c r="F374" i="2"/>
  <c r="H374" i="2" s="1"/>
  <c r="E374" i="2"/>
  <c r="D374" i="2"/>
  <c r="AI373" i="2"/>
  <c r="AH373" i="2"/>
  <c r="AG373" i="2"/>
  <c r="AF373" i="2"/>
  <c r="AE373" i="2"/>
  <c r="AD373" i="2"/>
  <c r="AC373" i="2"/>
  <c r="AB373" i="2"/>
  <c r="AA373" i="2"/>
  <c r="Z373" i="2"/>
  <c r="Y373" i="2"/>
  <c r="X373" i="2"/>
  <c r="W373" i="2"/>
  <c r="V373" i="2"/>
  <c r="T373" i="2"/>
  <c r="C373" i="2" s="1"/>
  <c r="R373" i="2"/>
  <c r="S373" i="2" s="1"/>
  <c r="Q373" i="2"/>
  <c r="O373" i="2"/>
  <c r="P373" i="2" s="1"/>
  <c r="N373" i="2"/>
  <c r="M373" i="2"/>
  <c r="L373" i="2"/>
  <c r="K373" i="2"/>
  <c r="J373" i="2"/>
  <c r="I373" i="2"/>
  <c r="G373" i="2"/>
  <c r="B373" i="2" s="1"/>
  <c r="F373" i="2"/>
  <c r="A373" i="2" s="1"/>
  <c r="E373" i="2"/>
  <c r="D373" i="2"/>
  <c r="AI372" i="2"/>
  <c r="AH372" i="2"/>
  <c r="AG372" i="2"/>
  <c r="AF372" i="2"/>
  <c r="AE372" i="2"/>
  <c r="AD372" i="2"/>
  <c r="AC372" i="2"/>
  <c r="AB372" i="2"/>
  <c r="AA372" i="2"/>
  <c r="Z372" i="2"/>
  <c r="Y372" i="2"/>
  <c r="X372" i="2"/>
  <c r="W372" i="2"/>
  <c r="V372" i="2"/>
  <c r="T372" i="2"/>
  <c r="C372" i="2" s="1"/>
  <c r="R372" i="2"/>
  <c r="S372" i="2" s="1"/>
  <c r="Q372" i="2"/>
  <c r="O372" i="2"/>
  <c r="P372" i="2" s="1"/>
  <c r="N372" i="2"/>
  <c r="M372" i="2"/>
  <c r="L372" i="2"/>
  <c r="K372" i="2"/>
  <c r="J372" i="2"/>
  <c r="I372" i="2"/>
  <c r="G372" i="2"/>
  <c r="B372" i="2" s="1"/>
  <c r="F372" i="2"/>
  <c r="H372" i="2" s="1"/>
  <c r="E372" i="2"/>
  <c r="D372" i="2"/>
  <c r="AI371" i="2"/>
  <c r="AH371" i="2"/>
  <c r="AG371" i="2"/>
  <c r="AF371" i="2"/>
  <c r="AE371" i="2"/>
  <c r="AD371" i="2"/>
  <c r="AC371" i="2"/>
  <c r="AB371" i="2"/>
  <c r="AA371" i="2"/>
  <c r="Z371" i="2"/>
  <c r="Y371" i="2"/>
  <c r="X371" i="2"/>
  <c r="W371" i="2"/>
  <c r="V371" i="2"/>
  <c r="T371" i="2"/>
  <c r="C371" i="2" s="1"/>
  <c r="R371" i="2"/>
  <c r="S371" i="2" s="1"/>
  <c r="Q371" i="2"/>
  <c r="O371" i="2"/>
  <c r="P371" i="2" s="1"/>
  <c r="N371" i="2"/>
  <c r="M371" i="2"/>
  <c r="L371" i="2"/>
  <c r="K371" i="2"/>
  <c r="J371" i="2"/>
  <c r="I371" i="2"/>
  <c r="G371" i="2"/>
  <c r="B371" i="2" s="1"/>
  <c r="F371" i="2"/>
  <c r="H371" i="2" s="1"/>
  <c r="E371" i="2"/>
  <c r="D371" i="2"/>
  <c r="AI370" i="2"/>
  <c r="AH370" i="2"/>
  <c r="AG370" i="2"/>
  <c r="AF370" i="2"/>
  <c r="AE370" i="2"/>
  <c r="AD370" i="2"/>
  <c r="AC370" i="2"/>
  <c r="AB370" i="2"/>
  <c r="AA370" i="2"/>
  <c r="Z370" i="2"/>
  <c r="Y370" i="2"/>
  <c r="X370" i="2"/>
  <c r="W370" i="2"/>
  <c r="V370" i="2"/>
  <c r="T370" i="2"/>
  <c r="R370" i="2"/>
  <c r="S370" i="2" s="1"/>
  <c r="Q370" i="2"/>
  <c r="P370" i="2"/>
  <c r="O370" i="2"/>
  <c r="N370" i="2"/>
  <c r="M370" i="2"/>
  <c r="L370" i="2"/>
  <c r="K370" i="2"/>
  <c r="J370" i="2"/>
  <c r="I370" i="2"/>
  <c r="G370" i="2"/>
  <c r="B370" i="2" s="1"/>
  <c r="F370" i="2"/>
  <c r="A370" i="2" s="1"/>
  <c r="E370" i="2"/>
  <c r="D370" i="2"/>
  <c r="C370" i="2"/>
  <c r="AI369" i="2"/>
  <c r="AH369" i="2"/>
  <c r="AG369" i="2"/>
  <c r="AF369" i="2"/>
  <c r="AE369" i="2"/>
  <c r="AD369" i="2"/>
  <c r="AC369" i="2"/>
  <c r="AB369" i="2"/>
  <c r="AA369" i="2"/>
  <c r="Z369" i="2"/>
  <c r="Y369" i="2"/>
  <c r="X369" i="2"/>
  <c r="W369" i="2"/>
  <c r="V369" i="2"/>
  <c r="T369" i="2"/>
  <c r="C369" i="2" s="1"/>
  <c r="R369" i="2"/>
  <c r="S369" i="2" s="1"/>
  <c r="Q369" i="2"/>
  <c r="O369" i="2"/>
  <c r="P369" i="2" s="1"/>
  <c r="N369" i="2"/>
  <c r="M369" i="2"/>
  <c r="L369" i="2"/>
  <c r="K369" i="2"/>
  <c r="J369" i="2"/>
  <c r="I369" i="2"/>
  <c r="G369" i="2"/>
  <c r="B369" i="2" s="1"/>
  <c r="F369" i="2"/>
  <c r="A369" i="2" s="1"/>
  <c r="E369" i="2"/>
  <c r="D369" i="2"/>
  <c r="AI368" i="2"/>
  <c r="AH368" i="2"/>
  <c r="AG368" i="2"/>
  <c r="AF368" i="2"/>
  <c r="AE368" i="2"/>
  <c r="AD368" i="2"/>
  <c r="AC368" i="2"/>
  <c r="AB368" i="2"/>
  <c r="AA368" i="2"/>
  <c r="Z368" i="2"/>
  <c r="Y368" i="2"/>
  <c r="X368" i="2"/>
  <c r="W368" i="2"/>
  <c r="V368" i="2"/>
  <c r="T368" i="2"/>
  <c r="C368" i="2" s="1"/>
  <c r="R368" i="2"/>
  <c r="S368" i="2" s="1"/>
  <c r="Q368" i="2"/>
  <c r="O368" i="2"/>
  <c r="P368" i="2" s="1"/>
  <c r="N368" i="2"/>
  <c r="M368" i="2"/>
  <c r="L368" i="2"/>
  <c r="K368" i="2"/>
  <c r="J368" i="2"/>
  <c r="I368" i="2"/>
  <c r="G368" i="2"/>
  <c r="B368" i="2" s="1"/>
  <c r="F368" i="2"/>
  <c r="A368" i="2" s="1"/>
  <c r="E368" i="2"/>
  <c r="D368" i="2"/>
  <c r="AI367" i="2"/>
  <c r="AH367" i="2"/>
  <c r="AG367" i="2"/>
  <c r="AF367" i="2"/>
  <c r="AE367" i="2"/>
  <c r="AD367" i="2"/>
  <c r="AC367" i="2"/>
  <c r="AB367" i="2"/>
  <c r="AA367" i="2"/>
  <c r="Z367" i="2"/>
  <c r="Y367" i="2"/>
  <c r="X367" i="2"/>
  <c r="W367" i="2"/>
  <c r="V367" i="2"/>
  <c r="T367" i="2"/>
  <c r="C367" i="2" s="1"/>
  <c r="R367" i="2"/>
  <c r="S367" i="2" s="1"/>
  <c r="Q367" i="2"/>
  <c r="O367" i="2"/>
  <c r="P367" i="2" s="1"/>
  <c r="N367" i="2"/>
  <c r="M367" i="2"/>
  <c r="L367" i="2"/>
  <c r="K367" i="2"/>
  <c r="J367" i="2"/>
  <c r="I367" i="2"/>
  <c r="G367" i="2"/>
  <c r="B367" i="2" s="1"/>
  <c r="F367" i="2"/>
  <c r="H367" i="2" s="1"/>
  <c r="E367" i="2"/>
  <c r="D367" i="2"/>
  <c r="AI366" i="2"/>
  <c r="AH366" i="2"/>
  <c r="AG366" i="2"/>
  <c r="AF366" i="2"/>
  <c r="AE366" i="2"/>
  <c r="AD366" i="2"/>
  <c r="AC366" i="2"/>
  <c r="AB366" i="2"/>
  <c r="AA366" i="2"/>
  <c r="Z366" i="2"/>
  <c r="Y366" i="2"/>
  <c r="X366" i="2"/>
  <c r="W366" i="2"/>
  <c r="V366" i="2"/>
  <c r="T366" i="2"/>
  <c r="C366" i="2" s="1"/>
  <c r="R366" i="2"/>
  <c r="S366" i="2" s="1"/>
  <c r="Q366" i="2"/>
  <c r="O366" i="2"/>
  <c r="P366" i="2" s="1"/>
  <c r="N366" i="2"/>
  <c r="M366" i="2"/>
  <c r="L366" i="2"/>
  <c r="K366" i="2"/>
  <c r="J366" i="2"/>
  <c r="I366" i="2"/>
  <c r="G366" i="2"/>
  <c r="B366" i="2" s="1"/>
  <c r="F366" i="2"/>
  <c r="E366" i="2"/>
  <c r="D366" i="2"/>
  <c r="AI365" i="2"/>
  <c r="AH365" i="2"/>
  <c r="AG365" i="2"/>
  <c r="AF365" i="2"/>
  <c r="AE365" i="2"/>
  <c r="AD365" i="2"/>
  <c r="AC365" i="2"/>
  <c r="AB365" i="2"/>
  <c r="AA365" i="2"/>
  <c r="Z365" i="2"/>
  <c r="Y365" i="2"/>
  <c r="X365" i="2"/>
  <c r="W365" i="2"/>
  <c r="V365" i="2"/>
  <c r="T365" i="2"/>
  <c r="C365" i="2" s="1"/>
  <c r="R365" i="2"/>
  <c r="S365" i="2" s="1"/>
  <c r="Q365" i="2"/>
  <c r="O365" i="2"/>
  <c r="P365" i="2" s="1"/>
  <c r="N365" i="2"/>
  <c r="M365" i="2"/>
  <c r="L365" i="2"/>
  <c r="K365" i="2"/>
  <c r="J365" i="2"/>
  <c r="I365" i="2"/>
  <c r="G365" i="2"/>
  <c r="B365" i="2" s="1"/>
  <c r="F365" i="2"/>
  <c r="H365" i="2" s="1"/>
  <c r="E365" i="2"/>
  <c r="D365" i="2"/>
  <c r="AI364" i="2"/>
  <c r="AH364" i="2"/>
  <c r="AG364" i="2"/>
  <c r="AF364" i="2"/>
  <c r="AE364" i="2"/>
  <c r="AD364" i="2"/>
  <c r="AC364" i="2"/>
  <c r="AB364" i="2"/>
  <c r="AA364" i="2"/>
  <c r="Z364" i="2"/>
  <c r="Y364" i="2"/>
  <c r="X364" i="2"/>
  <c r="W364" i="2"/>
  <c r="V364" i="2"/>
  <c r="T364" i="2"/>
  <c r="C364" i="2" s="1"/>
  <c r="R364" i="2"/>
  <c r="S364" i="2" s="1"/>
  <c r="Q364" i="2"/>
  <c r="O364" i="2"/>
  <c r="P364" i="2" s="1"/>
  <c r="N364" i="2"/>
  <c r="M364" i="2"/>
  <c r="L364" i="2"/>
  <c r="K364" i="2"/>
  <c r="J364" i="2"/>
  <c r="I364" i="2"/>
  <c r="G364" i="2"/>
  <c r="B364" i="2" s="1"/>
  <c r="F364" i="2"/>
  <c r="H364" i="2" s="1"/>
  <c r="E364" i="2"/>
  <c r="D364" i="2"/>
  <c r="AI363" i="2"/>
  <c r="AH363" i="2"/>
  <c r="AG363" i="2"/>
  <c r="AF363" i="2"/>
  <c r="AE363" i="2"/>
  <c r="AD363" i="2"/>
  <c r="AC363" i="2"/>
  <c r="AB363" i="2"/>
  <c r="AA363" i="2"/>
  <c r="Z363" i="2"/>
  <c r="Y363" i="2"/>
  <c r="X363" i="2"/>
  <c r="W363" i="2"/>
  <c r="V363" i="2"/>
  <c r="T363" i="2"/>
  <c r="C363" i="2" s="1"/>
  <c r="R363" i="2"/>
  <c r="S363" i="2" s="1"/>
  <c r="Q363" i="2"/>
  <c r="O363" i="2"/>
  <c r="P363" i="2" s="1"/>
  <c r="N363" i="2"/>
  <c r="M363" i="2"/>
  <c r="L363" i="2"/>
  <c r="K363" i="2"/>
  <c r="J363" i="2"/>
  <c r="I363" i="2"/>
  <c r="G363" i="2"/>
  <c r="B363" i="2" s="1"/>
  <c r="F363" i="2"/>
  <c r="H363" i="2" s="1"/>
  <c r="E363" i="2"/>
  <c r="D363" i="2"/>
  <c r="AI362" i="2"/>
  <c r="AH362" i="2"/>
  <c r="AG362" i="2"/>
  <c r="AF362" i="2"/>
  <c r="AE362" i="2"/>
  <c r="AD362" i="2"/>
  <c r="AC362" i="2"/>
  <c r="AB362" i="2"/>
  <c r="AA362" i="2"/>
  <c r="Z362" i="2"/>
  <c r="Y362" i="2"/>
  <c r="X362" i="2"/>
  <c r="W362" i="2"/>
  <c r="V362" i="2"/>
  <c r="T362" i="2"/>
  <c r="C362" i="2" s="1"/>
  <c r="R362" i="2"/>
  <c r="S362" i="2" s="1"/>
  <c r="Q362" i="2"/>
  <c r="O362" i="2"/>
  <c r="P362" i="2" s="1"/>
  <c r="N362" i="2"/>
  <c r="M362" i="2"/>
  <c r="L362" i="2"/>
  <c r="K362" i="2"/>
  <c r="J362" i="2"/>
  <c r="I362" i="2"/>
  <c r="G362" i="2"/>
  <c r="B362" i="2" s="1"/>
  <c r="F362" i="2"/>
  <c r="A362" i="2" s="1"/>
  <c r="E362" i="2"/>
  <c r="D362" i="2"/>
  <c r="AI361" i="2"/>
  <c r="AH361" i="2"/>
  <c r="AG361" i="2"/>
  <c r="AF361" i="2"/>
  <c r="AE361" i="2"/>
  <c r="AD361" i="2"/>
  <c r="AC361" i="2"/>
  <c r="AB361" i="2"/>
  <c r="AA361" i="2"/>
  <c r="Z361" i="2"/>
  <c r="Y361" i="2"/>
  <c r="X361" i="2"/>
  <c r="W361" i="2"/>
  <c r="V361" i="2"/>
  <c r="T361" i="2"/>
  <c r="C361" i="2" s="1"/>
  <c r="R361" i="2"/>
  <c r="S361" i="2" s="1"/>
  <c r="Q361" i="2"/>
  <c r="O361" i="2"/>
  <c r="P361" i="2" s="1"/>
  <c r="N361" i="2"/>
  <c r="M361" i="2"/>
  <c r="L361" i="2"/>
  <c r="K361" i="2"/>
  <c r="J361" i="2"/>
  <c r="I361" i="2"/>
  <c r="G361" i="2"/>
  <c r="B361" i="2" s="1"/>
  <c r="F361" i="2"/>
  <c r="H361" i="2" s="1"/>
  <c r="E361" i="2"/>
  <c r="D361" i="2"/>
  <c r="AI360" i="2"/>
  <c r="AH360" i="2"/>
  <c r="AG360" i="2"/>
  <c r="AF360" i="2"/>
  <c r="AE360" i="2"/>
  <c r="AD360" i="2"/>
  <c r="AC360" i="2"/>
  <c r="AB360" i="2"/>
  <c r="AA360" i="2"/>
  <c r="Z360" i="2"/>
  <c r="Y360" i="2"/>
  <c r="X360" i="2"/>
  <c r="W360" i="2"/>
  <c r="V360" i="2"/>
  <c r="T360" i="2"/>
  <c r="C360" i="2" s="1"/>
  <c r="R360" i="2"/>
  <c r="S360" i="2" s="1"/>
  <c r="Q360" i="2"/>
  <c r="O360" i="2"/>
  <c r="P360" i="2" s="1"/>
  <c r="N360" i="2"/>
  <c r="M360" i="2"/>
  <c r="L360" i="2"/>
  <c r="K360" i="2"/>
  <c r="J360" i="2"/>
  <c r="I360" i="2"/>
  <c r="G360" i="2"/>
  <c r="B360" i="2" s="1"/>
  <c r="F360" i="2"/>
  <c r="A360" i="2" s="1"/>
  <c r="E360" i="2"/>
  <c r="D360" i="2"/>
  <c r="AI359" i="2"/>
  <c r="AH359" i="2"/>
  <c r="AG359" i="2"/>
  <c r="AF359" i="2"/>
  <c r="AE359" i="2"/>
  <c r="AD359" i="2"/>
  <c r="AC359" i="2"/>
  <c r="AB359" i="2"/>
  <c r="AA359" i="2"/>
  <c r="Z359" i="2"/>
  <c r="Y359" i="2"/>
  <c r="X359" i="2"/>
  <c r="W359" i="2"/>
  <c r="V359" i="2"/>
  <c r="T359" i="2"/>
  <c r="C359" i="2" s="1"/>
  <c r="R359" i="2"/>
  <c r="S359" i="2" s="1"/>
  <c r="Q359" i="2"/>
  <c r="O359" i="2"/>
  <c r="P359" i="2" s="1"/>
  <c r="N359" i="2"/>
  <c r="M359" i="2"/>
  <c r="L359" i="2"/>
  <c r="K359" i="2"/>
  <c r="J359" i="2"/>
  <c r="I359" i="2"/>
  <c r="G359" i="2"/>
  <c r="B359" i="2" s="1"/>
  <c r="F359" i="2"/>
  <c r="H359" i="2" s="1"/>
  <c r="E359" i="2"/>
  <c r="D359" i="2"/>
  <c r="AI358" i="2"/>
  <c r="AH358" i="2"/>
  <c r="AG358" i="2"/>
  <c r="AF358" i="2"/>
  <c r="AE358" i="2"/>
  <c r="AD358" i="2"/>
  <c r="AC358" i="2"/>
  <c r="AB358" i="2"/>
  <c r="AA358" i="2"/>
  <c r="Z358" i="2"/>
  <c r="Y358" i="2"/>
  <c r="X358" i="2"/>
  <c r="W358" i="2"/>
  <c r="V358" i="2"/>
  <c r="T358" i="2"/>
  <c r="C358" i="2" s="1"/>
  <c r="R358" i="2"/>
  <c r="S358" i="2" s="1"/>
  <c r="Q358" i="2"/>
  <c r="O358" i="2"/>
  <c r="P358" i="2" s="1"/>
  <c r="N358" i="2"/>
  <c r="M358" i="2"/>
  <c r="L358" i="2"/>
  <c r="K358" i="2"/>
  <c r="J358" i="2"/>
  <c r="I358" i="2"/>
  <c r="G358" i="2"/>
  <c r="B358" i="2" s="1"/>
  <c r="F358" i="2"/>
  <c r="H358" i="2" s="1"/>
  <c r="E358" i="2"/>
  <c r="D358" i="2"/>
  <c r="AI357" i="2"/>
  <c r="AH357" i="2"/>
  <c r="AG357" i="2"/>
  <c r="AF357" i="2"/>
  <c r="AE357" i="2"/>
  <c r="AD357" i="2"/>
  <c r="AC357" i="2"/>
  <c r="AB357" i="2"/>
  <c r="AA357" i="2"/>
  <c r="Z357" i="2"/>
  <c r="Y357" i="2"/>
  <c r="X357" i="2"/>
  <c r="W357" i="2"/>
  <c r="V357" i="2"/>
  <c r="T357" i="2"/>
  <c r="C357" i="2" s="1"/>
  <c r="R357" i="2"/>
  <c r="S357" i="2" s="1"/>
  <c r="Q357" i="2"/>
  <c r="O357" i="2"/>
  <c r="P357" i="2" s="1"/>
  <c r="N357" i="2"/>
  <c r="M357" i="2"/>
  <c r="L357" i="2"/>
  <c r="K357" i="2"/>
  <c r="J357" i="2"/>
  <c r="I357" i="2"/>
  <c r="G357" i="2"/>
  <c r="B357" i="2" s="1"/>
  <c r="F357" i="2"/>
  <c r="H357" i="2" s="1"/>
  <c r="E357" i="2"/>
  <c r="D357" i="2"/>
  <c r="AI356" i="2"/>
  <c r="AH356" i="2"/>
  <c r="AG356" i="2"/>
  <c r="AF356" i="2"/>
  <c r="AE356" i="2"/>
  <c r="AD356" i="2"/>
  <c r="AC356" i="2"/>
  <c r="AB356" i="2"/>
  <c r="AA356" i="2"/>
  <c r="Z356" i="2"/>
  <c r="Y356" i="2"/>
  <c r="X356" i="2"/>
  <c r="W356" i="2"/>
  <c r="V356" i="2"/>
  <c r="T356" i="2"/>
  <c r="C356" i="2" s="1"/>
  <c r="R356" i="2"/>
  <c r="S356" i="2" s="1"/>
  <c r="Q356" i="2"/>
  <c r="O356" i="2"/>
  <c r="P356" i="2" s="1"/>
  <c r="N356" i="2"/>
  <c r="M356" i="2"/>
  <c r="L356" i="2"/>
  <c r="K356" i="2"/>
  <c r="J356" i="2"/>
  <c r="I356" i="2"/>
  <c r="G356" i="2"/>
  <c r="B356" i="2" s="1"/>
  <c r="F356" i="2"/>
  <c r="H356" i="2" s="1"/>
  <c r="E356" i="2"/>
  <c r="D356" i="2"/>
  <c r="AI355" i="2"/>
  <c r="AH355" i="2"/>
  <c r="AG355" i="2"/>
  <c r="AF355" i="2"/>
  <c r="AE355" i="2"/>
  <c r="AD355" i="2"/>
  <c r="AC355" i="2"/>
  <c r="AB355" i="2"/>
  <c r="AA355" i="2"/>
  <c r="Z355" i="2"/>
  <c r="Y355" i="2"/>
  <c r="X355" i="2"/>
  <c r="W355" i="2"/>
  <c r="V355" i="2"/>
  <c r="T355" i="2"/>
  <c r="C355" i="2" s="1"/>
  <c r="R355" i="2"/>
  <c r="S355" i="2" s="1"/>
  <c r="Q355" i="2"/>
  <c r="O355" i="2"/>
  <c r="P355" i="2" s="1"/>
  <c r="N355" i="2"/>
  <c r="M355" i="2"/>
  <c r="L355" i="2"/>
  <c r="K355" i="2"/>
  <c r="J355" i="2"/>
  <c r="I355" i="2"/>
  <c r="G355" i="2"/>
  <c r="B355" i="2" s="1"/>
  <c r="F355" i="2"/>
  <c r="H355" i="2" s="1"/>
  <c r="E355" i="2"/>
  <c r="D355" i="2"/>
  <c r="AI354" i="2"/>
  <c r="AH354" i="2"/>
  <c r="AG354" i="2"/>
  <c r="AF354" i="2"/>
  <c r="AE354" i="2"/>
  <c r="AD354" i="2"/>
  <c r="AC354" i="2"/>
  <c r="AB354" i="2"/>
  <c r="AA354" i="2"/>
  <c r="Z354" i="2"/>
  <c r="Y354" i="2"/>
  <c r="X354" i="2"/>
  <c r="W354" i="2"/>
  <c r="V354" i="2"/>
  <c r="T354" i="2"/>
  <c r="C354" i="2" s="1"/>
  <c r="R354" i="2"/>
  <c r="S354" i="2" s="1"/>
  <c r="Q354" i="2"/>
  <c r="O354" i="2"/>
  <c r="P354" i="2" s="1"/>
  <c r="N354" i="2"/>
  <c r="M354" i="2"/>
  <c r="L354" i="2"/>
  <c r="K354" i="2"/>
  <c r="J354" i="2"/>
  <c r="I354" i="2"/>
  <c r="G354" i="2"/>
  <c r="B354" i="2" s="1"/>
  <c r="F354" i="2"/>
  <c r="H354" i="2" s="1"/>
  <c r="E354" i="2"/>
  <c r="D354" i="2"/>
  <c r="A354" i="2"/>
  <c r="AI353" i="2"/>
  <c r="AH353" i="2"/>
  <c r="AG353" i="2"/>
  <c r="AF353" i="2"/>
  <c r="AE353" i="2"/>
  <c r="AD353" i="2"/>
  <c r="AC353" i="2"/>
  <c r="AB353" i="2"/>
  <c r="AA353" i="2"/>
  <c r="Z353" i="2"/>
  <c r="Y353" i="2"/>
  <c r="X353" i="2"/>
  <c r="W353" i="2"/>
  <c r="V353" i="2"/>
  <c r="T353" i="2"/>
  <c r="C353" i="2" s="1"/>
  <c r="R353" i="2"/>
  <c r="S353" i="2" s="1"/>
  <c r="Q353" i="2"/>
  <c r="O353" i="2"/>
  <c r="P353" i="2" s="1"/>
  <c r="N353" i="2"/>
  <c r="M353" i="2"/>
  <c r="L353" i="2"/>
  <c r="K353" i="2"/>
  <c r="J353" i="2"/>
  <c r="I353" i="2"/>
  <c r="G353" i="2"/>
  <c r="B353" i="2" s="1"/>
  <c r="F353" i="2"/>
  <c r="A353" i="2" s="1"/>
  <c r="E353" i="2"/>
  <c r="D353" i="2"/>
  <c r="AI352" i="2"/>
  <c r="AH352" i="2"/>
  <c r="AG352" i="2"/>
  <c r="AF352" i="2"/>
  <c r="AE352" i="2"/>
  <c r="AD352" i="2"/>
  <c r="AC352" i="2"/>
  <c r="AB352" i="2"/>
  <c r="AA352" i="2"/>
  <c r="Z352" i="2"/>
  <c r="Y352" i="2"/>
  <c r="X352" i="2"/>
  <c r="W352" i="2"/>
  <c r="V352" i="2"/>
  <c r="T352" i="2"/>
  <c r="C352" i="2" s="1"/>
  <c r="R352" i="2"/>
  <c r="S352" i="2" s="1"/>
  <c r="Q352" i="2"/>
  <c r="O352" i="2"/>
  <c r="P352" i="2" s="1"/>
  <c r="N352" i="2"/>
  <c r="M352" i="2"/>
  <c r="L352" i="2"/>
  <c r="K352" i="2"/>
  <c r="J352" i="2"/>
  <c r="I352" i="2"/>
  <c r="G352" i="2"/>
  <c r="B352" i="2" s="1"/>
  <c r="F352" i="2"/>
  <c r="A352" i="2" s="1"/>
  <c r="E352" i="2"/>
  <c r="D352" i="2"/>
  <c r="AI351" i="2"/>
  <c r="AH351" i="2"/>
  <c r="AG351" i="2"/>
  <c r="AF351" i="2"/>
  <c r="AE351" i="2"/>
  <c r="AD351" i="2"/>
  <c r="AC351" i="2"/>
  <c r="AB351" i="2"/>
  <c r="AA351" i="2"/>
  <c r="Z351" i="2"/>
  <c r="Y351" i="2"/>
  <c r="X351" i="2"/>
  <c r="W351" i="2"/>
  <c r="V351" i="2"/>
  <c r="T351" i="2"/>
  <c r="C351" i="2" s="1"/>
  <c r="R351" i="2"/>
  <c r="S351" i="2" s="1"/>
  <c r="Q351" i="2"/>
  <c r="O351" i="2"/>
  <c r="P351" i="2" s="1"/>
  <c r="N351" i="2"/>
  <c r="M351" i="2"/>
  <c r="L351" i="2"/>
  <c r="K351" i="2"/>
  <c r="J351" i="2"/>
  <c r="I351" i="2"/>
  <c r="G351" i="2"/>
  <c r="B351" i="2" s="1"/>
  <c r="F351" i="2"/>
  <c r="H351" i="2" s="1"/>
  <c r="E351" i="2"/>
  <c r="D351" i="2"/>
  <c r="AI350" i="2"/>
  <c r="AH350" i="2"/>
  <c r="AG350" i="2"/>
  <c r="AF350" i="2"/>
  <c r="AE350" i="2"/>
  <c r="AD350" i="2"/>
  <c r="AC350" i="2"/>
  <c r="AB350" i="2"/>
  <c r="AA350" i="2"/>
  <c r="Z350" i="2"/>
  <c r="Y350" i="2"/>
  <c r="X350" i="2"/>
  <c r="W350" i="2"/>
  <c r="V350" i="2"/>
  <c r="T350" i="2"/>
  <c r="C350" i="2" s="1"/>
  <c r="R350" i="2"/>
  <c r="S350" i="2" s="1"/>
  <c r="Q350" i="2"/>
  <c r="O350" i="2"/>
  <c r="P350" i="2" s="1"/>
  <c r="N350" i="2"/>
  <c r="M350" i="2"/>
  <c r="L350" i="2"/>
  <c r="K350" i="2"/>
  <c r="J350" i="2"/>
  <c r="I350" i="2"/>
  <c r="G350" i="2"/>
  <c r="B350" i="2" s="1"/>
  <c r="F350" i="2"/>
  <c r="H350" i="2" s="1"/>
  <c r="E350" i="2"/>
  <c r="D350" i="2"/>
  <c r="AI349" i="2"/>
  <c r="AH349" i="2"/>
  <c r="AG349" i="2"/>
  <c r="AF349" i="2"/>
  <c r="AE349" i="2"/>
  <c r="AD349" i="2"/>
  <c r="AC349" i="2"/>
  <c r="AB349" i="2"/>
  <c r="AA349" i="2"/>
  <c r="Z349" i="2"/>
  <c r="Y349" i="2"/>
  <c r="X349" i="2"/>
  <c r="W349" i="2"/>
  <c r="V349" i="2"/>
  <c r="T349" i="2"/>
  <c r="C349" i="2" s="1"/>
  <c r="R349" i="2"/>
  <c r="S349" i="2" s="1"/>
  <c r="Q349" i="2"/>
  <c r="O349" i="2"/>
  <c r="P349" i="2" s="1"/>
  <c r="N349" i="2"/>
  <c r="M349" i="2"/>
  <c r="L349" i="2"/>
  <c r="K349" i="2"/>
  <c r="J349" i="2"/>
  <c r="I349" i="2"/>
  <c r="G349" i="2"/>
  <c r="B349" i="2" s="1"/>
  <c r="F349" i="2"/>
  <c r="A349" i="2" s="1"/>
  <c r="E349" i="2"/>
  <c r="D349" i="2"/>
  <c r="AI348" i="2"/>
  <c r="AH348" i="2"/>
  <c r="AG348" i="2"/>
  <c r="AF348" i="2"/>
  <c r="AE348" i="2"/>
  <c r="AD348" i="2"/>
  <c r="AC348" i="2"/>
  <c r="AB348" i="2"/>
  <c r="AA348" i="2"/>
  <c r="Z348" i="2"/>
  <c r="Y348" i="2"/>
  <c r="X348" i="2"/>
  <c r="W348" i="2"/>
  <c r="V348" i="2"/>
  <c r="T348" i="2"/>
  <c r="C348" i="2" s="1"/>
  <c r="R348" i="2"/>
  <c r="S348" i="2" s="1"/>
  <c r="Q348" i="2"/>
  <c r="O348" i="2"/>
  <c r="P348" i="2" s="1"/>
  <c r="N348" i="2"/>
  <c r="M348" i="2"/>
  <c r="L348" i="2"/>
  <c r="K348" i="2"/>
  <c r="J348" i="2"/>
  <c r="I348" i="2"/>
  <c r="G348" i="2"/>
  <c r="B348" i="2" s="1"/>
  <c r="F348" i="2"/>
  <c r="A348" i="2" s="1"/>
  <c r="E348" i="2"/>
  <c r="D348" i="2"/>
  <c r="AI347" i="2"/>
  <c r="AH347" i="2"/>
  <c r="AG347" i="2"/>
  <c r="AF347" i="2"/>
  <c r="AE347" i="2"/>
  <c r="AD347" i="2"/>
  <c r="AC347" i="2"/>
  <c r="AB347" i="2"/>
  <c r="AA347" i="2"/>
  <c r="Z347" i="2"/>
  <c r="Y347" i="2"/>
  <c r="X347" i="2"/>
  <c r="W347" i="2"/>
  <c r="V347" i="2"/>
  <c r="T347" i="2"/>
  <c r="C347" i="2" s="1"/>
  <c r="R347" i="2"/>
  <c r="S347" i="2" s="1"/>
  <c r="Q347" i="2"/>
  <c r="O347" i="2"/>
  <c r="P347" i="2" s="1"/>
  <c r="N347" i="2"/>
  <c r="M347" i="2"/>
  <c r="L347" i="2"/>
  <c r="K347" i="2"/>
  <c r="J347" i="2"/>
  <c r="I347" i="2"/>
  <c r="G347" i="2"/>
  <c r="B347" i="2" s="1"/>
  <c r="F347" i="2"/>
  <c r="H347" i="2" s="1"/>
  <c r="E347" i="2"/>
  <c r="D347" i="2"/>
  <c r="AI346" i="2"/>
  <c r="AH346" i="2"/>
  <c r="AG346" i="2"/>
  <c r="AF346" i="2"/>
  <c r="AE346" i="2"/>
  <c r="AD346" i="2"/>
  <c r="AC346" i="2"/>
  <c r="AB346" i="2"/>
  <c r="AA346" i="2"/>
  <c r="Z346" i="2"/>
  <c r="Y346" i="2"/>
  <c r="X346" i="2"/>
  <c r="W346" i="2"/>
  <c r="V346" i="2"/>
  <c r="T346" i="2"/>
  <c r="C346" i="2" s="1"/>
  <c r="R346" i="2"/>
  <c r="S346" i="2" s="1"/>
  <c r="Q346" i="2"/>
  <c r="O346" i="2"/>
  <c r="P346" i="2" s="1"/>
  <c r="N346" i="2"/>
  <c r="M346" i="2"/>
  <c r="L346" i="2"/>
  <c r="K346" i="2"/>
  <c r="J346" i="2"/>
  <c r="I346" i="2"/>
  <c r="G346" i="2"/>
  <c r="B346" i="2" s="1"/>
  <c r="F346" i="2"/>
  <c r="A346" i="2" s="1"/>
  <c r="E346" i="2"/>
  <c r="D346" i="2"/>
  <c r="AI345" i="2"/>
  <c r="AH345" i="2"/>
  <c r="AG345" i="2"/>
  <c r="AF345" i="2"/>
  <c r="AE345" i="2"/>
  <c r="AD345" i="2"/>
  <c r="AC345" i="2"/>
  <c r="AB345" i="2"/>
  <c r="AA345" i="2"/>
  <c r="Z345" i="2"/>
  <c r="Y345" i="2"/>
  <c r="X345" i="2"/>
  <c r="W345" i="2"/>
  <c r="V345" i="2"/>
  <c r="T345" i="2"/>
  <c r="C345" i="2" s="1"/>
  <c r="R345" i="2"/>
  <c r="S345" i="2" s="1"/>
  <c r="Q345" i="2"/>
  <c r="O345" i="2"/>
  <c r="P345" i="2" s="1"/>
  <c r="N345" i="2"/>
  <c r="M345" i="2"/>
  <c r="L345" i="2"/>
  <c r="K345" i="2"/>
  <c r="J345" i="2"/>
  <c r="I345" i="2"/>
  <c r="G345" i="2"/>
  <c r="B345" i="2" s="1"/>
  <c r="F345" i="2"/>
  <c r="A345" i="2" s="1"/>
  <c r="E345" i="2"/>
  <c r="D345" i="2"/>
  <c r="AI344" i="2"/>
  <c r="AH344" i="2"/>
  <c r="AG344" i="2"/>
  <c r="AF344" i="2"/>
  <c r="AE344" i="2"/>
  <c r="AD344" i="2"/>
  <c r="AC344" i="2"/>
  <c r="AB344" i="2"/>
  <c r="AA344" i="2"/>
  <c r="Z344" i="2"/>
  <c r="Y344" i="2"/>
  <c r="X344" i="2"/>
  <c r="W344" i="2"/>
  <c r="V344" i="2"/>
  <c r="T344" i="2"/>
  <c r="C344" i="2" s="1"/>
  <c r="R344" i="2"/>
  <c r="S344" i="2" s="1"/>
  <c r="Q344" i="2"/>
  <c r="O344" i="2"/>
  <c r="P344" i="2" s="1"/>
  <c r="N344" i="2"/>
  <c r="M344" i="2"/>
  <c r="L344" i="2"/>
  <c r="K344" i="2"/>
  <c r="J344" i="2"/>
  <c r="I344" i="2"/>
  <c r="G344" i="2"/>
  <c r="B344" i="2" s="1"/>
  <c r="F344" i="2"/>
  <c r="A344" i="2" s="1"/>
  <c r="E344" i="2"/>
  <c r="D344" i="2"/>
  <c r="AI343" i="2"/>
  <c r="AH343" i="2"/>
  <c r="AG343" i="2"/>
  <c r="AF343" i="2"/>
  <c r="AE343" i="2"/>
  <c r="AD343" i="2"/>
  <c r="AC343" i="2"/>
  <c r="AB343" i="2"/>
  <c r="AA343" i="2"/>
  <c r="Z343" i="2"/>
  <c r="Y343" i="2"/>
  <c r="X343" i="2"/>
  <c r="W343" i="2"/>
  <c r="V343" i="2"/>
  <c r="T343" i="2"/>
  <c r="C343" i="2" s="1"/>
  <c r="R343" i="2"/>
  <c r="S343" i="2" s="1"/>
  <c r="Q343" i="2"/>
  <c r="O343" i="2"/>
  <c r="P343" i="2" s="1"/>
  <c r="N343" i="2"/>
  <c r="M343" i="2"/>
  <c r="L343" i="2"/>
  <c r="K343" i="2"/>
  <c r="J343" i="2"/>
  <c r="I343" i="2"/>
  <c r="G343" i="2"/>
  <c r="B343" i="2" s="1"/>
  <c r="F343" i="2"/>
  <c r="H343" i="2" s="1"/>
  <c r="E343" i="2"/>
  <c r="D343" i="2"/>
  <c r="AI342" i="2"/>
  <c r="AH342" i="2"/>
  <c r="AG342" i="2"/>
  <c r="AF342" i="2"/>
  <c r="AE342" i="2"/>
  <c r="AD342" i="2"/>
  <c r="AC342" i="2"/>
  <c r="AB342" i="2"/>
  <c r="AA342" i="2"/>
  <c r="Z342" i="2"/>
  <c r="Y342" i="2"/>
  <c r="X342" i="2"/>
  <c r="W342" i="2"/>
  <c r="V342" i="2"/>
  <c r="T342" i="2"/>
  <c r="C342" i="2" s="1"/>
  <c r="R342" i="2"/>
  <c r="S342" i="2" s="1"/>
  <c r="Q342" i="2"/>
  <c r="O342" i="2"/>
  <c r="P342" i="2" s="1"/>
  <c r="N342" i="2"/>
  <c r="M342" i="2"/>
  <c r="L342" i="2"/>
  <c r="K342" i="2"/>
  <c r="J342" i="2"/>
  <c r="I342" i="2"/>
  <c r="G342" i="2"/>
  <c r="B342" i="2" s="1"/>
  <c r="F342" i="2"/>
  <c r="H342" i="2" s="1"/>
  <c r="E342" i="2"/>
  <c r="D342" i="2"/>
  <c r="AI341" i="2"/>
  <c r="AH341" i="2"/>
  <c r="AG341" i="2"/>
  <c r="AF341" i="2"/>
  <c r="AE341" i="2"/>
  <c r="AD341" i="2"/>
  <c r="AC341" i="2"/>
  <c r="AB341" i="2"/>
  <c r="AA341" i="2"/>
  <c r="Z341" i="2"/>
  <c r="Y341" i="2"/>
  <c r="X341" i="2"/>
  <c r="W341" i="2"/>
  <c r="V341" i="2"/>
  <c r="T341" i="2"/>
  <c r="C341" i="2" s="1"/>
  <c r="R341" i="2"/>
  <c r="S341" i="2" s="1"/>
  <c r="Q341" i="2"/>
  <c r="O341" i="2"/>
  <c r="P341" i="2" s="1"/>
  <c r="N341" i="2"/>
  <c r="M341" i="2"/>
  <c r="L341" i="2"/>
  <c r="K341" i="2"/>
  <c r="J341" i="2"/>
  <c r="I341" i="2"/>
  <c r="G341" i="2"/>
  <c r="B341" i="2" s="1"/>
  <c r="F341" i="2"/>
  <c r="H341" i="2" s="1"/>
  <c r="E341" i="2"/>
  <c r="D341" i="2"/>
  <c r="AI340" i="2"/>
  <c r="AH340" i="2"/>
  <c r="AG340" i="2"/>
  <c r="AF340" i="2"/>
  <c r="AE340" i="2"/>
  <c r="AD340" i="2"/>
  <c r="AC340" i="2"/>
  <c r="AB340" i="2"/>
  <c r="AA340" i="2"/>
  <c r="Z340" i="2"/>
  <c r="Y340" i="2"/>
  <c r="X340" i="2"/>
  <c r="W340" i="2"/>
  <c r="V340" i="2"/>
  <c r="T340" i="2"/>
  <c r="C340" i="2" s="1"/>
  <c r="R340" i="2"/>
  <c r="S340" i="2" s="1"/>
  <c r="Q340" i="2"/>
  <c r="O340" i="2"/>
  <c r="P340" i="2" s="1"/>
  <c r="N340" i="2"/>
  <c r="M340" i="2"/>
  <c r="L340" i="2"/>
  <c r="K340" i="2"/>
  <c r="J340" i="2"/>
  <c r="I340" i="2"/>
  <c r="G340" i="2"/>
  <c r="B340" i="2" s="1"/>
  <c r="F340" i="2"/>
  <c r="H340" i="2" s="1"/>
  <c r="E340" i="2"/>
  <c r="D340" i="2"/>
  <c r="AI339" i="2"/>
  <c r="AH339" i="2"/>
  <c r="AG339" i="2"/>
  <c r="AF339" i="2"/>
  <c r="AE339" i="2"/>
  <c r="AD339" i="2"/>
  <c r="AC339" i="2"/>
  <c r="AB339" i="2"/>
  <c r="AA339" i="2"/>
  <c r="Z339" i="2"/>
  <c r="Y339" i="2"/>
  <c r="X339" i="2"/>
  <c r="W339" i="2"/>
  <c r="V339" i="2"/>
  <c r="T339" i="2"/>
  <c r="C339" i="2" s="1"/>
  <c r="R339" i="2"/>
  <c r="S339" i="2" s="1"/>
  <c r="Q339" i="2"/>
  <c r="O339" i="2"/>
  <c r="P339" i="2" s="1"/>
  <c r="N339" i="2"/>
  <c r="M339" i="2"/>
  <c r="L339" i="2"/>
  <c r="K339" i="2"/>
  <c r="J339" i="2"/>
  <c r="I339" i="2"/>
  <c r="G339" i="2"/>
  <c r="B339" i="2" s="1"/>
  <c r="F339" i="2"/>
  <c r="H339" i="2" s="1"/>
  <c r="E339" i="2"/>
  <c r="D339" i="2"/>
  <c r="AI338" i="2"/>
  <c r="AH338" i="2"/>
  <c r="AG338" i="2"/>
  <c r="AF338" i="2"/>
  <c r="AE338" i="2"/>
  <c r="AD338" i="2"/>
  <c r="AC338" i="2"/>
  <c r="AB338" i="2"/>
  <c r="AA338" i="2"/>
  <c r="Z338" i="2"/>
  <c r="Y338" i="2"/>
  <c r="X338" i="2"/>
  <c r="W338" i="2"/>
  <c r="V338" i="2"/>
  <c r="T338" i="2"/>
  <c r="C338" i="2" s="1"/>
  <c r="R338" i="2"/>
  <c r="S338" i="2" s="1"/>
  <c r="Q338" i="2"/>
  <c r="O338" i="2"/>
  <c r="P338" i="2" s="1"/>
  <c r="N338" i="2"/>
  <c r="M338" i="2"/>
  <c r="L338" i="2"/>
  <c r="K338" i="2"/>
  <c r="J338" i="2"/>
  <c r="I338" i="2"/>
  <c r="G338" i="2"/>
  <c r="B338" i="2" s="1"/>
  <c r="F338" i="2"/>
  <c r="A338" i="2" s="1"/>
  <c r="E338" i="2"/>
  <c r="D338" i="2"/>
  <c r="AI337" i="2"/>
  <c r="AH337" i="2"/>
  <c r="AG337" i="2"/>
  <c r="AF337" i="2"/>
  <c r="AE337" i="2"/>
  <c r="AD337" i="2"/>
  <c r="AC337" i="2"/>
  <c r="AB337" i="2"/>
  <c r="AA337" i="2"/>
  <c r="Z337" i="2"/>
  <c r="Y337" i="2"/>
  <c r="X337" i="2"/>
  <c r="W337" i="2"/>
  <c r="V337" i="2"/>
  <c r="T337" i="2"/>
  <c r="C337" i="2" s="1"/>
  <c r="R337" i="2"/>
  <c r="S337" i="2" s="1"/>
  <c r="Q337" i="2"/>
  <c r="O337" i="2"/>
  <c r="P337" i="2" s="1"/>
  <c r="N337" i="2"/>
  <c r="M337" i="2"/>
  <c r="L337" i="2"/>
  <c r="K337" i="2"/>
  <c r="J337" i="2"/>
  <c r="I337" i="2"/>
  <c r="G337" i="2"/>
  <c r="B337" i="2" s="1"/>
  <c r="F337" i="2"/>
  <c r="A337" i="2" s="1"/>
  <c r="E337" i="2"/>
  <c r="D337" i="2"/>
  <c r="AI336" i="2"/>
  <c r="AH336" i="2"/>
  <c r="AG336" i="2"/>
  <c r="AF336" i="2"/>
  <c r="AE336" i="2"/>
  <c r="AD336" i="2"/>
  <c r="AC336" i="2"/>
  <c r="AB336" i="2"/>
  <c r="AA336" i="2"/>
  <c r="Z336" i="2"/>
  <c r="Y336" i="2"/>
  <c r="X336" i="2"/>
  <c r="W336" i="2"/>
  <c r="V336" i="2"/>
  <c r="T336" i="2"/>
  <c r="C336" i="2" s="1"/>
  <c r="R336" i="2"/>
  <c r="S336" i="2" s="1"/>
  <c r="Q336" i="2"/>
  <c r="O336" i="2"/>
  <c r="P336" i="2" s="1"/>
  <c r="N336" i="2"/>
  <c r="M336" i="2"/>
  <c r="L336" i="2"/>
  <c r="K336" i="2"/>
  <c r="J336" i="2"/>
  <c r="I336" i="2"/>
  <c r="G336" i="2"/>
  <c r="B336" i="2" s="1"/>
  <c r="F336" i="2"/>
  <c r="A336" i="2" s="1"/>
  <c r="E336" i="2"/>
  <c r="D336" i="2"/>
  <c r="AI335" i="2"/>
  <c r="AH335" i="2"/>
  <c r="AG335" i="2"/>
  <c r="AF335" i="2"/>
  <c r="AE335" i="2"/>
  <c r="AD335" i="2"/>
  <c r="AC335" i="2"/>
  <c r="AB335" i="2"/>
  <c r="AA335" i="2"/>
  <c r="Z335" i="2"/>
  <c r="Y335" i="2"/>
  <c r="X335" i="2"/>
  <c r="W335" i="2"/>
  <c r="V335" i="2"/>
  <c r="T335" i="2"/>
  <c r="C335" i="2" s="1"/>
  <c r="R335" i="2"/>
  <c r="S335" i="2" s="1"/>
  <c r="Q335" i="2"/>
  <c r="O335" i="2"/>
  <c r="P335" i="2" s="1"/>
  <c r="N335" i="2"/>
  <c r="M335" i="2"/>
  <c r="L335" i="2"/>
  <c r="K335" i="2"/>
  <c r="J335" i="2"/>
  <c r="I335" i="2"/>
  <c r="G335" i="2"/>
  <c r="B335" i="2" s="1"/>
  <c r="F335" i="2"/>
  <c r="H335" i="2" s="1"/>
  <c r="E335" i="2"/>
  <c r="D335" i="2"/>
  <c r="AI334" i="2"/>
  <c r="AH334" i="2"/>
  <c r="AG334" i="2"/>
  <c r="AF334" i="2"/>
  <c r="AE334" i="2"/>
  <c r="AD334" i="2"/>
  <c r="AC334" i="2"/>
  <c r="AB334" i="2"/>
  <c r="AA334" i="2"/>
  <c r="Z334" i="2"/>
  <c r="Y334" i="2"/>
  <c r="X334" i="2"/>
  <c r="W334" i="2"/>
  <c r="V334" i="2"/>
  <c r="T334" i="2"/>
  <c r="C334" i="2" s="1"/>
  <c r="R334" i="2"/>
  <c r="S334" i="2" s="1"/>
  <c r="Q334" i="2"/>
  <c r="O334" i="2"/>
  <c r="P334" i="2" s="1"/>
  <c r="N334" i="2"/>
  <c r="M334" i="2"/>
  <c r="L334" i="2"/>
  <c r="K334" i="2"/>
  <c r="J334" i="2"/>
  <c r="I334" i="2"/>
  <c r="G334" i="2"/>
  <c r="B334" i="2" s="1"/>
  <c r="F334" i="2"/>
  <c r="H334" i="2" s="1"/>
  <c r="E334" i="2"/>
  <c r="D334" i="2"/>
  <c r="AI333" i="2"/>
  <c r="AH333" i="2"/>
  <c r="AG333" i="2"/>
  <c r="AF333" i="2"/>
  <c r="AE333" i="2"/>
  <c r="AD333" i="2"/>
  <c r="AC333" i="2"/>
  <c r="AB333" i="2"/>
  <c r="AA333" i="2"/>
  <c r="Z333" i="2"/>
  <c r="Y333" i="2"/>
  <c r="X333" i="2"/>
  <c r="W333" i="2"/>
  <c r="V333" i="2"/>
  <c r="T333" i="2"/>
  <c r="C333" i="2" s="1"/>
  <c r="R333" i="2"/>
  <c r="S333" i="2" s="1"/>
  <c r="Q333" i="2"/>
  <c r="O333" i="2"/>
  <c r="P333" i="2" s="1"/>
  <c r="N333" i="2"/>
  <c r="M333" i="2"/>
  <c r="L333" i="2"/>
  <c r="K333" i="2"/>
  <c r="J333" i="2"/>
  <c r="I333" i="2"/>
  <c r="G333" i="2"/>
  <c r="B333" i="2" s="1"/>
  <c r="F333" i="2"/>
  <c r="H333" i="2" s="1"/>
  <c r="E333" i="2"/>
  <c r="D333" i="2"/>
  <c r="AI332" i="2"/>
  <c r="AH332" i="2"/>
  <c r="AG332" i="2"/>
  <c r="AF332" i="2"/>
  <c r="AE332" i="2"/>
  <c r="AD332" i="2"/>
  <c r="AC332" i="2"/>
  <c r="AB332" i="2"/>
  <c r="AA332" i="2"/>
  <c r="Z332" i="2"/>
  <c r="Y332" i="2"/>
  <c r="X332" i="2"/>
  <c r="W332" i="2"/>
  <c r="V332" i="2"/>
  <c r="T332" i="2"/>
  <c r="C332" i="2" s="1"/>
  <c r="R332" i="2"/>
  <c r="S332" i="2" s="1"/>
  <c r="Q332" i="2"/>
  <c r="O332" i="2"/>
  <c r="P332" i="2" s="1"/>
  <c r="N332" i="2"/>
  <c r="M332" i="2"/>
  <c r="L332" i="2"/>
  <c r="K332" i="2"/>
  <c r="J332" i="2"/>
  <c r="I332" i="2"/>
  <c r="G332" i="2"/>
  <c r="B332" i="2" s="1"/>
  <c r="F332" i="2"/>
  <c r="H332" i="2" s="1"/>
  <c r="E332" i="2"/>
  <c r="D332" i="2"/>
  <c r="AI331" i="2"/>
  <c r="AH331" i="2"/>
  <c r="AG331" i="2"/>
  <c r="AF331" i="2"/>
  <c r="AE331" i="2"/>
  <c r="AD331" i="2"/>
  <c r="AC331" i="2"/>
  <c r="AB331" i="2"/>
  <c r="AA331" i="2"/>
  <c r="Z331" i="2"/>
  <c r="Y331" i="2"/>
  <c r="X331" i="2"/>
  <c r="W331" i="2"/>
  <c r="V331" i="2"/>
  <c r="T331" i="2"/>
  <c r="C331" i="2" s="1"/>
  <c r="R331" i="2"/>
  <c r="S331" i="2" s="1"/>
  <c r="Q331" i="2"/>
  <c r="O331" i="2"/>
  <c r="P331" i="2" s="1"/>
  <c r="N331" i="2"/>
  <c r="M331" i="2"/>
  <c r="L331" i="2"/>
  <c r="K331" i="2"/>
  <c r="J331" i="2"/>
  <c r="I331" i="2"/>
  <c r="G331" i="2"/>
  <c r="B331" i="2" s="1"/>
  <c r="F331" i="2"/>
  <c r="H331" i="2" s="1"/>
  <c r="E331" i="2"/>
  <c r="D331" i="2"/>
  <c r="AI330" i="2"/>
  <c r="AH330" i="2"/>
  <c r="AG330" i="2"/>
  <c r="AF330" i="2"/>
  <c r="AE330" i="2"/>
  <c r="AD330" i="2"/>
  <c r="AC330" i="2"/>
  <c r="AB330" i="2"/>
  <c r="AA330" i="2"/>
  <c r="Z330" i="2"/>
  <c r="Y330" i="2"/>
  <c r="X330" i="2"/>
  <c r="W330" i="2"/>
  <c r="V330" i="2"/>
  <c r="T330" i="2"/>
  <c r="C330" i="2" s="1"/>
  <c r="R330" i="2"/>
  <c r="S330" i="2" s="1"/>
  <c r="Q330" i="2"/>
  <c r="O330" i="2"/>
  <c r="P330" i="2" s="1"/>
  <c r="N330" i="2"/>
  <c r="M330" i="2"/>
  <c r="L330" i="2"/>
  <c r="K330" i="2"/>
  <c r="J330" i="2"/>
  <c r="I330" i="2"/>
  <c r="G330" i="2"/>
  <c r="B330" i="2" s="1"/>
  <c r="F330" i="2"/>
  <c r="H330" i="2" s="1"/>
  <c r="E330" i="2"/>
  <c r="D330" i="2"/>
  <c r="AI329" i="2"/>
  <c r="AH329" i="2"/>
  <c r="AG329" i="2"/>
  <c r="AF329" i="2"/>
  <c r="AE329" i="2"/>
  <c r="AD329" i="2"/>
  <c r="AC329" i="2"/>
  <c r="AB329" i="2"/>
  <c r="AA329" i="2"/>
  <c r="Z329" i="2"/>
  <c r="Y329" i="2"/>
  <c r="X329" i="2"/>
  <c r="W329" i="2"/>
  <c r="V329" i="2"/>
  <c r="T329" i="2"/>
  <c r="C329" i="2" s="1"/>
  <c r="R329" i="2"/>
  <c r="S329" i="2" s="1"/>
  <c r="Q329" i="2"/>
  <c r="O329" i="2"/>
  <c r="P329" i="2" s="1"/>
  <c r="N329" i="2"/>
  <c r="M329" i="2"/>
  <c r="L329" i="2"/>
  <c r="K329" i="2"/>
  <c r="J329" i="2"/>
  <c r="I329" i="2"/>
  <c r="G329" i="2"/>
  <c r="B329" i="2" s="1"/>
  <c r="F329" i="2"/>
  <c r="A329" i="2" s="1"/>
  <c r="E329" i="2"/>
  <c r="D329" i="2"/>
  <c r="AI328" i="2"/>
  <c r="AH328" i="2"/>
  <c r="AG328" i="2"/>
  <c r="AF328" i="2"/>
  <c r="AE328" i="2"/>
  <c r="AD328" i="2"/>
  <c r="AC328" i="2"/>
  <c r="AB328" i="2"/>
  <c r="AA328" i="2"/>
  <c r="Z328" i="2"/>
  <c r="Y328" i="2"/>
  <c r="X328" i="2"/>
  <c r="W328" i="2"/>
  <c r="V328" i="2"/>
  <c r="T328" i="2"/>
  <c r="C328" i="2" s="1"/>
  <c r="R328" i="2"/>
  <c r="S328" i="2" s="1"/>
  <c r="Q328" i="2"/>
  <c r="O328" i="2"/>
  <c r="P328" i="2" s="1"/>
  <c r="N328" i="2"/>
  <c r="M328" i="2"/>
  <c r="L328" i="2"/>
  <c r="K328" i="2"/>
  <c r="J328" i="2"/>
  <c r="I328" i="2"/>
  <c r="G328" i="2"/>
  <c r="B328" i="2" s="1"/>
  <c r="F328" i="2"/>
  <c r="A328" i="2" s="1"/>
  <c r="E328" i="2"/>
  <c r="D328" i="2"/>
  <c r="AI327" i="2"/>
  <c r="AH327" i="2"/>
  <c r="AG327" i="2"/>
  <c r="AF327" i="2"/>
  <c r="AE327" i="2"/>
  <c r="AD327" i="2"/>
  <c r="AC327" i="2"/>
  <c r="AB327" i="2"/>
  <c r="AA327" i="2"/>
  <c r="Z327" i="2"/>
  <c r="Y327" i="2"/>
  <c r="X327" i="2"/>
  <c r="W327" i="2"/>
  <c r="V327" i="2"/>
  <c r="T327" i="2"/>
  <c r="C327" i="2" s="1"/>
  <c r="R327" i="2"/>
  <c r="S327" i="2" s="1"/>
  <c r="Q327" i="2"/>
  <c r="O327" i="2"/>
  <c r="P327" i="2" s="1"/>
  <c r="N327" i="2"/>
  <c r="M327" i="2"/>
  <c r="L327" i="2"/>
  <c r="K327" i="2"/>
  <c r="J327" i="2"/>
  <c r="I327" i="2"/>
  <c r="G327" i="2"/>
  <c r="B327" i="2" s="1"/>
  <c r="F327" i="2"/>
  <c r="H327" i="2" s="1"/>
  <c r="E327" i="2"/>
  <c r="D327" i="2"/>
  <c r="AI326" i="2"/>
  <c r="AH326" i="2"/>
  <c r="AG326" i="2"/>
  <c r="AF326" i="2"/>
  <c r="AE326" i="2"/>
  <c r="AD326" i="2"/>
  <c r="AC326" i="2"/>
  <c r="AB326" i="2"/>
  <c r="AA326" i="2"/>
  <c r="Z326" i="2"/>
  <c r="Y326" i="2"/>
  <c r="X326" i="2"/>
  <c r="W326" i="2"/>
  <c r="V326" i="2"/>
  <c r="T326" i="2"/>
  <c r="C326" i="2" s="1"/>
  <c r="R326" i="2"/>
  <c r="S326" i="2" s="1"/>
  <c r="Q326" i="2"/>
  <c r="O326" i="2"/>
  <c r="P326" i="2" s="1"/>
  <c r="N326" i="2"/>
  <c r="M326" i="2"/>
  <c r="L326" i="2"/>
  <c r="K326" i="2"/>
  <c r="J326" i="2"/>
  <c r="I326" i="2"/>
  <c r="G326" i="2"/>
  <c r="B326" i="2" s="1"/>
  <c r="F326" i="2"/>
  <c r="H326" i="2" s="1"/>
  <c r="E326" i="2"/>
  <c r="D326" i="2"/>
  <c r="AI325" i="2"/>
  <c r="AH325" i="2"/>
  <c r="AG325" i="2"/>
  <c r="AF325" i="2"/>
  <c r="AE325" i="2"/>
  <c r="AD325" i="2"/>
  <c r="AC325" i="2"/>
  <c r="AB325" i="2"/>
  <c r="AA325" i="2"/>
  <c r="Z325" i="2"/>
  <c r="Y325" i="2"/>
  <c r="X325" i="2"/>
  <c r="W325" i="2"/>
  <c r="V325" i="2"/>
  <c r="T325" i="2"/>
  <c r="C325" i="2" s="1"/>
  <c r="R325" i="2"/>
  <c r="S325" i="2" s="1"/>
  <c r="Q325" i="2"/>
  <c r="O325" i="2"/>
  <c r="P325" i="2" s="1"/>
  <c r="N325" i="2"/>
  <c r="M325" i="2"/>
  <c r="L325" i="2"/>
  <c r="K325" i="2"/>
  <c r="J325" i="2"/>
  <c r="I325" i="2"/>
  <c r="G325" i="2"/>
  <c r="B325" i="2" s="1"/>
  <c r="F325" i="2"/>
  <c r="A325" i="2" s="1"/>
  <c r="E325" i="2"/>
  <c r="D325" i="2"/>
  <c r="AI324" i="2"/>
  <c r="AH324" i="2"/>
  <c r="AG324" i="2"/>
  <c r="AF324" i="2"/>
  <c r="AE324" i="2"/>
  <c r="AD324" i="2"/>
  <c r="AC324" i="2"/>
  <c r="AB324" i="2"/>
  <c r="AA324" i="2"/>
  <c r="Z324" i="2"/>
  <c r="Y324" i="2"/>
  <c r="X324" i="2"/>
  <c r="W324" i="2"/>
  <c r="V324" i="2"/>
  <c r="T324" i="2"/>
  <c r="C324" i="2" s="1"/>
  <c r="R324" i="2"/>
  <c r="S324" i="2" s="1"/>
  <c r="Q324" i="2"/>
  <c r="O324" i="2"/>
  <c r="P324" i="2" s="1"/>
  <c r="N324" i="2"/>
  <c r="M324" i="2"/>
  <c r="L324" i="2"/>
  <c r="K324" i="2"/>
  <c r="J324" i="2"/>
  <c r="I324" i="2"/>
  <c r="G324" i="2"/>
  <c r="B324" i="2" s="1"/>
  <c r="F324" i="2"/>
  <c r="H324" i="2" s="1"/>
  <c r="E324" i="2"/>
  <c r="D324" i="2"/>
  <c r="AI323" i="2"/>
  <c r="AH323" i="2"/>
  <c r="AG323" i="2"/>
  <c r="AF323" i="2"/>
  <c r="AE323" i="2"/>
  <c r="AD323" i="2"/>
  <c r="AC323" i="2"/>
  <c r="AB323" i="2"/>
  <c r="AA323" i="2"/>
  <c r="Z323" i="2"/>
  <c r="Y323" i="2"/>
  <c r="X323" i="2"/>
  <c r="W323" i="2"/>
  <c r="V323" i="2"/>
  <c r="T323" i="2"/>
  <c r="C323" i="2" s="1"/>
  <c r="R323" i="2"/>
  <c r="S323" i="2" s="1"/>
  <c r="Q323" i="2"/>
  <c r="O323" i="2"/>
  <c r="P323" i="2" s="1"/>
  <c r="N323" i="2"/>
  <c r="M323" i="2"/>
  <c r="L323" i="2"/>
  <c r="K323" i="2"/>
  <c r="J323" i="2"/>
  <c r="I323" i="2"/>
  <c r="G323" i="2"/>
  <c r="B323" i="2" s="1"/>
  <c r="F323" i="2"/>
  <c r="H323" i="2" s="1"/>
  <c r="E323" i="2"/>
  <c r="D323" i="2"/>
  <c r="AI322" i="2"/>
  <c r="AH322" i="2"/>
  <c r="AG322" i="2"/>
  <c r="AF322" i="2"/>
  <c r="AE322" i="2"/>
  <c r="AD322" i="2"/>
  <c r="AC322" i="2"/>
  <c r="AB322" i="2"/>
  <c r="AA322" i="2"/>
  <c r="Z322" i="2"/>
  <c r="Y322" i="2"/>
  <c r="X322" i="2"/>
  <c r="W322" i="2"/>
  <c r="V322" i="2"/>
  <c r="T322" i="2"/>
  <c r="C322" i="2" s="1"/>
  <c r="R322" i="2"/>
  <c r="S322" i="2" s="1"/>
  <c r="Q322" i="2"/>
  <c r="O322" i="2"/>
  <c r="P322" i="2" s="1"/>
  <c r="N322" i="2"/>
  <c r="M322" i="2"/>
  <c r="L322" i="2"/>
  <c r="K322" i="2"/>
  <c r="J322" i="2"/>
  <c r="I322" i="2"/>
  <c r="G322" i="2"/>
  <c r="B322" i="2" s="1"/>
  <c r="F322" i="2"/>
  <c r="H322" i="2" s="1"/>
  <c r="E322" i="2"/>
  <c r="D322" i="2"/>
  <c r="AI321" i="2"/>
  <c r="AH321" i="2"/>
  <c r="AG321" i="2"/>
  <c r="AF321" i="2"/>
  <c r="AE321" i="2"/>
  <c r="AD321" i="2"/>
  <c r="AC321" i="2"/>
  <c r="AB321" i="2"/>
  <c r="AA321" i="2"/>
  <c r="Z321" i="2"/>
  <c r="Y321" i="2"/>
  <c r="X321" i="2"/>
  <c r="W321" i="2"/>
  <c r="V321" i="2"/>
  <c r="T321" i="2"/>
  <c r="C321" i="2" s="1"/>
  <c r="R321" i="2"/>
  <c r="S321" i="2" s="1"/>
  <c r="Q321" i="2"/>
  <c r="O321" i="2"/>
  <c r="P321" i="2" s="1"/>
  <c r="N321" i="2"/>
  <c r="M321" i="2"/>
  <c r="L321" i="2"/>
  <c r="K321" i="2"/>
  <c r="J321" i="2"/>
  <c r="I321" i="2"/>
  <c r="G321" i="2"/>
  <c r="B321" i="2" s="1"/>
  <c r="F321" i="2"/>
  <c r="A321" i="2" s="1"/>
  <c r="E321" i="2"/>
  <c r="D321" i="2"/>
  <c r="AI320" i="2"/>
  <c r="AH320" i="2"/>
  <c r="AG320" i="2"/>
  <c r="AF320" i="2"/>
  <c r="AE320" i="2"/>
  <c r="AD320" i="2"/>
  <c r="AC320" i="2"/>
  <c r="AB320" i="2"/>
  <c r="AA320" i="2"/>
  <c r="Z320" i="2"/>
  <c r="Y320" i="2"/>
  <c r="X320" i="2"/>
  <c r="W320" i="2"/>
  <c r="V320" i="2"/>
  <c r="T320" i="2"/>
  <c r="C320" i="2" s="1"/>
  <c r="R320" i="2"/>
  <c r="S320" i="2" s="1"/>
  <c r="Q320" i="2"/>
  <c r="O320" i="2"/>
  <c r="P320" i="2" s="1"/>
  <c r="N320" i="2"/>
  <c r="M320" i="2"/>
  <c r="L320" i="2"/>
  <c r="K320" i="2"/>
  <c r="J320" i="2"/>
  <c r="I320" i="2"/>
  <c r="G320" i="2"/>
  <c r="B320" i="2" s="1"/>
  <c r="F320" i="2"/>
  <c r="E320" i="2"/>
  <c r="D320" i="2"/>
  <c r="AI319" i="2"/>
  <c r="AH319" i="2"/>
  <c r="AG319" i="2"/>
  <c r="AF319" i="2"/>
  <c r="AE319" i="2"/>
  <c r="AD319" i="2"/>
  <c r="AC319" i="2"/>
  <c r="AB319" i="2"/>
  <c r="AA319" i="2"/>
  <c r="Z319" i="2"/>
  <c r="Y319" i="2"/>
  <c r="X319" i="2"/>
  <c r="W319" i="2"/>
  <c r="V319" i="2"/>
  <c r="T319" i="2"/>
  <c r="C319" i="2" s="1"/>
  <c r="R319" i="2"/>
  <c r="S319" i="2" s="1"/>
  <c r="Q319" i="2"/>
  <c r="O319" i="2"/>
  <c r="P319" i="2" s="1"/>
  <c r="N319" i="2"/>
  <c r="M319" i="2"/>
  <c r="L319" i="2"/>
  <c r="K319" i="2"/>
  <c r="J319" i="2"/>
  <c r="I319" i="2"/>
  <c r="G319" i="2"/>
  <c r="B319" i="2" s="1"/>
  <c r="F319" i="2"/>
  <c r="H319" i="2" s="1"/>
  <c r="E319" i="2"/>
  <c r="D319" i="2"/>
  <c r="AI318" i="2"/>
  <c r="AH318" i="2"/>
  <c r="AG318" i="2"/>
  <c r="AF318" i="2"/>
  <c r="AE318" i="2"/>
  <c r="AD318" i="2"/>
  <c r="AC318" i="2"/>
  <c r="AB318" i="2"/>
  <c r="AA318" i="2"/>
  <c r="Z318" i="2"/>
  <c r="Y318" i="2"/>
  <c r="X318" i="2"/>
  <c r="W318" i="2"/>
  <c r="V318" i="2"/>
  <c r="T318" i="2"/>
  <c r="C318" i="2" s="1"/>
  <c r="R318" i="2"/>
  <c r="S318" i="2" s="1"/>
  <c r="Q318" i="2"/>
  <c r="O318" i="2"/>
  <c r="P318" i="2" s="1"/>
  <c r="N318" i="2"/>
  <c r="M318" i="2"/>
  <c r="L318" i="2"/>
  <c r="K318" i="2"/>
  <c r="J318" i="2"/>
  <c r="I318" i="2"/>
  <c r="G318" i="2"/>
  <c r="B318" i="2" s="1"/>
  <c r="F318" i="2"/>
  <c r="H318" i="2" s="1"/>
  <c r="E318" i="2"/>
  <c r="D318" i="2"/>
  <c r="AI317" i="2"/>
  <c r="AH317" i="2"/>
  <c r="AG317" i="2"/>
  <c r="AF317" i="2"/>
  <c r="AE317" i="2"/>
  <c r="AD317" i="2"/>
  <c r="AC317" i="2"/>
  <c r="AB317" i="2"/>
  <c r="AA317" i="2"/>
  <c r="Z317" i="2"/>
  <c r="Y317" i="2"/>
  <c r="X317" i="2"/>
  <c r="W317" i="2"/>
  <c r="V317" i="2"/>
  <c r="T317" i="2"/>
  <c r="C317" i="2" s="1"/>
  <c r="R317" i="2"/>
  <c r="S317" i="2" s="1"/>
  <c r="Q317" i="2"/>
  <c r="O317" i="2"/>
  <c r="P317" i="2" s="1"/>
  <c r="N317" i="2"/>
  <c r="M317" i="2"/>
  <c r="L317" i="2"/>
  <c r="K317" i="2"/>
  <c r="J317" i="2"/>
  <c r="I317" i="2"/>
  <c r="G317" i="2"/>
  <c r="B317" i="2" s="1"/>
  <c r="F317" i="2"/>
  <c r="H317" i="2" s="1"/>
  <c r="E317" i="2"/>
  <c r="D317" i="2"/>
  <c r="AI316" i="2"/>
  <c r="AH316" i="2"/>
  <c r="AG316" i="2"/>
  <c r="AF316" i="2"/>
  <c r="AE316" i="2"/>
  <c r="AD316" i="2"/>
  <c r="AC316" i="2"/>
  <c r="AB316" i="2"/>
  <c r="AA316" i="2"/>
  <c r="Z316" i="2"/>
  <c r="Y316" i="2"/>
  <c r="X316" i="2"/>
  <c r="W316" i="2"/>
  <c r="V316" i="2"/>
  <c r="T316" i="2"/>
  <c r="C316" i="2" s="1"/>
  <c r="R316" i="2"/>
  <c r="S316" i="2" s="1"/>
  <c r="Q316" i="2"/>
  <c r="O316" i="2"/>
  <c r="P316" i="2" s="1"/>
  <c r="N316" i="2"/>
  <c r="M316" i="2"/>
  <c r="L316" i="2"/>
  <c r="K316" i="2"/>
  <c r="J316" i="2"/>
  <c r="I316" i="2"/>
  <c r="G316" i="2"/>
  <c r="B316" i="2" s="1"/>
  <c r="F316" i="2"/>
  <c r="A316" i="2" s="1"/>
  <c r="E316" i="2"/>
  <c r="D316" i="2"/>
  <c r="AI315" i="2"/>
  <c r="AH315" i="2"/>
  <c r="AG315" i="2"/>
  <c r="AF315" i="2"/>
  <c r="AE315" i="2"/>
  <c r="AD315" i="2"/>
  <c r="AC315" i="2"/>
  <c r="AB315" i="2"/>
  <c r="AA315" i="2"/>
  <c r="Z315" i="2"/>
  <c r="Y315" i="2"/>
  <c r="X315" i="2"/>
  <c r="W315" i="2"/>
  <c r="V315" i="2"/>
  <c r="T315" i="2"/>
  <c r="C315" i="2" s="1"/>
  <c r="R315" i="2"/>
  <c r="S315" i="2" s="1"/>
  <c r="Q315" i="2"/>
  <c r="O315" i="2"/>
  <c r="P315" i="2" s="1"/>
  <c r="N315" i="2"/>
  <c r="M315" i="2"/>
  <c r="L315" i="2"/>
  <c r="K315" i="2"/>
  <c r="J315" i="2"/>
  <c r="I315" i="2"/>
  <c r="G315" i="2"/>
  <c r="B315" i="2" s="1"/>
  <c r="F315" i="2"/>
  <c r="E315" i="2"/>
  <c r="D315" i="2"/>
  <c r="AI314" i="2"/>
  <c r="AH314" i="2"/>
  <c r="AG314" i="2"/>
  <c r="AF314" i="2"/>
  <c r="AE314" i="2"/>
  <c r="AD314" i="2"/>
  <c r="AC314" i="2"/>
  <c r="AB314" i="2"/>
  <c r="AA314" i="2"/>
  <c r="Z314" i="2"/>
  <c r="Y314" i="2"/>
  <c r="X314" i="2"/>
  <c r="W314" i="2"/>
  <c r="V314" i="2"/>
  <c r="T314" i="2"/>
  <c r="C314" i="2" s="1"/>
  <c r="R314" i="2"/>
  <c r="S314" i="2" s="1"/>
  <c r="Q314" i="2"/>
  <c r="O314" i="2"/>
  <c r="P314" i="2" s="1"/>
  <c r="N314" i="2"/>
  <c r="M314" i="2"/>
  <c r="L314" i="2"/>
  <c r="K314" i="2"/>
  <c r="J314" i="2"/>
  <c r="I314" i="2"/>
  <c r="G314" i="2"/>
  <c r="B314" i="2" s="1"/>
  <c r="F314" i="2"/>
  <c r="A314" i="2" s="1"/>
  <c r="E314" i="2"/>
  <c r="D314" i="2"/>
  <c r="AI313" i="2"/>
  <c r="AH313" i="2"/>
  <c r="AG313" i="2"/>
  <c r="AF313" i="2"/>
  <c r="AE313" i="2"/>
  <c r="AD313" i="2"/>
  <c r="AC313" i="2"/>
  <c r="AB313" i="2"/>
  <c r="AA313" i="2"/>
  <c r="Z313" i="2"/>
  <c r="Y313" i="2"/>
  <c r="X313" i="2"/>
  <c r="W313" i="2"/>
  <c r="V313" i="2"/>
  <c r="T313" i="2"/>
  <c r="C313" i="2" s="1"/>
  <c r="R313" i="2"/>
  <c r="S313" i="2" s="1"/>
  <c r="Q313" i="2"/>
  <c r="O313" i="2"/>
  <c r="P313" i="2" s="1"/>
  <c r="N313" i="2"/>
  <c r="M313" i="2"/>
  <c r="L313" i="2"/>
  <c r="K313" i="2"/>
  <c r="J313" i="2"/>
  <c r="I313" i="2"/>
  <c r="G313" i="2"/>
  <c r="B313" i="2" s="1"/>
  <c r="F313" i="2"/>
  <c r="H313" i="2" s="1"/>
  <c r="E313" i="2"/>
  <c r="D313" i="2"/>
  <c r="AI312" i="2"/>
  <c r="AH312" i="2"/>
  <c r="AG312" i="2"/>
  <c r="AF312" i="2"/>
  <c r="AE312" i="2"/>
  <c r="AD312" i="2"/>
  <c r="AC312" i="2"/>
  <c r="AB312" i="2"/>
  <c r="AA312" i="2"/>
  <c r="Z312" i="2"/>
  <c r="Y312" i="2"/>
  <c r="X312" i="2"/>
  <c r="W312" i="2"/>
  <c r="V312" i="2"/>
  <c r="T312" i="2"/>
  <c r="C312" i="2" s="1"/>
  <c r="R312" i="2"/>
  <c r="S312" i="2" s="1"/>
  <c r="Q312" i="2"/>
  <c r="O312" i="2"/>
  <c r="P312" i="2" s="1"/>
  <c r="N312" i="2"/>
  <c r="M312" i="2"/>
  <c r="L312" i="2"/>
  <c r="K312" i="2"/>
  <c r="J312" i="2"/>
  <c r="I312" i="2"/>
  <c r="G312" i="2"/>
  <c r="B312" i="2" s="1"/>
  <c r="F312" i="2"/>
  <c r="A312" i="2" s="1"/>
  <c r="E312" i="2"/>
  <c r="D312" i="2"/>
  <c r="AI311" i="2"/>
  <c r="AH311" i="2"/>
  <c r="AG311" i="2"/>
  <c r="AF311" i="2"/>
  <c r="AE311" i="2"/>
  <c r="AD311" i="2"/>
  <c r="AC311" i="2"/>
  <c r="AB311" i="2"/>
  <c r="AA311" i="2"/>
  <c r="Z311" i="2"/>
  <c r="Y311" i="2"/>
  <c r="X311" i="2"/>
  <c r="W311" i="2"/>
  <c r="V311" i="2"/>
  <c r="T311" i="2"/>
  <c r="C311" i="2" s="1"/>
  <c r="R311" i="2"/>
  <c r="S311" i="2" s="1"/>
  <c r="Q311" i="2"/>
  <c r="O311" i="2"/>
  <c r="P311" i="2" s="1"/>
  <c r="N311" i="2"/>
  <c r="M311" i="2"/>
  <c r="L311" i="2"/>
  <c r="K311" i="2"/>
  <c r="J311" i="2"/>
  <c r="I311" i="2"/>
  <c r="G311" i="2"/>
  <c r="B311" i="2" s="1"/>
  <c r="F311" i="2"/>
  <c r="A311" i="2" s="1"/>
  <c r="E311" i="2"/>
  <c r="D311" i="2"/>
  <c r="AI310" i="2"/>
  <c r="AH310" i="2"/>
  <c r="AG310" i="2"/>
  <c r="AF310" i="2"/>
  <c r="AE310" i="2"/>
  <c r="AD310" i="2"/>
  <c r="AC310" i="2"/>
  <c r="AB310" i="2"/>
  <c r="AA310" i="2"/>
  <c r="Z310" i="2"/>
  <c r="Y310" i="2"/>
  <c r="X310" i="2"/>
  <c r="W310" i="2"/>
  <c r="V310" i="2"/>
  <c r="T310" i="2"/>
  <c r="C310" i="2" s="1"/>
  <c r="R310" i="2"/>
  <c r="S310" i="2" s="1"/>
  <c r="Q310" i="2"/>
  <c r="O310" i="2"/>
  <c r="P310" i="2" s="1"/>
  <c r="N310" i="2"/>
  <c r="M310" i="2"/>
  <c r="L310" i="2"/>
  <c r="K310" i="2"/>
  <c r="J310" i="2"/>
  <c r="I310" i="2"/>
  <c r="G310" i="2"/>
  <c r="B310" i="2" s="1"/>
  <c r="F310" i="2"/>
  <c r="A310" i="2" s="1"/>
  <c r="E310" i="2"/>
  <c r="D310" i="2"/>
  <c r="AI309" i="2"/>
  <c r="AH309" i="2"/>
  <c r="AG309" i="2"/>
  <c r="AF309" i="2"/>
  <c r="AE309" i="2"/>
  <c r="AD309" i="2"/>
  <c r="AC309" i="2"/>
  <c r="AB309" i="2"/>
  <c r="AA309" i="2"/>
  <c r="Z309" i="2"/>
  <c r="Y309" i="2"/>
  <c r="X309" i="2"/>
  <c r="W309" i="2"/>
  <c r="V309" i="2"/>
  <c r="T309" i="2"/>
  <c r="C309" i="2" s="1"/>
  <c r="R309" i="2"/>
  <c r="S309" i="2" s="1"/>
  <c r="Q309" i="2"/>
  <c r="O309" i="2"/>
  <c r="P309" i="2" s="1"/>
  <c r="N309" i="2"/>
  <c r="M309" i="2"/>
  <c r="L309" i="2"/>
  <c r="K309" i="2"/>
  <c r="J309" i="2"/>
  <c r="I309" i="2"/>
  <c r="G309" i="2"/>
  <c r="B309" i="2" s="1"/>
  <c r="F309" i="2"/>
  <c r="A309" i="2" s="1"/>
  <c r="E309" i="2"/>
  <c r="D309" i="2"/>
  <c r="AI308" i="2"/>
  <c r="AH308" i="2"/>
  <c r="AG308" i="2"/>
  <c r="AF308" i="2"/>
  <c r="AE308" i="2"/>
  <c r="AD308" i="2"/>
  <c r="AC308" i="2"/>
  <c r="AB308" i="2"/>
  <c r="AA308" i="2"/>
  <c r="Z308" i="2"/>
  <c r="Y308" i="2"/>
  <c r="X308" i="2"/>
  <c r="W308" i="2"/>
  <c r="V308" i="2"/>
  <c r="T308" i="2"/>
  <c r="C308" i="2" s="1"/>
  <c r="R308" i="2"/>
  <c r="S308" i="2" s="1"/>
  <c r="Q308" i="2"/>
  <c r="O308" i="2"/>
  <c r="P308" i="2" s="1"/>
  <c r="N308" i="2"/>
  <c r="M308" i="2"/>
  <c r="L308" i="2"/>
  <c r="K308" i="2"/>
  <c r="J308" i="2"/>
  <c r="I308" i="2"/>
  <c r="G308" i="2"/>
  <c r="B308" i="2" s="1"/>
  <c r="F308" i="2"/>
  <c r="A308" i="2" s="1"/>
  <c r="E308" i="2"/>
  <c r="D308" i="2"/>
  <c r="AI307" i="2"/>
  <c r="AH307" i="2"/>
  <c r="AG307" i="2"/>
  <c r="AF307" i="2"/>
  <c r="AE307" i="2"/>
  <c r="AD307" i="2"/>
  <c r="AC307" i="2"/>
  <c r="AB307" i="2"/>
  <c r="AA307" i="2"/>
  <c r="Z307" i="2"/>
  <c r="Y307" i="2"/>
  <c r="X307" i="2"/>
  <c r="W307" i="2"/>
  <c r="V307" i="2"/>
  <c r="T307" i="2"/>
  <c r="C307" i="2" s="1"/>
  <c r="R307" i="2"/>
  <c r="S307" i="2" s="1"/>
  <c r="Q307" i="2"/>
  <c r="O307" i="2"/>
  <c r="P307" i="2" s="1"/>
  <c r="N307" i="2"/>
  <c r="M307" i="2"/>
  <c r="L307" i="2"/>
  <c r="K307" i="2"/>
  <c r="J307" i="2"/>
  <c r="I307" i="2"/>
  <c r="G307" i="2"/>
  <c r="B307" i="2" s="1"/>
  <c r="F307" i="2"/>
  <c r="H307" i="2" s="1"/>
  <c r="E307" i="2"/>
  <c r="D307" i="2"/>
  <c r="AI306" i="2"/>
  <c r="AH306" i="2"/>
  <c r="AG306" i="2"/>
  <c r="AF306" i="2"/>
  <c r="AE306" i="2"/>
  <c r="AD306" i="2"/>
  <c r="AC306" i="2"/>
  <c r="AB306" i="2"/>
  <c r="AA306" i="2"/>
  <c r="Z306" i="2"/>
  <c r="Y306" i="2"/>
  <c r="X306" i="2"/>
  <c r="W306" i="2"/>
  <c r="V306" i="2"/>
  <c r="T306" i="2"/>
  <c r="C306" i="2" s="1"/>
  <c r="R306" i="2"/>
  <c r="S306" i="2" s="1"/>
  <c r="Q306" i="2"/>
  <c r="O306" i="2"/>
  <c r="P306" i="2" s="1"/>
  <c r="N306" i="2"/>
  <c r="M306" i="2"/>
  <c r="L306" i="2"/>
  <c r="K306" i="2"/>
  <c r="J306" i="2"/>
  <c r="I306" i="2"/>
  <c r="G306" i="2"/>
  <c r="B306" i="2" s="1"/>
  <c r="F306" i="2"/>
  <c r="A306" i="2" s="1"/>
  <c r="E306" i="2"/>
  <c r="D306" i="2"/>
  <c r="AI305" i="2"/>
  <c r="AH305" i="2"/>
  <c r="AG305" i="2"/>
  <c r="AF305" i="2"/>
  <c r="AE305" i="2"/>
  <c r="AD305" i="2"/>
  <c r="AC305" i="2"/>
  <c r="AB305" i="2"/>
  <c r="AA305" i="2"/>
  <c r="Z305" i="2"/>
  <c r="Y305" i="2"/>
  <c r="X305" i="2"/>
  <c r="W305" i="2"/>
  <c r="V305" i="2"/>
  <c r="T305" i="2"/>
  <c r="C305" i="2" s="1"/>
  <c r="R305" i="2"/>
  <c r="S305" i="2" s="1"/>
  <c r="Q305" i="2"/>
  <c r="O305" i="2"/>
  <c r="P305" i="2" s="1"/>
  <c r="N305" i="2"/>
  <c r="M305" i="2"/>
  <c r="L305" i="2"/>
  <c r="K305" i="2"/>
  <c r="J305" i="2"/>
  <c r="I305" i="2"/>
  <c r="G305" i="2"/>
  <c r="B305" i="2" s="1"/>
  <c r="F305" i="2"/>
  <c r="H305" i="2" s="1"/>
  <c r="E305" i="2"/>
  <c r="D305" i="2"/>
  <c r="AI304" i="2"/>
  <c r="AH304" i="2"/>
  <c r="AG304" i="2"/>
  <c r="AF304" i="2"/>
  <c r="AE304" i="2"/>
  <c r="AD304" i="2"/>
  <c r="AC304" i="2"/>
  <c r="AB304" i="2"/>
  <c r="AA304" i="2"/>
  <c r="Z304" i="2"/>
  <c r="Y304" i="2"/>
  <c r="X304" i="2"/>
  <c r="W304" i="2"/>
  <c r="V304" i="2"/>
  <c r="T304" i="2"/>
  <c r="C304" i="2" s="1"/>
  <c r="R304" i="2"/>
  <c r="S304" i="2" s="1"/>
  <c r="Q304" i="2"/>
  <c r="O304" i="2"/>
  <c r="P304" i="2" s="1"/>
  <c r="N304" i="2"/>
  <c r="M304" i="2"/>
  <c r="L304" i="2"/>
  <c r="K304" i="2"/>
  <c r="J304" i="2"/>
  <c r="I304" i="2"/>
  <c r="G304" i="2"/>
  <c r="B304" i="2" s="1"/>
  <c r="F304" i="2"/>
  <c r="A304" i="2" s="1"/>
  <c r="E304" i="2"/>
  <c r="D304" i="2"/>
  <c r="AI303" i="2"/>
  <c r="AH303" i="2"/>
  <c r="AG303" i="2"/>
  <c r="AF303" i="2"/>
  <c r="AE303" i="2"/>
  <c r="AD303" i="2"/>
  <c r="AC303" i="2"/>
  <c r="AB303" i="2"/>
  <c r="AA303" i="2"/>
  <c r="Z303" i="2"/>
  <c r="Y303" i="2"/>
  <c r="X303" i="2"/>
  <c r="W303" i="2"/>
  <c r="V303" i="2"/>
  <c r="T303" i="2"/>
  <c r="C303" i="2" s="1"/>
  <c r="R303" i="2"/>
  <c r="S303" i="2" s="1"/>
  <c r="Q303" i="2"/>
  <c r="O303" i="2"/>
  <c r="P303" i="2" s="1"/>
  <c r="N303" i="2"/>
  <c r="M303" i="2"/>
  <c r="L303" i="2"/>
  <c r="K303" i="2"/>
  <c r="J303" i="2"/>
  <c r="I303" i="2"/>
  <c r="G303" i="2"/>
  <c r="B303" i="2" s="1"/>
  <c r="F303" i="2"/>
  <c r="A303" i="2" s="1"/>
  <c r="E303" i="2"/>
  <c r="D303" i="2"/>
  <c r="AI302" i="2"/>
  <c r="AH302" i="2"/>
  <c r="AG302" i="2"/>
  <c r="AF302" i="2"/>
  <c r="AE302" i="2"/>
  <c r="AD302" i="2"/>
  <c r="AC302" i="2"/>
  <c r="AB302" i="2"/>
  <c r="AA302" i="2"/>
  <c r="Z302" i="2"/>
  <c r="Y302" i="2"/>
  <c r="X302" i="2"/>
  <c r="W302" i="2"/>
  <c r="V302" i="2"/>
  <c r="T302" i="2"/>
  <c r="R302" i="2"/>
  <c r="S302" i="2" s="1"/>
  <c r="Q302" i="2"/>
  <c r="O302" i="2"/>
  <c r="P302" i="2" s="1"/>
  <c r="N302" i="2"/>
  <c r="M302" i="2"/>
  <c r="L302" i="2"/>
  <c r="K302" i="2"/>
  <c r="J302" i="2"/>
  <c r="I302" i="2"/>
  <c r="H302" i="2"/>
  <c r="G302" i="2"/>
  <c r="B302" i="2" s="1"/>
  <c r="F302" i="2"/>
  <c r="E302" i="2"/>
  <c r="D302" i="2"/>
  <c r="C302" i="2"/>
  <c r="A302" i="2"/>
  <c r="AI301" i="2"/>
  <c r="AH301" i="2"/>
  <c r="AG301" i="2"/>
  <c r="AF301" i="2"/>
  <c r="AE301" i="2"/>
  <c r="AD301" i="2"/>
  <c r="AC301" i="2"/>
  <c r="AB301" i="2"/>
  <c r="AA301" i="2"/>
  <c r="Z301" i="2"/>
  <c r="Y301" i="2"/>
  <c r="X301" i="2"/>
  <c r="W301" i="2"/>
  <c r="V301" i="2"/>
  <c r="T301" i="2"/>
  <c r="C301" i="2" s="1"/>
  <c r="R301" i="2"/>
  <c r="S301" i="2" s="1"/>
  <c r="Q301" i="2"/>
  <c r="O301" i="2"/>
  <c r="P301" i="2" s="1"/>
  <c r="N301" i="2"/>
  <c r="M301" i="2"/>
  <c r="L301" i="2"/>
  <c r="K301" i="2"/>
  <c r="J301" i="2"/>
  <c r="I301" i="2"/>
  <c r="G301" i="2"/>
  <c r="B301" i="2" s="1"/>
  <c r="F301" i="2"/>
  <c r="A301" i="2" s="1"/>
  <c r="E301" i="2"/>
  <c r="D301" i="2"/>
  <c r="AI300" i="2"/>
  <c r="AH300" i="2"/>
  <c r="AG300" i="2"/>
  <c r="AF300" i="2"/>
  <c r="AE300" i="2"/>
  <c r="AD300" i="2"/>
  <c r="AC300" i="2"/>
  <c r="AB300" i="2"/>
  <c r="AA300" i="2"/>
  <c r="Z300" i="2"/>
  <c r="Y300" i="2"/>
  <c r="X300" i="2"/>
  <c r="W300" i="2"/>
  <c r="V300" i="2"/>
  <c r="T300" i="2"/>
  <c r="C300" i="2" s="1"/>
  <c r="R300" i="2"/>
  <c r="S300" i="2" s="1"/>
  <c r="Q300" i="2"/>
  <c r="O300" i="2"/>
  <c r="P300" i="2" s="1"/>
  <c r="N300" i="2"/>
  <c r="M300" i="2"/>
  <c r="L300" i="2"/>
  <c r="K300" i="2"/>
  <c r="J300" i="2"/>
  <c r="I300" i="2"/>
  <c r="G300" i="2"/>
  <c r="B300" i="2" s="1"/>
  <c r="F300" i="2"/>
  <c r="H300" i="2" s="1"/>
  <c r="E300" i="2"/>
  <c r="D300" i="2"/>
  <c r="AI299" i="2"/>
  <c r="AH299" i="2"/>
  <c r="AG299" i="2"/>
  <c r="AF299" i="2"/>
  <c r="AE299" i="2"/>
  <c r="AD299" i="2"/>
  <c r="AC299" i="2"/>
  <c r="AB299" i="2"/>
  <c r="AA299" i="2"/>
  <c r="Z299" i="2"/>
  <c r="Y299" i="2"/>
  <c r="X299" i="2"/>
  <c r="W299" i="2"/>
  <c r="V299" i="2"/>
  <c r="T299" i="2"/>
  <c r="C299" i="2" s="1"/>
  <c r="R299" i="2"/>
  <c r="S299" i="2" s="1"/>
  <c r="Q299" i="2"/>
  <c r="O299" i="2"/>
  <c r="P299" i="2" s="1"/>
  <c r="N299" i="2"/>
  <c r="M299" i="2"/>
  <c r="L299" i="2"/>
  <c r="K299" i="2"/>
  <c r="J299" i="2"/>
  <c r="I299" i="2"/>
  <c r="G299" i="2"/>
  <c r="B299" i="2" s="1"/>
  <c r="F299" i="2"/>
  <c r="H299" i="2" s="1"/>
  <c r="E299" i="2"/>
  <c r="D299" i="2"/>
  <c r="AI298" i="2"/>
  <c r="AH298" i="2"/>
  <c r="AG298" i="2"/>
  <c r="AF298" i="2"/>
  <c r="AE298" i="2"/>
  <c r="AD298" i="2"/>
  <c r="AC298" i="2"/>
  <c r="AB298" i="2"/>
  <c r="AA298" i="2"/>
  <c r="Z298" i="2"/>
  <c r="Y298" i="2"/>
  <c r="X298" i="2"/>
  <c r="W298" i="2"/>
  <c r="V298" i="2"/>
  <c r="T298" i="2"/>
  <c r="C298" i="2" s="1"/>
  <c r="R298" i="2"/>
  <c r="S298" i="2" s="1"/>
  <c r="Q298" i="2"/>
  <c r="O298" i="2"/>
  <c r="P298" i="2" s="1"/>
  <c r="N298" i="2"/>
  <c r="M298" i="2"/>
  <c r="L298" i="2"/>
  <c r="K298" i="2"/>
  <c r="J298" i="2"/>
  <c r="I298" i="2"/>
  <c r="G298" i="2"/>
  <c r="B298" i="2" s="1"/>
  <c r="F298" i="2"/>
  <c r="A298" i="2" s="1"/>
  <c r="E298" i="2"/>
  <c r="D298" i="2"/>
  <c r="AI297" i="2"/>
  <c r="AH297" i="2"/>
  <c r="AG297" i="2"/>
  <c r="AF297" i="2"/>
  <c r="AE297" i="2"/>
  <c r="AD297" i="2"/>
  <c r="AC297" i="2"/>
  <c r="AB297" i="2"/>
  <c r="AA297" i="2"/>
  <c r="Z297" i="2"/>
  <c r="Y297" i="2"/>
  <c r="X297" i="2"/>
  <c r="W297" i="2"/>
  <c r="V297" i="2"/>
  <c r="T297" i="2"/>
  <c r="C297" i="2" s="1"/>
  <c r="R297" i="2"/>
  <c r="S297" i="2" s="1"/>
  <c r="Q297" i="2"/>
  <c r="O297" i="2"/>
  <c r="P297" i="2" s="1"/>
  <c r="N297" i="2"/>
  <c r="M297" i="2"/>
  <c r="L297" i="2"/>
  <c r="K297" i="2"/>
  <c r="J297" i="2"/>
  <c r="I297" i="2"/>
  <c r="G297" i="2"/>
  <c r="B297" i="2" s="1"/>
  <c r="F297" i="2"/>
  <c r="H297" i="2" s="1"/>
  <c r="E297" i="2"/>
  <c r="D297" i="2"/>
  <c r="AI296" i="2"/>
  <c r="AH296" i="2"/>
  <c r="AG296" i="2"/>
  <c r="AF296" i="2"/>
  <c r="AE296" i="2"/>
  <c r="AD296" i="2"/>
  <c r="AC296" i="2"/>
  <c r="AB296" i="2"/>
  <c r="AA296" i="2"/>
  <c r="Z296" i="2"/>
  <c r="Y296" i="2"/>
  <c r="X296" i="2"/>
  <c r="W296" i="2"/>
  <c r="V296" i="2"/>
  <c r="T296" i="2"/>
  <c r="C296" i="2" s="1"/>
  <c r="R296" i="2"/>
  <c r="S296" i="2" s="1"/>
  <c r="Q296" i="2"/>
  <c r="O296" i="2"/>
  <c r="P296" i="2" s="1"/>
  <c r="N296" i="2"/>
  <c r="M296" i="2"/>
  <c r="L296" i="2"/>
  <c r="K296" i="2"/>
  <c r="J296" i="2"/>
  <c r="I296" i="2"/>
  <c r="G296" i="2"/>
  <c r="B296" i="2" s="1"/>
  <c r="F296" i="2"/>
  <c r="A296" i="2" s="1"/>
  <c r="E296" i="2"/>
  <c r="D296" i="2"/>
  <c r="AI295" i="2"/>
  <c r="AH295" i="2"/>
  <c r="AG295" i="2"/>
  <c r="AF295" i="2"/>
  <c r="AE295" i="2"/>
  <c r="AD295" i="2"/>
  <c r="AC295" i="2"/>
  <c r="AB295" i="2"/>
  <c r="AA295" i="2"/>
  <c r="Z295" i="2"/>
  <c r="Y295" i="2"/>
  <c r="X295" i="2"/>
  <c r="W295" i="2"/>
  <c r="V295" i="2"/>
  <c r="T295" i="2"/>
  <c r="C295" i="2" s="1"/>
  <c r="R295" i="2"/>
  <c r="S295" i="2" s="1"/>
  <c r="Q295" i="2"/>
  <c r="O295" i="2"/>
  <c r="P295" i="2" s="1"/>
  <c r="N295" i="2"/>
  <c r="M295" i="2"/>
  <c r="L295" i="2"/>
  <c r="K295" i="2"/>
  <c r="J295" i="2"/>
  <c r="I295" i="2"/>
  <c r="G295" i="2"/>
  <c r="B295" i="2" s="1"/>
  <c r="F295" i="2"/>
  <c r="A295" i="2" s="1"/>
  <c r="E295" i="2"/>
  <c r="D295" i="2"/>
  <c r="AI294" i="2"/>
  <c r="AH294" i="2"/>
  <c r="AG294" i="2"/>
  <c r="AF294" i="2"/>
  <c r="AE294" i="2"/>
  <c r="AD294" i="2"/>
  <c r="AC294" i="2"/>
  <c r="AB294" i="2"/>
  <c r="AA294" i="2"/>
  <c r="Z294" i="2"/>
  <c r="Y294" i="2"/>
  <c r="X294" i="2"/>
  <c r="W294" i="2"/>
  <c r="V294" i="2"/>
  <c r="T294" i="2"/>
  <c r="C294" i="2" s="1"/>
  <c r="R294" i="2"/>
  <c r="S294" i="2" s="1"/>
  <c r="Q294" i="2"/>
  <c r="O294" i="2"/>
  <c r="P294" i="2" s="1"/>
  <c r="N294" i="2"/>
  <c r="M294" i="2"/>
  <c r="L294" i="2"/>
  <c r="K294" i="2"/>
  <c r="J294" i="2"/>
  <c r="I294" i="2"/>
  <c r="G294" i="2"/>
  <c r="B294" i="2" s="1"/>
  <c r="F294" i="2"/>
  <c r="A294" i="2" s="1"/>
  <c r="E294" i="2"/>
  <c r="D294" i="2"/>
  <c r="AI293" i="2"/>
  <c r="AH293" i="2"/>
  <c r="AG293" i="2"/>
  <c r="AF293" i="2"/>
  <c r="AE293" i="2"/>
  <c r="AD293" i="2"/>
  <c r="AC293" i="2"/>
  <c r="AB293" i="2"/>
  <c r="AA293" i="2"/>
  <c r="Z293" i="2"/>
  <c r="Y293" i="2"/>
  <c r="X293" i="2"/>
  <c r="W293" i="2"/>
  <c r="V293" i="2"/>
  <c r="T293" i="2"/>
  <c r="C293" i="2" s="1"/>
  <c r="R293" i="2"/>
  <c r="S293" i="2" s="1"/>
  <c r="Q293" i="2"/>
  <c r="O293" i="2"/>
  <c r="P293" i="2" s="1"/>
  <c r="N293" i="2"/>
  <c r="M293" i="2"/>
  <c r="L293" i="2"/>
  <c r="K293" i="2"/>
  <c r="J293" i="2"/>
  <c r="I293" i="2"/>
  <c r="G293" i="2"/>
  <c r="B293" i="2" s="1"/>
  <c r="F293" i="2"/>
  <c r="A293" i="2" s="1"/>
  <c r="E293" i="2"/>
  <c r="D293" i="2"/>
  <c r="AI292" i="2"/>
  <c r="AH292" i="2"/>
  <c r="AG292" i="2"/>
  <c r="AF292" i="2"/>
  <c r="AE292" i="2"/>
  <c r="AD292" i="2"/>
  <c r="AC292" i="2"/>
  <c r="AB292" i="2"/>
  <c r="AA292" i="2"/>
  <c r="Z292" i="2"/>
  <c r="Y292" i="2"/>
  <c r="X292" i="2"/>
  <c r="W292" i="2"/>
  <c r="V292" i="2"/>
  <c r="T292" i="2"/>
  <c r="C292" i="2" s="1"/>
  <c r="R292" i="2"/>
  <c r="S292" i="2" s="1"/>
  <c r="Q292" i="2"/>
  <c r="O292" i="2"/>
  <c r="P292" i="2" s="1"/>
  <c r="N292" i="2"/>
  <c r="M292" i="2"/>
  <c r="L292" i="2"/>
  <c r="K292" i="2"/>
  <c r="J292" i="2"/>
  <c r="I292" i="2"/>
  <c r="G292" i="2"/>
  <c r="B292" i="2" s="1"/>
  <c r="F292" i="2"/>
  <c r="H292" i="2" s="1"/>
  <c r="E292" i="2"/>
  <c r="D292" i="2"/>
  <c r="AI291" i="2"/>
  <c r="AH291" i="2"/>
  <c r="AG291" i="2"/>
  <c r="AF291" i="2"/>
  <c r="AE291" i="2"/>
  <c r="AD291" i="2"/>
  <c r="AC291" i="2"/>
  <c r="AB291" i="2"/>
  <c r="AA291" i="2"/>
  <c r="Z291" i="2"/>
  <c r="Y291" i="2"/>
  <c r="X291" i="2"/>
  <c r="W291" i="2"/>
  <c r="V291" i="2"/>
  <c r="T291" i="2"/>
  <c r="C291" i="2" s="1"/>
  <c r="R291" i="2"/>
  <c r="S291" i="2" s="1"/>
  <c r="Q291" i="2"/>
  <c r="O291" i="2"/>
  <c r="P291" i="2" s="1"/>
  <c r="N291" i="2"/>
  <c r="M291" i="2"/>
  <c r="L291" i="2"/>
  <c r="K291" i="2"/>
  <c r="J291" i="2"/>
  <c r="I291" i="2"/>
  <c r="G291" i="2"/>
  <c r="B291" i="2" s="1"/>
  <c r="F291" i="2"/>
  <c r="H291" i="2" s="1"/>
  <c r="E291" i="2"/>
  <c r="D291" i="2"/>
  <c r="AI290" i="2"/>
  <c r="AH290" i="2"/>
  <c r="AG290" i="2"/>
  <c r="AF290" i="2"/>
  <c r="AE290" i="2"/>
  <c r="AD290" i="2"/>
  <c r="AC290" i="2"/>
  <c r="AB290" i="2"/>
  <c r="AA290" i="2"/>
  <c r="Z290" i="2"/>
  <c r="Y290" i="2"/>
  <c r="X290" i="2"/>
  <c r="W290" i="2"/>
  <c r="V290" i="2"/>
  <c r="T290" i="2"/>
  <c r="C290" i="2" s="1"/>
  <c r="R290" i="2"/>
  <c r="S290" i="2" s="1"/>
  <c r="Q290" i="2"/>
  <c r="O290" i="2"/>
  <c r="P290" i="2" s="1"/>
  <c r="N290" i="2"/>
  <c r="M290" i="2"/>
  <c r="L290" i="2"/>
  <c r="K290" i="2"/>
  <c r="J290" i="2"/>
  <c r="I290" i="2"/>
  <c r="G290" i="2"/>
  <c r="B290" i="2" s="1"/>
  <c r="F290" i="2"/>
  <c r="A290" i="2" s="1"/>
  <c r="E290" i="2"/>
  <c r="D290" i="2"/>
  <c r="AI289" i="2"/>
  <c r="AH289" i="2"/>
  <c r="AG289" i="2"/>
  <c r="AF289" i="2"/>
  <c r="AE289" i="2"/>
  <c r="AD289" i="2"/>
  <c r="AC289" i="2"/>
  <c r="AB289" i="2"/>
  <c r="AA289" i="2"/>
  <c r="Z289" i="2"/>
  <c r="Y289" i="2"/>
  <c r="X289" i="2"/>
  <c r="W289" i="2"/>
  <c r="V289" i="2"/>
  <c r="T289" i="2"/>
  <c r="C289" i="2" s="1"/>
  <c r="R289" i="2"/>
  <c r="S289" i="2" s="1"/>
  <c r="Q289" i="2"/>
  <c r="O289" i="2"/>
  <c r="P289" i="2" s="1"/>
  <c r="N289" i="2"/>
  <c r="M289" i="2"/>
  <c r="L289" i="2"/>
  <c r="K289" i="2"/>
  <c r="J289" i="2"/>
  <c r="I289" i="2"/>
  <c r="G289" i="2"/>
  <c r="B289" i="2" s="1"/>
  <c r="F289" i="2"/>
  <c r="A289" i="2" s="1"/>
  <c r="E289" i="2"/>
  <c r="D289" i="2"/>
  <c r="AI288" i="2"/>
  <c r="AH288" i="2"/>
  <c r="AG288" i="2"/>
  <c r="AF288" i="2"/>
  <c r="AE288" i="2"/>
  <c r="AD288" i="2"/>
  <c r="AC288" i="2"/>
  <c r="AB288" i="2"/>
  <c r="AA288" i="2"/>
  <c r="Z288" i="2"/>
  <c r="Y288" i="2"/>
  <c r="X288" i="2"/>
  <c r="W288" i="2"/>
  <c r="V288" i="2"/>
  <c r="T288" i="2"/>
  <c r="C288" i="2" s="1"/>
  <c r="R288" i="2"/>
  <c r="S288" i="2" s="1"/>
  <c r="Q288" i="2"/>
  <c r="O288" i="2"/>
  <c r="P288" i="2" s="1"/>
  <c r="N288" i="2"/>
  <c r="M288" i="2"/>
  <c r="L288" i="2"/>
  <c r="K288" i="2"/>
  <c r="J288" i="2"/>
  <c r="I288" i="2"/>
  <c r="G288" i="2"/>
  <c r="B288" i="2" s="1"/>
  <c r="F288" i="2"/>
  <c r="A288" i="2" s="1"/>
  <c r="E288" i="2"/>
  <c r="D288" i="2"/>
  <c r="AI287" i="2"/>
  <c r="AH287" i="2"/>
  <c r="AG287" i="2"/>
  <c r="AF287" i="2"/>
  <c r="AE287" i="2"/>
  <c r="AD287" i="2"/>
  <c r="AC287" i="2"/>
  <c r="AB287" i="2"/>
  <c r="AA287" i="2"/>
  <c r="Z287" i="2"/>
  <c r="Y287" i="2"/>
  <c r="X287" i="2"/>
  <c r="W287" i="2"/>
  <c r="V287" i="2"/>
  <c r="T287" i="2"/>
  <c r="C287" i="2" s="1"/>
  <c r="R287" i="2"/>
  <c r="S287" i="2" s="1"/>
  <c r="Q287" i="2"/>
  <c r="O287" i="2"/>
  <c r="P287" i="2" s="1"/>
  <c r="N287" i="2"/>
  <c r="M287" i="2"/>
  <c r="L287" i="2"/>
  <c r="K287" i="2"/>
  <c r="J287" i="2"/>
  <c r="I287" i="2"/>
  <c r="G287" i="2"/>
  <c r="B287" i="2" s="1"/>
  <c r="F287" i="2"/>
  <c r="A287" i="2" s="1"/>
  <c r="E287" i="2"/>
  <c r="D287" i="2"/>
  <c r="AI286" i="2"/>
  <c r="AH286" i="2"/>
  <c r="AG286" i="2"/>
  <c r="AF286" i="2"/>
  <c r="AE286" i="2"/>
  <c r="AD286" i="2"/>
  <c r="AC286" i="2"/>
  <c r="AB286" i="2"/>
  <c r="AA286" i="2"/>
  <c r="Z286" i="2"/>
  <c r="Y286" i="2"/>
  <c r="X286" i="2"/>
  <c r="W286" i="2"/>
  <c r="V286" i="2"/>
  <c r="T286" i="2"/>
  <c r="C286" i="2" s="1"/>
  <c r="R286" i="2"/>
  <c r="S286" i="2" s="1"/>
  <c r="Q286" i="2"/>
  <c r="O286" i="2"/>
  <c r="P286" i="2" s="1"/>
  <c r="N286" i="2"/>
  <c r="M286" i="2"/>
  <c r="L286" i="2"/>
  <c r="K286" i="2"/>
  <c r="J286" i="2"/>
  <c r="I286" i="2"/>
  <c r="G286" i="2"/>
  <c r="B286" i="2" s="1"/>
  <c r="F286" i="2"/>
  <c r="A286" i="2" s="1"/>
  <c r="E286" i="2"/>
  <c r="D286" i="2"/>
  <c r="AI285" i="2"/>
  <c r="AH285" i="2"/>
  <c r="AG285" i="2"/>
  <c r="AF285" i="2"/>
  <c r="AE285" i="2"/>
  <c r="AD285" i="2"/>
  <c r="AC285" i="2"/>
  <c r="AB285" i="2"/>
  <c r="AA285" i="2"/>
  <c r="Z285" i="2"/>
  <c r="Y285" i="2"/>
  <c r="X285" i="2"/>
  <c r="W285" i="2"/>
  <c r="V285" i="2"/>
  <c r="T285" i="2"/>
  <c r="C285" i="2" s="1"/>
  <c r="R285" i="2"/>
  <c r="S285" i="2" s="1"/>
  <c r="Q285" i="2"/>
  <c r="O285" i="2"/>
  <c r="P285" i="2" s="1"/>
  <c r="N285" i="2"/>
  <c r="M285" i="2"/>
  <c r="L285" i="2"/>
  <c r="K285" i="2"/>
  <c r="J285" i="2"/>
  <c r="I285" i="2"/>
  <c r="G285" i="2"/>
  <c r="B285" i="2" s="1"/>
  <c r="F285" i="2"/>
  <c r="A285" i="2" s="1"/>
  <c r="E285" i="2"/>
  <c r="D285" i="2"/>
  <c r="AI284" i="2"/>
  <c r="AH284" i="2"/>
  <c r="AG284" i="2"/>
  <c r="AF284" i="2"/>
  <c r="AE284" i="2"/>
  <c r="AD284" i="2"/>
  <c r="AC284" i="2"/>
  <c r="AB284" i="2"/>
  <c r="AA284" i="2"/>
  <c r="Z284" i="2"/>
  <c r="Y284" i="2"/>
  <c r="X284" i="2"/>
  <c r="W284" i="2"/>
  <c r="V284" i="2"/>
  <c r="T284" i="2"/>
  <c r="C284" i="2" s="1"/>
  <c r="R284" i="2"/>
  <c r="S284" i="2" s="1"/>
  <c r="Q284" i="2"/>
  <c r="O284" i="2"/>
  <c r="P284" i="2" s="1"/>
  <c r="N284" i="2"/>
  <c r="M284" i="2"/>
  <c r="L284" i="2"/>
  <c r="K284" i="2"/>
  <c r="J284" i="2"/>
  <c r="I284" i="2"/>
  <c r="G284" i="2"/>
  <c r="B284" i="2" s="1"/>
  <c r="F284" i="2"/>
  <c r="H284" i="2" s="1"/>
  <c r="E284" i="2"/>
  <c r="D284" i="2"/>
  <c r="AI283" i="2"/>
  <c r="AH283" i="2"/>
  <c r="AG283" i="2"/>
  <c r="AF283" i="2"/>
  <c r="AE283" i="2"/>
  <c r="AD283" i="2"/>
  <c r="AC283" i="2"/>
  <c r="AB283" i="2"/>
  <c r="AA283" i="2"/>
  <c r="Z283" i="2"/>
  <c r="Y283" i="2"/>
  <c r="X283" i="2"/>
  <c r="W283" i="2"/>
  <c r="V283" i="2"/>
  <c r="T283" i="2"/>
  <c r="C283" i="2" s="1"/>
  <c r="R283" i="2"/>
  <c r="S283" i="2" s="1"/>
  <c r="Q283" i="2"/>
  <c r="O283" i="2"/>
  <c r="P283" i="2" s="1"/>
  <c r="N283" i="2"/>
  <c r="M283" i="2"/>
  <c r="L283" i="2"/>
  <c r="K283" i="2"/>
  <c r="J283" i="2"/>
  <c r="I283" i="2"/>
  <c r="G283" i="2"/>
  <c r="B283" i="2" s="1"/>
  <c r="F283" i="2"/>
  <c r="H283" i="2" s="1"/>
  <c r="E283" i="2"/>
  <c r="D283" i="2"/>
  <c r="AI282" i="2"/>
  <c r="AH282" i="2"/>
  <c r="AG282" i="2"/>
  <c r="AF282" i="2"/>
  <c r="AE282" i="2"/>
  <c r="AD282" i="2"/>
  <c r="AC282" i="2"/>
  <c r="AB282" i="2"/>
  <c r="AA282" i="2"/>
  <c r="Z282" i="2"/>
  <c r="Y282" i="2"/>
  <c r="X282" i="2"/>
  <c r="W282" i="2"/>
  <c r="V282" i="2"/>
  <c r="T282" i="2"/>
  <c r="C282" i="2" s="1"/>
  <c r="R282" i="2"/>
  <c r="S282" i="2" s="1"/>
  <c r="Q282" i="2"/>
  <c r="O282" i="2"/>
  <c r="P282" i="2" s="1"/>
  <c r="N282" i="2"/>
  <c r="M282" i="2"/>
  <c r="L282" i="2"/>
  <c r="K282" i="2"/>
  <c r="J282" i="2"/>
  <c r="I282" i="2"/>
  <c r="G282" i="2"/>
  <c r="B282" i="2" s="1"/>
  <c r="F282" i="2"/>
  <c r="A282" i="2" s="1"/>
  <c r="E282" i="2"/>
  <c r="D282" i="2"/>
  <c r="AI281" i="2"/>
  <c r="AH281" i="2"/>
  <c r="AG281" i="2"/>
  <c r="AF281" i="2"/>
  <c r="AE281" i="2"/>
  <c r="AD281" i="2"/>
  <c r="AC281" i="2"/>
  <c r="AB281" i="2"/>
  <c r="AA281" i="2"/>
  <c r="Z281" i="2"/>
  <c r="Y281" i="2"/>
  <c r="X281" i="2"/>
  <c r="W281" i="2"/>
  <c r="V281" i="2"/>
  <c r="T281" i="2"/>
  <c r="C281" i="2" s="1"/>
  <c r="R281" i="2"/>
  <c r="S281" i="2" s="1"/>
  <c r="Q281" i="2"/>
  <c r="O281" i="2"/>
  <c r="P281" i="2" s="1"/>
  <c r="N281" i="2"/>
  <c r="M281" i="2"/>
  <c r="L281" i="2"/>
  <c r="K281" i="2"/>
  <c r="J281" i="2"/>
  <c r="I281" i="2"/>
  <c r="G281" i="2"/>
  <c r="B281" i="2" s="1"/>
  <c r="F281" i="2"/>
  <c r="A281" i="2" s="1"/>
  <c r="E281" i="2"/>
  <c r="D281" i="2"/>
  <c r="AI280" i="2"/>
  <c r="AH280" i="2"/>
  <c r="AG280" i="2"/>
  <c r="AF280" i="2"/>
  <c r="AE280" i="2"/>
  <c r="AD280" i="2"/>
  <c r="AC280" i="2"/>
  <c r="AB280" i="2"/>
  <c r="AA280" i="2"/>
  <c r="Z280" i="2"/>
  <c r="Y280" i="2"/>
  <c r="X280" i="2"/>
  <c r="W280" i="2"/>
  <c r="V280" i="2"/>
  <c r="T280" i="2"/>
  <c r="C280" i="2" s="1"/>
  <c r="R280" i="2"/>
  <c r="S280" i="2" s="1"/>
  <c r="Q280" i="2"/>
  <c r="O280" i="2"/>
  <c r="P280" i="2" s="1"/>
  <c r="N280" i="2"/>
  <c r="M280" i="2"/>
  <c r="L280" i="2"/>
  <c r="K280" i="2"/>
  <c r="J280" i="2"/>
  <c r="I280" i="2"/>
  <c r="G280" i="2"/>
  <c r="B280" i="2" s="1"/>
  <c r="F280" i="2"/>
  <c r="A280" i="2" s="1"/>
  <c r="E280" i="2"/>
  <c r="D280" i="2"/>
  <c r="AI279" i="2"/>
  <c r="AH279" i="2"/>
  <c r="AG279" i="2"/>
  <c r="AF279" i="2"/>
  <c r="AE279" i="2"/>
  <c r="AD279" i="2"/>
  <c r="AC279" i="2"/>
  <c r="AB279" i="2"/>
  <c r="AA279" i="2"/>
  <c r="Z279" i="2"/>
  <c r="Y279" i="2"/>
  <c r="X279" i="2"/>
  <c r="W279" i="2"/>
  <c r="V279" i="2"/>
  <c r="T279" i="2"/>
  <c r="C279" i="2" s="1"/>
  <c r="R279" i="2"/>
  <c r="S279" i="2" s="1"/>
  <c r="Q279" i="2"/>
  <c r="O279" i="2"/>
  <c r="P279" i="2" s="1"/>
  <c r="N279" i="2"/>
  <c r="M279" i="2"/>
  <c r="L279" i="2"/>
  <c r="K279" i="2"/>
  <c r="J279" i="2"/>
  <c r="I279" i="2"/>
  <c r="G279" i="2"/>
  <c r="B279" i="2" s="1"/>
  <c r="F279" i="2"/>
  <c r="A279" i="2" s="1"/>
  <c r="E279" i="2"/>
  <c r="D279" i="2"/>
  <c r="AI278" i="2"/>
  <c r="AH278" i="2"/>
  <c r="AG278" i="2"/>
  <c r="AF278" i="2"/>
  <c r="AE278" i="2"/>
  <c r="AD278" i="2"/>
  <c r="AC278" i="2"/>
  <c r="AB278" i="2"/>
  <c r="AA278" i="2"/>
  <c r="Z278" i="2"/>
  <c r="Y278" i="2"/>
  <c r="X278" i="2"/>
  <c r="W278" i="2"/>
  <c r="V278" i="2"/>
  <c r="T278" i="2"/>
  <c r="C278" i="2" s="1"/>
  <c r="R278" i="2"/>
  <c r="S278" i="2" s="1"/>
  <c r="Q278" i="2"/>
  <c r="O278" i="2"/>
  <c r="P278" i="2" s="1"/>
  <c r="N278" i="2"/>
  <c r="M278" i="2"/>
  <c r="L278" i="2"/>
  <c r="K278" i="2"/>
  <c r="J278" i="2"/>
  <c r="I278" i="2"/>
  <c r="G278" i="2"/>
  <c r="B278" i="2" s="1"/>
  <c r="F278" i="2"/>
  <c r="A278" i="2" s="1"/>
  <c r="E278" i="2"/>
  <c r="D278" i="2"/>
  <c r="AI277" i="2"/>
  <c r="AH277" i="2"/>
  <c r="AG277" i="2"/>
  <c r="AF277" i="2"/>
  <c r="AE277" i="2"/>
  <c r="AD277" i="2"/>
  <c r="AC277" i="2"/>
  <c r="AB277" i="2"/>
  <c r="AA277" i="2"/>
  <c r="Z277" i="2"/>
  <c r="Y277" i="2"/>
  <c r="X277" i="2"/>
  <c r="W277" i="2"/>
  <c r="V277" i="2"/>
  <c r="T277" i="2"/>
  <c r="R277" i="2"/>
  <c r="S277" i="2" s="1"/>
  <c r="Q277" i="2"/>
  <c r="O277" i="2"/>
  <c r="P277" i="2" s="1"/>
  <c r="N277" i="2"/>
  <c r="M277" i="2"/>
  <c r="L277" i="2"/>
  <c r="K277" i="2"/>
  <c r="J277" i="2"/>
  <c r="I277" i="2"/>
  <c r="G277" i="2"/>
  <c r="B277" i="2" s="1"/>
  <c r="F277" i="2"/>
  <c r="A277" i="2" s="1"/>
  <c r="E277" i="2"/>
  <c r="D277" i="2"/>
  <c r="C277" i="2"/>
  <c r="AI276" i="2"/>
  <c r="AH276" i="2"/>
  <c r="AG276" i="2"/>
  <c r="AF276" i="2"/>
  <c r="AE276" i="2"/>
  <c r="AD276" i="2"/>
  <c r="AC276" i="2"/>
  <c r="AB276" i="2"/>
  <c r="AA276" i="2"/>
  <c r="Z276" i="2"/>
  <c r="Y276" i="2"/>
  <c r="X276" i="2"/>
  <c r="W276" i="2"/>
  <c r="V276" i="2"/>
  <c r="T276" i="2"/>
  <c r="C276" i="2" s="1"/>
  <c r="R276" i="2"/>
  <c r="S276" i="2" s="1"/>
  <c r="Q276" i="2"/>
  <c r="O276" i="2"/>
  <c r="P276" i="2" s="1"/>
  <c r="N276" i="2"/>
  <c r="M276" i="2"/>
  <c r="L276" i="2"/>
  <c r="K276" i="2"/>
  <c r="J276" i="2"/>
  <c r="I276" i="2"/>
  <c r="G276" i="2"/>
  <c r="B276" i="2" s="1"/>
  <c r="F276" i="2"/>
  <c r="H276" i="2" s="1"/>
  <c r="E276" i="2"/>
  <c r="D276" i="2"/>
  <c r="AI275" i="2"/>
  <c r="AH275" i="2"/>
  <c r="AG275" i="2"/>
  <c r="AF275" i="2"/>
  <c r="AE275" i="2"/>
  <c r="AD275" i="2"/>
  <c r="AC275" i="2"/>
  <c r="AB275" i="2"/>
  <c r="AA275" i="2"/>
  <c r="Z275" i="2"/>
  <c r="Y275" i="2"/>
  <c r="X275" i="2"/>
  <c r="W275" i="2"/>
  <c r="V275" i="2"/>
  <c r="T275" i="2"/>
  <c r="C275" i="2" s="1"/>
  <c r="R275" i="2"/>
  <c r="S275" i="2" s="1"/>
  <c r="Q275" i="2"/>
  <c r="O275" i="2"/>
  <c r="P275" i="2" s="1"/>
  <c r="N275" i="2"/>
  <c r="M275" i="2"/>
  <c r="L275" i="2"/>
  <c r="K275" i="2"/>
  <c r="J275" i="2"/>
  <c r="I275" i="2"/>
  <c r="G275" i="2"/>
  <c r="B275" i="2" s="1"/>
  <c r="F275" i="2"/>
  <c r="H275" i="2" s="1"/>
  <c r="E275" i="2"/>
  <c r="D275" i="2"/>
  <c r="AI274" i="2"/>
  <c r="AH274" i="2"/>
  <c r="AG274" i="2"/>
  <c r="AF274" i="2"/>
  <c r="AE274" i="2"/>
  <c r="AD274" i="2"/>
  <c r="AC274" i="2"/>
  <c r="AB274" i="2"/>
  <c r="AA274" i="2"/>
  <c r="Z274" i="2"/>
  <c r="Y274" i="2"/>
  <c r="X274" i="2"/>
  <c r="W274" i="2"/>
  <c r="V274" i="2"/>
  <c r="T274" i="2"/>
  <c r="C274" i="2" s="1"/>
  <c r="R274" i="2"/>
  <c r="S274" i="2" s="1"/>
  <c r="Q274" i="2"/>
  <c r="O274" i="2"/>
  <c r="P274" i="2" s="1"/>
  <c r="N274" i="2"/>
  <c r="M274" i="2"/>
  <c r="L274" i="2"/>
  <c r="K274" i="2"/>
  <c r="J274" i="2"/>
  <c r="I274" i="2"/>
  <c r="G274" i="2"/>
  <c r="B274" i="2" s="1"/>
  <c r="F274" i="2"/>
  <c r="A274" i="2" s="1"/>
  <c r="E274" i="2"/>
  <c r="D274" i="2"/>
  <c r="AI273" i="2"/>
  <c r="AH273" i="2"/>
  <c r="AG273" i="2"/>
  <c r="AF273" i="2"/>
  <c r="AE273" i="2"/>
  <c r="AD273" i="2"/>
  <c r="AC273" i="2"/>
  <c r="AB273" i="2"/>
  <c r="AA273" i="2"/>
  <c r="Z273" i="2"/>
  <c r="Y273" i="2"/>
  <c r="X273" i="2"/>
  <c r="W273" i="2"/>
  <c r="V273" i="2"/>
  <c r="T273" i="2"/>
  <c r="C273" i="2" s="1"/>
  <c r="R273" i="2"/>
  <c r="S273" i="2" s="1"/>
  <c r="Q273" i="2"/>
  <c r="O273" i="2"/>
  <c r="P273" i="2" s="1"/>
  <c r="N273" i="2"/>
  <c r="M273" i="2"/>
  <c r="L273" i="2"/>
  <c r="K273" i="2"/>
  <c r="J273" i="2"/>
  <c r="I273" i="2"/>
  <c r="G273" i="2"/>
  <c r="B273" i="2" s="1"/>
  <c r="F273" i="2"/>
  <c r="A273" i="2" s="1"/>
  <c r="E273" i="2"/>
  <c r="D273" i="2"/>
  <c r="AI272" i="2"/>
  <c r="AH272" i="2"/>
  <c r="AG272" i="2"/>
  <c r="AF272" i="2"/>
  <c r="AE272" i="2"/>
  <c r="AD272" i="2"/>
  <c r="AC272" i="2"/>
  <c r="AB272" i="2"/>
  <c r="AA272" i="2"/>
  <c r="Z272" i="2"/>
  <c r="Y272" i="2"/>
  <c r="X272" i="2"/>
  <c r="W272" i="2"/>
  <c r="V272" i="2"/>
  <c r="T272" i="2"/>
  <c r="C272" i="2" s="1"/>
  <c r="R272" i="2"/>
  <c r="S272" i="2" s="1"/>
  <c r="Q272" i="2"/>
  <c r="O272" i="2"/>
  <c r="P272" i="2" s="1"/>
  <c r="N272" i="2"/>
  <c r="M272" i="2"/>
  <c r="L272" i="2"/>
  <c r="K272" i="2"/>
  <c r="J272" i="2"/>
  <c r="I272" i="2"/>
  <c r="G272" i="2"/>
  <c r="B272" i="2" s="1"/>
  <c r="F272" i="2"/>
  <c r="A272" i="2" s="1"/>
  <c r="E272" i="2"/>
  <c r="D272" i="2"/>
  <c r="AI271" i="2"/>
  <c r="AH271" i="2"/>
  <c r="AG271" i="2"/>
  <c r="AF271" i="2"/>
  <c r="AE271" i="2"/>
  <c r="AD271" i="2"/>
  <c r="AC271" i="2"/>
  <c r="AB271" i="2"/>
  <c r="AA271" i="2"/>
  <c r="Z271" i="2"/>
  <c r="Y271" i="2"/>
  <c r="X271" i="2"/>
  <c r="W271" i="2"/>
  <c r="V271" i="2"/>
  <c r="T271" i="2"/>
  <c r="C271" i="2" s="1"/>
  <c r="R271" i="2"/>
  <c r="S271" i="2" s="1"/>
  <c r="Q271" i="2"/>
  <c r="O271" i="2"/>
  <c r="P271" i="2" s="1"/>
  <c r="N271" i="2"/>
  <c r="M271" i="2"/>
  <c r="L271" i="2"/>
  <c r="K271" i="2"/>
  <c r="J271" i="2"/>
  <c r="I271" i="2"/>
  <c r="G271" i="2"/>
  <c r="B271" i="2" s="1"/>
  <c r="F271" i="2"/>
  <c r="A271" i="2" s="1"/>
  <c r="E271" i="2"/>
  <c r="D271" i="2"/>
  <c r="AI270" i="2"/>
  <c r="AH270" i="2"/>
  <c r="AG270" i="2"/>
  <c r="AF270" i="2"/>
  <c r="AE270" i="2"/>
  <c r="AD270" i="2"/>
  <c r="AC270" i="2"/>
  <c r="AB270" i="2"/>
  <c r="AA270" i="2"/>
  <c r="Z270" i="2"/>
  <c r="Y270" i="2"/>
  <c r="X270" i="2"/>
  <c r="W270" i="2"/>
  <c r="V270" i="2"/>
  <c r="T270" i="2"/>
  <c r="C270" i="2" s="1"/>
  <c r="R270" i="2"/>
  <c r="S270" i="2" s="1"/>
  <c r="Q270" i="2"/>
  <c r="O270" i="2"/>
  <c r="P270" i="2" s="1"/>
  <c r="N270" i="2"/>
  <c r="M270" i="2"/>
  <c r="L270" i="2"/>
  <c r="K270" i="2"/>
  <c r="J270" i="2"/>
  <c r="I270" i="2"/>
  <c r="G270" i="2"/>
  <c r="B270" i="2" s="1"/>
  <c r="F270" i="2"/>
  <c r="A270" i="2" s="1"/>
  <c r="E270" i="2"/>
  <c r="D270" i="2"/>
  <c r="AI269" i="2"/>
  <c r="AH269" i="2"/>
  <c r="AG269" i="2"/>
  <c r="AF269" i="2"/>
  <c r="AE269" i="2"/>
  <c r="AD269" i="2"/>
  <c r="AC269" i="2"/>
  <c r="AB269" i="2"/>
  <c r="AA269" i="2"/>
  <c r="Z269" i="2"/>
  <c r="Y269" i="2"/>
  <c r="X269" i="2"/>
  <c r="W269" i="2"/>
  <c r="V269" i="2"/>
  <c r="T269" i="2"/>
  <c r="C269" i="2" s="1"/>
  <c r="R269" i="2"/>
  <c r="S269" i="2" s="1"/>
  <c r="Q269" i="2"/>
  <c r="O269" i="2"/>
  <c r="P269" i="2" s="1"/>
  <c r="N269" i="2"/>
  <c r="M269" i="2"/>
  <c r="L269" i="2"/>
  <c r="K269" i="2"/>
  <c r="J269" i="2"/>
  <c r="I269" i="2"/>
  <c r="G269" i="2"/>
  <c r="B269" i="2" s="1"/>
  <c r="F269" i="2"/>
  <c r="A269" i="2" s="1"/>
  <c r="E269" i="2"/>
  <c r="D269" i="2"/>
  <c r="AI268" i="2"/>
  <c r="AH268" i="2"/>
  <c r="AG268" i="2"/>
  <c r="AF268" i="2"/>
  <c r="AE268" i="2"/>
  <c r="AD268" i="2"/>
  <c r="AC268" i="2"/>
  <c r="AB268" i="2"/>
  <c r="AA268" i="2"/>
  <c r="Z268" i="2"/>
  <c r="Y268" i="2"/>
  <c r="X268" i="2"/>
  <c r="W268" i="2"/>
  <c r="V268" i="2"/>
  <c r="T268" i="2"/>
  <c r="C268" i="2" s="1"/>
  <c r="R268" i="2"/>
  <c r="S268" i="2" s="1"/>
  <c r="Q268" i="2"/>
  <c r="P268" i="2"/>
  <c r="O268" i="2"/>
  <c r="N268" i="2"/>
  <c r="M268" i="2"/>
  <c r="L268" i="2"/>
  <c r="K268" i="2"/>
  <c r="J268" i="2"/>
  <c r="I268" i="2"/>
  <c r="G268" i="2"/>
  <c r="B268" i="2" s="1"/>
  <c r="F268" i="2"/>
  <c r="H268" i="2" s="1"/>
  <c r="E268" i="2"/>
  <c r="D268" i="2"/>
  <c r="AI267" i="2"/>
  <c r="AH267" i="2"/>
  <c r="AG267" i="2"/>
  <c r="AF267" i="2"/>
  <c r="AE267" i="2"/>
  <c r="AD267" i="2"/>
  <c r="AC267" i="2"/>
  <c r="AB267" i="2"/>
  <c r="AA267" i="2"/>
  <c r="Z267" i="2"/>
  <c r="Y267" i="2"/>
  <c r="X267" i="2"/>
  <c r="W267" i="2"/>
  <c r="V267" i="2"/>
  <c r="T267" i="2"/>
  <c r="C267" i="2" s="1"/>
  <c r="R267" i="2"/>
  <c r="S267" i="2" s="1"/>
  <c r="Q267" i="2"/>
  <c r="O267" i="2"/>
  <c r="P267" i="2" s="1"/>
  <c r="N267" i="2"/>
  <c r="M267" i="2"/>
  <c r="L267" i="2"/>
  <c r="K267" i="2"/>
  <c r="J267" i="2"/>
  <c r="I267" i="2"/>
  <c r="G267" i="2"/>
  <c r="B267" i="2" s="1"/>
  <c r="F267" i="2"/>
  <c r="H267" i="2" s="1"/>
  <c r="E267" i="2"/>
  <c r="D267" i="2"/>
  <c r="AI266" i="2"/>
  <c r="AH266" i="2"/>
  <c r="AG266" i="2"/>
  <c r="AF266" i="2"/>
  <c r="AE266" i="2"/>
  <c r="AD266" i="2"/>
  <c r="AC266" i="2"/>
  <c r="AB266" i="2"/>
  <c r="AA266" i="2"/>
  <c r="Z266" i="2"/>
  <c r="Y266" i="2"/>
  <c r="X266" i="2"/>
  <c r="W266" i="2"/>
  <c r="V266" i="2"/>
  <c r="T266" i="2"/>
  <c r="C266" i="2" s="1"/>
  <c r="R266" i="2"/>
  <c r="S266" i="2" s="1"/>
  <c r="Q266" i="2"/>
  <c r="O266" i="2"/>
  <c r="P266" i="2" s="1"/>
  <c r="N266" i="2"/>
  <c r="M266" i="2"/>
  <c r="L266" i="2"/>
  <c r="K266" i="2"/>
  <c r="J266" i="2"/>
  <c r="I266" i="2"/>
  <c r="G266" i="2"/>
  <c r="B266" i="2" s="1"/>
  <c r="F266" i="2"/>
  <c r="A266" i="2" s="1"/>
  <c r="E266" i="2"/>
  <c r="D266" i="2"/>
  <c r="AI265" i="2"/>
  <c r="AH265" i="2"/>
  <c r="AG265" i="2"/>
  <c r="AF265" i="2"/>
  <c r="AE265" i="2"/>
  <c r="AD265" i="2"/>
  <c r="AC265" i="2"/>
  <c r="AB265" i="2"/>
  <c r="AA265" i="2"/>
  <c r="Z265" i="2"/>
  <c r="Y265" i="2"/>
  <c r="X265" i="2"/>
  <c r="W265" i="2"/>
  <c r="V265" i="2"/>
  <c r="T265" i="2"/>
  <c r="C265" i="2" s="1"/>
  <c r="R265" i="2"/>
  <c r="S265" i="2" s="1"/>
  <c r="Q265" i="2"/>
  <c r="O265" i="2"/>
  <c r="P265" i="2" s="1"/>
  <c r="N265" i="2"/>
  <c r="M265" i="2"/>
  <c r="L265" i="2"/>
  <c r="K265" i="2"/>
  <c r="J265" i="2"/>
  <c r="I265" i="2"/>
  <c r="G265" i="2"/>
  <c r="B265" i="2" s="1"/>
  <c r="F265" i="2"/>
  <c r="A265" i="2" s="1"/>
  <c r="E265" i="2"/>
  <c r="D265" i="2"/>
  <c r="AI264" i="2"/>
  <c r="AH264" i="2"/>
  <c r="AG264" i="2"/>
  <c r="AF264" i="2"/>
  <c r="AE264" i="2"/>
  <c r="AD264" i="2"/>
  <c r="AC264" i="2"/>
  <c r="AB264" i="2"/>
  <c r="AA264" i="2"/>
  <c r="Z264" i="2"/>
  <c r="Y264" i="2"/>
  <c r="X264" i="2"/>
  <c r="W264" i="2"/>
  <c r="V264" i="2"/>
  <c r="T264" i="2"/>
  <c r="C264" i="2" s="1"/>
  <c r="R264" i="2"/>
  <c r="S264" i="2" s="1"/>
  <c r="Q264" i="2"/>
  <c r="O264" i="2"/>
  <c r="P264" i="2" s="1"/>
  <c r="N264" i="2"/>
  <c r="M264" i="2"/>
  <c r="L264" i="2"/>
  <c r="K264" i="2"/>
  <c r="J264" i="2"/>
  <c r="I264" i="2"/>
  <c r="G264" i="2"/>
  <c r="B264" i="2" s="1"/>
  <c r="F264" i="2"/>
  <c r="A264" i="2" s="1"/>
  <c r="E264" i="2"/>
  <c r="D264" i="2"/>
  <c r="AI263" i="2"/>
  <c r="AH263" i="2"/>
  <c r="AG263" i="2"/>
  <c r="AF263" i="2"/>
  <c r="AE263" i="2"/>
  <c r="AD263" i="2"/>
  <c r="AC263" i="2"/>
  <c r="AB263" i="2"/>
  <c r="AA263" i="2"/>
  <c r="Z263" i="2"/>
  <c r="Y263" i="2"/>
  <c r="X263" i="2"/>
  <c r="W263" i="2"/>
  <c r="V263" i="2"/>
  <c r="T263" i="2"/>
  <c r="C263" i="2" s="1"/>
  <c r="R263" i="2"/>
  <c r="S263" i="2" s="1"/>
  <c r="Q263" i="2"/>
  <c r="O263" i="2"/>
  <c r="P263" i="2" s="1"/>
  <c r="N263" i="2"/>
  <c r="M263" i="2"/>
  <c r="L263" i="2"/>
  <c r="K263" i="2"/>
  <c r="J263" i="2"/>
  <c r="I263" i="2"/>
  <c r="G263" i="2"/>
  <c r="B263" i="2" s="1"/>
  <c r="F263" i="2"/>
  <c r="A263" i="2" s="1"/>
  <c r="E263" i="2"/>
  <c r="D263" i="2"/>
  <c r="AI262" i="2"/>
  <c r="AH262" i="2"/>
  <c r="AG262" i="2"/>
  <c r="AF262" i="2"/>
  <c r="AE262" i="2"/>
  <c r="AD262" i="2"/>
  <c r="AC262" i="2"/>
  <c r="AB262" i="2"/>
  <c r="AA262" i="2"/>
  <c r="Z262" i="2"/>
  <c r="Y262" i="2"/>
  <c r="X262" i="2"/>
  <c r="W262" i="2"/>
  <c r="V262" i="2"/>
  <c r="T262" i="2"/>
  <c r="C262" i="2" s="1"/>
  <c r="R262" i="2"/>
  <c r="S262" i="2" s="1"/>
  <c r="Q262" i="2"/>
  <c r="O262" i="2"/>
  <c r="P262" i="2" s="1"/>
  <c r="N262" i="2"/>
  <c r="M262" i="2"/>
  <c r="L262" i="2"/>
  <c r="K262" i="2"/>
  <c r="J262" i="2"/>
  <c r="I262" i="2"/>
  <c r="G262" i="2"/>
  <c r="B262" i="2" s="1"/>
  <c r="F262" i="2"/>
  <c r="A262" i="2" s="1"/>
  <c r="E262" i="2"/>
  <c r="D262" i="2"/>
  <c r="AI261" i="2"/>
  <c r="AH261" i="2"/>
  <c r="AG261" i="2"/>
  <c r="AF261" i="2"/>
  <c r="AE261" i="2"/>
  <c r="AD261" i="2"/>
  <c r="AC261" i="2"/>
  <c r="AB261" i="2"/>
  <c r="AA261" i="2"/>
  <c r="Z261" i="2"/>
  <c r="Y261" i="2"/>
  <c r="X261" i="2"/>
  <c r="W261" i="2"/>
  <c r="V261" i="2"/>
  <c r="T261" i="2"/>
  <c r="C261" i="2" s="1"/>
  <c r="R261" i="2"/>
  <c r="S261" i="2" s="1"/>
  <c r="Q261" i="2"/>
  <c r="P261" i="2"/>
  <c r="O261" i="2"/>
  <c r="N261" i="2"/>
  <c r="M261" i="2"/>
  <c r="L261" i="2"/>
  <c r="K261" i="2"/>
  <c r="J261" i="2"/>
  <c r="I261" i="2"/>
  <c r="G261" i="2"/>
  <c r="B261" i="2" s="1"/>
  <c r="F261" i="2"/>
  <c r="A261" i="2" s="1"/>
  <c r="E261" i="2"/>
  <c r="D261" i="2"/>
  <c r="AI260" i="2"/>
  <c r="AH260" i="2"/>
  <c r="AG260" i="2"/>
  <c r="AF260" i="2"/>
  <c r="AE260" i="2"/>
  <c r="AD260" i="2"/>
  <c r="AC260" i="2"/>
  <c r="AB260" i="2"/>
  <c r="AA260" i="2"/>
  <c r="Z260" i="2"/>
  <c r="Y260" i="2"/>
  <c r="X260" i="2"/>
  <c r="W260" i="2"/>
  <c r="V260" i="2"/>
  <c r="T260" i="2"/>
  <c r="C260" i="2" s="1"/>
  <c r="R260" i="2"/>
  <c r="S260" i="2" s="1"/>
  <c r="Q260" i="2"/>
  <c r="O260" i="2"/>
  <c r="P260" i="2" s="1"/>
  <c r="N260" i="2"/>
  <c r="M260" i="2"/>
  <c r="L260" i="2"/>
  <c r="K260" i="2"/>
  <c r="J260" i="2"/>
  <c r="I260" i="2"/>
  <c r="G260" i="2"/>
  <c r="B260" i="2" s="1"/>
  <c r="F260" i="2"/>
  <c r="H260" i="2" s="1"/>
  <c r="E260" i="2"/>
  <c r="D260" i="2"/>
  <c r="AI259" i="2"/>
  <c r="AH259" i="2"/>
  <c r="AG259" i="2"/>
  <c r="AF259" i="2"/>
  <c r="AE259" i="2"/>
  <c r="AD259" i="2"/>
  <c r="AC259" i="2"/>
  <c r="AB259" i="2"/>
  <c r="AA259" i="2"/>
  <c r="Z259" i="2"/>
  <c r="Y259" i="2"/>
  <c r="X259" i="2"/>
  <c r="W259" i="2"/>
  <c r="V259" i="2"/>
  <c r="T259" i="2"/>
  <c r="C259" i="2" s="1"/>
  <c r="R259" i="2"/>
  <c r="S259" i="2" s="1"/>
  <c r="Q259" i="2"/>
  <c r="O259" i="2"/>
  <c r="P259" i="2" s="1"/>
  <c r="N259" i="2"/>
  <c r="M259" i="2"/>
  <c r="L259" i="2"/>
  <c r="K259" i="2"/>
  <c r="J259" i="2"/>
  <c r="I259" i="2"/>
  <c r="G259" i="2"/>
  <c r="B259" i="2" s="1"/>
  <c r="F259" i="2"/>
  <c r="H259" i="2" s="1"/>
  <c r="E259" i="2"/>
  <c r="D259" i="2"/>
  <c r="AI258" i="2"/>
  <c r="AH258" i="2"/>
  <c r="AG258" i="2"/>
  <c r="AF258" i="2"/>
  <c r="AE258" i="2"/>
  <c r="AD258" i="2"/>
  <c r="AC258" i="2"/>
  <c r="AB258" i="2"/>
  <c r="AA258" i="2"/>
  <c r="Z258" i="2"/>
  <c r="Y258" i="2"/>
  <c r="X258" i="2"/>
  <c r="W258" i="2"/>
  <c r="V258" i="2"/>
  <c r="T258" i="2"/>
  <c r="C258" i="2" s="1"/>
  <c r="R258" i="2"/>
  <c r="S258" i="2" s="1"/>
  <c r="Q258" i="2"/>
  <c r="O258" i="2"/>
  <c r="P258" i="2" s="1"/>
  <c r="N258" i="2"/>
  <c r="M258" i="2"/>
  <c r="L258" i="2"/>
  <c r="K258" i="2"/>
  <c r="J258" i="2"/>
  <c r="I258" i="2"/>
  <c r="G258" i="2"/>
  <c r="B258" i="2" s="1"/>
  <c r="F258" i="2"/>
  <c r="A258" i="2" s="1"/>
  <c r="E258" i="2"/>
  <c r="D258" i="2"/>
  <c r="AI257" i="2"/>
  <c r="AH257" i="2"/>
  <c r="AG257" i="2"/>
  <c r="AF257" i="2"/>
  <c r="AE257" i="2"/>
  <c r="AD257" i="2"/>
  <c r="AC257" i="2"/>
  <c r="AB257" i="2"/>
  <c r="AA257" i="2"/>
  <c r="Z257" i="2"/>
  <c r="Y257" i="2"/>
  <c r="X257" i="2"/>
  <c r="W257" i="2"/>
  <c r="V257" i="2"/>
  <c r="T257" i="2"/>
  <c r="C257" i="2" s="1"/>
  <c r="R257" i="2"/>
  <c r="S257" i="2" s="1"/>
  <c r="Q257" i="2"/>
  <c r="O257" i="2"/>
  <c r="P257" i="2" s="1"/>
  <c r="N257" i="2"/>
  <c r="M257" i="2"/>
  <c r="L257" i="2"/>
  <c r="K257" i="2"/>
  <c r="J257" i="2"/>
  <c r="I257" i="2"/>
  <c r="G257" i="2"/>
  <c r="B257" i="2" s="1"/>
  <c r="F257" i="2"/>
  <c r="A257" i="2" s="1"/>
  <c r="E257" i="2"/>
  <c r="D257" i="2"/>
  <c r="AI256" i="2"/>
  <c r="AH256" i="2"/>
  <c r="AG256" i="2"/>
  <c r="AF256" i="2"/>
  <c r="AE256" i="2"/>
  <c r="AD256" i="2"/>
  <c r="AC256" i="2"/>
  <c r="AB256" i="2"/>
  <c r="AA256" i="2"/>
  <c r="Z256" i="2"/>
  <c r="Y256" i="2"/>
  <c r="X256" i="2"/>
  <c r="W256" i="2"/>
  <c r="V256" i="2"/>
  <c r="T256" i="2"/>
  <c r="C256" i="2" s="1"/>
  <c r="R256" i="2"/>
  <c r="S256" i="2" s="1"/>
  <c r="Q256" i="2"/>
  <c r="O256" i="2"/>
  <c r="P256" i="2" s="1"/>
  <c r="N256" i="2"/>
  <c r="M256" i="2"/>
  <c r="L256" i="2"/>
  <c r="K256" i="2"/>
  <c r="J256" i="2"/>
  <c r="I256" i="2"/>
  <c r="G256" i="2"/>
  <c r="B256" i="2" s="1"/>
  <c r="F256" i="2"/>
  <c r="A256" i="2" s="1"/>
  <c r="E256" i="2"/>
  <c r="D256" i="2"/>
  <c r="AI255" i="2"/>
  <c r="AH255" i="2"/>
  <c r="AG255" i="2"/>
  <c r="AF255" i="2"/>
  <c r="AE255" i="2"/>
  <c r="AD255" i="2"/>
  <c r="AC255" i="2"/>
  <c r="AB255" i="2"/>
  <c r="AA255" i="2"/>
  <c r="Z255" i="2"/>
  <c r="Y255" i="2"/>
  <c r="X255" i="2"/>
  <c r="W255" i="2"/>
  <c r="V255" i="2"/>
  <c r="T255" i="2"/>
  <c r="C255" i="2" s="1"/>
  <c r="R255" i="2"/>
  <c r="S255" i="2" s="1"/>
  <c r="Q255" i="2"/>
  <c r="O255" i="2"/>
  <c r="P255" i="2" s="1"/>
  <c r="N255" i="2"/>
  <c r="M255" i="2"/>
  <c r="L255" i="2"/>
  <c r="K255" i="2"/>
  <c r="J255" i="2"/>
  <c r="I255" i="2"/>
  <c r="G255" i="2"/>
  <c r="B255" i="2" s="1"/>
  <c r="F255" i="2"/>
  <c r="A255" i="2" s="1"/>
  <c r="E255" i="2"/>
  <c r="D255" i="2"/>
  <c r="AI254" i="2"/>
  <c r="AH254" i="2"/>
  <c r="AG254" i="2"/>
  <c r="AF254" i="2"/>
  <c r="AE254" i="2"/>
  <c r="AD254" i="2"/>
  <c r="AC254" i="2"/>
  <c r="AB254" i="2"/>
  <c r="AA254" i="2"/>
  <c r="Z254" i="2"/>
  <c r="Y254" i="2"/>
  <c r="X254" i="2"/>
  <c r="W254" i="2"/>
  <c r="V254" i="2"/>
  <c r="T254" i="2"/>
  <c r="C254" i="2" s="1"/>
  <c r="R254" i="2"/>
  <c r="S254" i="2" s="1"/>
  <c r="Q254" i="2"/>
  <c r="O254" i="2"/>
  <c r="P254" i="2" s="1"/>
  <c r="N254" i="2"/>
  <c r="M254" i="2"/>
  <c r="L254" i="2"/>
  <c r="K254" i="2"/>
  <c r="J254" i="2"/>
  <c r="I254" i="2"/>
  <c r="G254" i="2"/>
  <c r="B254" i="2" s="1"/>
  <c r="F254" i="2"/>
  <c r="A254" i="2" s="1"/>
  <c r="E254" i="2"/>
  <c r="D254" i="2"/>
  <c r="AI253" i="2"/>
  <c r="AH253" i="2"/>
  <c r="AG253" i="2"/>
  <c r="AF253" i="2"/>
  <c r="AE253" i="2"/>
  <c r="AD253" i="2"/>
  <c r="AC253" i="2"/>
  <c r="AB253" i="2"/>
  <c r="AA253" i="2"/>
  <c r="Z253" i="2"/>
  <c r="Y253" i="2"/>
  <c r="X253" i="2"/>
  <c r="W253" i="2"/>
  <c r="V253" i="2"/>
  <c r="T253" i="2"/>
  <c r="C253" i="2" s="1"/>
  <c r="R253" i="2"/>
  <c r="S253" i="2" s="1"/>
  <c r="Q253" i="2"/>
  <c r="O253" i="2"/>
  <c r="P253" i="2" s="1"/>
  <c r="N253" i="2"/>
  <c r="M253" i="2"/>
  <c r="L253" i="2"/>
  <c r="K253" i="2"/>
  <c r="J253" i="2"/>
  <c r="I253" i="2"/>
  <c r="G253" i="2"/>
  <c r="B253" i="2" s="1"/>
  <c r="F253" i="2"/>
  <c r="A253" i="2" s="1"/>
  <c r="E253" i="2"/>
  <c r="D253" i="2"/>
  <c r="AI252" i="2"/>
  <c r="AH252" i="2"/>
  <c r="AG252" i="2"/>
  <c r="AF252" i="2"/>
  <c r="AE252" i="2"/>
  <c r="AD252" i="2"/>
  <c r="AC252" i="2"/>
  <c r="AB252" i="2"/>
  <c r="AA252" i="2"/>
  <c r="Z252" i="2"/>
  <c r="Y252" i="2"/>
  <c r="X252" i="2"/>
  <c r="W252" i="2"/>
  <c r="V252" i="2"/>
  <c r="T252" i="2"/>
  <c r="C252" i="2" s="1"/>
  <c r="R252" i="2"/>
  <c r="S252" i="2" s="1"/>
  <c r="Q252" i="2"/>
  <c r="O252" i="2"/>
  <c r="P252" i="2" s="1"/>
  <c r="N252" i="2"/>
  <c r="M252" i="2"/>
  <c r="L252" i="2"/>
  <c r="K252" i="2"/>
  <c r="J252" i="2"/>
  <c r="I252" i="2"/>
  <c r="G252" i="2"/>
  <c r="B252" i="2" s="1"/>
  <c r="F252" i="2"/>
  <c r="H252" i="2" s="1"/>
  <c r="E252" i="2"/>
  <c r="D252" i="2"/>
  <c r="AI251" i="2"/>
  <c r="AH251" i="2"/>
  <c r="AG251" i="2"/>
  <c r="AF251" i="2"/>
  <c r="AE251" i="2"/>
  <c r="AD251" i="2"/>
  <c r="AC251" i="2"/>
  <c r="AB251" i="2"/>
  <c r="AA251" i="2"/>
  <c r="Z251" i="2"/>
  <c r="Y251" i="2"/>
  <c r="X251" i="2"/>
  <c r="W251" i="2"/>
  <c r="V251" i="2"/>
  <c r="T251" i="2"/>
  <c r="C251" i="2" s="1"/>
  <c r="R251" i="2"/>
  <c r="S251" i="2" s="1"/>
  <c r="Q251" i="2"/>
  <c r="O251" i="2"/>
  <c r="P251" i="2" s="1"/>
  <c r="N251" i="2"/>
  <c r="M251" i="2"/>
  <c r="L251" i="2"/>
  <c r="K251" i="2"/>
  <c r="J251" i="2"/>
  <c r="I251" i="2"/>
  <c r="G251" i="2"/>
  <c r="B251" i="2" s="1"/>
  <c r="F251" i="2"/>
  <c r="H251" i="2" s="1"/>
  <c r="E251" i="2"/>
  <c r="D251" i="2"/>
  <c r="AI250" i="2"/>
  <c r="AH250" i="2"/>
  <c r="AG250" i="2"/>
  <c r="AF250" i="2"/>
  <c r="AE250" i="2"/>
  <c r="AD250" i="2"/>
  <c r="AC250" i="2"/>
  <c r="AB250" i="2"/>
  <c r="AA250" i="2"/>
  <c r="Z250" i="2"/>
  <c r="Y250" i="2"/>
  <c r="X250" i="2"/>
  <c r="W250" i="2"/>
  <c r="V250" i="2"/>
  <c r="T250" i="2"/>
  <c r="C250" i="2" s="1"/>
  <c r="R250" i="2"/>
  <c r="S250" i="2" s="1"/>
  <c r="Q250" i="2"/>
  <c r="O250" i="2"/>
  <c r="P250" i="2" s="1"/>
  <c r="N250" i="2"/>
  <c r="M250" i="2"/>
  <c r="L250" i="2"/>
  <c r="K250" i="2"/>
  <c r="J250" i="2"/>
  <c r="I250" i="2"/>
  <c r="G250" i="2"/>
  <c r="B250" i="2" s="1"/>
  <c r="F250" i="2"/>
  <c r="A250" i="2" s="1"/>
  <c r="E250" i="2"/>
  <c r="D250" i="2"/>
  <c r="AI249" i="2"/>
  <c r="AH249" i="2"/>
  <c r="AG249" i="2"/>
  <c r="AF249" i="2"/>
  <c r="AE249" i="2"/>
  <c r="AD249" i="2"/>
  <c r="AC249" i="2"/>
  <c r="AB249" i="2"/>
  <c r="AA249" i="2"/>
  <c r="Z249" i="2"/>
  <c r="Y249" i="2"/>
  <c r="X249" i="2"/>
  <c r="W249" i="2"/>
  <c r="V249" i="2"/>
  <c r="T249" i="2"/>
  <c r="C249" i="2" s="1"/>
  <c r="R249" i="2"/>
  <c r="S249" i="2" s="1"/>
  <c r="Q249" i="2"/>
  <c r="O249" i="2"/>
  <c r="P249" i="2" s="1"/>
  <c r="N249" i="2"/>
  <c r="M249" i="2"/>
  <c r="L249" i="2"/>
  <c r="K249" i="2"/>
  <c r="J249" i="2"/>
  <c r="I249" i="2"/>
  <c r="G249" i="2"/>
  <c r="B249" i="2" s="1"/>
  <c r="F249" i="2"/>
  <c r="H249" i="2" s="1"/>
  <c r="E249" i="2"/>
  <c r="D249" i="2"/>
  <c r="AI248" i="2"/>
  <c r="AH248" i="2"/>
  <c r="AG248" i="2"/>
  <c r="AF248" i="2"/>
  <c r="AE248" i="2"/>
  <c r="AD248" i="2"/>
  <c r="AC248" i="2"/>
  <c r="AB248" i="2"/>
  <c r="AA248" i="2"/>
  <c r="Z248" i="2"/>
  <c r="Y248" i="2"/>
  <c r="X248" i="2"/>
  <c r="W248" i="2"/>
  <c r="V248" i="2"/>
  <c r="T248" i="2"/>
  <c r="C248" i="2" s="1"/>
  <c r="R248" i="2"/>
  <c r="S248" i="2" s="1"/>
  <c r="Q248" i="2"/>
  <c r="O248" i="2"/>
  <c r="P248" i="2" s="1"/>
  <c r="N248" i="2"/>
  <c r="M248" i="2"/>
  <c r="L248" i="2"/>
  <c r="K248" i="2"/>
  <c r="J248" i="2"/>
  <c r="I248" i="2"/>
  <c r="G248" i="2"/>
  <c r="B248" i="2" s="1"/>
  <c r="F248" i="2"/>
  <c r="A248" i="2" s="1"/>
  <c r="E248" i="2"/>
  <c r="D248" i="2"/>
  <c r="AI247" i="2"/>
  <c r="AH247" i="2"/>
  <c r="AG247" i="2"/>
  <c r="AF247" i="2"/>
  <c r="AE247" i="2"/>
  <c r="AD247" i="2"/>
  <c r="AC247" i="2"/>
  <c r="AB247" i="2"/>
  <c r="AA247" i="2"/>
  <c r="Z247" i="2"/>
  <c r="Y247" i="2"/>
  <c r="X247" i="2"/>
  <c r="W247" i="2"/>
  <c r="V247" i="2"/>
  <c r="T247" i="2"/>
  <c r="C247" i="2" s="1"/>
  <c r="R247" i="2"/>
  <c r="S247" i="2" s="1"/>
  <c r="Q247" i="2"/>
  <c r="O247" i="2"/>
  <c r="P247" i="2" s="1"/>
  <c r="N247" i="2"/>
  <c r="M247" i="2"/>
  <c r="L247" i="2"/>
  <c r="K247" i="2"/>
  <c r="J247" i="2"/>
  <c r="I247" i="2"/>
  <c r="G247" i="2"/>
  <c r="B247" i="2" s="1"/>
  <c r="F247" i="2"/>
  <c r="A247" i="2" s="1"/>
  <c r="E247" i="2"/>
  <c r="D247" i="2"/>
  <c r="AI246" i="2"/>
  <c r="AH246" i="2"/>
  <c r="AG246" i="2"/>
  <c r="AF246" i="2"/>
  <c r="AE246" i="2"/>
  <c r="AD246" i="2"/>
  <c r="AC246" i="2"/>
  <c r="AB246" i="2"/>
  <c r="AA246" i="2"/>
  <c r="Z246" i="2"/>
  <c r="Y246" i="2"/>
  <c r="X246" i="2"/>
  <c r="W246" i="2"/>
  <c r="V246" i="2"/>
  <c r="T246" i="2"/>
  <c r="C246" i="2" s="1"/>
  <c r="R246" i="2"/>
  <c r="S246" i="2" s="1"/>
  <c r="Q246" i="2"/>
  <c r="O246" i="2"/>
  <c r="P246" i="2" s="1"/>
  <c r="N246" i="2"/>
  <c r="M246" i="2"/>
  <c r="L246" i="2"/>
  <c r="K246" i="2"/>
  <c r="J246" i="2"/>
  <c r="I246" i="2"/>
  <c r="G246" i="2"/>
  <c r="B246" i="2" s="1"/>
  <c r="F246" i="2"/>
  <c r="A246" i="2" s="1"/>
  <c r="E246" i="2"/>
  <c r="D246" i="2"/>
  <c r="AI245" i="2"/>
  <c r="AH245" i="2"/>
  <c r="AG245" i="2"/>
  <c r="AF245" i="2"/>
  <c r="AE245" i="2"/>
  <c r="AD245" i="2"/>
  <c r="AC245" i="2"/>
  <c r="AB245" i="2"/>
  <c r="AA245" i="2"/>
  <c r="Z245" i="2"/>
  <c r="Y245" i="2"/>
  <c r="X245" i="2"/>
  <c r="W245" i="2"/>
  <c r="V245" i="2"/>
  <c r="T245" i="2"/>
  <c r="C245" i="2" s="1"/>
  <c r="R245" i="2"/>
  <c r="S245" i="2" s="1"/>
  <c r="Q245" i="2"/>
  <c r="O245" i="2"/>
  <c r="P245" i="2" s="1"/>
  <c r="N245" i="2"/>
  <c r="M245" i="2"/>
  <c r="L245" i="2"/>
  <c r="K245" i="2"/>
  <c r="J245" i="2"/>
  <c r="I245" i="2"/>
  <c r="G245" i="2"/>
  <c r="B245" i="2" s="1"/>
  <c r="F245" i="2"/>
  <c r="A245" i="2" s="1"/>
  <c r="E245" i="2"/>
  <c r="D245" i="2"/>
  <c r="AI244" i="2"/>
  <c r="AH244" i="2"/>
  <c r="AG244" i="2"/>
  <c r="AF244" i="2"/>
  <c r="AE244" i="2"/>
  <c r="AD244" i="2"/>
  <c r="AC244" i="2"/>
  <c r="AB244" i="2"/>
  <c r="AA244" i="2"/>
  <c r="Z244" i="2"/>
  <c r="Y244" i="2"/>
  <c r="X244" i="2"/>
  <c r="W244" i="2"/>
  <c r="V244" i="2"/>
  <c r="T244" i="2"/>
  <c r="C244" i="2" s="1"/>
  <c r="R244" i="2"/>
  <c r="S244" i="2" s="1"/>
  <c r="Q244" i="2"/>
  <c r="O244" i="2"/>
  <c r="P244" i="2" s="1"/>
  <c r="N244" i="2"/>
  <c r="M244" i="2"/>
  <c r="L244" i="2"/>
  <c r="K244" i="2"/>
  <c r="J244" i="2"/>
  <c r="I244" i="2"/>
  <c r="G244" i="2"/>
  <c r="B244" i="2" s="1"/>
  <c r="F244" i="2"/>
  <c r="H244" i="2" s="1"/>
  <c r="E244" i="2"/>
  <c r="D244" i="2"/>
  <c r="AI243" i="2"/>
  <c r="AH243" i="2"/>
  <c r="AG243" i="2"/>
  <c r="AF243" i="2"/>
  <c r="AE243" i="2"/>
  <c r="AD243" i="2"/>
  <c r="AC243" i="2"/>
  <c r="AB243" i="2"/>
  <c r="AA243" i="2"/>
  <c r="Z243" i="2"/>
  <c r="Y243" i="2"/>
  <c r="X243" i="2"/>
  <c r="W243" i="2"/>
  <c r="V243" i="2"/>
  <c r="T243" i="2"/>
  <c r="C243" i="2" s="1"/>
  <c r="R243" i="2"/>
  <c r="S243" i="2" s="1"/>
  <c r="Q243" i="2"/>
  <c r="O243" i="2"/>
  <c r="P243" i="2" s="1"/>
  <c r="N243" i="2"/>
  <c r="M243" i="2"/>
  <c r="L243" i="2"/>
  <c r="K243" i="2"/>
  <c r="J243" i="2"/>
  <c r="I243" i="2"/>
  <c r="G243" i="2"/>
  <c r="B243" i="2" s="1"/>
  <c r="F243" i="2"/>
  <c r="H243" i="2" s="1"/>
  <c r="E243" i="2"/>
  <c r="D243" i="2"/>
  <c r="AI242" i="2"/>
  <c r="AH242" i="2"/>
  <c r="AG242" i="2"/>
  <c r="AF242" i="2"/>
  <c r="AE242" i="2"/>
  <c r="AD242" i="2"/>
  <c r="AC242" i="2"/>
  <c r="AB242" i="2"/>
  <c r="AA242" i="2"/>
  <c r="Z242" i="2"/>
  <c r="Y242" i="2"/>
  <c r="X242" i="2"/>
  <c r="W242" i="2"/>
  <c r="V242" i="2"/>
  <c r="T242" i="2"/>
  <c r="C242" i="2" s="1"/>
  <c r="R242" i="2"/>
  <c r="S242" i="2" s="1"/>
  <c r="Q242" i="2"/>
  <c r="O242" i="2"/>
  <c r="P242" i="2" s="1"/>
  <c r="N242" i="2"/>
  <c r="M242" i="2"/>
  <c r="L242" i="2"/>
  <c r="K242" i="2"/>
  <c r="J242" i="2"/>
  <c r="I242" i="2"/>
  <c r="G242" i="2"/>
  <c r="B242" i="2" s="1"/>
  <c r="F242" i="2"/>
  <c r="A242" i="2" s="1"/>
  <c r="E242" i="2"/>
  <c r="D242" i="2"/>
  <c r="AI241" i="2"/>
  <c r="AH241" i="2"/>
  <c r="AG241" i="2"/>
  <c r="AF241" i="2"/>
  <c r="AE241" i="2"/>
  <c r="AD241" i="2"/>
  <c r="AC241" i="2"/>
  <c r="AB241" i="2"/>
  <c r="AA241" i="2"/>
  <c r="Z241" i="2"/>
  <c r="Y241" i="2"/>
  <c r="X241" i="2"/>
  <c r="W241" i="2"/>
  <c r="V241" i="2"/>
  <c r="T241" i="2"/>
  <c r="C241" i="2" s="1"/>
  <c r="R241" i="2"/>
  <c r="S241" i="2" s="1"/>
  <c r="Q241" i="2"/>
  <c r="O241" i="2"/>
  <c r="P241" i="2" s="1"/>
  <c r="N241" i="2"/>
  <c r="M241" i="2"/>
  <c r="L241" i="2"/>
  <c r="K241" i="2"/>
  <c r="J241" i="2"/>
  <c r="I241" i="2"/>
  <c r="H241" i="2"/>
  <c r="G241" i="2"/>
  <c r="B241" i="2" s="1"/>
  <c r="F241" i="2"/>
  <c r="A241" i="2" s="1"/>
  <c r="E241" i="2"/>
  <c r="D241" i="2"/>
  <c r="AI240" i="2"/>
  <c r="AH240" i="2"/>
  <c r="AG240" i="2"/>
  <c r="AF240" i="2"/>
  <c r="AE240" i="2"/>
  <c r="AD240" i="2"/>
  <c r="AC240" i="2"/>
  <c r="AB240" i="2"/>
  <c r="AA240" i="2"/>
  <c r="Z240" i="2"/>
  <c r="Y240" i="2"/>
  <c r="X240" i="2"/>
  <c r="W240" i="2"/>
  <c r="V240" i="2"/>
  <c r="T240" i="2"/>
  <c r="C240" i="2" s="1"/>
  <c r="R240" i="2"/>
  <c r="S240" i="2" s="1"/>
  <c r="Q240" i="2"/>
  <c r="O240" i="2"/>
  <c r="P240" i="2" s="1"/>
  <c r="N240" i="2"/>
  <c r="M240" i="2"/>
  <c r="L240" i="2"/>
  <c r="K240" i="2"/>
  <c r="J240" i="2"/>
  <c r="I240" i="2"/>
  <c r="G240" i="2"/>
  <c r="B240" i="2" s="1"/>
  <c r="F240" i="2"/>
  <c r="A240" i="2" s="1"/>
  <c r="E240" i="2"/>
  <c r="D240" i="2"/>
  <c r="AI239" i="2"/>
  <c r="AH239" i="2"/>
  <c r="AG239" i="2"/>
  <c r="AF239" i="2"/>
  <c r="AE239" i="2"/>
  <c r="AD239" i="2"/>
  <c r="AC239" i="2"/>
  <c r="AB239" i="2"/>
  <c r="AA239" i="2"/>
  <c r="Z239" i="2"/>
  <c r="Y239" i="2"/>
  <c r="X239" i="2"/>
  <c r="W239" i="2"/>
  <c r="V239" i="2"/>
  <c r="T239" i="2"/>
  <c r="C239" i="2" s="1"/>
  <c r="R239" i="2"/>
  <c r="S239" i="2" s="1"/>
  <c r="Q239" i="2"/>
  <c r="O239" i="2"/>
  <c r="P239" i="2" s="1"/>
  <c r="N239" i="2"/>
  <c r="M239" i="2"/>
  <c r="L239" i="2"/>
  <c r="K239" i="2"/>
  <c r="J239" i="2"/>
  <c r="I239" i="2"/>
  <c r="G239" i="2"/>
  <c r="B239" i="2" s="1"/>
  <c r="F239" i="2"/>
  <c r="A239" i="2" s="1"/>
  <c r="E239" i="2"/>
  <c r="D239" i="2"/>
  <c r="AI238" i="2"/>
  <c r="AH238" i="2"/>
  <c r="AG238" i="2"/>
  <c r="AF238" i="2"/>
  <c r="AE238" i="2"/>
  <c r="AD238" i="2"/>
  <c r="AC238" i="2"/>
  <c r="AB238" i="2"/>
  <c r="AA238" i="2"/>
  <c r="Z238" i="2"/>
  <c r="Y238" i="2"/>
  <c r="X238" i="2"/>
  <c r="W238" i="2"/>
  <c r="V238" i="2"/>
  <c r="T238" i="2"/>
  <c r="C238" i="2" s="1"/>
  <c r="R238" i="2"/>
  <c r="S238" i="2" s="1"/>
  <c r="Q238" i="2"/>
  <c r="O238" i="2"/>
  <c r="P238" i="2" s="1"/>
  <c r="N238" i="2"/>
  <c r="M238" i="2"/>
  <c r="L238" i="2"/>
  <c r="K238" i="2"/>
  <c r="J238" i="2"/>
  <c r="I238" i="2"/>
  <c r="G238" i="2"/>
  <c r="B238" i="2" s="1"/>
  <c r="F238" i="2"/>
  <c r="A238" i="2" s="1"/>
  <c r="E238" i="2"/>
  <c r="D238" i="2"/>
  <c r="AI237" i="2"/>
  <c r="AH237" i="2"/>
  <c r="AG237" i="2"/>
  <c r="AF237" i="2"/>
  <c r="AE237" i="2"/>
  <c r="AD237" i="2"/>
  <c r="AC237" i="2"/>
  <c r="AB237" i="2"/>
  <c r="AA237" i="2"/>
  <c r="Z237" i="2"/>
  <c r="Y237" i="2"/>
  <c r="X237" i="2"/>
  <c r="W237" i="2"/>
  <c r="V237" i="2"/>
  <c r="T237" i="2"/>
  <c r="C237" i="2" s="1"/>
  <c r="R237" i="2"/>
  <c r="S237" i="2" s="1"/>
  <c r="Q237" i="2"/>
  <c r="O237" i="2"/>
  <c r="P237" i="2" s="1"/>
  <c r="N237" i="2"/>
  <c r="M237" i="2"/>
  <c r="L237" i="2"/>
  <c r="K237" i="2"/>
  <c r="J237" i="2"/>
  <c r="I237" i="2"/>
  <c r="G237" i="2"/>
  <c r="B237" i="2" s="1"/>
  <c r="F237" i="2"/>
  <c r="A237" i="2" s="1"/>
  <c r="E237" i="2"/>
  <c r="D237" i="2"/>
  <c r="AI236" i="2"/>
  <c r="AH236" i="2"/>
  <c r="AG236" i="2"/>
  <c r="AF236" i="2"/>
  <c r="AE236" i="2"/>
  <c r="AD236" i="2"/>
  <c r="AC236" i="2"/>
  <c r="AB236" i="2"/>
  <c r="AA236" i="2"/>
  <c r="Z236" i="2"/>
  <c r="Y236" i="2"/>
  <c r="X236" i="2"/>
  <c r="W236" i="2"/>
  <c r="V236" i="2"/>
  <c r="T236" i="2"/>
  <c r="C236" i="2" s="1"/>
  <c r="R236" i="2"/>
  <c r="S236" i="2" s="1"/>
  <c r="Q236" i="2"/>
  <c r="O236" i="2"/>
  <c r="P236" i="2" s="1"/>
  <c r="N236" i="2"/>
  <c r="M236" i="2"/>
  <c r="L236" i="2"/>
  <c r="K236" i="2"/>
  <c r="J236" i="2"/>
  <c r="I236" i="2"/>
  <c r="G236" i="2"/>
  <c r="B236" i="2" s="1"/>
  <c r="F236" i="2"/>
  <c r="H236" i="2" s="1"/>
  <c r="E236" i="2"/>
  <c r="D236" i="2"/>
  <c r="AI235" i="2"/>
  <c r="AH235" i="2"/>
  <c r="AG235" i="2"/>
  <c r="AF235" i="2"/>
  <c r="AE235" i="2"/>
  <c r="AD235" i="2"/>
  <c r="AC235" i="2"/>
  <c r="AB235" i="2"/>
  <c r="AA235" i="2"/>
  <c r="Z235" i="2"/>
  <c r="Y235" i="2"/>
  <c r="X235" i="2"/>
  <c r="W235" i="2"/>
  <c r="V235" i="2"/>
  <c r="T235" i="2"/>
  <c r="C235" i="2" s="1"/>
  <c r="R235" i="2"/>
  <c r="S235" i="2" s="1"/>
  <c r="Q235" i="2"/>
  <c r="O235" i="2"/>
  <c r="P235" i="2" s="1"/>
  <c r="N235" i="2"/>
  <c r="M235" i="2"/>
  <c r="L235" i="2"/>
  <c r="K235" i="2"/>
  <c r="J235" i="2"/>
  <c r="I235" i="2"/>
  <c r="G235" i="2"/>
  <c r="B235" i="2" s="1"/>
  <c r="F235" i="2"/>
  <c r="H235" i="2" s="1"/>
  <c r="E235" i="2"/>
  <c r="D235" i="2"/>
  <c r="AI234" i="2"/>
  <c r="AH234" i="2"/>
  <c r="AG234" i="2"/>
  <c r="AF234" i="2"/>
  <c r="AE234" i="2"/>
  <c r="AD234" i="2"/>
  <c r="AC234" i="2"/>
  <c r="AB234" i="2"/>
  <c r="AA234" i="2"/>
  <c r="Z234" i="2"/>
  <c r="Y234" i="2"/>
  <c r="X234" i="2"/>
  <c r="W234" i="2"/>
  <c r="V234" i="2"/>
  <c r="T234" i="2"/>
  <c r="C234" i="2" s="1"/>
  <c r="R234" i="2"/>
  <c r="S234" i="2" s="1"/>
  <c r="Q234" i="2"/>
  <c r="O234" i="2"/>
  <c r="P234" i="2" s="1"/>
  <c r="N234" i="2"/>
  <c r="M234" i="2"/>
  <c r="L234" i="2"/>
  <c r="K234" i="2"/>
  <c r="J234" i="2"/>
  <c r="I234" i="2"/>
  <c r="G234" i="2"/>
  <c r="B234" i="2" s="1"/>
  <c r="F234" i="2"/>
  <c r="A234" i="2" s="1"/>
  <c r="E234" i="2"/>
  <c r="D234" i="2"/>
  <c r="AI233" i="2"/>
  <c r="AH233" i="2"/>
  <c r="AG233" i="2"/>
  <c r="AF233" i="2"/>
  <c r="AE233" i="2"/>
  <c r="AD233" i="2"/>
  <c r="AC233" i="2"/>
  <c r="AB233" i="2"/>
  <c r="AA233" i="2"/>
  <c r="Z233" i="2"/>
  <c r="Y233" i="2"/>
  <c r="X233" i="2"/>
  <c r="W233" i="2"/>
  <c r="V233" i="2"/>
  <c r="T233" i="2"/>
  <c r="C233" i="2" s="1"/>
  <c r="R233" i="2"/>
  <c r="S233" i="2" s="1"/>
  <c r="Q233" i="2"/>
  <c r="O233" i="2"/>
  <c r="P233" i="2" s="1"/>
  <c r="N233" i="2"/>
  <c r="M233" i="2"/>
  <c r="L233" i="2"/>
  <c r="K233" i="2"/>
  <c r="J233" i="2"/>
  <c r="I233" i="2"/>
  <c r="G233" i="2"/>
  <c r="B233" i="2" s="1"/>
  <c r="F233" i="2"/>
  <c r="A233" i="2" s="1"/>
  <c r="E233" i="2"/>
  <c r="D233" i="2"/>
  <c r="AI232" i="2"/>
  <c r="AH232" i="2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T232" i="2"/>
  <c r="C232" i="2" s="1"/>
  <c r="R232" i="2"/>
  <c r="S232" i="2" s="1"/>
  <c r="Q232" i="2"/>
  <c r="O232" i="2"/>
  <c r="P232" i="2" s="1"/>
  <c r="N232" i="2"/>
  <c r="M232" i="2"/>
  <c r="L232" i="2"/>
  <c r="K232" i="2"/>
  <c r="J232" i="2"/>
  <c r="I232" i="2"/>
  <c r="G232" i="2"/>
  <c r="B232" i="2" s="1"/>
  <c r="F232" i="2"/>
  <c r="A232" i="2" s="1"/>
  <c r="E232" i="2"/>
  <c r="D232" i="2"/>
  <c r="AI231" i="2"/>
  <c r="AH231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T231" i="2"/>
  <c r="C231" i="2" s="1"/>
  <c r="R231" i="2"/>
  <c r="S231" i="2" s="1"/>
  <c r="Q231" i="2"/>
  <c r="O231" i="2"/>
  <c r="P231" i="2" s="1"/>
  <c r="N231" i="2"/>
  <c r="M231" i="2"/>
  <c r="L231" i="2"/>
  <c r="K231" i="2"/>
  <c r="J231" i="2"/>
  <c r="I231" i="2"/>
  <c r="G231" i="2"/>
  <c r="B231" i="2" s="1"/>
  <c r="F231" i="2"/>
  <c r="A231" i="2" s="1"/>
  <c r="E231" i="2"/>
  <c r="D231" i="2"/>
  <c r="AI230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T230" i="2"/>
  <c r="C230" i="2" s="1"/>
  <c r="R230" i="2"/>
  <c r="S230" i="2" s="1"/>
  <c r="Q230" i="2"/>
  <c r="O230" i="2"/>
  <c r="P230" i="2" s="1"/>
  <c r="N230" i="2"/>
  <c r="M230" i="2"/>
  <c r="L230" i="2"/>
  <c r="K230" i="2"/>
  <c r="J230" i="2"/>
  <c r="I230" i="2"/>
  <c r="G230" i="2"/>
  <c r="B230" i="2" s="1"/>
  <c r="F230" i="2"/>
  <c r="A230" i="2" s="1"/>
  <c r="E230" i="2"/>
  <c r="D230" i="2"/>
  <c r="AI229" i="2"/>
  <c r="AH229" i="2"/>
  <c r="AG229" i="2"/>
  <c r="AF229" i="2"/>
  <c r="AE229" i="2"/>
  <c r="AD229" i="2"/>
  <c r="AC229" i="2"/>
  <c r="AB229" i="2"/>
  <c r="AA229" i="2"/>
  <c r="Z229" i="2"/>
  <c r="Y229" i="2"/>
  <c r="X229" i="2"/>
  <c r="W229" i="2"/>
  <c r="V229" i="2"/>
  <c r="T229" i="2"/>
  <c r="C229" i="2" s="1"/>
  <c r="R229" i="2"/>
  <c r="S229" i="2" s="1"/>
  <c r="Q229" i="2"/>
  <c r="O229" i="2"/>
  <c r="P229" i="2" s="1"/>
  <c r="N229" i="2"/>
  <c r="M229" i="2"/>
  <c r="L229" i="2"/>
  <c r="K229" i="2"/>
  <c r="J229" i="2"/>
  <c r="I229" i="2"/>
  <c r="G229" i="2"/>
  <c r="B229" i="2" s="1"/>
  <c r="F229" i="2"/>
  <c r="E229" i="2"/>
  <c r="D229" i="2"/>
  <c r="AI228" i="2"/>
  <c r="AH228" i="2"/>
  <c r="AG228" i="2"/>
  <c r="AF228" i="2"/>
  <c r="AE228" i="2"/>
  <c r="AD228" i="2"/>
  <c r="AC228" i="2"/>
  <c r="AB228" i="2"/>
  <c r="AA228" i="2"/>
  <c r="Z228" i="2"/>
  <c r="Y228" i="2"/>
  <c r="X228" i="2"/>
  <c r="W228" i="2"/>
  <c r="V228" i="2"/>
  <c r="T228" i="2"/>
  <c r="C228" i="2" s="1"/>
  <c r="R228" i="2"/>
  <c r="S228" i="2" s="1"/>
  <c r="Q228" i="2"/>
  <c r="O228" i="2"/>
  <c r="P228" i="2" s="1"/>
  <c r="N228" i="2"/>
  <c r="M228" i="2"/>
  <c r="L228" i="2"/>
  <c r="K228" i="2"/>
  <c r="J228" i="2"/>
  <c r="I228" i="2"/>
  <c r="G228" i="2"/>
  <c r="B228" i="2" s="1"/>
  <c r="F228" i="2"/>
  <c r="H228" i="2" s="1"/>
  <c r="E228" i="2"/>
  <c r="D228" i="2"/>
  <c r="AI227" i="2"/>
  <c r="AH227" i="2"/>
  <c r="AG227" i="2"/>
  <c r="AF227" i="2"/>
  <c r="AE227" i="2"/>
  <c r="AD227" i="2"/>
  <c r="AC227" i="2"/>
  <c r="AB227" i="2"/>
  <c r="AA227" i="2"/>
  <c r="Z227" i="2"/>
  <c r="Y227" i="2"/>
  <c r="X227" i="2"/>
  <c r="W227" i="2"/>
  <c r="V227" i="2"/>
  <c r="T227" i="2"/>
  <c r="C227" i="2" s="1"/>
  <c r="R227" i="2"/>
  <c r="S227" i="2" s="1"/>
  <c r="Q227" i="2"/>
  <c r="O227" i="2"/>
  <c r="P227" i="2" s="1"/>
  <c r="N227" i="2"/>
  <c r="M227" i="2"/>
  <c r="L227" i="2"/>
  <c r="K227" i="2"/>
  <c r="J227" i="2"/>
  <c r="I227" i="2"/>
  <c r="G227" i="2"/>
  <c r="B227" i="2" s="1"/>
  <c r="F227" i="2"/>
  <c r="H227" i="2" s="1"/>
  <c r="E227" i="2"/>
  <c r="D227" i="2"/>
  <c r="AI226" i="2"/>
  <c r="AH226" i="2"/>
  <c r="AG226" i="2"/>
  <c r="AF226" i="2"/>
  <c r="AE226" i="2"/>
  <c r="AD226" i="2"/>
  <c r="AC226" i="2"/>
  <c r="AB226" i="2"/>
  <c r="AA226" i="2"/>
  <c r="Z226" i="2"/>
  <c r="Y226" i="2"/>
  <c r="X226" i="2"/>
  <c r="W226" i="2"/>
  <c r="V226" i="2"/>
  <c r="T226" i="2"/>
  <c r="C226" i="2" s="1"/>
  <c r="R226" i="2"/>
  <c r="S226" i="2" s="1"/>
  <c r="Q226" i="2"/>
  <c r="O226" i="2"/>
  <c r="P226" i="2" s="1"/>
  <c r="N226" i="2"/>
  <c r="M226" i="2"/>
  <c r="L226" i="2"/>
  <c r="K226" i="2"/>
  <c r="J226" i="2"/>
  <c r="I226" i="2"/>
  <c r="G226" i="2"/>
  <c r="B226" i="2" s="1"/>
  <c r="F226" i="2"/>
  <c r="A226" i="2" s="1"/>
  <c r="E226" i="2"/>
  <c r="D226" i="2"/>
  <c r="AI225" i="2"/>
  <c r="AH225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T225" i="2"/>
  <c r="C225" i="2" s="1"/>
  <c r="R225" i="2"/>
  <c r="S225" i="2" s="1"/>
  <c r="Q225" i="2"/>
  <c r="O225" i="2"/>
  <c r="P225" i="2" s="1"/>
  <c r="N225" i="2"/>
  <c r="M225" i="2"/>
  <c r="L225" i="2"/>
  <c r="K225" i="2"/>
  <c r="J225" i="2"/>
  <c r="I225" i="2"/>
  <c r="G225" i="2"/>
  <c r="B225" i="2" s="1"/>
  <c r="F225" i="2"/>
  <c r="A225" i="2" s="1"/>
  <c r="E225" i="2"/>
  <c r="D225" i="2"/>
  <c r="AI224" i="2"/>
  <c r="AH224" i="2"/>
  <c r="AG224" i="2"/>
  <c r="AF224" i="2"/>
  <c r="AE224" i="2"/>
  <c r="AD224" i="2"/>
  <c r="AC224" i="2"/>
  <c r="AB224" i="2"/>
  <c r="AA224" i="2"/>
  <c r="Z224" i="2"/>
  <c r="Y224" i="2"/>
  <c r="X224" i="2"/>
  <c r="W224" i="2"/>
  <c r="V224" i="2"/>
  <c r="T224" i="2"/>
  <c r="C224" i="2" s="1"/>
  <c r="R224" i="2"/>
  <c r="S224" i="2" s="1"/>
  <c r="Q224" i="2"/>
  <c r="O224" i="2"/>
  <c r="P224" i="2" s="1"/>
  <c r="N224" i="2"/>
  <c r="M224" i="2"/>
  <c r="L224" i="2"/>
  <c r="K224" i="2"/>
  <c r="J224" i="2"/>
  <c r="I224" i="2"/>
  <c r="G224" i="2"/>
  <c r="B224" i="2" s="1"/>
  <c r="F224" i="2"/>
  <c r="A224" i="2" s="1"/>
  <c r="E224" i="2"/>
  <c r="D224" i="2"/>
  <c r="AI223" i="2"/>
  <c r="AH223" i="2"/>
  <c r="AG223" i="2"/>
  <c r="AF223" i="2"/>
  <c r="AE223" i="2"/>
  <c r="AD223" i="2"/>
  <c r="AC223" i="2"/>
  <c r="AB223" i="2"/>
  <c r="AA223" i="2"/>
  <c r="Z223" i="2"/>
  <c r="Y223" i="2"/>
  <c r="X223" i="2"/>
  <c r="W223" i="2"/>
  <c r="V223" i="2"/>
  <c r="T223" i="2"/>
  <c r="C223" i="2" s="1"/>
  <c r="R223" i="2"/>
  <c r="S223" i="2" s="1"/>
  <c r="Q223" i="2"/>
  <c r="O223" i="2"/>
  <c r="P223" i="2" s="1"/>
  <c r="N223" i="2"/>
  <c r="M223" i="2"/>
  <c r="L223" i="2"/>
  <c r="K223" i="2"/>
  <c r="J223" i="2"/>
  <c r="I223" i="2"/>
  <c r="G223" i="2"/>
  <c r="B223" i="2" s="1"/>
  <c r="F223" i="2"/>
  <c r="A223" i="2" s="1"/>
  <c r="E223" i="2"/>
  <c r="D223" i="2"/>
  <c r="AI222" i="2"/>
  <c r="AH222" i="2"/>
  <c r="AG222" i="2"/>
  <c r="AF222" i="2"/>
  <c r="AE222" i="2"/>
  <c r="AD222" i="2"/>
  <c r="AC222" i="2"/>
  <c r="AB222" i="2"/>
  <c r="AA222" i="2"/>
  <c r="Z222" i="2"/>
  <c r="Y222" i="2"/>
  <c r="X222" i="2"/>
  <c r="W222" i="2"/>
  <c r="V222" i="2"/>
  <c r="T222" i="2"/>
  <c r="C222" i="2" s="1"/>
  <c r="R222" i="2"/>
  <c r="S222" i="2" s="1"/>
  <c r="Q222" i="2"/>
  <c r="O222" i="2"/>
  <c r="P222" i="2" s="1"/>
  <c r="N222" i="2"/>
  <c r="M222" i="2"/>
  <c r="L222" i="2"/>
  <c r="K222" i="2"/>
  <c r="J222" i="2"/>
  <c r="I222" i="2"/>
  <c r="G222" i="2"/>
  <c r="B222" i="2" s="1"/>
  <c r="F222" i="2"/>
  <c r="A222" i="2" s="1"/>
  <c r="E222" i="2"/>
  <c r="D222" i="2"/>
  <c r="AI221" i="2"/>
  <c r="AH221" i="2"/>
  <c r="AG221" i="2"/>
  <c r="AF221" i="2"/>
  <c r="AE221" i="2"/>
  <c r="AD221" i="2"/>
  <c r="AC221" i="2"/>
  <c r="AB221" i="2"/>
  <c r="AA221" i="2"/>
  <c r="Z221" i="2"/>
  <c r="Y221" i="2"/>
  <c r="X221" i="2"/>
  <c r="W221" i="2"/>
  <c r="V221" i="2"/>
  <c r="T221" i="2"/>
  <c r="C221" i="2" s="1"/>
  <c r="R221" i="2"/>
  <c r="S221" i="2" s="1"/>
  <c r="Q221" i="2"/>
  <c r="O221" i="2"/>
  <c r="P221" i="2" s="1"/>
  <c r="N221" i="2"/>
  <c r="M221" i="2"/>
  <c r="L221" i="2"/>
  <c r="K221" i="2"/>
  <c r="J221" i="2"/>
  <c r="I221" i="2"/>
  <c r="G221" i="2"/>
  <c r="B221" i="2" s="1"/>
  <c r="F221" i="2"/>
  <c r="H221" i="2" s="1"/>
  <c r="E221" i="2"/>
  <c r="D221" i="2"/>
  <c r="AI220" i="2"/>
  <c r="AH220" i="2"/>
  <c r="AG220" i="2"/>
  <c r="AF220" i="2"/>
  <c r="AE220" i="2"/>
  <c r="AD220" i="2"/>
  <c r="AC220" i="2"/>
  <c r="AB220" i="2"/>
  <c r="AA220" i="2"/>
  <c r="Z220" i="2"/>
  <c r="Y220" i="2"/>
  <c r="X220" i="2"/>
  <c r="W220" i="2"/>
  <c r="V220" i="2"/>
  <c r="T220" i="2"/>
  <c r="C220" i="2" s="1"/>
  <c r="R220" i="2"/>
  <c r="S220" i="2" s="1"/>
  <c r="Q220" i="2"/>
  <c r="O220" i="2"/>
  <c r="P220" i="2" s="1"/>
  <c r="N220" i="2"/>
  <c r="M220" i="2"/>
  <c r="L220" i="2"/>
  <c r="K220" i="2"/>
  <c r="J220" i="2"/>
  <c r="I220" i="2"/>
  <c r="G220" i="2"/>
  <c r="B220" i="2" s="1"/>
  <c r="F220" i="2"/>
  <c r="A220" i="2" s="1"/>
  <c r="E220" i="2"/>
  <c r="D220" i="2"/>
  <c r="AI219" i="2"/>
  <c r="AH219" i="2"/>
  <c r="AG219" i="2"/>
  <c r="AF219" i="2"/>
  <c r="AE219" i="2"/>
  <c r="AD219" i="2"/>
  <c r="AC219" i="2"/>
  <c r="AB219" i="2"/>
  <c r="AA219" i="2"/>
  <c r="Z219" i="2"/>
  <c r="Y219" i="2"/>
  <c r="X219" i="2"/>
  <c r="W219" i="2"/>
  <c r="V219" i="2"/>
  <c r="T219" i="2"/>
  <c r="C219" i="2" s="1"/>
  <c r="R219" i="2"/>
  <c r="S219" i="2" s="1"/>
  <c r="Q219" i="2"/>
  <c r="O219" i="2"/>
  <c r="P219" i="2" s="1"/>
  <c r="N219" i="2"/>
  <c r="M219" i="2"/>
  <c r="L219" i="2"/>
  <c r="K219" i="2"/>
  <c r="J219" i="2"/>
  <c r="I219" i="2"/>
  <c r="G219" i="2"/>
  <c r="B219" i="2" s="1"/>
  <c r="F219" i="2"/>
  <c r="H219" i="2" s="1"/>
  <c r="E219" i="2"/>
  <c r="D219" i="2"/>
  <c r="AI218" i="2"/>
  <c r="AH218" i="2"/>
  <c r="AG218" i="2"/>
  <c r="AF218" i="2"/>
  <c r="AE218" i="2"/>
  <c r="AD218" i="2"/>
  <c r="AC218" i="2"/>
  <c r="AB218" i="2"/>
  <c r="AA218" i="2"/>
  <c r="Z218" i="2"/>
  <c r="Y218" i="2"/>
  <c r="X218" i="2"/>
  <c r="W218" i="2"/>
  <c r="V218" i="2"/>
  <c r="T218" i="2"/>
  <c r="C218" i="2" s="1"/>
  <c r="R218" i="2"/>
  <c r="S218" i="2" s="1"/>
  <c r="Q218" i="2"/>
  <c r="O218" i="2"/>
  <c r="P218" i="2" s="1"/>
  <c r="N218" i="2"/>
  <c r="M218" i="2"/>
  <c r="L218" i="2"/>
  <c r="K218" i="2"/>
  <c r="J218" i="2"/>
  <c r="I218" i="2"/>
  <c r="G218" i="2"/>
  <c r="B218" i="2" s="1"/>
  <c r="F218" i="2"/>
  <c r="A218" i="2" s="1"/>
  <c r="E218" i="2"/>
  <c r="D218" i="2"/>
  <c r="AI217" i="2"/>
  <c r="AH217" i="2"/>
  <c r="AG217" i="2"/>
  <c r="AF217" i="2"/>
  <c r="AE217" i="2"/>
  <c r="AD217" i="2"/>
  <c r="AC217" i="2"/>
  <c r="AB217" i="2"/>
  <c r="AA217" i="2"/>
  <c r="Z217" i="2"/>
  <c r="Y217" i="2"/>
  <c r="X217" i="2"/>
  <c r="W217" i="2"/>
  <c r="V217" i="2"/>
  <c r="T217" i="2"/>
  <c r="C217" i="2" s="1"/>
  <c r="R217" i="2"/>
  <c r="S217" i="2" s="1"/>
  <c r="Q217" i="2"/>
  <c r="O217" i="2"/>
  <c r="P217" i="2" s="1"/>
  <c r="N217" i="2"/>
  <c r="M217" i="2"/>
  <c r="L217" i="2"/>
  <c r="K217" i="2"/>
  <c r="J217" i="2"/>
  <c r="I217" i="2"/>
  <c r="G217" i="2"/>
  <c r="B217" i="2" s="1"/>
  <c r="F217" i="2"/>
  <c r="H217" i="2" s="1"/>
  <c r="E217" i="2"/>
  <c r="D217" i="2"/>
  <c r="AI216" i="2"/>
  <c r="AH216" i="2"/>
  <c r="AG216" i="2"/>
  <c r="AF216" i="2"/>
  <c r="AE216" i="2"/>
  <c r="AD216" i="2"/>
  <c r="AC216" i="2"/>
  <c r="AB216" i="2"/>
  <c r="AA216" i="2"/>
  <c r="Z216" i="2"/>
  <c r="Y216" i="2"/>
  <c r="X216" i="2"/>
  <c r="W216" i="2"/>
  <c r="V216" i="2"/>
  <c r="T216" i="2"/>
  <c r="C216" i="2" s="1"/>
  <c r="R216" i="2"/>
  <c r="S216" i="2" s="1"/>
  <c r="Q216" i="2"/>
  <c r="O216" i="2"/>
  <c r="P216" i="2" s="1"/>
  <c r="N216" i="2"/>
  <c r="M216" i="2"/>
  <c r="L216" i="2"/>
  <c r="K216" i="2"/>
  <c r="J216" i="2"/>
  <c r="I216" i="2"/>
  <c r="G216" i="2"/>
  <c r="B216" i="2" s="1"/>
  <c r="F216" i="2"/>
  <c r="A216" i="2" s="1"/>
  <c r="E216" i="2"/>
  <c r="D216" i="2"/>
  <c r="AI215" i="2"/>
  <c r="AH215" i="2"/>
  <c r="AG215" i="2"/>
  <c r="AF215" i="2"/>
  <c r="AE215" i="2"/>
  <c r="AD215" i="2"/>
  <c r="AC215" i="2"/>
  <c r="AB215" i="2"/>
  <c r="AA215" i="2"/>
  <c r="Z215" i="2"/>
  <c r="Y215" i="2"/>
  <c r="X215" i="2"/>
  <c r="W215" i="2"/>
  <c r="V215" i="2"/>
  <c r="T215" i="2"/>
  <c r="C215" i="2" s="1"/>
  <c r="R215" i="2"/>
  <c r="S215" i="2" s="1"/>
  <c r="Q215" i="2"/>
  <c r="O215" i="2"/>
  <c r="P215" i="2" s="1"/>
  <c r="N215" i="2"/>
  <c r="M215" i="2"/>
  <c r="L215" i="2"/>
  <c r="K215" i="2"/>
  <c r="J215" i="2"/>
  <c r="I215" i="2"/>
  <c r="G215" i="2"/>
  <c r="B215" i="2" s="1"/>
  <c r="F215" i="2"/>
  <c r="A215" i="2" s="1"/>
  <c r="E215" i="2"/>
  <c r="D215" i="2"/>
  <c r="AI214" i="2"/>
  <c r="AH214" i="2"/>
  <c r="AG214" i="2"/>
  <c r="AF214" i="2"/>
  <c r="AE214" i="2"/>
  <c r="AD214" i="2"/>
  <c r="AC214" i="2"/>
  <c r="AB214" i="2"/>
  <c r="AA214" i="2"/>
  <c r="Z214" i="2"/>
  <c r="Y214" i="2"/>
  <c r="X214" i="2"/>
  <c r="W214" i="2"/>
  <c r="V214" i="2"/>
  <c r="T214" i="2"/>
  <c r="C214" i="2" s="1"/>
  <c r="R214" i="2"/>
  <c r="S214" i="2" s="1"/>
  <c r="Q214" i="2"/>
  <c r="O214" i="2"/>
  <c r="P214" i="2" s="1"/>
  <c r="N214" i="2"/>
  <c r="M214" i="2"/>
  <c r="L214" i="2"/>
  <c r="K214" i="2"/>
  <c r="J214" i="2"/>
  <c r="I214" i="2"/>
  <c r="G214" i="2"/>
  <c r="B214" i="2" s="1"/>
  <c r="F214" i="2"/>
  <c r="H214" i="2" s="1"/>
  <c r="E214" i="2"/>
  <c r="D214" i="2"/>
  <c r="AI213" i="2"/>
  <c r="AH213" i="2"/>
  <c r="AG213" i="2"/>
  <c r="AF213" i="2"/>
  <c r="AE213" i="2"/>
  <c r="AD213" i="2"/>
  <c r="AC213" i="2"/>
  <c r="AB213" i="2"/>
  <c r="AA213" i="2"/>
  <c r="Z213" i="2"/>
  <c r="Y213" i="2"/>
  <c r="X213" i="2"/>
  <c r="W213" i="2"/>
  <c r="V213" i="2"/>
  <c r="T213" i="2"/>
  <c r="C213" i="2" s="1"/>
  <c r="R213" i="2"/>
  <c r="S213" i="2" s="1"/>
  <c r="Q213" i="2"/>
  <c r="O213" i="2"/>
  <c r="P213" i="2" s="1"/>
  <c r="N213" i="2"/>
  <c r="M213" i="2"/>
  <c r="L213" i="2"/>
  <c r="K213" i="2"/>
  <c r="J213" i="2"/>
  <c r="I213" i="2"/>
  <c r="G213" i="2"/>
  <c r="B213" i="2" s="1"/>
  <c r="F213" i="2"/>
  <c r="H213" i="2" s="1"/>
  <c r="E213" i="2"/>
  <c r="D213" i="2"/>
  <c r="AI212" i="2"/>
  <c r="AH212" i="2"/>
  <c r="AG212" i="2"/>
  <c r="AF212" i="2"/>
  <c r="AE212" i="2"/>
  <c r="AD212" i="2"/>
  <c r="AC212" i="2"/>
  <c r="AB212" i="2"/>
  <c r="AA212" i="2"/>
  <c r="Z212" i="2"/>
  <c r="Y212" i="2"/>
  <c r="X212" i="2"/>
  <c r="W212" i="2"/>
  <c r="V212" i="2"/>
  <c r="T212" i="2"/>
  <c r="C212" i="2" s="1"/>
  <c r="R212" i="2"/>
  <c r="S212" i="2" s="1"/>
  <c r="Q212" i="2"/>
  <c r="O212" i="2"/>
  <c r="P212" i="2" s="1"/>
  <c r="N212" i="2"/>
  <c r="M212" i="2"/>
  <c r="L212" i="2"/>
  <c r="K212" i="2"/>
  <c r="J212" i="2"/>
  <c r="I212" i="2"/>
  <c r="G212" i="2"/>
  <c r="B212" i="2" s="1"/>
  <c r="F212" i="2"/>
  <c r="A212" i="2" s="1"/>
  <c r="E212" i="2"/>
  <c r="D212" i="2"/>
  <c r="AI211" i="2"/>
  <c r="AH211" i="2"/>
  <c r="AG211" i="2"/>
  <c r="AF211" i="2"/>
  <c r="AE211" i="2"/>
  <c r="AD211" i="2"/>
  <c r="AC211" i="2"/>
  <c r="AB211" i="2"/>
  <c r="AA211" i="2"/>
  <c r="Z211" i="2"/>
  <c r="Y211" i="2"/>
  <c r="X211" i="2"/>
  <c r="W211" i="2"/>
  <c r="V211" i="2"/>
  <c r="T211" i="2"/>
  <c r="C211" i="2" s="1"/>
  <c r="R211" i="2"/>
  <c r="S211" i="2" s="1"/>
  <c r="Q211" i="2"/>
  <c r="O211" i="2"/>
  <c r="P211" i="2" s="1"/>
  <c r="N211" i="2"/>
  <c r="M211" i="2"/>
  <c r="L211" i="2"/>
  <c r="K211" i="2"/>
  <c r="J211" i="2"/>
  <c r="I211" i="2"/>
  <c r="G211" i="2"/>
  <c r="B211" i="2" s="1"/>
  <c r="F211" i="2"/>
  <c r="A211" i="2" s="1"/>
  <c r="E211" i="2"/>
  <c r="D211" i="2"/>
  <c r="AI210" i="2"/>
  <c r="AH210" i="2"/>
  <c r="AG210" i="2"/>
  <c r="AF210" i="2"/>
  <c r="AE210" i="2"/>
  <c r="AD210" i="2"/>
  <c r="AC210" i="2"/>
  <c r="AB210" i="2"/>
  <c r="AA210" i="2"/>
  <c r="Z210" i="2"/>
  <c r="Y210" i="2"/>
  <c r="X210" i="2"/>
  <c r="W210" i="2"/>
  <c r="V210" i="2"/>
  <c r="T210" i="2"/>
  <c r="C210" i="2" s="1"/>
  <c r="R210" i="2"/>
  <c r="S210" i="2" s="1"/>
  <c r="Q210" i="2"/>
  <c r="O210" i="2"/>
  <c r="P210" i="2" s="1"/>
  <c r="N210" i="2"/>
  <c r="M210" i="2"/>
  <c r="L210" i="2"/>
  <c r="K210" i="2"/>
  <c r="J210" i="2"/>
  <c r="I210" i="2"/>
  <c r="G210" i="2"/>
  <c r="B210" i="2" s="1"/>
  <c r="F210" i="2"/>
  <c r="H210" i="2" s="1"/>
  <c r="E210" i="2"/>
  <c r="D210" i="2"/>
  <c r="AI209" i="2"/>
  <c r="AH209" i="2"/>
  <c r="AG209" i="2"/>
  <c r="AF209" i="2"/>
  <c r="AE209" i="2"/>
  <c r="AD209" i="2"/>
  <c r="AC209" i="2"/>
  <c r="AB209" i="2"/>
  <c r="AA209" i="2"/>
  <c r="Z209" i="2"/>
  <c r="Y209" i="2"/>
  <c r="X209" i="2"/>
  <c r="W209" i="2"/>
  <c r="V209" i="2"/>
  <c r="T209" i="2"/>
  <c r="C209" i="2" s="1"/>
  <c r="R209" i="2"/>
  <c r="S209" i="2" s="1"/>
  <c r="Q209" i="2"/>
  <c r="O209" i="2"/>
  <c r="P209" i="2" s="1"/>
  <c r="N209" i="2"/>
  <c r="M209" i="2"/>
  <c r="L209" i="2"/>
  <c r="K209" i="2"/>
  <c r="J209" i="2"/>
  <c r="I209" i="2"/>
  <c r="G209" i="2"/>
  <c r="B209" i="2" s="1"/>
  <c r="F209" i="2"/>
  <c r="A209" i="2" s="1"/>
  <c r="E209" i="2"/>
  <c r="D209" i="2"/>
  <c r="AI208" i="2"/>
  <c r="AH208" i="2"/>
  <c r="AG208" i="2"/>
  <c r="AF208" i="2"/>
  <c r="AE208" i="2"/>
  <c r="AD208" i="2"/>
  <c r="AC208" i="2"/>
  <c r="AB208" i="2"/>
  <c r="AA208" i="2"/>
  <c r="Z208" i="2"/>
  <c r="Y208" i="2"/>
  <c r="X208" i="2"/>
  <c r="W208" i="2"/>
  <c r="V208" i="2"/>
  <c r="T208" i="2"/>
  <c r="C208" i="2" s="1"/>
  <c r="R208" i="2"/>
  <c r="S208" i="2" s="1"/>
  <c r="Q208" i="2"/>
  <c r="O208" i="2"/>
  <c r="P208" i="2" s="1"/>
  <c r="N208" i="2"/>
  <c r="M208" i="2"/>
  <c r="L208" i="2"/>
  <c r="K208" i="2"/>
  <c r="J208" i="2"/>
  <c r="I208" i="2"/>
  <c r="G208" i="2"/>
  <c r="B208" i="2" s="1"/>
  <c r="F208" i="2"/>
  <c r="H208" i="2" s="1"/>
  <c r="E208" i="2"/>
  <c r="D208" i="2"/>
  <c r="AI207" i="2"/>
  <c r="AH207" i="2"/>
  <c r="AG207" i="2"/>
  <c r="AF207" i="2"/>
  <c r="AE207" i="2"/>
  <c r="AD207" i="2"/>
  <c r="AC207" i="2"/>
  <c r="AB207" i="2"/>
  <c r="AA207" i="2"/>
  <c r="Z207" i="2"/>
  <c r="Y207" i="2"/>
  <c r="X207" i="2"/>
  <c r="W207" i="2"/>
  <c r="V207" i="2"/>
  <c r="T207" i="2"/>
  <c r="C207" i="2" s="1"/>
  <c r="R207" i="2"/>
  <c r="S207" i="2" s="1"/>
  <c r="Q207" i="2"/>
  <c r="O207" i="2"/>
  <c r="P207" i="2" s="1"/>
  <c r="N207" i="2"/>
  <c r="M207" i="2"/>
  <c r="L207" i="2"/>
  <c r="K207" i="2"/>
  <c r="J207" i="2"/>
  <c r="I207" i="2"/>
  <c r="G207" i="2"/>
  <c r="F207" i="2"/>
  <c r="A207" i="2" s="1"/>
  <c r="E207" i="2"/>
  <c r="D207" i="2"/>
  <c r="B207" i="2"/>
  <c r="AI206" i="2"/>
  <c r="AH206" i="2"/>
  <c r="AG206" i="2"/>
  <c r="AF206" i="2"/>
  <c r="AE206" i="2"/>
  <c r="AD206" i="2"/>
  <c r="AC206" i="2"/>
  <c r="AB206" i="2"/>
  <c r="AA206" i="2"/>
  <c r="Z206" i="2"/>
  <c r="Y206" i="2"/>
  <c r="X206" i="2"/>
  <c r="W206" i="2"/>
  <c r="V206" i="2"/>
  <c r="T206" i="2"/>
  <c r="C206" i="2" s="1"/>
  <c r="R206" i="2"/>
  <c r="S206" i="2" s="1"/>
  <c r="Q206" i="2"/>
  <c r="O206" i="2"/>
  <c r="P206" i="2" s="1"/>
  <c r="N206" i="2"/>
  <c r="M206" i="2"/>
  <c r="L206" i="2"/>
  <c r="K206" i="2"/>
  <c r="J206" i="2"/>
  <c r="I206" i="2"/>
  <c r="G206" i="2"/>
  <c r="B206" i="2" s="1"/>
  <c r="F206" i="2"/>
  <c r="A206" i="2" s="1"/>
  <c r="E206" i="2"/>
  <c r="D206" i="2"/>
  <c r="AI205" i="2"/>
  <c r="AH205" i="2"/>
  <c r="AG205" i="2"/>
  <c r="AF205" i="2"/>
  <c r="AE205" i="2"/>
  <c r="AD205" i="2"/>
  <c r="AC205" i="2"/>
  <c r="AB205" i="2"/>
  <c r="AA205" i="2"/>
  <c r="Z205" i="2"/>
  <c r="Y205" i="2"/>
  <c r="X205" i="2"/>
  <c r="W205" i="2"/>
  <c r="V205" i="2"/>
  <c r="T205" i="2"/>
  <c r="C205" i="2" s="1"/>
  <c r="R205" i="2"/>
  <c r="S205" i="2" s="1"/>
  <c r="Q205" i="2"/>
  <c r="O205" i="2"/>
  <c r="P205" i="2" s="1"/>
  <c r="N205" i="2"/>
  <c r="M205" i="2"/>
  <c r="L205" i="2"/>
  <c r="K205" i="2"/>
  <c r="J205" i="2"/>
  <c r="I205" i="2"/>
  <c r="G205" i="2"/>
  <c r="B205" i="2" s="1"/>
  <c r="F205" i="2"/>
  <c r="A205" i="2" s="1"/>
  <c r="E205" i="2"/>
  <c r="D205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T204" i="2"/>
  <c r="C204" i="2" s="1"/>
  <c r="R204" i="2"/>
  <c r="S204" i="2" s="1"/>
  <c r="Q204" i="2"/>
  <c r="O204" i="2"/>
  <c r="P204" i="2" s="1"/>
  <c r="N204" i="2"/>
  <c r="M204" i="2"/>
  <c r="L204" i="2"/>
  <c r="K204" i="2"/>
  <c r="J204" i="2"/>
  <c r="I204" i="2"/>
  <c r="G204" i="2"/>
  <c r="B204" i="2" s="1"/>
  <c r="F204" i="2"/>
  <c r="A204" i="2" s="1"/>
  <c r="E204" i="2"/>
  <c r="D204" i="2"/>
  <c r="AI203" i="2"/>
  <c r="AH203" i="2"/>
  <c r="AG203" i="2"/>
  <c r="AF203" i="2"/>
  <c r="AE203" i="2"/>
  <c r="AD203" i="2"/>
  <c r="AC203" i="2"/>
  <c r="AB203" i="2"/>
  <c r="AA203" i="2"/>
  <c r="Z203" i="2"/>
  <c r="Y203" i="2"/>
  <c r="X203" i="2"/>
  <c r="W203" i="2"/>
  <c r="V203" i="2"/>
  <c r="T203" i="2"/>
  <c r="C203" i="2" s="1"/>
  <c r="R203" i="2"/>
  <c r="S203" i="2" s="1"/>
  <c r="Q203" i="2"/>
  <c r="O203" i="2"/>
  <c r="P203" i="2" s="1"/>
  <c r="N203" i="2"/>
  <c r="M203" i="2"/>
  <c r="L203" i="2"/>
  <c r="K203" i="2"/>
  <c r="J203" i="2"/>
  <c r="I203" i="2"/>
  <c r="G203" i="2"/>
  <c r="F203" i="2"/>
  <c r="A203" i="2" s="1"/>
  <c r="E203" i="2"/>
  <c r="D203" i="2"/>
  <c r="B203" i="2"/>
  <c r="AI202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V202" i="2"/>
  <c r="T202" i="2"/>
  <c r="C202" i="2" s="1"/>
  <c r="R202" i="2"/>
  <c r="S202" i="2" s="1"/>
  <c r="Q202" i="2"/>
  <c r="O202" i="2"/>
  <c r="P202" i="2" s="1"/>
  <c r="N202" i="2"/>
  <c r="M202" i="2"/>
  <c r="L202" i="2"/>
  <c r="K202" i="2"/>
  <c r="J202" i="2"/>
  <c r="I202" i="2"/>
  <c r="G202" i="2"/>
  <c r="B202" i="2" s="1"/>
  <c r="F202" i="2"/>
  <c r="H202" i="2" s="1"/>
  <c r="E202" i="2"/>
  <c r="D202" i="2"/>
  <c r="AI201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V201" i="2"/>
  <c r="T201" i="2"/>
  <c r="C201" i="2" s="1"/>
  <c r="R201" i="2"/>
  <c r="S201" i="2" s="1"/>
  <c r="Q201" i="2"/>
  <c r="O201" i="2"/>
  <c r="P201" i="2" s="1"/>
  <c r="N201" i="2"/>
  <c r="M201" i="2"/>
  <c r="L201" i="2"/>
  <c r="K201" i="2"/>
  <c r="J201" i="2"/>
  <c r="I201" i="2"/>
  <c r="G201" i="2"/>
  <c r="B201" i="2" s="1"/>
  <c r="F201" i="2"/>
  <c r="A201" i="2" s="1"/>
  <c r="E201" i="2"/>
  <c r="D201" i="2"/>
  <c r="AI200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V200" i="2"/>
  <c r="T200" i="2"/>
  <c r="C200" i="2" s="1"/>
  <c r="R200" i="2"/>
  <c r="S200" i="2" s="1"/>
  <c r="Q200" i="2"/>
  <c r="O200" i="2"/>
  <c r="P200" i="2" s="1"/>
  <c r="N200" i="2"/>
  <c r="M200" i="2"/>
  <c r="L200" i="2"/>
  <c r="K200" i="2"/>
  <c r="J200" i="2"/>
  <c r="I200" i="2"/>
  <c r="G200" i="2"/>
  <c r="B200" i="2" s="1"/>
  <c r="F200" i="2"/>
  <c r="A200" i="2" s="1"/>
  <c r="E200" i="2"/>
  <c r="D200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T199" i="2"/>
  <c r="C199" i="2" s="1"/>
  <c r="R199" i="2"/>
  <c r="S199" i="2" s="1"/>
  <c r="Q199" i="2"/>
  <c r="O199" i="2"/>
  <c r="P199" i="2" s="1"/>
  <c r="N199" i="2"/>
  <c r="M199" i="2"/>
  <c r="L199" i="2"/>
  <c r="K199" i="2"/>
  <c r="J199" i="2"/>
  <c r="I199" i="2"/>
  <c r="G199" i="2"/>
  <c r="B199" i="2" s="1"/>
  <c r="F199" i="2"/>
  <c r="A199" i="2" s="1"/>
  <c r="E199" i="2"/>
  <c r="D199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T198" i="2"/>
  <c r="C198" i="2" s="1"/>
  <c r="R198" i="2"/>
  <c r="S198" i="2" s="1"/>
  <c r="Q198" i="2"/>
  <c r="O198" i="2"/>
  <c r="P198" i="2" s="1"/>
  <c r="N198" i="2"/>
  <c r="M198" i="2"/>
  <c r="L198" i="2"/>
  <c r="K198" i="2"/>
  <c r="J198" i="2"/>
  <c r="I198" i="2"/>
  <c r="G198" i="2"/>
  <c r="B198" i="2" s="1"/>
  <c r="F198" i="2"/>
  <c r="H198" i="2" s="1"/>
  <c r="E198" i="2"/>
  <c r="D198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V197" i="2"/>
  <c r="T197" i="2"/>
  <c r="C197" i="2" s="1"/>
  <c r="R197" i="2"/>
  <c r="S197" i="2" s="1"/>
  <c r="Q197" i="2"/>
  <c r="O197" i="2"/>
  <c r="P197" i="2" s="1"/>
  <c r="N197" i="2"/>
  <c r="M197" i="2"/>
  <c r="L197" i="2"/>
  <c r="K197" i="2"/>
  <c r="J197" i="2"/>
  <c r="I197" i="2"/>
  <c r="G197" i="2"/>
  <c r="B197" i="2" s="1"/>
  <c r="F197" i="2"/>
  <c r="E197" i="2"/>
  <c r="D197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T196" i="2"/>
  <c r="C196" i="2" s="1"/>
  <c r="R196" i="2"/>
  <c r="S196" i="2" s="1"/>
  <c r="Q196" i="2"/>
  <c r="O196" i="2"/>
  <c r="P196" i="2" s="1"/>
  <c r="N196" i="2"/>
  <c r="M196" i="2"/>
  <c r="L196" i="2"/>
  <c r="K196" i="2"/>
  <c r="J196" i="2"/>
  <c r="I196" i="2"/>
  <c r="G196" i="2"/>
  <c r="B196" i="2" s="1"/>
  <c r="F196" i="2"/>
  <c r="A196" i="2" s="1"/>
  <c r="E196" i="2"/>
  <c r="D196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V195" i="2"/>
  <c r="T195" i="2"/>
  <c r="C195" i="2" s="1"/>
  <c r="R195" i="2"/>
  <c r="S195" i="2" s="1"/>
  <c r="Q195" i="2"/>
  <c r="O195" i="2"/>
  <c r="P195" i="2" s="1"/>
  <c r="N195" i="2"/>
  <c r="M195" i="2"/>
  <c r="L195" i="2"/>
  <c r="K195" i="2"/>
  <c r="J195" i="2"/>
  <c r="I195" i="2"/>
  <c r="G195" i="2"/>
  <c r="B195" i="2" s="1"/>
  <c r="F195" i="2"/>
  <c r="H195" i="2" s="1"/>
  <c r="E195" i="2"/>
  <c r="D195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V194" i="2"/>
  <c r="T194" i="2"/>
  <c r="C194" i="2" s="1"/>
  <c r="R194" i="2"/>
  <c r="S194" i="2" s="1"/>
  <c r="Q194" i="2"/>
  <c r="O194" i="2"/>
  <c r="P194" i="2" s="1"/>
  <c r="N194" i="2"/>
  <c r="M194" i="2"/>
  <c r="L194" i="2"/>
  <c r="K194" i="2"/>
  <c r="J194" i="2"/>
  <c r="I194" i="2"/>
  <c r="G194" i="2"/>
  <c r="B194" i="2" s="1"/>
  <c r="F194" i="2"/>
  <c r="H194" i="2" s="1"/>
  <c r="E194" i="2"/>
  <c r="D194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T193" i="2"/>
  <c r="C193" i="2" s="1"/>
  <c r="R193" i="2"/>
  <c r="S193" i="2" s="1"/>
  <c r="Q193" i="2"/>
  <c r="O193" i="2"/>
  <c r="P193" i="2" s="1"/>
  <c r="N193" i="2"/>
  <c r="M193" i="2"/>
  <c r="L193" i="2"/>
  <c r="K193" i="2"/>
  <c r="J193" i="2"/>
  <c r="I193" i="2"/>
  <c r="G193" i="2"/>
  <c r="B193" i="2" s="1"/>
  <c r="F193" i="2"/>
  <c r="A193" i="2" s="1"/>
  <c r="E193" i="2"/>
  <c r="D193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W192" i="2"/>
  <c r="V192" i="2"/>
  <c r="T192" i="2"/>
  <c r="C192" i="2" s="1"/>
  <c r="R192" i="2"/>
  <c r="S192" i="2" s="1"/>
  <c r="Q192" i="2"/>
  <c r="O192" i="2"/>
  <c r="P192" i="2" s="1"/>
  <c r="N192" i="2"/>
  <c r="M192" i="2"/>
  <c r="L192" i="2"/>
  <c r="K192" i="2"/>
  <c r="J192" i="2"/>
  <c r="I192" i="2"/>
  <c r="G192" i="2"/>
  <c r="B192" i="2" s="1"/>
  <c r="F192" i="2"/>
  <c r="H192" i="2" s="1"/>
  <c r="E192" i="2"/>
  <c r="D192" i="2"/>
  <c r="A192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W191" i="2"/>
  <c r="V191" i="2"/>
  <c r="T191" i="2"/>
  <c r="C191" i="2" s="1"/>
  <c r="R191" i="2"/>
  <c r="S191" i="2" s="1"/>
  <c r="Q191" i="2"/>
  <c r="O191" i="2"/>
  <c r="P191" i="2" s="1"/>
  <c r="N191" i="2"/>
  <c r="M191" i="2"/>
  <c r="L191" i="2"/>
  <c r="K191" i="2"/>
  <c r="J191" i="2"/>
  <c r="I191" i="2"/>
  <c r="G191" i="2"/>
  <c r="B191" i="2" s="1"/>
  <c r="F191" i="2"/>
  <c r="A191" i="2" s="1"/>
  <c r="E191" i="2"/>
  <c r="D191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T190" i="2"/>
  <c r="C190" i="2" s="1"/>
  <c r="R190" i="2"/>
  <c r="S190" i="2" s="1"/>
  <c r="Q190" i="2"/>
  <c r="O190" i="2"/>
  <c r="P190" i="2" s="1"/>
  <c r="N190" i="2"/>
  <c r="M190" i="2"/>
  <c r="L190" i="2"/>
  <c r="K190" i="2"/>
  <c r="J190" i="2"/>
  <c r="I190" i="2"/>
  <c r="G190" i="2"/>
  <c r="B190" i="2" s="1"/>
  <c r="F190" i="2"/>
  <c r="E190" i="2"/>
  <c r="D190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W189" i="2"/>
  <c r="V189" i="2"/>
  <c r="T189" i="2"/>
  <c r="C189" i="2" s="1"/>
  <c r="R189" i="2"/>
  <c r="S189" i="2" s="1"/>
  <c r="Q189" i="2"/>
  <c r="O189" i="2"/>
  <c r="P189" i="2" s="1"/>
  <c r="N189" i="2"/>
  <c r="M189" i="2"/>
  <c r="L189" i="2"/>
  <c r="K189" i="2"/>
  <c r="J189" i="2"/>
  <c r="I189" i="2"/>
  <c r="G189" i="2"/>
  <c r="B189" i="2" s="1"/>
  <c r="F189" i="2"/>
  <c r="H189" i="2" s="1"/>
  <c r="E189" i="2"/>
  <c r="D189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T188" i="2"/>
  <c r="C188" i="2" s="1"/>
  <c r="R188" i="2"/>
  <c r="S188" i="2" s="1"/>
  <c r="Q188" i="2"/>
  <c r="O188" i="2"/>
  <c r="P188" i="2" s="1"/>
  <c r="N188" i="2"/>
  <c r="M188" i="2"/>
  <c r="L188" i="2"/>
  <c r="K188" i="2"/>
  <c r="J188" i="2"/>
  <c r="I188" i="2"/>
  <c r="G188" i="2"/>
  <c r="B188" i="2" s="1"/>
  <c r="F188" i="2"/>
  <c r="A188" i="2" s="1"/>
  <c r="E188" i="2"/>
  <c r="D188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W187" i="2"/>
  <c r="V187" i="2"/>
  <c r="T187" i="2"/>
  <c r="C187" i="2" s="1"/>
  <c r="R187" i="2"/>
  <c r="S187" i="2" s="1"/>
  <c r="Q187" i="2"/>
  <c r="O187" i="2"/>
  <c r="P187" i="2" s="1"/>
  <c r="N187" i="2"/>
  <c r="M187" i="2"/>
  <c r="L187" i="2"/>
  <c r="K187" i="2"/>
  <c r="J187" i="2"/>
  <c r="I187" i="2"/>
  <c r="G187" i="2"/>
  <c r="B187" i="2" s="1"/>
  <c r="F187" i="2"/>
  <c r="E187" i="2"/>
  <c r="D187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T186" i="2"/>
  <c r="C186" i="2" s="1"/>
  <c r="R186" i="2"/>
  <c r="S186" i="2" s="1"/>
  <c r="Q186" i="2"/>
  <c r="O186" i="2"/>
  <c r="P186" i="2" s="1"/>
  <c r="N186" i="2"/>
  <c r="M186" i="2"/>
  <c r="L186" i="2"/>
  <c r="K186" i="2"/>
  <c r="J186" i="2"/>
  <c r="I186" i="2"/>
  <c r="G186" i="2"/>
  <c r="B186" i="2" s="1"/>
  <c r="F186" i="2"/>
  <c r="E186" i="2"/>
  <c r="D186" i="2"/>
  <c r="AI185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T185" i="2"/>
  <c r="C185" i="2" s="1"/>
  <c r="R185" i="2"/>
  <c r="S185" i="2" s="1"/>
  <c r="Q185" i="2"/>
  <c r="O185" i="2"/>
  <c r="P185" i="2" s="1"/>
  <c r="N185" i="2"/>
  <c r="M185" i="2"/>
  <c r="L185" i="2"/>
  <c r="K185" i="2"/>
  <c r="J185" i="2"/>
  <c r="I185" i="2"/>
  <c r="G185" i="2"/>
  <c r="B185" i="2" s="1"/>
  <c r="F185" i="2"/>
  <c r="A185" i="2" s="1"/>
  <c r="E185" i="2"/>
  <c r="D185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T184" i="2"/>
  <c r="C184" i="2" s="1"/>
  <c r="R184" i="2"/>
  <c r="S184" i="2" s="1"/>
  <c r="Q184" i="2"/>
  <c r="O184" i="2"/>
  <c r="P184" i="2" s="1"/>
  <c r="N184" i="2"/>
  <c r="M184" i="2"/>
  <c r="L184" i="2"/>
  <c r="K184" i="2"/>
  <c r="J184" i="2"/>
  <c r="I184" i="2"/>
  <c r="G184" i="2"/>
  <c r="B184" i="2" s="1"/>
  <c r="F184" i="2"/>
  <c r="A184" i="2" s="1"/>
  <c r="E184" i="2"/>
  <c r="D184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T183" i="2"/>
  <c r="C183" i="2" s="1"/>
  <c r="R183" i="2"/>
  <c r="S183" i="2" s="1"/>
  <c r="Q183" i="2"/>
  <c r="O183" i="2"/>
  <c r="P183" i="2" s="1"/>
  <c r="N183" i="2"/>
  <c r="M183" i="2"/>
  <c r="L183" i="2"/>
  <c r="K183" i="2"/>
  <c r="J183" i="2"/>
  <c r="I183" i="2"/>
  <c r="G183" i="2"/>
  <c r="B183" i="2" s="1"/>
  <c r="F183" i="2"/>
  <c r="A183" i="2" s="1"/>
  <c r="E183" i="2"/>
  <c r="D183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T182" i="2"/>
  <c r="C182" i="2" s="1"/>
  <c r="R182" i="2"/>
  <c r="S182" i="2" s="1"/>
  <c r="Q182" i="2"/>
  <c r="O182" i="2"/>
  <c r="P182" i="2" s="1"/>
  <c r="N182" i="2"/>
  <c r="M182" i="2"/>
  <c r="L182" i="2"/>
  <c r="K182" i="2"/>
  <c r="J182" i="2"/>
  <c r="I182" i="2"/>
  <c r="G182" i="2"/>
  <c r="B182" i="2" s="1"/>
  <c r="F182" i="2"/>
  <c r="A182" i="2" s="1"/>
  <c r="E182" i="2"/>
  <c r="D182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W181" i="2"/>
  <c r="V181" i="2"/>
  <c r="T181" i="2"/>
  <c r="C181" i="2" s="1"/>
  <c r="R181" i="2"/>
  <c r="S181" i="2" s="1"/>
  <c r="Q181" i="2"/>
  <c r="O181" i="2"/>
  <c r="P181" i="2" s="1"/>
  <c r="N181" i="2"/>
  <c r="M181" i="2"/>
  <c r="L181" i="2"/>
  <c r="K181" i="2"/>
  <c r="J181" i="2"/>
  <c r="I181" i="2"/>
  <c r="G181" i="2"/>
  <c r="B181" i="2" s="1"/>
  <c r="F181" i="2"/>
  <c r="H181" i="2" s="1"/>
  <c r="E181" i="2"/>
  <c r="D181" i="2"/>
  <c r="AI180" i="2"/>
  <c r="AH180" i="2"/>
  <c r="AG180" i="2"/>
  <c r="AF180" i="2"/>
  <c r="AE180" i="2"/>
  <c r="AD180" i="2"/>
  <c r="AC180" i="2"/>
  <c r="AB180" i="2"/>
  <c r="AA180" i="2"/>
  <c r="Z180" i="2"/>
  <c r="Y180" i="2"/>
  <c r="X180" i="2"/>
  <c r="W180" i="2"/>
  <c r="V180" i="2"/>
  <c r="T180" i="2"/>
  <c r="C180" i="2" s="1"/>
  <c r="R180" i="2"/>
  <c r="S180" i="2" s="1"/>
  <c r="Q180" i="2"/>
  <c r="O180" i="2"/>
  <c r="P180" i="2" s="1"/>
  <c r="N180" i="2"/>
  <c r="M180" i="2"/>
  <c r="L180" i="2"/>
  <c r="K180" i="2"/>
  <c r="J180" i="2"/>
  <c r="I180" i="2"/>
  <c r="G180" i="2"/>
  <c r="B180" i="2" s="1"/>
  <c r="F180" i="2"/>
  <c r="A180" i="2" s="1"/>
  <c r="E180" i="2"/>
  <c r="D180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T179" i="2"/>
  <c r="C179" i="2" s="1"/>
  <c r="R179" i="2"/>
  <c r="S179" i="2" s="1"/>
  <c r="Q179" i="2"/>
  <c r="O179" i="2"/>
  <c r="P179" i="2" s="1"/>
  <c r="N179" i="2"/>
  <c r="M179" i="2"/>
  <c r="L179" i="2"/>
  <c r="K179" i="2"/>
  <c r="J179" i="2"/>
  <c r="I179" i="2"/>
  <c r="G179" i="2"/>
  <c r="B179" i="2" s="1"/>
  <c r="F179" i="2"/>
  <c r="A179" i="2" s="1"/>
  <c r="E179" i="2"/>
  <c r="D179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T178" i="2"/>
  <c r="C178" i="2" s="1"/>
  <c r="R178" i="2"/>
  <c r="S178" i="2" s="1"/>
  <c r="Q178" i="2"/>
  <c r="O178" i="2"/>
  <c r="P178" i="2" s="1"/>
  <c r="N178" i="2"/>
  <c r="M178" i="2"/>
  <c r="L178" i="2"/>
  <c r="K178" i="2"/>
  <c r="J178" i="2"/>
  <c r="I178" i="2"/>
  <c r="G178" i="2"/>
  <c r="B178" i="2" s="1"/>
  <c r="F178" i="2"/>
  <c r="H178" i="2" s="1"/>
  <c r="E178" i="2"/>
  <c r="D178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T177" i="2"/>
  <c r="C177" i="2" s="1"/>
  <c r="R177" i="2"/>
  <c r="S177" i="2" s="1"/>
  <c r="Q177" i="2"/>
  <c r="O177" i="2"/>
  <c r="P177" i="2" s="1"/>
  <c r="N177" i="2"/>
  <c r="M177" i="2"/>
  <c r="L177" i="2"/>
  <c r="K177" i="2"/>
  <c r="J177" i="2"/>
  <c r="I177" i="2"/>
  <c r="G177" i="2"/>
  <c r="B177" i="2" s="1"/>
  <c r="F177" i="2"/>
  <c r="A177" i="2" s="1"/>
  <c r="E177" i="2"/>
  <c r="D177" i="2"/>
  <c r="AI176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T176" i="2"/>
  <c r="C176" i="2" s="1"/>
  <c r="R176" i="2"/>
  <c r="S176" i="2" s="1"/>
  <c r="Q176" i="2"/>
  <c r="O176" i="2"/>
  <c r="P176" i="2" s="1"/>
  <c r="N176" i="2"/>
  <c r="M176" i="2"/>
  <c r="L176" i="2"/>
  <c r="K176" i="2"/>
  <c r="J176" i="2"/>
  <c r="I176" i="2"/>
  <c r="G176" i="2"/>
  <c r="B176" i="2" s="1"/>
  <c r="F176" i="2"/>
  <c r="A176" i="2" s="1"/>
  <c r="E176" i="2"/>
  <c r="D176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T175" i="2"/>
  <c r="C175" i="2" s="1"/>
  <c r="R175" i="2"/>
  <c r="S175" i="2" s="1"/>
  <c r="Q175" i="2"/>
  <c r="O175" i="2"/>
  <c r="P175" i="2" s="1"/>
  <c r="N175" i="2"/>
  <c r="M175" i="2"/>
  <c r="L175" i="2"/>
  <c r="K175" i="2"/>
  <c r="J175" i="2"/>
  <c r="I175" i="2"/>
  <c r="G175" i="2"/>
  <c r="B175" i="2" s="1"/>
  <c r="F175" i="2"/>
  <c r="A175" i="2" s="1"/>
  <c r="E175" i="2"/>
  <c r="D175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T174" i="2"/>
  <c r="C174" i="2" s="1"/>
  <c r="R174" i="2"/>
  <c r="S174" i="2" s="1"/>
  <c r="Q174" i="2"/>
  <c r="O174" i="2"/>
  <c r="P174" i="2" s="1"/>
  <c r="N174" i="2"/>
  <c r="M174" i="2"/>
  <c r="L174" i="2"/>
  <c r="K174" i="2"/>
  <c r="J174" i="2"/>
  <c r="I174" i="2"/>
  <c r="G174" i="2"/>
  <c r="B174" i="2" s="1"/>
  <c r="F174" i="2"/>
  <c r="A174" i="2" s="1"/>
  <c r="E174" i="2"/>
  <c r="D174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T173" i="2"/>
  <c r="C173" i="2" s="1"/>
  <c r="R173" i="2"/>
  <c r="S173" i="2" s="1"/>
  <c r="Q173" i="2"/>
  <c r="O173" i="2"/>
  <c r="P173" i="2" s="1"/>
  <c r="N173" i="2"/>
  <c r="M173" i="2"/>
  <c r="L173" i="2"/>
  <c r="K173" i="2"/>
  <c r="J173" i="2"/>
  <c r="I173" i="2"/>
  <c r="G173" i="2"/>
  <c r="B173" i="2" s="1"/>
  <c r="F173" i="2"/>
  <c r="A173" i="2" s="1"/>
  <c r="E173" i="2"/>
  <c r="D173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T172" i="2"/>
  <c r="C172" i="2" s="1"/>
  <c r="R172" i="2"/>
  <c r="S172" i="2" s="1"/>
  <c r="Q172" i="2"/>
  <c r="O172" i="2"/>
  <c r="P172" i="2" s="1"/>
  <c r="N172" i="2"/>
  <c r="M172" i="2"/>
  <c r="L172" i="2"/>
  <c r="K172" i="2"/>
  <c r="J172" i="2"/>
  <c r="I172" i="2"/>
  <c r="G172" i="2"/>
  <c r="B172" i="2" s="1"/>
  <c r="F172" i="2"/>
  <c r="A172" i="2" s="1"/>
  <c r="E172" i="2"/>
  <c r="D172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T171" i="2"/>
  <c r="C171" i="2" s="1"/>
  <c r="R171" i="2"/>
  <c r="S171" i="2" s="1"/>
  <c r="Q171" i="2"/>
  <c r="O171" i="2"/>
  <c r="P171" i="2" s="1"/>
  <c r="N171" i="2"/>
  <c r="M171" i="2"/>
  <c r="L171" i="2"/>
  <c r="K171" i="2"/>
  <c r="J171" i="2"/>
  <c r="I171" i="2"/>
  <c r="G171" i="2"/>
  <c r="B171" i="2" s="1"/>
  <c r="F171" i="2"/>
  <c r="A171" i="2" s="1"/>
  <c r="E171" i="2"/>
  <c r="D171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T170" i="2"/>
  <c r="C170" i="2" s="1"/>
  <c r="R170" i="2"/>
  <c r="S170" i="2" s="1"/>
  <c r="Q170" i="2"/>
  <c r="O170" i="2"/>
  <c r="P170" i="2" s="1"/>
  <c r="N170" i="2"/>
  <c r="M170" i="2"/>
  <c r="L170" i="2"/>
  <c r="K170" i="2"/>
  <c r="J170" i="2"/>
  <c r="I170" i="2"/>
  <c r="G170" i="2"/>
  <c r="B170" i="2" s="1"/>
  <c r="F170" i="2"/>
  <c r="E170" i="2"/>
  <c r="D170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T169" i="2"/>
  <c r="C169" i="2" s="1"/>
  <c r="R169" i="2"/>
  <c r="S169" i="2" s="1"/>
  <c r="Q169" i="2"/>
  <c r="O169" i="2"/>
  <c r="P169" i="2" s="1"/>
  <c r="N169" i="2"/>
  <c r="M169" i="2"/>
  <c r="L169" i="2"/>
  <c r="K169" i="2"/>
  <c r="J169" i="2"/>
  <c r="I169" i="2"/>
  <c r="G169" i="2"/>
  <c r="B169" i="2" s="1"/>
  <c r="F169" i="2"/>
  <c r="A169" i="2" s="1"/>
  <c r="E169" i="2"/>
  <c r="D169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T168" i="2"/>
  <c r="C168" i="2" s="1"/>
  <c r="R168" i="2"/>
  <c r="S168" i="2" s="1"/>
  <c r="Q168" i="2"/>
  <c r="O168" i="2"/>
  <c r="P168" i="2" s="1"/>
  <c r="N168" i="2"/>
  <c r="M168" i="2"/>
  <c r="L168" i="2"/>
  <c r="K168" i="2"/>
  <c r="J168" i="2"/>
  <c r="I168" i="2"/>
  <c r="G168" i="2"/>
  <c r="B168" i="2" s="1"/>
  <c r="F168" i="2"/>
  <c r="H168" i="2" s="1"/>
  <c r="E168" i="2"/>
  <c r="D168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T167" i="2"/>
  <c r="C167" i="2" s="1"/>
  <c r="R167" i="2"/>
  <c r="S167" i="2" s="1"/>
  <c r="Q167" i="2"/>
  <c r="O167" i="2"/>
  <c r="P167" i="2" s="1"/>
  <c r="N167" i="2"/>
  <c r="M167" i="2"/>
  <c r="L167" i="2"/>
  <c r="K167" i="2"/>
  <c r="J167" i="2"/>
  <c r="I167" i="2"/>
  <c r="G167" i="2"/>
  <c r="B167" i="2" s="1"/>
  <c r="F167" i="2"/>
  <c r="A167" i="2" s="1"/>
  <c r="E167" i="2"/>
  <c r="D167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T166" i="2"/>
  <c r="C166" i="2" s="1"/>
  <c r="R166" i="2"/>
  <c r="S166" i="2" s="1"/>
  <c r="Q166" i="2"/>
  <c r="O166" i="2"/>
  <c r="P166" i="2" s="1"/>
  <c r="N166" i="2"/>
  <c r="M166" i="2"/>
  <c r="L166" i="2"/>
  <c r="K166" i="2"/>
  <c r="J166" i="2"/>
  <c r="I166" i="2"/>
  <c r="G166" i="2"/>
  <c r="B166" i="2" s="1"/>
  <c r="F166" i="2"/>
  <c r="A166" i="2" s="1"/>
  <c r="E166" i="2"/>
  <c r="D166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T165" i="2"/>
  <c r="C165" i="2" s="1"/>
  <c r="R165" i="2"/>
  <c r="S165" i="2" s="1"/>
  <c r="Q165" i="2"/>
  <c r="O165" i="2"/>
  <c r="P165" i="2" s="1"/>
  <c r="N165" i="2"/>
  <c r="M165" i="2"/>
  <c r="L165" i="2"/>
  <c r="K165" i="2"/>
  <c r="J165" i="2"/>
  <c r="I165" i="2"/>
  <c r="G165" i="2"/>
  <c r="B165" i="2" s="1"/>
  <c r="F165" i="2"/>
  <c r="A165" i="2" s="1"/>
  <c r="E165" i="2"/>
  <c r="D165" i="2"/>
  <c r="AI164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T164" i="2"/>
  <c r="C164" i="2" s="1"/>
  <c r="R164" i="2"/>
  <c r="S164" i="2" s="1"/>
  <c r="Q164" i="2"/>
  <c r="O164" i="2"/>
  <c r="P164" i="2" s="1"/>
  <c r="N164" i="2"/>
  <c r="M164" i="2"/>
  <c r="L164" i="2"/>
  <c r="K164" i="2"/>
  <c r="J164" i="2"/>
  <c r="I164" i="2"/>
  <c r="G164" i="2"/>
  <c r="B164" i="2" s="1"/>
  <c r="F164" i="2"/>
  <c r="A164" i="2" s="1"/>
  <c r="E164" i="2"/>
  <c r="D164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T163" i="2"/>
  <c r="C163" i="2" s="1"/>
  <c r="R163" i="2"/>
  <c r="S163" i="2" s="1"/>
  <c r="Q163" i="2"/>
  <c r="O163" i="2"/>
  <c r="P163" i="2" s="1"/>
  <c r="N163" i="2"/>
  <c r="M163" i="2"/>
  <c r="L163" i="2"/>
  <c r="K163" i="2"/>
  <c r="J163" i="2"/>
  <c r="I163" i="2"/>
  <c r="G163" i="2"/>
  <c r="B163" i="2" s="1"/>
  <c r="F163" i="2"/>
  <c r="H163" i="2" s="1"/>
  <c r="E163" i="2"/>
  <c r="D163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T162" i="2"/>
  <c r="C162" i="2" s="1"/>
  <c r="R162" i="2"/>
  <c r="S162" i="2" s="1"/>
  <c r="Q162" i="2"/>
  <c r="O162" i="2"/>
  <c r="P162" i="2" s="1"/>
  <c r="N162" i="2"/>
  <c r="M162" i="2"/>
  <c r="L162" i="2"/>
  <c r="K162" i="2"/>
  <c r="J162" i="2"/>
  <c r="I162" i="2"/>
  <c r="G162" i="2"/>
  <c r="B162" i="2" s="1"/>
  <c r="F162" i="2"/>
  <c r="E162" i="2"/>
  <c r="D162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T161" i="2"/>
  <c r="C161" i="2" s="1"/>
  <c r="R161" i="2"/>
  <c r="S161" i="2" s="1"/>
  <c r="Q161" i="2"/>
  <c r="O161" i="2"/>
  <c r="P161" i="2" s="1"/>
  <c r="N161" i="2"/>
  <c r="M161" i="2"/>
  <c r="L161" i="2"/>
  <c r="K161" i="2"/>
  <c r="J161" i="2"/>
  <c r="I161" i="2"/>
  <c r="G161" i="2"/>
  <c r="B161" i="2" s="1"/>
  <c r="F161" i="2"/>
  <c r="A161" i="2" s="1"/>
  <c r="E161" i="2"/>
  <c r="D161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T160" i="2"/>
  <c r="C160" i="2" s="1"/>
  <c r="R160" i="2"/>
  <c r="S160" i="2" s="1"/>
  <c r="Q160" i="2"/>
  <c r="O160" i="2"/>
  <c r="P160" i="2" s="1"/>
  <c r="N160" i="2"/>
  <c r="M160" i="2"/>
  <c r="L160" i="2"/>
  <c r="K160" i="2"/>
  <c r="J160" i="2"/>
  <c r="I160" i="2"/>
  <c r="G160" i="2"/>
  <c r="B160" i="2" s="1"/>
  <c r="F160" i="2"/>
  <c r="H160" i="2" s="1"/>
  <c r="E160" i="2"/>
  <c r="D160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T159" i="2"/>
  <c r="C159" i="2" s="1"/>
  <c r="R159" i="2"/>
  <c r="S159" i="2" s="1"/>
  <c r="Q159" i="2"/>
  <c r="O159" i="2"/>
  <c r="P159" i="2" s="1"/>
  <c r="N159" i="2"/>
  <c r="M159" i="2"/>
  <c r="L159" i="2"/>
  <c r="K159" i="2"/>
  <c r="J159" i="2"/>
  <c r="I159" i="2"/>
  <c r="G159" i="2"/>
  <c r="B159" i="2" s="1"/>
  <c r="F159" i="2"/>
  <c r="A159" i="2" s="1"/>
  <c r="E159" i="2"/>
  <c r="D159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T158" i="2"/>
  <c r="C158" i="2" s="1"/>
  <c r="R158" i="2"/>
  <c r="S158" i="2" s="1"/>
  <c r="Q158" i="2"/>
  <c r="O158" i="2"/>
  <c r="P158" i="2" s="1"/>
  <c r="N158" i="2"/>
  <c r="M158" i="2"/>
  <c r="L158" i="2"/>
  <c r="K158" i="2"/>
  <c r="J158" i="2"/>
  <c r="I158" i="2"/>
  <c r="G158" i="2"/>
  <c r="B158" i="2" s="1"/>
  <c r="F158" i="2"/>
  <c r="H158" i="2" s="1"/>
  <c r="E158" i="2"/>
  <c r="D158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T157" i="2"/>
  <c r="C157" i="2" s="1"/>
  <c r="R157" i="2"/>
  <c r="S157" i="2" s="1"/>
  <c r="Q157" i="2"/>
  <c r="O157" i="2"/>
  <c r="P157" i="2" s="1"/>
  <c r="N157" i="2"/>
  <c r="M157" i="2"/>
  <c r="L157" i="2"/>
  <c r="K157" i="2"/>
  <c r="J157" i="2"/>
  <c r="I157" i="2"/>
  <c r="G157" i="2"/>
  <c r="B157" i="2" s="1"/>
  <c r="F157" i="2"/>
  <c r="A157" i="2" s="1"/>
  <c r="E157" i="2"/>
  <c r="D157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T156" i="2"/>
  <c r="C156" i="2" s="1"/>
  <c r="R156" i="2"/>
  <c r="S156" i="2" s="1"/>
  <c r="Q156" i="2"/>
  <c r="O156" i="2"/>
  <c r="P156" i="2" s="1"/>
  <c r="N156" i="2"/>
  <c r="M156" i="2"/>
  <c r="L156" i="2"/>
  <c r="K156" i="2"/>
  <c r="J156" i="2"/>
  <c r="I156" i="2"/>
  <c r="G156" i="2"/>
  <c r="B156" i="2" s="1"/>
  <c r="F156" i="2"/>
  <c r="A156" i="2" s="1"/>
  <c r="E156" i="2"/>
  <c r="D156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T155" i="2"/>
  <c r="C155" i="2" s="1"/>
  <c r="R155" i="2"/>
  <c r="S155" i="2" s="1"/>
  <c r="Q155" i="2"/>
  <c r="O155" i="2"/>
  <c r="P155" i="2" s="1"/>
  <c r="N155" i="2"/>
  <c r="M155" i="2"/>
  <c r="L155" i="2"/>
  <c r="K155" i="2"/>
  <c r="J155" i="2"/>
  <c r="I155" i="2"/>
  <c r="G155" i="2"/>
  <c r="B155" i="2" s="1"/>
  <c r="F155" i="2"/>
  <c r="H155" i="2" s="1"/>
  <c r="E155" i="2"/>
  <c r="D155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T154" i="2"/>
  <c r="C154" i="2" s="1"/>
  <c r="R154" i="2"/>
  <c r="S154" i="2" s="1"/>
  <c r="Q154" i="2"/>
  <c r="O154" i="2"/>
  <c r="P154" i="2" s="1"/>
  <c r="N154" i="2"/>
  <c r="M154" i="2"/>
  <c r="L154" i="2"/>
  <c r="K154" i="2"/>
  <c r="J154" i="2"/>
  <c r="I154" i="2"/>
  <c r="G154" i="2"/>
  <c r="B154" i="2" s="1"/>
  <c r="F154" i="2"/>
  <c r="H154" i="2" s="1"/>
  <c r="E154" i="2"/>
  <c r="D154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T153" i="2"/>
  <c r="C153" i="2" s="1"/>
  <c r="R153" i="2"/>
  <c r="S153" i="2" s="1"/>
  <c r="Q153" i="2"/>
  <c r="O153" i="2"/>
  <c r="P153" i="2" s="1"/>
  <c r="N153" i="2"/>
  <c r="M153" i="2"/>
  <c r="L153" i="2"/>
  <c r="K153" i="2"/>
  <c r="J153" i="2"/>
  <c r="I153" i="2"/>
  <c r="G153" i="2"/>
  <c r="B153" i="2" s="1"/>
  <c r="F153" i="2"/>
  <c r="A153" i="2" s="1"/>
  <c r="E153" i="2"/>
  <c r="D153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T152" i="2"/>
  <c r="C152" i="2" s="1"/>
  <c r="R152" i="2"/>
  <c r="S152" i="2" s="1"/>
  <c r="Q152" i="2"/>
  <c r="O152" i="2"/>
  <c r="P152" i="2" s="1"/>
  <c r="N152" i="2"/>
  <c r="M152" i="2"/>
  <c r="L152" i="2"/>
  <c r="K152" i="2"/>
  <c r="J152" i="2"/>
  <c r="I152" i="2"/>
  <c r="G152" i="2"/>
  <c r="B152" i="2" s="1"/>
  <c r="F152" i="2"/>
  <c r="A152" i="2" s="1"/>
  <c r="E152" i="2"/>
  <c r="D152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T151" i="2"/>
  <c r="C151" i="2" s="1"/>
  <c r="R151" i="2"/>
  <c r="S151" i="2" s="1"/>
  <c r="Q151" i="2"/>
  <c r="O151" i="2"/>
  <c r="P151" i="2" s="1"/>
  <c r="N151" i="2"/>
  <c r="M151" i="2"/>
  <c r="L151" i="2"/>
  <c r="K151" i="2"/>
  <c r="J151" i="2"/>
  <c r="I151" i="2"/>
  <c r="G151" i="2"/>
  <c r="B151" i="2" s="1"/>
  <c r="F151" i="2"/>
  <c r="A151" i="2" s="1"/>
  <c r="E151" i="2"/>
  <c r="D151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T150" i="2"/>
  <c r="C150" i="2" s="1"/>
  <c r="R150" i="2"/>
  <c r="S150" i="2" s="1"/>
  <c r="Q150" i="2"/>
  <c r="O150" i="2"/>
  <c r="P150" i="2" s="1"/>
  <c r="N150" i="2"/>
  <c r="M150" i="2"/>
  <c r="L150" i="2"/>
  <c r="K150" i="2"/>
  <c r="J150" i="2"/>
  <c r="I150" i="2"/>
  <c r="G150" i="2"/>
  <c r="B150" i="2" s="1"/>
  <c r="F150" i="2"/>
  <c r="A150" i="2" s="1"/>
  <c r="E150" i="2"/>
  <c r="D150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T149" i="2"/>
  <c r="C149" i="2" s="1"/>
  <c r="R149" i="2"/>
  <c r="S149" i="2" s="1"/>
  <c r="Q149" i="2"/>
  <c r="O149" i="2"/>
  <c r="P149" i="2" s="1"/>
  <c r="N149" i="2"/>
  <c r="M149" i="2"/>
  <c r="L149" i="2"/>
  <c r="K149" i="2"/>
  <c r="J149" i="2"/>
  <c r="I149" i="2"/>
  <c r="G149" i="2"/>
  <c r="B149" i="2" s="1"/>
  <c r="F149" i="2"/>
  <c r="H149" i="2" s="1"/>
  <c r="E149" i="2"/>
  <c r="D149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T148" i="2"/>
  <c r="C148" i="2" s="1"/>
  <c r="R148" i="2"/>
  <c r="S148" i="2" s="1"/>
  <c r="Q148" i="2"/>
  <c r="O148" i="2"/>
  <c r="P148" i="2" s="1"/>
  <c r="N148" i="2"/>
  <c r="M148" i="2"/>
  <c r="L148" i="2"/>
  <c r="K148" i="2"/>
  <c r="J148" i="2"/>
  <c r="I148" i="2"/>
  <c r="G148" i="2"/>
  <c r="B148" i="2" s="1"/>
  <c r="F148" i="2"/>
  <c r="A148" i="2" s="1"/>
  <c r="E148" i="2"/>
  <c r="D148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T147" i="2"/>
  <c r="C147" i="2" s="1"/>
  <c r="R147" i="2"/>
  <c r="S147" i="2" s="1"/>
  <c r="Q147" i="2"/>
  <c r="P147" i="2"/>
  <c r="O147" i="2"/>
  <c r="N147" i="2"/>
  <c r="M147" i="2"/>
  <c r="L147" i="2"/>
  <c r="K147" i="2"/>
  <c r="J147" i="2"/>
  <c r="I147" i="2"/>
  <c r="G147" i="2"/>
  <c r="B147" i="2" s="1"/>
  <c r="F147" i="2"/>
  <c r="H147" i="2" s="1"/>
  <c r="E147" i="2"/>
  <c r="D147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T146" i="2"/>
  <c r="C146" i="2" s="1"/>
  <c r="R146" i="2"/>
  <c r="S146" i="2" s="1"/>
  <c r="Q146" i="2"/>
  <c r="O146" i="2"/>
  <c r="P146" i="2" s="1"/>
  <c r="N146" i="2"/>
  <c r="M146" i="2"/>
  <c r="L146" i="2"/>
  <c r="K146" i="2"/>
  <c r="J146" i="2"/>
  <c r="I146" i="2"/>
  <c r="G146" i="2"/>
  <c r="B146" i="2" s="1"/>
  <c r="F146" i="2"/>
  <c r="H146" i="2" s="1"/>
  <c r="E146" i="2"/>
  <c r="D146" i="2"/>
  <c r="A146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T145" i="2"/>
  <c r="C145" i="2" s="1"/>
  <c r="R145" i="2"/>
  <c r="S145" i="2" s="1"/>
  <c r="Q145" i="2"/>
  <c r="O145" i="2"/>
  <c r="P145" i="2" s="1"/>
  <c r="N145" i="2"/>
  <c r="M145" i="2"/>
  <c r="L145" i="2"/>
  <c r="K145" i="2"/>
  <c r="J145" i="2"/>
  <c r="I145" i="2"/>
  <c r="G145" i="2"/>
  <c r="B145" i="2" s="1"/>
  <c r="F145" i="2"/>
  <c r="A145" i="2" s="1"/>
  <c r="E145" i="2"/>
  <c r="D145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T144" i="2"/>
  <c r="C144" i="2" s="1"/>
  <c r="R144" i="2"/>
  <c r="S144" i="2" s="1"/>
  <c r="Q144" i="2"/>
  <c r="O144" i="2"/>
  <c r="P144" i="2" s="1"/>
  <c r="N144" i="2"/>
  <c r="M144" i="2"/>
  <c r="L144" i="2"/>
  <c r="K144" i="2"/>
  <c r="J144" i="2"/>
  <c r="I144" i="2"/>
  <c r="G144" i="2"/>
  <c r="B144" i="2" s="1"/>
  <c r="F144" i="2"/>
  <c r="H144" i="2" s="1"/>
  <c r="E144" i="2"/>
  <c r="D144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T143" i="2"/>
  <c r="C143" i="2" s="1"/>
  <c r="R143" i="2"/>
  <c r="S143" i="2" s="1"/>
  <c r="Q143" i="2"/>
  <c r="O143" i="2"/>
  <c r="P143" i="2" s="1"/>
  <c r="N143" i="2"/>
  <c r="M143" i="2"/>
  <c r="L143" i="2"/>
  <c r="K143" i="2"/>
  <c r="J143" i="2"/>
  <c r="I143" i="2"/>
  <c r="G143" i="2"/>
  <c r="B143" i="2" s="1"/>
  <c r="F143" i="2"/>
  <c r="A143" i="2" s="1"/>
  <c r="E143" i="2"/>
  <c r="D143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T142" i="2"/>
  <c r="C142" i="2" s="1"/>
  <c r="R142" i="2"/>
  <c r="S142" i="2" s="1"/>
  <c r="Q142" i="2"/>
  <c r="O142" i="2"/>
  <c r="P142" i="2" s="1"/>
  <c r="N142" i="2"/>
  <c r="M142" i="2"/>
  <c r="L142" i="2"/>
  <c r="K142" i="2"/>
  <c r="J142" i="2"/>
  <c r="I142" i="2"/>
  <c r="G142" i="2"/>
  <c r="B142" i="2" s="1"/>
  <c r="F142" i="2"/>
  <c r="H142" i="2" s="1"/>
  <c r="E142" i="2"/>
  <c r="D142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T141" i="2"/>
  <c r="C141" i="2" s="1"/>
  <c r="R141" i="2"/>
  <c r="S141" i="2" s="1"/>
  <c r="Q141" i="2"/>
  <c r="O141" i="2"/>
  <c r="P141" i="2" s="1"/>
  <c r="N141" i="2"/>
  <c r="M141" i="2"/>
  <c r="L141" i="2"/>
  <c r="K141" i="2"/>
  <c r="J141" i="2"/>
  <c r="I141" i="2"/>
  <c r="G141" i="2"/>
  <c r="B141" i="2" s="1"/>
  <c r="F141" i="2"/>
  <c r="A141" i="2" s="1"/>
  <c r="E141" i="2"/>
  <c r="D141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T140" i="2"/>
  <c r="C140" i="2" s="1"/>
  <c r="R140" i="2"/>
  <c r="S140" i="2" s="1"/>
  <c r="Q140" i="2"/>
  <c r="O140" i="2"/>
  <c r="P140" i="2" s="1"/>
  <c r="N140" i="2"/>
  <c r="M140" i="2"/>
  <c r="L140" i="2"/>
  <c r="K140" i="2"/>
  <c r="J140" i="2"/>
  <c r="I140" i="2"/>
  <c r="G140" i="2"/>
  <c r="B140" i="2" s="1"/>
  <c r="F140" i="2"/>
  <c r="A140" i="2" s="1"/>
  <c r="E140" i="2"/>
  <c r="D140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T139" i="2"/>
  <c r="C139" i="2" s="1"/>
  <c r="R139" i="2"/>
  <c r="S139" i="2" s="1"/>
  <c r="Q139" i="2"/>
  <c r="O139" i="2"/>
  <c r="P139" i="2" s="1"/>
  <c r="N139" i="2"/>
  <c r="M139" i="2"/>
  <c r="L139" i="2"/>
  <c r="K139" i="2"/>
  <c r="J139" i="2"/>
  <c r="I139" i="2"/>
  <c r="G139" i="2"/>
  <c r="B139" i="2" s="1"/>
  <c r="F139" i="2"/>
  <c r="H139" i="2" s="1"/>
  <c r="E139" i="2"/>
  <c r="D139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T138" i="2"/>
  <c r="C138" i="2" s="1"/>
  <c r="R138" i="2"/>
  <c r="S138" i="2" s="1"/>
  <c r="Q138" i="2"/>
  <c r="O138" i="2"/>
  <c r="P138" i="2" s="1"/>
  <c r="N138" i="2"/>
  <c r="M138" i="2"/>
  <c r="L138" i="2"/>
  <c r="K138" i="2"/>
  <c r="J138" i="2"/>
  <c r="I138" i="2"/>
  <c r="G138" i="2"/>
  <c r="B138" i="2" s="1"/>
  <c r="F138" i="2"/>
  <c r="H138" i="2" s="1"/>
  <c r="E138" i="2"/>
  <c r="D138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T137" i="2"/>
  <c r="C137" i="2" s="1"/>
  <c r="R137" i="2"/>
  <c r="S137" i="2" s="1"/>
  <c r="Q137" i="2"/>
  <c r="O137" i="2"/>
  <c r="P137" i="2" s="1"/>
  <c r="N137" i="2"/>
  <c r="M137" i="2"/>
  <c r="L137" i="2"/>
  <c r="K137" i="2"/>
  <c r="J137" i="2"/>
  <c r="I137" i="2"/>
  <c r="G137" i="2"/>
  <c r="B137" i="2" s="1"/>
  <c r="F137" i="2"/>
  <c r="A137" i="2" s="1"/>
  <c r="E137" i="2"/>
  <c r="D137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T136" i="2"/>
  <c r="C136" i="2" s="1"/>
  <c r="R136" i="2"/>
  <c r="S136" i="2" s="1"/>
  <c r="Q136" i="2"/>
  <c r="O136" i="2"/>
  <c r="P136" i="2" s="1"/>
  <c r="N136" i="2"/>
  <c r="M136" i="2"/>
  <c r="L136" i="2"/>
  <c r="K136" i="2"/>
  <c r="J136" i="2"/>
  <c r="I136" i="2"/>
  <c r="G136" i="2"/>
  <c r="B136" i="2" s="1"/>
  <c r="F136" i="2"/>
  <c r="A136" i="2" s="1"/>
  <c r="E136" i="2"/>
  <c r="D136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T135" i="2"/>
  <c r="C135" i="2" s="1"/>
  <c r="R135" i="2"/>
  <c r="S135" i="2" s="1"/>
  <c r="Q135" i="2"/>
  <c r="O135" i="2"/>
  <c r="P135" i="2" s="1"/>
  <c r="N135" i="2"/>
  <c r="M135" i="2"/>
  <c r="L135" i="2"/>
  <c r="K135" i="2"/>
  <c r="J135" i="2"/>
  <c r="I135" i="2"/>
  <c r="G135" i="2"/>
  <c r="B135" i="2" s="1"/>
  <c r="F135" i="2"/>
  <c r="A135" i="2" s="1"/>
  <c r="E135" i="2"/>
  <c r="D135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T134" i="2"/>
  <c r="C134" i="2" s="1"/>
  <c r="R134" i="2"/>
  <c r="S134" i="2" s="1"/>
  <c r="Q134" i="2"/>
  <c r="O134" i="2"/>
  <c r="P134" i="2" s="1"/>
  <c r="N134" i="2"/>
  <c r="M134" i="2"/>
  <c r="L134" i="2"/>
  <c r="K134" i="2"/>
  <c r="J134" i="2"/>
  <c r="I134" i="2"/>
  <c r="G134" i="2"/>
  <c r="B134" i="2" s="1"/>
  <c r="F134" i="2"/>
  <c r="E134" i="2"/>
  <c r="D134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T133" i="2"/>
  <c r="C133" i="2" s="1"/>
  <c r="R133" i="2"/>
  <c r="S133" i="2" s="1"/>
  <c r="Q133" i="2"/>
  <c r="O133" i="2"/>
  <c r="P133" i="2" s="1"/>
  <c r="N133" i="2"/>
  <c r="M133" i="2"/>
  <c r="L133" i="2"/>
  <c r="K133" i="2"/>
  <c r="J133" i="2"/>
  <c r="I133" i="2"/>
  <c r="G133" i="2"/>
  <c r="B133" i="2" s="1"/>
  <c r="F133" i="2"/>
  <c r="A133" i="2" s="1"/>
  <c r="E133" i="2"/>
  <c r="D133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T132" i="2"/>
  <c r="C132" i="2" s="1"/>
  <c r="R132" i="2"/>
  <c r="S132" i="2" s="1"/>
  <c r="Q132" i="2"/>
  <c r="O132" i="2"/>
  <c r="P132" i="2" s="1"/>
  <c r="N132" i="2"/>
  <c r="M132" i="2"/>
  <c r="L132" i="2"/>
  <c r="K132" i="2"/>
  <c r="J132" i="2"/>
  <c r="I132" i="2"/>
  <c r="G132" i="2"/>
  <c r="B132" i="2" s="1"/>
  <c r="F132" i="2"/>
  <c r="A132" i="2" s="1"/>
  <c r="E132" i="2"/>
  <c r="D132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T131" i="2"/>
  <c r="C131" i="2" s="1"/>
  <c r="R131" i="2"/>
  <c r="S131" i="2" s="1"/>
  <c r="Q131" i="2"/>
  <c r="O131" i="2"/>
  <c r="P131" i="2" s="1"/>
  <c r="N131" i="2"/>
  <c r="M131" i="2"/>
  <c r="L131" i="2"/>
  <c r="K131" i="2"/>
  <c r="J131" i="2"/>
  <c r="I131" i="2"/>
  <c r="G131" i="2"/>
  <c r="B131" i="2" s="1"/>
  <c r="F131" i="2"/>
  <c r="H131" i="2" s="1"/>
  <c r="E131" i="2"/>
  <c r="D131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T130" i="2"/>
  <c r="C130" i="2" s="1"/>
  <c r="R130" i="2"/>
  <c r="S130" i="2" s="1"/>
  <c r="Q130" i="2"/>
  <c r="O130" i="2"/>
  <c r="P130" i="2" s="1"/>
  <c r="N130" i="2"/>
  <c r="M130" i="2"/>
  <c r="L130" i="2"/>
  <c r="K130" i="2"/>
  <c r="J130" i="2"/>
  <c r="I130" i="2"/>
  <c r="G130" i="2"/>
  <c r="B130" i="2" s="1"/>
  <c r="F130" i="2"/>
  <c r="E130" i="2"/>
  <c r="D130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T129" i="2"/>
  <c r="C129" i="2" s="1"/>
  <c r="R129" i="2"/>
  <c r="S129" i="2" s="1"/>
  <c r="Q129" i="2"/>
  <c r="O129" i="2"/>
  <c r="P129" i="2" s="1"/>
  <c r="N129" i="2"/>
  <c r="M129" i="2"/>
  <c r="L129" i="2"/>
  <c r="K129" i="2"/>
  <c r="J129" i="2"/>
  <c r="I129" i="2"/>
  <c r="G129" i="2"/>
  <c r="B129" i="2" s="1"/>
  <c r="F129" i="2"/>
  <c r="A129" i="2" s="1"/>
  <c r="E129" i="2"/>
  <c r="D129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T128" i="2"/>
  <c r="C128" i="2" s="1"/>
  <c r="R128" i="2"/>
  <c r="S128" i="2" s="1"/>
  <c r="Q128" i="2"/>
  <c r="O128" i="2"/>
  <c r="P128" i="2" s="1"/>
  <c r="N128" i="2"/>
  <c r="M128" i="2"/>
  <c r="L128" i="2"/>
  <c r="K128" i="2"/>
  <c r="J128" i="2"/>
  <c r="I128" i="2"/>
  <c r="G128" i="2"/>
  <c r="B128" i="2" s="1"/>
  <c r="F128" i="2"/>
  <c r="A128" i="2" s="1"/>
  <c r="E128" i="2"/>
  <c r="D128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T127" i="2"/>
  <c r="C127" i="2" s="1"/>
  <c r="R127" i="2"/>
  <c r="S127" i="2" s="1"/>
  <c r="Q127" i="2"/>
  <c r="O127" i="2"/>
  <c r="P127" i="2" s="1"/>
  <c r="N127" i="2"/>
  <c r="M127" i="2"/>
  <c r="L127" i="2"/>
  <c r="K127" i="2"/>
  <c r="J127" i="2"/>
  <c r="I127" i="2"/>
  <c r="G127" i="2"/>
  <c r="B127" i="2" s="1"/>
  <c r="F127" i="2"/>
  <c r="A127" i="2" s="1"/>
  <c r="E127" i="2"/>
  <c r="D127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T126" i="2"/>
  <c r="C126" i="2" s="1"/>
  <c r="R126" i="2"/>
  <c r="S126" i="2" s="1"/>
  <c r="Q126" i="2"/>
  <c r="O126" i="2"/>
  <c r="P126" i="2" s="1"/>
  <c r="N126" i="2"/>
  <c r="M126" i="2"/>
  <c r="L126" i="2"/>
  <c r="K126" i="2"/>
  <c r="J126" i="2"/>
  <c r="I126" i="2"/>
  <c r="G126" i="2"/>
  <c r="B126" i="2" s="1"/>
  <c r="F126" i="2"/>
  <c r="A126" i="2" s="1"/>
  <c r="E126" i="2"/>
  <c r="D126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T125" i="2"/>
  <c r="C125" i="2" s="1"/>
  <c r="R125" i="2"/>
  <c r="S125" i="2" s="1"/>
  <c r="Q125" i="2"/>
  <c r="O125" i="2"/>
  <c r="P125" i="2" s="1"/>
  <c r="N125" i="2"/>
  <c r="M125" i="2"/>
  <c r="L125" i="2"/>
  <c r="K125" i="2"/>
  <c r="J125" i="2"/>
  <c r="I125" i="2"/>
  <c r="G125" i="2"/>
  <c r="B125" i="2" s="1"/>
  <c r="F125" i="2"/>
  <c r="A125" i="2" s="1"/>
  <c r="E125" i="2"/>
  <c r="D125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T124" i="2"/>
  <c r="C124" i="2" s="1"/>
  <c r="R124" i="2"/>
  <c r="S124" i="2" s="1"/>
  <c r="Q124" i="2"/>
  <c r="O124" i="2"/>
  <c r="P124" i="2" s="1"/>
  <c r="N124" i="2"/>
  <c r="M124" i="2"/>
  <c r="L124" i="2"/>
  <c r="K124" i="2"/>
  <c r="J124" i="2"/>
  <c r="I124" i="2"/>
  <c r="G124" i="2"/>
  <c r="B124" i="2" s="1"/>
  <c r="F124" i="2"/>
  <c r="A124" i="2" s="1"/>
  <c r="E124" i="2"/>
  <c r="D124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T123" i="2"/>
  <c r="C123" i="2" s="1"/>
  <c r="R123" i="2"/>
  <c r="S123" i="2" s="1"/>
  <c r="Q123" i="2"/>
  <c r="O123" i="2"/>
  <c r="P123" i="2" s="1"/>
  <c r="N123" i="2"/>
  <c r="M123" i="2"/>
  <c r="L123" i="2"/>
  <c r="K123" i="2"/>
  <c r="J123" i="2"/>
  <c r="I123" i="2"/>
  <c r="G123" i="2"/>
  <c r="B123" i="2" s="1"/>
  <c r="F123" i="2"/>
  <c r="E123" i="2"/>
  <c r="D123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T122" i="2"/>
  <c r="C122" i="2" s="1"/>
  <c r="R122" i="2"/>
  <c r="S122" i="2" s="1"/>
  <c r="Q122" i="2"/>
  <c r="O122" i="2"/>
  <c r="P122" i="2" s="1"/>
  <c r="N122" i="2"/>
  <c r="M122" i="2"/>
  <c r="L122" i="2"/>
  <c r="K122" i="2"/>
  <c r="J122" i="2"/>
  <c r="I122" i="2"/>
  <c r="G122" i="2"/>
  <c r="B122" i="2" s="1"/>
  <c r="F122" i="2"/>
  <c r="E122" i="2"/>
  <c r="D122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T121" i="2"/>
  <c r="C121" i="2" s="1"/>
  <c r="R121" i="2"/>
  <c r="S121" i="2" s="1"/>
  <c r="Q121" i="2"/>
  <c r="O121" i="2"/>
  <c r="P121" i="2" s="1"/>
  <c r="N121" i="2"/>
  <c r="M121" i="2"/>
  <c r="L121" i="2"/>
  <c r="K121" i="2"/>
  <c r="J121" i="2"/>
  <c r="I121" i="2"/>
  <c r="G121" i="2"/>
  <c r="B121" i="2" s="1"/>
  <c r="F121" i="2"/>
  <c r="A121" i="2" s="1"/>
  <c r="E121" i="2"/>
  <c r="D121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T120" i="2"/>
  <c r="C120" i="2" s="1"/>
  <c r="R120" i="2"/>
  <c r="S120" i="2" s="1"/>
  <c r="Q120" i="2"/>
  <c r="O120" i="2"/>
  <c r="P120" i="2" s="1"/>
  <c r="N120" i="2"/>
  <c r="M120" i="2"/>
  <c r="L120" i="2"/>
  <c r="K120" i="2"/>
  <c r="J120" i="2"/>
  <c r="I120" i="2"/>
  <c r="G120" i="2"/>
  <c r="B120" i="2" s="1"/>
  <c r="F120" i="2"/>
  <c r="A120" i="2" s="1"/>
  <c r="E120" i="2"/>
  <c r="D120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T119" i="2"/>
  <c r="C119" i="2" s="1"/>
  <c r="R119" i="2"/>
  <c r="S119" i="2" s="1"/>
  <c r="Q119" i="2"/>
  <c r="O119" i="2"/>
  <c r="P119" i="2" s="1"/>
  <c r="N119" i="2"/>
  <c r="M119" i="2"/>
  <c r="L119" i="2"/>
  <c r="K119" i="2"/>
  <c r="J119" i="2"/>
  <c r="I119" i="2"/>
  <c r="G119" i="2"/>
  <c r="B119" i="2" s="1"/>
  <c r="F119" i="2"/>
  <c r="A119" i="2" s="1"/>
  <c r="E119" i="2"/>
  <c r="D119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T118" i="2"/>
  <c r="C118" i="2" s="1"/>
  <c r="R118" i="2"/>
  <c r="S118" i="2" s="1"/>
  <c r="Q118" i="2"/>
  <c r="O118" i="2"/>
  <c r="P118" i="2" s="1"/>
  <c r="N118" i="2"/>
  <c r="M118" i="2"/>
  <c r="L118" i="2"/>
  <c r="K118" i="2"/>
  <c r="J118" i="2"/>
  <c r="I118" i="2"/>
  <c r="G118" i="2"/>
  <c r="B118" i="2" s="1"/>
  <c r="F118" i="2"/>
  <c r="A118" i="2" s="1"/>
  <c r="E118" i="2"/>
  <c r="D118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T117" i="2"/>
  <c r="C117" i="2" s="1"/>
  <c r="R117" i="2"/>
  <c r="S117" i="2" s="1"/>
  <c r="Q117" i="2"/>
  <c r="O117" i="2"/>
  <c r="P117" i="2" s="1"/>
  <c r="N117" i="2"/>
  <c r="M117" i="2"/>
  <c r="L117" i="2"/>
  <c r="K117" i="2"/>
  <c r="J117" i="2"/>
  <c r="I117" i="2"/>
  <c r="G117" i="2"/>
  <c r="B117" i="2" s="1"/>
  <c r="F117" i="2"/>
  <c r="E117" i="2"/>
  <c r="D117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T116" i="2"/>
  <c r="C116" i="2" s="1"/>
  <c r="R116" i="2"/>
  <c r="S116" i="2" s="1"/>
  <c r="Q116" i="2"/>
  <c r="O116" i="2"/>
  <c r="P116" i="2" s="1"/>
  <c r="N116" i="2"/>
  <c r="M116" i="2"/>
  <c r="L116" i="2"/>
  <c r="K116" i="2"/>
  <c r="J116" i="2"/>
  <c r="I116" i="2"/>
  <c r="G116" i="2"/>
  <c r="B116" i="2" s="1"/>
  <c r="F116" i="2"/>
  <c r="A116" i="2" s="1"/>
  <c r="E116" i="2"/>
  <c r="D116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T115" i="2"/>
  <c r="C115" i="2" s="1"/>
  <c r="R115" i="2"/>
  <c r="S115" i="2" s="1"/>
  <c r="Q115" i="2"/>
  <c r="O115" i="2"/>
  <c r="P115" i="2" s="1"/>
  <c r="N115" i="2"/>
  <c r="M115" i="2"/>
  <c r="L115" i="2"/>
  <c r="K115" i="2"/>
  <c r="J115" i="2"/>
  <c r="I115" i="2"/>
  <c r="G115" i="2"/>
  <c r="B115" i="2" s="1"/>
  <c r="F115" i="2"/>
  <c r="H115" i="2" s="1"/>
  <c r="E115" i="2"/>
  <c r="D115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T114" i="2"/>
  <c r="C114" i="2" s="1"/>
  <c r="R114" i="2"/>
  <c r="S114" i="2" s="1"/>
  <c r="Q114" i="2"/>
  <c r="O114" i="2"/>
  <c r="P114" i="2" s="1"/>
  <c r="N114" i="2"/>
  <c r="M114" i="2"/>
  <c r="L114" i="2"/>
  <c r="K114" i="2"/>
  <c r="J114" i="2"/>
  <c r="I114" i="2"/>
  <c r="G114" i="2"/>
  <c r="B114" i="2" s="1"/>
  <c r="F114" i="2"/>
  <c r="H114" i="2" s="1"/>
  <c r="E114" i="2"/>
  <c r="D114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T113" i="2"/>
  <c r="C113" i="2" s="1"/>
  <c r="R113" i="2"/>
  <c r="S113" i="2" s="1"/>
  <c r="Q113" i="2"/>
  <c r="O113" i="2"/>
  <c r="P113" i="2" s="1"/>
  <c r="N113" i="2"/>
  <c r="M113" i="2"/>
  <c r="L113" i="2"/>
  <c r="K113" i="2"/>
  <c r="J113" i="2"/>
  <c r="I113" i="2"/>
  <c r="G113" i="2"/>
  <c r="B113" i="2" s="1"/>
  <c r="F113" i="2"/>
  <c r="A113" i="2" s="1"/>
  <c r="E113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T112" i="2"/>
  <c r="C112" i="2" s="1"/>
  <c r="R112" i="2"/>
  <c r="S112" i="2" s="1"/>
  <c r="Q112" i="2"/>
  <c r="O112" i="2"/>
  <c r="P112" i="2" s="1"/>
  <c r="N112" i="2"/>
  <c r="M112" i="2"/>
  <c r="L112" i="2"/>
  <c r="K112" i="2"/>
  <c r="J112" i="2"/>
  <c r="I112" i="2"/>
  <c r="G112" i="2"/>
  <c r="B112" i="2" s="1"/>
  <c r="F112" i="2"/>
  <c r="H112" i="2" s="1"/>
  <c r="E112" i="2"/>
  <c r="D112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T111" i="2"/>
  <c r="C111" i="2" s="1"/>
  <c r="R111" i="2"/>
  <c r="S111" i="2" s="1"/>
  <c r="Q111" i="2"/>
  <c r="O111" i="2"/>
  <c r="P111" i="2" s="1"/>
  <c r="N111" i="2"/>
  <c r="M111" i="2"/>
  <c r="L111" i="2"/>
  <c r="K111" i="2"/>
  <c r="J111" i="2"/>
  <c r="I111" i="2"/>
  <c r="G111" i="2"/>
  <c r="B111" i="2" s="1"/>
  <c r="F111" i="2"/>
  <c r="A111" i="2" s="1"/>
  <c r="E111" i="2"/>
  <c r="D111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T110" i="2"/>
  <c r="C110" i="2" s="1"/>
  <c r="R110" i="2"/>
  <c r="S110" i="2" s="1"/>
  <c r="Q110" i="2"/>
  <c r="O110" i="2"/>
  <c r="P110" i="2" s="1"/>
  <c r="N110" i="2"/>
  <c r="M110" i="2"/>
  <c r="L110" i="2"/>
  <c r="K110" i="2"/>
  <c r="J110" i="2"/>
  <c r="I110" i="2"/>
  <c r="G110" i="2"/>
  <c r="B110" i="2" s="1"/>
  <c r="F110" i="2"/>
  <c r="A110" i="2" s="1"/>
  <c r="E110" i="2"/>
  <c r="D110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T109" i="2"/>
  <c r="C109" i="2" s="1"/>
  <c r="R109" i="2"/>
  <c r="S109" i="2" s="1"/>
  <c r="Q109" i="2"/>
  <c r="O109" i="2"/>
  <c r="P109" i="2" s="1"/>
  <c r="N109" i="2"/>
  <c r="M109" i="2"/>
  <c r="L109" i="2"/>
  <c r="K109" i="2"/>
  <c r="J109" i="2"/>
  <c r="I109" i="2"/>
  <c r="G109" i="2"/>
  <c r="B109" i="2" s="1"/>
  <c r="F109" i="2"/>
  <c r="A109" i="2" s="1"/>
  <c r="E109" i="2"/>
  <c r="D109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T108" i="2"/>
  <c r="C108" i="2" s="1"/>
  <c r="R108" i="2"/>
  <c r="S108" i="2" s="1"/>
  <c r="Q108" i="2"/>
  <c r="O108" i="2"/>
  <c r="P108" i="2" s="1"/>
  <c r="N108" i="2"/>
  <c r="M108" i="2"/>
  <c r="L108" i="2"/>
  <c r="K108" i="2"/>
  <c r="J108" i="2"/>
  <c r="I108" i="2"/>
  <c r="G108" i="2"/>
  <c r="B108" i="2" s="1"/>
  <c r="F108" i="2"/>
  <c r="E108" i="2"/>
  <c r="D108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T107" i="2"/>
  <c r="C107" i="2" s="1"/>
  <c r="R107" i="2"/>
  <c r="S107" i="2" s="1"/>
  <c r="Q107" i="2"/>
  <c r="O107" i="2"/>
  <c r="P107" i="2" s="1"/>
  <c r="N107" i="2"/>
  <c r="M107" i="2"/>
  <c r="L107" i="2"/>
  <c r="K107" i="2"/>
  <c r="J107" i="2"/>
  <c r="I107" i="2"/>
  <c r="G107" i="2"/>
  <c r="B107" i="2" s="1"/>
  <c r="F107" i="2"/>
  <c r="H107" i="2" s="1"/>
  <c r="E107" i="2"/>
  <c r="D107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T106" i="2"/>
  <c r="C106" i="2" s="1"/>
  <c r="R106" i="2"/>
  <c r="S106" i="2" s="1"/>
  <c r="Q106" i="2"/>
  <c r="O106" i="2"/>
  <c r="P106" i="2" s="1"/>
  <c r="N106" i="2"/>
  <c r="M106" i="2"/>
  <c r="L106" i="2"/>
  <c r="K106" i="2"/>
  <c r="J106" i="2"/>
  <c r="I106" i="2"/>
  <c r="G106" i="2"/>
  <c r="B106" i="2" s="1"/>
  <c r="F106" i="2"/>
  <c r="H106" i="2" s="1"/>
  <c r="E106" i="2"/>
  <c r="D106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T105" i="2"/>
  <c r="C105" i="2" s="1"/>
  <c r="R105" i="2"/>
  <c r="S105" i="2" s="1"/>
  <c r="Q105" i="2"/>
  <c r="O105" i="2"/>
  <c r="P105" i="2" s="1"/>
  <c r="N105" i="2"/>
  <c r="M105" i="2"/>
  <c r="L105" i="2"/>
  <c r="K105" i="2"/>
  <c r="J105" i="2"/>
  <c r="I105" i="2"/>
  <c r="G105" i="2"/>
  <c r="B105" i="2" s="1"/>
  <c r="F105" i="2"/>
  <c r="E105" i="2"/>
  <c r="D105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T104" i="2"/>
  <c r="C104" i="2" s="1"/>
  <c r="R104" i="2"/>
  <c r="S104" i="2" s="1"/>
  <c r="Q104" i="2"/>
  <c r="O104" i="2"/>
  <c r="P104" i="2" s="1"/>
  <c r="N104" i="2"/>
  <c r="M104" i="2"/>
  <c r="L104" i="2"/>
  <c r="K104" i="2"/>
  <c r="J104" i="2"/>
  <c r="I104" i="2"/>
  <c r="G104" i="2"/>
  <c r="B104" i="2" s="1"/>
  <c r="F104" i="2"/>
  <c r="A104" i="2" s="1"/>
  <c r="E104" i="2"/>
  <c r="D104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T103" i="2"/>
  <c r="C103" i="2" s="1"/>
  <c r="R103" i="2"/>
  <c r="S103" i="2" s="1"/>
  <c r="Q103" i="2"/>
  <c r="O103" i="2"/>
  <c r="P103" i="2" s="1"/>
  <c r="N103" i="2"/>
  <c r="M103" i="2"/>
  <c r="L103" i="2"/>
  <c r="K103" i="2"/>
  <c r="J103" i="2"/>
  <c r="I103" i="2"/>
  <c r="G103" i="2"/>
  <c r="B103" i="2" s="1"/>
  <c r="F103" i="2"/>
  <c r="A103" i="2" s="1"/>
  <c r="E103" i="2"/>
  <c r="D103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T102" i="2"/>
  <c r="C102" i="2" s="1"/>
  <c r="R102" i="2"/>
  <c r="S102" i="2" s="1"/>
  <c r="Q102" i="2"/>
  <c r="O102" i="2"/>
  <c r="P102" i="2" s="1"/>
  <c r="N102" i="2"/>
  <c r="M102" i="2"/>
  <c r="L102" i="2"/>
  <c r="K102" i="2"/>
  <c r="J102" i="2"/>
  <c r="I102" i="2"/>
  <c r="G102" i="2"/>
  <c r="B102" i="2" s="1"/>
  <c r="F102" i="2"/>
  <c r="A102" i="2" s="1"/>
  <c r="E102" i="2"/>
  <c r="D102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T101" i="2"/>
  <c r="C101" i="2" s="1"/>
  <c r="R101" i="2"/>
  <c r="S101" i="2" s="1"/>
  <c r="Q101" i="2"/>
  <c r="O101" i="2"/>
  <c r="P101" i="2" s="1"/>
  <c r="N101" i="2"/>
  <c r="M101" i="2"/>
  <c r="L101" i="2"/>
  <c r="K101" i="2"/>
  <c r="J101" i="2"/>
  <c r="I101" i="2"/>
  <c r="G101" i="2"/>
  <c r="B101" i="2" s="1"/>
  <c r="F101" i="2"/>
  <c r="E101" i="2"/>
  <c r="D101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T100" i="2"/>
  <c r="C100" i="2" s="1"/>
  <c r="R100" i="2"/>
  <c r="S100" i="2" s="1"/>
  <c r="Q100" i="2"/>
  <c r="O100" i="2"/>
  <c r="P100" i="2" s="1"/>
  <c r="N100" i="2"/>
  <c r="M100" i="2"/>
  <c r="L100" i="2"/>
  <c r="K100" i="2"/>
  <c r="J100" i="2"/>
  <c r="I100" i="2"/>
  <c r="G100" i="2"/>
  <c r="B100" i="2" s="1"/>
  <c r="F100" i="2"/>
  <c r="E100" i="2"/>
  <c r="D100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T99" i="2"/>
  <c r="C99" i="2" s="1"/>
  <c r="R99" i="2"/>
  <c r="S99" i="2" s="1"/>
  <c r="Q99" i="2"/>
  <c r="O99" i="2"/>
  <c r="P99" i="2" s="1"/>
  <c r="N99" i="2"/>
  <c r="M99" i="2"/>
  <c r="L99" i="2"/>
  <c r="K99" i="2"/>
  <c r="J99" i="2"/>
  <c r="I99" i="2"/>
  <c r="G99" i="2"/>
  <c r="B99" i="2" s="1"/>
  <c r="F99" i="2"/>
  <c r="A99" i="2" s="1"/>
  <c r="E99" i="2"/>
  <c r="D99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T98" i="2"/>
  <c r="C98" i="2" s="1"/>
  <c r="R98" i="2"/>
  <c r="S98" i="2" s="1"/>
  <c r="Q98" i="2"/>
  <c r="O98" i="2"/>
  <c r="P98" i="2" s="1"/>
  <c r="N98" i="2"/>
  <c r="M98" i="2"/>
  <c r="L98" i="2"/>
  <c r="K98" i="2"/>
  <c r="J98" i="2"/>
  <c r="I98" i="2"/>
  <c r="G98" i="2"/>
  <c r="B98" i="2" s="1"/>
  <c r="F98" i="2"/>
  <c r="H98" i="2" s="1"/>
  <c r="E98" i="2"/>
  <c r="D98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T97" i="2"/>
  <c r="C97" i="2" s="1"/>
  <c r="R97" i="2"/>
  <c r="S97" i="2" s="1"/>
  <c r="Q97" i="2"/>
  <c r="O97" i="2"/>
  <c r="P97" i="2" s="1"/>
  <c r="N97" i="2"/>
  <c r="M97" i="2"/>
  <c r="L97" i="2"/>
  <c r="K97" i="2"/>
  <c r="J97" i="2"/>
  <c r="I97" i="2"/>
  <c r="G97" i="2"/>
  <c r="B97" i="2" s="1"/>
  <c r="F97" i="2"/>
  <c r="A97" i="2" s="1"/>
  <c r="E97" i="2"/>
  <c r="D97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T96" i="2"/>
  <c r="C96" i="2" s="1"/>
  <c r="R96" i="2"/>
  <c r="S96" i="2" s="1"/>
  <c r="Q96" i="2"/>
  <c r="O96" i="2"/>
  <c r="P96" i="2" s="1"/>
  <c r="N96" i="2"/>
  <c r="M96" i="2"/>
  <c r="L96" i="2"/>
  <c r="K96" i="2"/>
  <c r="J96" i="2"/>
  <c r="I96" i="2"/>
  <c r="G96" i="2"/>
  <c r="B96" i="2" s="1"/>
  <c r="F96" i="2"/>
  <c r="H96" i="2" s="1"/>
  <c r="E96" i="2"/>
  <c r="D96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T95" i="2"/>
  <c r="C95" i="2" s="1"/>
  <c r="R95" i="2"/>
  <c r="S95" i="2" s="1"/>
  <c r="Q95" i="2"/>
  <c r="O95" i="2"/>
  <c r="P95" i="2" s="1"/>
  <c r="N95" i="2"/>
  <c r="M95" i="2"/>
  <c r="L95" i="2"/>
  <c r="K95" i="2"/>
  <c r="J95" i="2"/>
  <c r="I95" i="2"/>
  <c r="G95" i="2"/>
  <c r="B95" i="2" s="1"/>
  <c r="F95" i="2"/>
  <c r="A95" i="2" s="1"/>
  <c r="E95" i="2"/>
  <c r="D95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T94" i="2"/>
  <c r="C94" i="2" s="1"/>
  <c r="R94" i="2"/>
  <c r="S94" i="2" s="1"/>
  <c r="Q94" i="2"/>
  <c r="O94" i="2"/>
  <c r="P94" i="2" s="1"/>
  <c r="N94" i="2"/>
  <c r="M94" i="2"/>
  <c r="L94" i="2"/>
  <c r="K94" i="2"/>
  <c r="J94" i="2"/>
  <c r="I94" i="2"/>
  <c r="G94" i="2"/>
  <c r="B94" i="2" s="1"/>
  <c r="F94" i="2"/>
  <c r="A94" i="2" s="1"/>
  <c r="E94" i="2"/>
  <c r="D94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T93" i="2"/>
  <c r="C93" i="2" s="1"/>
  <c r="R93" i="2"/>
  <c r="S93" i="2" s="1"/>
  <c r="Q93" i="2"/>
  <c r="O93" i="2"/>
  <c r="P93" i="2" s="1"/>
  <c r="N93" i="2"/>
  <c r="M93" i="2"/>
  <c r="L93" i="2"/>
  <c r="K93" i="2"/>
  <c r="J93" i="2"/>
  <c r="I93" i="2"/>
  <c r="G93" i="2"/>
  <c r="B93" i="2" s="1"/>
  <c r="F93" i="2"/>
  <c r="H93" i="2" s="1"/>
  <c r="E93" i="2"/>
  <c r="D93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T92" i="2"/>
  <c r="C92" i="2" s="1"/>
  <c r="R92" i="2"/>
  <c r="S92" i="2" s="1"/>
  <c r="Q92" i="2"/>
  <c r="O92" i="2"/>
  <c r="P92" i="2" s="1"/>
  <c r="N92" i="2"/>
  <c r="M92" i="2"/>
  <c r="L92" i="2"/>
  <c r="K92" i="2"/>
  <c r="J92" i="2"/>
  <c r="I92" i="2"/>
  <c r="G92" i="2"/>
  <c r="B92" i="2" s="1"/>
  <c r="F92" i="2"/>
  <c r="A92" i="2" s="1"/>
  <c r="E92" i="2"/>
  <c r="D92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T91" i="2"/>
  <c r="C91" i="2" s="1"/>
  <c r="R91" i="2"/>
  <c r="S91" i="2" s="1"/>
  <c r="Q91" i="2"/>
  <c r="O91" i="2"/>
  <c r="P91" i="2" s="1"/>
  <c r="N91" i="2"/>
  <c r="M91" i="2"/>
  <c r="L91" i="2"/>
  <c r="K91" i="2"/>
  <c r="J91" i="2"/>
  <c r="I91" i="2"/>
  <c r="G91" i="2"/>
  <c r="B91" i="2" s="1"/>
  <c r="F91" i="2"/>
  <c r="A91" i="2" s="1"/>
  <c r="E91" i="2"/>
  <c r="D91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T90" i="2"/>
  <c r="C90" i="2" s="1"/>
  <c r="R90" i="2"/>
  <c r="S90" i="2" s="1"/>
  <c r="Q90" i="2"/>
  <c r="O90" i="2"/>
  <c r="P90" i="2" s="1"/>
  <c r="N90" i="2"/>
  <c r="M90" i="2"/>
  <c r="L90" i="2"/>
  <c r="K90" i="2"/>
  <c r="J90" i="2"/>
  <c r="I90" i="2"/>
  <c r="G90" i="2"/>
  <c r="B90" i="2" s="1"/>
  <c r="F90" i="2"/>
  <c r="A90" i="2" s="1"/>
  <c r="E90" i="2"/>
  <c r="D90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T89" i="2"/>
  <c r="C89" i="2" s="1"/>
  <c r="R89" i="2"/>
  <c r="S89" i="2" s="1"/>
  <c r="Q89" i="2"/>
  <c r="O89" i="2"/>
  <c r="P89" i="2" s="1"/>
  <c r="N89" i="2"/>
  <c r="M89" i="2"/>
  <c r="L89" i="2"/>
  <c r="K89" i="2"/>
  <c r="J89" i="2"/>
  <c r="I89" i="2"/>
  <c r="G89" i="2"/>
  <c r="B89" i="2" s="1"/>
  <c r="F89" i="2"/>
  <c r="H89" i="2" s="1"/>
  <c r="E89" i="2"/>
  <c r="D89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T88" i="2"/>
  <c r="C88" i="2" s="1"/>
  <c r="R88" i="2"/>
  <c r="S88" i="2" s="1"/>
  <c r="Q88" i="2"/>
  <c r="O88" i="2"/>
  <c r="P88" i="2" s="1"/>
  <c r="N88" i="2"/>
  <c r="M88" i="2"/>
  <c r="L88" i="2"/>
  <c r="K88" i="2"/>
  <c r="J88" i="2"/>
  <c r="I88" i="2"/>
  <c r="G88" i="2"/>
  <c r="B88" i="2" s="1"/>
  <c r="F88" i="2"/>
  <c r="H88" i="2" s="1"/>
  <c r="E88" i="2"/>
  <c r="D88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T87" i="2"/>
  <c r="C87" i="2" s="1"/>
  <c r="R87" i="2"/>
  <c r="S87" i="2" s="1"/>
  <c r="Q87" i="2"/>
  <c r="O87" i="2"/>
  <c r="P87" i="2" s="1"/>
  <c r="N87" i="2"/>
  <c r="M87" i="2"/>
  <c r="L87" i="2"/>
  <c r="K87" i="2"/>
  <c r="J87" i="2"/>
  <c r="I87" i="2"/>
  <c r="G87" i="2"/>
  <c r="B87" i="2" s="1"/>
  <c r="F87" i="2"/>
  <c r="H87" i="2" s="1"/>
  <c r="E87" i="2"/>
  <c r="D87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T86" i="2"/>
  <c r="C86" i="2" s="1"/>
  <c r="R86" i="2"/>
  <c r="S86" i="2" s="1"/>
  <c r="Q86" i="2"/>
  <c r="O86" i="2"/>
  <c r="P86" i="2" s="1"/>
  <c r="N86" i="2"/>
  <c r="M86" i="2"/>
  <c r="L86" i="2"/>
  <c r="K86" i="2"/>
  <c r="J86" i="2"/>
  <c r="I86" i="2"/>
  <c r="G86" i="2"/>
  <c r="B86" i="2" s="1"/>
  <c r="F86" i="2"/>
  <c r="A86" i="2" s="1"/>
  <c r="E86" i="2"/>
  <c r="D86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T85" i="2"/>
  <c r="C85" i="2" s="1"/>
  <c r="R85" i="2"/>
  <c r="S85" i="2" s="1"/>
  <c r="Q85" i="2"/>
  <c r="O85" i="2"/>
  <c r="P85" i="2" s="1"/>
  <c r="N85" i="2"/>
  <c r="M85" i="2"/>
  <c r="L85" i="2"/>
  <c r="K85" i="2"/>
  <c r="J85" i="2"/>
  <c r="I85" i="2"/>
  <c r="G85" i="2"/>
  <c r="B85" i="2" s="1"/>
  <c r="F85" i="2"/>
  <c r="H85" i="2" s="1"/>
  <c r="E85" i="2"/>
  <c r="D85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T84" i="2"/>
  <c r="C84" i="2" s="1"/>
  <c r="R84" i="2"/>
  <c r="S84" i="2" s="1"/>
  <c r="Q84" i="2"/>
  <c r="O84" i="2"/>
  <c r="P84" i="2" s="1"/>
  <c r="N84" i="2"/>
  <c r="M84" i="2"/>
  <c r="L84" i="2"/>
  <c r="K84" i="2"/>
  <c r="J84" i="2"/>
  <c r="I84" i="2"/>
  <c r="G84" i="2"/>
  <c r="B84" i="2" s="1"/>
  <c r="F84" i="2"/>
  <c r="A84" i="2" s="1"/>
  <c r="E84" i="2"/>
  <c r="D84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T83" i="2"/>
  <c r="C83" i="2" s="1"/>
  <c r="R83" i="2"/>
  <c r="S83" i="2" s="1"/>
  <c r="Q83" i="2"/>
  <c r="O83" i="2"/>
  <c r="P83" i="2" s="1"/>
  <c r="N83" i="2"/>
  <c r="M83" i="2"/>
  <c r="L83" i="2"/>
  <c r="K83" i="2"/>
  <c r="J83" i="2"/>
  <c r="I83" i="2"/>
  <c r="G83" i="2"/>
  <c r="B83" i="2" s="1"/>
  <c r="F83" i="2"/>
  <c r="A83" i="2" s="1"/>
  <c r="E83" i="2"/>
  <c r="D83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T82" i="2"/>
  <c r="C82" i="2" s="1"/>
  <c r="R82" i="2"/>
  <c r="S82" i="2" s="1"/>
  <c r="Q82" i="2"/>
  <c r="O82" i="2"/>
  <c r="P82" i="2" s="1"/>
  <c r="N82" i="2"/>
  <c r="M82" i="2"/>
  <c r="L82" i="2"/>
  <c r="K82" i="2"/>
  <c r="J82" i="2"/>
  <c r="I82" i="2"/>
  <c r="G82" i="2"/>
  <c r="B82" i="2" s="1"/>
  <c r="F82" i="2"/>
  <c r="A82" i="2" s="1"/>
  <c r="E82" i="2"/>
  <c r="D82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T81" i="2"/>
  <c r="C81" i="2" s="1"/>
  <c r="R81" i="2"/>
  <c r="S81" i="2" s="1"/>
  <c r="Q81" i="2"/>
  <c r="O81" i="2"/>
  <c r="P81" i="2" s="1"/>
  <c r="N81" i="2"/>
  <c r="M81" i="2"/>
  <c r="L81" i="2"/>
  <c r="K81" i="2"/>
  <c r="J81" i="2"/>
  <c r="I81" i="2"/>
  <c r="G81" i="2"/>
  <c r="B81" i="2" s="1"/>
  <c r="F81" i="2"/>
  <c r="A81" i="2" s="1"/>
  <c r="E81" i="2"/>
  <c r="D81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T80" i="2"/>
  <c r="C80" i="2" s="1"/>
  <c r="R80" i="2"/>
  <c r="S80" i="2" s="1"/>
  <c r="Q80" i="2"/>
  <c r="O80" i="2"/>
  <c r="P80" i="2" s="1"/>
  <c r="N80" i="2"/>
  <c r="M80" i="2"/>
  <c r="L80" i="2"/>
  <c r="K80" i="2"/>
  <c r="J80" i="2"/>
  <c r="I80" i="2"/>
  <c r="G80" i="2"/>
  <c r="B80" i="2" s="1"/>
  <c r="F80" i="2"/>
  <c r="H80" i="2" s="1"/>
  <c r="E80" i="2"/>
  <c r="D80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T79" i="2"/>
  <c r="C79" i="2" s="1"/>
  <c r="R79" i="2"/>
  <c r="S79" i="2" s="1"/>
  <c r="Q79" i="2"/>
  <c r="O79" i="2"/>
  <c r="P79" i="2" s="1"/>
  <c r="N79" i="2"/>
  <c r="M79" i="2"/>
  <c r="L79" i="2"/>
  <c r="K79" i="2"/>
  <c r="J79" i="2"/>
  <c r="I79" i="2"/>
  <c r="G79" i="2"/>
  <c r="B79" i="2" s="1"/>
  <c r="F79" i="2"/>
  <c r="H79" i="2" s="1"/>
  <c r="E79" i="2"/>
  <c r="D79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T78" i="2"/>
  <c r="C78" i="2" s="1"/>
  <c r="R78" i="2"/>
  <c r="S78" i="2" s="1"/>
  <c r="Q78" i="2"/>
  <c r="O78" i="2"/>
  <c r="P78" i="2" s="1"/>
  <c r="N78" i="2"/>
  <c r="M78" i="2"/>
  <c r="L78" i="2"/>
  <c r="K78" i="2"/>
  <c r="J78" i="2"/>
  <c r="I78" i="2"/>
  <c r="G78" i="2"/>
  <c r="B78" i="2" s="1"/>
  <c r="F78" i="2"/>
  <c r="A78" i="2" s="1"/>
  <c r="E78" i="2"/>
  <c r="D78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T77" i="2"/>
  <c r="C77" i="2" s="1"/>
  <c r="R77" i="2"/>
  <c r="S77" i="2" s="1"/>
  <c r="Q77" i="2"/>
  <c r="O77" i="2"/>
  <c r="P77" i="2" s="1"/>
  <c r="N77" i="2"/>
  <c r="M77" i="2"/>
  <c r="L77" i="2"/>
  <c r="K77" i="2"/>
  <c r="J77" i="2"/>
  <c r="I77" i="2"/>
  <c r="G77" i="2"/>
  <c r="B77" i="2" s="1"/>
  <c r="F77" i="2"/>
  <c r="H77" i="2" s="1"/>
  <c r="E77" i="2"/>
  <c r="D77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T76" i="2"/>
  <c r="C76" i="2" s="1"/>
  <c r="R76" i="2"/>
  <c r="S76" i="2" s="1"/>
  <c r="Q76" i="2"/>
  <c r="O76" i="2"/>
  <c r="P76" i="2" s="1"/>
  <c r="N76" i="2"/>
  <c r="M76" i="2"/>
  <c r="L76" i="2"/>
  <c r="K76" i="2"/>
  <c r="J76" i="2"/>
  <c r="I76" i="2"/>
  <c r="G76" i="2"/>
  <c r="B76" i="2" s="1"/>
  <c r="F76" i="2"/>
  <c r="A76" i="2" s="1"/>
  <c r="E76" i="2"/>
  <c r="D76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T75" i="2"/>
  <c r="C75" i="2" s="1"/>
  <c r="R75" i="2"/>
  <c r="S75" i="2" s="1"/>
  <c r="Q75" i="2"/>
  <c r="O75" i="2"/>
  <c r="P75" i="2" s="1"/>
  <c r="N75" i="2"/>
  <c r="M75" i="2"/>
  <c r="L75" i="2"/>
  <c r="K75" i="2"/>
  <c r="J75" i="2"/>
  <c r="I75" i="2"/>
  <c r="G75" i="2"/>
  <c r="B75" i="2" s="1"/>
  <c r="F75" i="2"/>
  <c r="H75" i="2" s="1"/>
  <c r="E75" i="2"/>
  <c r="D75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T74" i="2"/>
  <c r="C74" i="2" s="1"/>
  <c r="R74" i="2"/>
  <c r="S74" i="2" s="1"/>
  <c r="Q74" i="2"/>
  <c r="O74" i="2"/>
  <c r="P74" i="2" s="1"/>
  <c r="N74" i="2"/>
  <c r="M74" i="2"/>
  <c r="L74" i="2"/>
  <c r="K74" i="2"/>
  <c r="J74" i="2"/>
  <c r="I74" i="2"/>
  <c r="G74" i="2"/>
  <c r="B74" i="2" s="1"/>
  <c r="F74" i="2"/>
  <c r="A74" i="2" s="1"/>
  <c r="E74" i="2"/>
  <c r="D74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T73" i="2"/>
  <c r="C73" i="2" s="1"/>
  <c r="R73" i="2"/>
  <c r="S73" i="2" s="1"/>
  <c r="Q73" i="2"/>
  <c r="O73" i="2"/>
  <c r="P73" i="2" s="1"/>
  <c r="N73" i="2"/>
  <c r="M73" i="2"/>
  <c r="L73" i="2"/>
  <c r="K73" i="2"/>
  <c r="J73" i="2"/>
  <c r="I73" i="2"/>
  <c r="G73" i="2"/>
  <c r="B73" i="2" s="1"/>
  <c r="F73" i="2"/>
  <c r="A73" i="2" s="1"/>
  <c r="E73" i="2"/>
  <c r="D73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T72" i="2"/>
  <c r="C72" i="2" s="1"/>
  <c r="R72" i="2"/>
  <c r="S72" i="2" s="1"/>
  <c r="Q72" i="2"/>
  <c r="O72" i="2"/>
  <c r="P72" i="2" s="1"/>
  <c r="N72" i="2"/>
  <c r="M72" i="2"/>
  <c r="L72" i="2"/>
  <c r="K72" i="2"/>
  <c r="J72" i="2"/>
  <c r="I72" i="2"/>
  <c r="G72" i="2"/>
  <c r="B72" i="2" s="1"/>
  <c r="F72" i="2"/>
  <c r="A72" i="2" s="1"/>
  <c r="E72" i="2"/>
  <c r="D72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T71" i="2"/>
  <c r="C71" i="2" s="1"/>
  <c r="R71" i="2"/>
  <c r="S71" i="2" s="1"/>
  <c r="Q71" i="2"/>
  <c r="O71" i="2"/>
  <c r="P71" i="2" s="1"/>
  <c r="N71" i="2"/>
  <c r="M71" i="2"/>
  <c r="L71" i="2"/>
  <c r="K71" i="2"/>
  <c r="J71" i="2"/>
  <c r="I71" i="2"/>
  <c r="G71" i="2"/>
  <c r="B71" i="2" s="1"/>
  <c r="F71" i="2"/>
  <c r="A71" i="2" s="1"/>
  <c r="E71" i="2"/>
  <c r="D71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T70" i="2"/>
  <c r="C70" i="2" s="1"/>
  <c r="R70" i="2"/>
  <c r="S70" i="2" s="1"/>
  <c r="Q70" i="2"/>
  <c r="O70" i="2"/>
  <c r="P70" i="2" s="1"/>
  <c r="N70" i="2"/>
  <c r="M70" i="2"/>
  <c r="L70" i="2"/>
  <c r="K70" i="2"/>
  <c r="J70" i="2"/>
  <c r="I70" i="2"/>
  <c r="G70" i="2"/>
  <c r="B70" i="2" s="1"/>
  <c r="F70" i="2"/>
  <c r="A70" i="2" s="1"/>
  <c r="E70" i="2"/>
  <c r="D70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T69" i="2"/>
  <c r="C69" i="2" s="1"/>
  <c r="R69" i="2"/>
  <c r="S69" i="2" s="1"/>
  <c r="Q69" i="2"/>
  <c r="O69" i="2"/>
  <c r="P69" i="2" s="1"/>
  <c r="N69" i="2"/>
  <c r="M69" i="2"/>
  <c r="L69" i="2"/>
  <c r="K69" i="2"/>
  <c r="J69" i="2"/>
  <c r="I69" i="2"/>
  <c r="G69" i="2"/>
  <c r="B69" i="2" s="1"/>
  <c r="F69" i="2"/>
  <c r="H69" i="2" s="1"/>
  <c r="E69" i="2"/>
  <c r="D69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T68" i="2"/>
  <c r="C68" i="2" s="1"/>
  <c r="R68" i="2"/>
  <c r="S68" i="2" s="1"/>
  <c r="Q68" i="2"/>
  <c r="O68" i="2"/>
  <c r="P68" i="2" s="1"/>
  <c r="N68" i="2"/>
  <c r="M68" i="2"/>
  <c r="L68" i="2"/>
  <c r="K68" i="2"/>
  <c r="J68" i="2"/>
  <c r="I68" i="2"/>
  <c r="G68" i="2"/>
  <c r="B68" i="2" s="1"/>
  <c r="F68" i="2"/>
  <c r="A68" i="2" s="1"/>
  <c r="E68" i="2"/>
  <c r="D68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T67" i="2"/>
  <c r="C67" i="2" s="1"/>
  <c r="R67" i="2"/>
  <c r="S67" i="2" s="1"/>
  <c r="Q67" i="2"/>
  <c r="O67" i="2"/>
  <c r="P67" i="2" s="1"/>
  <c r="N67" i="2"/>
  <c r="M67" i="2"/>
  <c r="L67" i="2"/>
  <c r="K67" i="2"/>
  <c r="J67" i="2"/>
  <c r="I67" i="2"/>
  <c r="G67" i="2"/>
  <c r="B67" i="2" s="1"/>
  <c r="F67" i="2"/>
  <c r="H67" i="2" s="1"/>
  <c r="E67" i="2"/>
  <c r="D67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T66" i="2"/>
  <c r="C66" i="2" s="1"/>
  <c r="R66" i="2"/>
  <c r="S66" i="2" s="1"/>
  <c r="Q66" i="2"/>
  <c r="O66" i="2"/>
  <c r="P66" i="2" s="1"/>
  <c r="N66" i="2"/>
  <c r="M66" i="2"/>
  <c r="L66" i="2"/>
  <c r="K66" i="2"/>
  <c r="J66" i="2"/>
  <c r="I66" i="2"/>
  <c r="G66" i="2"/>
  <c r="B66" i="2" s="1"/>
  <c r="F66" i="2"/>
  <c r="A66" i="2" s="1"/>
  <c r="E66" i="2"/>
  <c r="D66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T65" i="2"/>
  <c r="C65" i="2" s="1"/>
  <c r="R65" i="2"/>
  <c r="S65" i="2" s="1"/>
  <c r="Q65" i="2"/>
  <c r="O65" i="2"/>
  <c r="P65" i="2" s="1"/>
  <c r="N65" i="2"/>
  <c r="M65" i="2"/>
  <c r="L65" i="2"/>
  <c r="K65" i="2"/>
  <c r="J65" i="2"/>
  <c r="I65" i="2"/>
  <c r="G65" i="2"/>
  <c r="B65" i="2" s="1"/>
  <c r="F65" i="2"/>
  <c r="A65" i="2" s="1"/>
  <c r="E65" i="2"/>
  <c r="D65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T64" i="2"/>
  <c r="C64" i="2" s="1"/>
  <c r="R64" i="2"/>
  <c r="S64" i="2" s="1"/>
  <c r="Q64" i="2"/>
  <c r="O64" i="2"/>
  <c r="P64" i="2" s="1"/>
  <c r="N64" i="2"/>
  <c r="M64" i="2"/>
  <c r="L64" i="2"/>
  <c r="K64" i="2"/>
  <c r="J64" i="2"/>
  <c r="I64" i="2"/>
  <c r="G64" i="2"/>
  <c r="B64" i="2" s="1"/>
  <c r="F64" i="2"/>
  <c r="H64" i="2" s="1"/>
  <c r="E64" i="2"/>
  <c r="D64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T63" i="2"/>
  <c r="C63" i="2" s="1"/>
  <c r="R63" i="2"/>
  <c r="S63" i="2" s="1"/>
  <c r="Q63" i="2"/>
  <c r="O63" i="2"/>
  <c r="P63" i="2" s="1"/>
  <c r="N63" i="2"/>
  <c r="M63" i="2"/>
  <c r="L63" i="2"/>
  <c r="K63" i="2"/>
  <c r="J63" i="2"/>
  <c r="I63" i="2"/>
  <c r="G63" i="2"/>
  <c r="B63" i="2" s="1"/>
  <c r="F63" i="2"/>
  <c r="H63" i="2" s="1"/>
  <c r="E63" i="2"/>
  <c r="D63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T62" i="2"/>
  <c r="C62" i="2" s="1"/>
  <c r="R62" i="2"/>
  <c r="S62" i="2" s="1"/>
  <c r="Q62" i="2"/>
  <c r="O62" i="2"/>
  <c r="P62" i="2" s="1"/>
  <c r="N62" i="2"/>
  <c r="M62" i="2"/>
  <c r="L62" i="2"/>
  <c r="K62" i="2"/>
  <c r="J62" i="2"/>
  <c r="I62" i="2"/>
  <c r="G62" i="2"/>
  <c r="B62" i="2" s="1"/>
  <c r="F62" i="2"/>
  <c r="A62" i="2" s="1"/>
  <c r="E62" i="2"/>
  <c r="D62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T61" i="2"/>
  <c r="C61" i="2" s="1"/>
  <c r="R61" i="2"/>
  <c r="S61" i="2" s="1"/>
  <c r="Q61" i="2"/>
  <c r="O61" i="2"/>
  <c r="P61" i="2" s="1"/>
  <c r="N61" i="2"/>
  <c r="M61" i="2"/>
  <c r="L61" i="2"/>
  <c r="K61" i="2"/>
  <c r="J61" i="2"/>
  <c r="I61" i="2"/>
  <c r="G61" i="2"/>
  <c r="B61" i="2" s="1"/>
  <c r="F61" i="2"/>
  <c r="A61" i="2" s="1"/>
  <c r="E61" i="2"/>
  <c r="D61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T60" i="2"/>
  <c r="C60" i="2" s="1"/>
  <c r="R60" i="2"/>
  <c r="S60" i="2" s="1"/>
  <c r="Q60" i="2"/>
  <c r="O60" i="2"/>
  <c r="P60" i="2" s="1"/>
  <c r="N60" i="2"/>
  <c r="M60" i="2"/>
  <c r="L60" i="2"/>
  <c r="K60" i="2"/>
  <c r="J60" i="2"/>
  <c r="I60" i="2"/>
  <c r="G60" i="2"/>
  <c r="B60" i="2" s="1"/>
  <c r="F60" i="2"/>
  <c r="A60" i="2" s="1"/>
  <c r="E60" i="2"/>
  <c r="D60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T59" i="2"/>
  <c r="C59" i="2" s="1"/>
  <c r="R59" i="2"/>
  <c r="S59" i="2" s="1"/>
  <c r="Q59" i="2"/>
  <c r="O59" i="2"/>
  <c r="P59" i="2" s="1"/>
  <c r="N59" i="2"/>
  <c r="M59" i="2"/>
  <c r="L59" i="2"/>
  <c r="K59" i="2"/>
  <c r="J59" i="2"/>
  <c r="I59" i="2"/>
  <c r="G59" i="2"/>
  <c r="B59" i="2" s="1"/>
  <c r="F59" i="2"/>
  <c r="A59" i="2" s="1"/>
  <c r="E59" i="2"/>
  <c r="D59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T58" i="2"/>
  <c r="C58" i="2" s="1"/>
  <c r="R58" i="2"/>
  <c r="S58" i="2" s="1"/>
  <c r="Q58" i="2"/>
  <c r="O58" i="2"/>
  <c r="P58" i="2" s="1"/>
  <c r="N58" i="2"/>
  <c r="M58" i="2"/>
  <c r="L58" i="2"/>
  <c r="K58" i="2"/>
  <c r="J58" i="2"/>
  <c r="I58" i="2"/>
  <c r="G58" i="2"/>
  <c r="B58" i="2" s="1"/>
  <c r="F58" i="2"/>
  <c r="A58" i="2" s="1"/>
  <c r="E58" i="2"/>
  <c r="D58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T57" i="2"/>
  <c r="C57" i="2" s="1"/>
  <c r="R57" i="2"/>
  <c r="S57" i="2" s="1"/>
  <c r="Q57" i="2"/>
  <c r="O57" i="2"/>
  <c r="P57" i="2" s="1"/>
  <c r="N57" i="2"/>
  <c r="M57" i="2"/>
  <c r="L57" i="2"/>
  <c r="K57" i="2"/>
  <c r="J57" i="2"/>
  <c r="I57" i="2"/>
  <c r="G57" i="2"/>
  <c r="B57" i="2" s="1"/>
  <c r="F57" i="2"/>
  <c r="A57" i="2" s="1"/>
  <c r="E57" i="2"/>
  <c r="D57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T56" i="2"/>
  <c r="C56" i="2" s="1"/>
  <c r="R56" i="2"/>
  <c r="S56" i="2" s="1"/>
  <c r="Q56" i="2"/>
  <c r="O56" i="2"/>
  <c r="P56" i="2" s="1"/>
  <c r="N56" i="2"/>
  <c r="M56" i="2"/>
  <c r="L56" i="2"/>
  <c r="K56" i="2"/>
  <c r="J56" i="2"/>
  <c r="I56" i="2"/>
  <c r="G56" i="2"/>
  <c r="B56" i="2" s="1"/>
  <c r="F56" i="2"/>
  <c r="H56" i="2" s="1"/>
  <c r="E56" i="2"/>
  <c r="D56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T55" i="2"/>
  <c r="C55" i="2" s="1"/>
  <c r="R55" i="2"/>
  <c r="S55" i="2" s="1"/>
  <c r="Q55" i="2"/>
  <c r="O55" i="2"/>
  <c r="P55" i="2" s="1"/>
  <c r="N55" i="2"/>
  <c r="M55" i="2"/>
  <c r="L55" i="2"/>
  <c r="K55" i="2"/>
  <c r="J55" i="2"/>
  <c r="I55" i="2"/>
  <c r="G55" i="2"/>
  <c r="B55" i="2" s="1"/>
  <c r="F55" i="2"/>
  <c r="H55" i="2" s="1"/>
  <c r="E55" i="2"/>
  <c r="D55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T54" i="2"/>
  <c r="C54" i="2" s="1"/>
  <c r="R54" i="2"/>
  <c r="S54" i="2" s="1"/>
  <c r="Q54" i="2"/>
  <c r="O54" i="2"/>
  <c r="P54" i="2" s="1"/>
  <c r="N54" i="2"/>
  <c r="M54" i="2"/>
  <c r="L54" i="2"/>
  <c r="K54" i="2"/>
  <c r="J54" i="2"/>
  <c r="I54" i="2"/>
  <c r="G54" i="2"/>
  <c r="B54" i="2" s="1"/>
  <c r="F54" i="2"/>
  <c r="A54" i="2" s="1"/>
  <c r="E54" i="2"/>
  <c r="D54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T53" i="2"/>
  <c r="C53" i="2" s="1"/>
  <c r="R53" i="2"/>
  <c r="S53" i="2" s="1"/>
  <c r="Q53" i="2"/>
  <c r="O53" i="2"/>
  <c r="P53" i="2" s="1"/>
  <c r="N53" i="2"/>
  <c r="M53" i="2"/>
  <c r="L53" i="2"/>
  <c r="K53" i="2"/>
  <c r="J53" i="2"/>
  <c r="I53" i="2"/>
  <c r="G53" i="2"/>
  <c r="B53" i="2" s="1"/>
  <c r="F53" i="2"/>
  <c r="H53" i="2" s="1"/>
  <c r="E53" i="2"/>
  <c r="D53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T52" i="2"/>
  <c r="C52" i="2" s="1"/>
  <c r="R52" i="2"/>
  <c r="S52" i="2" s="1"/>
  <c r="Q52" i="2"/>
  <c r="O52" i="2"/>
  <c r="P52" i="2" s="1"/>
  <c r="N52" i="2"/>
  <c r="M52" i="2"/>
  <c r="L52" i="2"/>
  <c r="K52" i="2"/>
  <c r="J52" i="2"/>
  <c r="I52" i="2"/>
  <c r="G52" i="2"/>
  <c r="B52" i="2" s="1"/>
  <c r="F52" i="2"/>
  <c r="A52" i="2" s="1"/>
  <c r="E52" i="2"/>
  <c r="D52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T51" i="2"/>
  <c r="C51" i="2" s="1"/>
  <c r="R51" i="2"/>
  <c r="S51" i="2" s="1"/>
  <c r="Q51" i="2"/>
  <c r="O51" i="2"/>
  <c r="P51" i="2" s="1"/>
  <c r="N51" i="2"/>
  <c r="M51" i="2"/>
  <c r="L51" i="2"/>
  <c r="K51" i="2"/>
  <c r="J51" i="2"/>
  <c r="I51" i="2"/>
  <c r="G51" i="2"/>
  <c r="B51" i="2" s="1"/>
  <c r="F51" i="2"/>
  <c r="A51" i="2" s="1"/>
  <c r="E51" i="2"/>
  <c r="D51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T50" i="2"/>
  <c r="C50" i="2" s="1"/>
  <c r="R50" i="2"/>
  <c r="S50" i="2" s="1"/>
  <c r="Q50" i="2"/>
  <c r="O50" i="2"/>
  <c r="P50" i="2" s="1"/>
  <c r="N50" i="2"/>
  <c r="M50" i="2"/>
  <c r="L50" i="2"/>
  <c r="K50" i="2"/>
  <c r="J50" i="2"/>
  <c r="I50" i="2"/>
  <c r="G50" i="2"/>
  <c r="B50" i="2" s="1"/>
  <c r="F50" i="2"/>
  <c r="A50" i="2" s="1"/>
  <c r="E50" i="2"/>
  <c r="D50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T49" i="2"/>
  <c r="C49" i="2" s="1"/>
  <c r="R49" i="2"/>
  <c r="S49" i="2" s="1"/>
  <c r="Q49" i="2"/>
  <c r="O49" i="2"/>
  <c r="P49" i="2" s="1"/>
  <c r="N49" i="2"/>
  <c r="M49" i="2"/>
  <c r="L49" i="2"/>
  <c r="K49" i="2"/>
  <c r="J49" i="2"/>
  <c r="I49" i="2"/>
  <c r="G49" i="2"/>
  <c r="B49" i="2" s="1"/>
  <c r="F49" i="2"/>
  <c r="A49" i="2" s="1"/>
  <c r="E49" i="2"/>
  <c r="D49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T48" i="2"/>
  <c r="C48" i="2" s="1"/>
  <c r="R48" i="2"/>
  <c r="S48" i="2" s="1"/>
  <c r="Q48" i="2"/>
  <c r="O48" i="2"/>
  <c r="P48" i="2" s="1"/>
  <c r="N48" i="2"/>
  <c r="M48" i="2"/>
  <c r="L48" i="2"/>
  <c r="K48" i="2"/>
  <c r="J48" i="2"/>
  <c r="I48" i="2"/>
  <c r="G48" i="2"/>
  <c r="B48" i="2" s="1"/>
  <c r="F48" i="2"/>
  <c r="H48" i="2" s="1"/>
  <c r="E48" i="2"/>
  <c r="D48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T47" i="2"/>
  <c r="C47" i="2" s="1"/>
  <c r="R47" i="2"/>
  <c r="S47" i="2" s="1"/>
  <c r="Q47" i="2"/>
  <c r="O47" i="2"/>
  <c r="P47" i="2" s="1"/>
  <c r="N47" i="2"/>
  <c r="M47" i="2"/>
  <c r="L47" i="2"/>
  <c r="K47" i="2"/>
  <c r="J47" i="2"/>
  <c r="I47" i="2"/>
  <c r="G47" i="2"/>
  <c r="B47" i="2" s="1"/>
  <c r="F47" i="2"/>
  <c r="H47" i="2" s="1"/>
  <c r="E47" i="2"/>
  <c r="D47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T46" i="2"/>
  <c r="C46" i="2" s="1"/>
  <c r="R46" i="2"/>
  <c r="S46" i="2" s="1"/>
  <c r="Q46" i="2"/>
  <c r="O46" i="2"/>
  <c r="P46" i="2" s="1"/>
  <c r="N46" i="2"/>
  <c r="M46" i="2"/>
  <c r="L46" i="2"/>
  <c r="K46" i="2"/>
  <c r="J46" i="2"/>
  <c r="I46" i="2"/>
  <c r="G46" i="2"/>
  <c r="B46" i="2" s="1"/>
  <c r="F46" i="2"/>
  <c r="A46" i="2" s="1"/>
  <c r="E46" i="2"/>
  <c r="D46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T45" i="2"/>
  <c r="C45" i="2" s="1"/>
  <c r="R45" i="2"/>
  <c r="S45" i="2" s="1"/>
  <c r="Q45" i="2"/>
  <c r="O45" i="2"/>
  <c r="P45" i="2" s="1"/>
  <c r="N45" i="2"/>
  <c r="M45" i="2"/>
  <c r="L45" i="2"/>
  <c r="K45" i="2"/>
  <c r="J45" i="2"/>
  <c r="I45" i="2"/>
  <c r="G45" i="2"/>
  <c r="B45" i="2" s="1"/>
  <c r="F45" i="2"/>
  <c r="H45" i="2" s="1"/>
  <c r="E45" i="2"/>
  <c r="D45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T44" i="2"/>
  <c r="C44" i="2" s="1"/>
  <c r="R44" i="2"/>
  <c r="S44" i="2" s="1"/>
  <c r="Q44" i="2"/>
  <c r="O44" i="2"/>
  <c r="P44" i="2" s="1"/>
  <c r="N44" i="2"/>
  <c r="M44" i="2"/>
  <c r="L44" i="2"/>
  <c r="K44" i="2"/>
  <c r="J44" i="2"/>
  <c r="I44" i="2"/>
  <c r="G44" i="2"/>
  <c r="B44" i="2" s="1"/>
  <c r="F44" i="2"/>
  <c r="A44" i="2" s="1"/>
  <c r="E44" i="2"/>
  <c r="D44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T43" i="2"/>
  <c r="C43" i="2" s="1"/>
  <c r="R43" i="2"/>
  <c r="S43" i="2" s="1"/>
  <c r="Q43" i="2"/>
  <c r="O43" i="2"/>
  <c r="P43" i="2" s="1"/>
  <c r="N43" i="2"/>
  <c r="M43" i="2"/>
  <c r="L43" i="2"/>
  <c r="K43" i="2"/>
  <c r="J43" i="2"/>
  <c r="I43" i="2"/>
  <c r="G43" i="2"/>
  <c r="B43" i="2" s="1"/>
  <c r="F43" i="2"/>
  <c r="A43" i="2" s="1"/>
  <c r="E43" i="2"/>
  <c r="D43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T42" i="2"/>
  <c r="C42" i="2" s="1"/>
  <c r="R42" i="2"/>
  <c r="S42" i="2" s="1"/>
  <c r="Q42" i="2"/>
  <c r="O42" i="2"/>
  <c r="P42" i="2" s="1"/>
  <c r="N42" i="2"/>
  <c r="M42" i="2"/>
  <c r="L42" i="2"/>
  <c r="K42" i="2"/>
  <c r="J42" i="2"/>
  <c r="I42" i="2"/>
  <c r="G42" i="2"/>
  <c r="B42" i="2" s="1"/>
  <c r="F42" i="2"/>
  <c r="A42" i="2" s="1"/>
  <c r="E42" i="2"/>
  <c r="D42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T41" i="2"/>
  <c r="C41" i="2" s="1"/>
  <c r="R41" i="2"/>
  <c r="S41" i="2" s="1"/>
  <c r="Q41" i="2"/>
  <c r="O41" i="2"/>
  <c r="P41" i="2" s="1"/>
  <c r="N41" i="2"/>
  <c r="M41" i="2"/>
  <c r="L41" i="2"/>
  <c r="K41" i="2"/>
  <c r="J41" i="2"/>
  <c r="I41" i="2"/>
  <c r="G41" i="2"/>
  <c r="B41" i="2" s="1"/>
  <c r="F41" i="2"/>
  <c r="A41" i="2" s="1"/>
  <c r="E41" i="2"/>
  <c r="D41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T40" i="2"/>
  <c r="C40" i="2" s="1"/>
  <c r="R40" i="2"/>
  <c r="S40" i="2" s="1"/>
  <c r="Q40" i="2"/>
  <c r="O40" i="2"/>
  <c r="P40" i="2" s="1"/>
  <c r="N40" i="2"/>
  <c r="M40" i="2"/>
  <c r="L40" i="2"/>
  <c r="K40" i="2"/>
  <c r="J40" i="2"/>
  <c r="I40" i="2"/>
  <c r="G40" i="2"/>
  <c r="B40" i="2" s="1"/>
  <c r="F40" i="2"/>
  <c r="H40" i="2" s="1"/>
  <c r="E40" i="2"/>
  <c r="D40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T39" i="2"/>
  <c r="C39" i="2" s="1"/>
  <c r="R39" i="2"/>
  <c r="S39" i="2" s="1"/>
  <c r="Q39" i="2"/>
  <c r="O39" i="2"/>
  <c r="P39" i="2" s="1"/>
  <c r="N39" i="2"/>
  <c r="M39" i="2"/>
  <c r="L39" i="2"/>
  <c r="K39" i="2"/>
  <c r="J39" i="2"/>
  <c r="I39" i="2"/>
  <c r="G39" i="2"/>
  <c r="B39" i="2" s="1"/>
  <c r="F39" i="2"/>
  <c r="H39" i="2" s="1"/>
  <c r="E39" i="2"/>
  <c r="D39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T38" i="2"/>
  <c r="C38" i="2" s="1"/>
  <c r="R38" i="2"/>
  <c r="S38" i="2" s="1"/>
  <c r="Q38" i="2"/>
  <c r="O38" i="2"/>
  <c r="P38" i="2" s="1"/>
  <c r="N38" i="2"/>
  <c r="M38" i="2"/>
  <c r="L38" i="2"/>
  <c r="K38" i="2"/>
  <c r="J38" i="2"/>
  <c r="I38" i="2"/>
  <c r="G38" i="2"/>
  <c r="B38" i="2" s="1"/>
  <c r="F38" i="2"/>
  <c r="A38" i="2" s="1"/>
  <c r="E38" i="2"/>
  <c r="D38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T37" i="2"/>
  <c r="C37" i="2" s="1"/>
  <c r="R37" i="2"/>
  <c r="S37" i="2" s="1"/>
  <c r="Q37" i="2"/>
  <c r="O37" i="2"/>
  <c r="P37" i="2" s="1"/>
  <c r="N37" i="2"/>
  <c r="M37" i="2"/>
  <c r="L37" i="2"/>
  <c r="K37" i="2"/>
  <c r="J37" i="2"/>
  <c r="I37" i="2"/>
  <c r="G37" i="2"/>
  <c r="B37" i="2" s="1"/>
  <c r="F37" i="2"/>
  <c r="A37" i="2" s="1"/>
  <c r="E37" i="2"/>
  <c r="D37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T36" i="2"/>
  <c r="C36" i="2" s="1"/>
  <c r="R36" i="2"/>
  <c r="S36" i="2" s="1"/>
  <c r="Q36" i="2"/>
  <c r="O36" i="2"/>
  <c r="P36" i="2" s="1"/>
  <c r="N36" i="2"/>
  <c r="M36" i="2"/>
  <c r="L36" i="2"/>
  <c r="K36" i="2"/>
  <c r="J36" i="2"/>
  <c r="I36" i="2"/>
  <c r="G36" i="2"/>
  <c r="B36" i="2" s="1"/>
  <c r="F36" i="2"/>
  <c r="A36" i="2" s="1"/>
  <c r="E36" i="2"/>
  <c r="D36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T35" i="2"/>
  <c r="C35" i="2" s="1"/>
  <c r="R35" i="2"/>
  <c r="S35" i="2" s="1"/>
  <c r="Q35" i="2"/>
  <c r="O35" i="2"/>
  <c r="P35" i="2" s="1"/>
  <c r="N35" i="2"/>
  <c r="M35" i="2"/>
  <c r="L35" i="2"/>
  <c r="K35" i="2"/>
  <c r="J35" i="2"/>
  <c r="I35" i="2"/>
  <c r="G35" i="2"/>
  <c r="B35" i="2" s="1"/>
  <c r="F35" i="2"/>
  <c r="A35" i="2" s="1"/>
  <c r="E35" i="2"/>
  <c r="D35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T34" i="2"/>
  <c r="C34" i="2" s="1"/>
  <c r="R34" i="2"/>
  <c r="S34" i="2" s="1"/>
  <c r="Q34" i="2"/>
  <c r="O34" i="2"/>
  <c r="P34" i="2" s="1"/>
  <c r="N34" i="2"/>
  <c r="M34" i="2"/>
  <c r="L34" i="2"/>
  <c r="K34" i="2"/>
  <c r="J34" i="2"/>
  <c r="I34" i="2"/>
  <c r="G34" i="2"/>
  <c r="B34" i="2" s="1"/>
  <c r="F34" i="2"/>
  <c r="A34" i="2" s="1"/>
  <c r="E34" i="2"/>
  <c r="D34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T33" i="2"/>
  <c r="C33" i="2" s="1"/>
  <c r="R33" i="2"/>
  <c r="S33" i="2" s="1"/>
  <c r="Q33" i="2"/>
  <c r="O33" i="2"/>
  <c r="P33" i="2" s="1"/>
  <c r="N33" i="2"/>
  <c r="M33" i="2"/>
  <c r="L33" i="2"/>
  <c r="K33" i="2"/>
  <c r="J33" i="2"/>
  <c r="I33" i="2"/>
  <c r="G33" i="2"/>
  <c r="B33" i="2" s="1"/>
  <c r="F33" i="2"/>
  <c r="A33" i="2" s="1"/>
  <c r="E33" i="2"/>
  <c r="D33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T32" i="2"/>
  <c r="C32" i="2" s="1"/>
  <c r="R32" i="2"/>
  <c r="S32" i="2" s="1"/>
  <c r="Q32" i="2"/>
  <c r="O32" i="2"/>
  <c r="P32" i="2" s="1"/>
  <c r="N32" i="2"/>
  <c r="M32" i="2"/>
  <c r="L32" i="2"/>
  <c r="K32" i="2"/>
  <c r="J32" i="2"/>
  <c r="I32" i="2"/>
  <c r="G32" i="2"/>
  <c r="B32" i="2" s="1"/>
  <c r="F32" i="2"/>
  <c r="H32" i="2" s="1"/>
  <c r="E32" i="2"/>
  <c r="D32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T31" i="2"/>
  <c r="C31" i="2" s="1"/>
  <c r="R31" i="2"/>
  <c r="S31" i="2" s="1"/>
  <c r="Q31" i="2"/>
  <c r="O31" i="2"/>
  <c r="P31" i="2" s="1"/>
  <c r="N31" i="2"/>
  <c r="M31" i="2"/>
  <c r="L31" i="2"/>
  <c r="K31" i="2"/>
  <c r="J31" i="2"/>
  <c r="I31" i="2"/>
  <c r="G31" i="2"/>
  <c r="B31" i="2" s="1"/>
  <c r="F31" i="2"/>
  <c r="H31" i="2" s="1"/>
  <c r="E31" i="2"/>
  <c r="D31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T30" i="2"/>
  <c r="C30" i="2" s="1"/>
  <c r="R30" i="2"/>
  <c r="S30" i="2" s="1"/>
  <c r="Q30" i="2"/>
  <c r="O30" i="2"/>
  <c r="P30" i="2" s="1"/>
  <c r="N30" i="2"/>
  <c r="M30" i="2"/>
  <c r="L30" i="2"/>
  <c r="K30" i="2"/>
  <c r="J30" i="2"/>
  <c r="I30" i="2"/>
  <c r="G30" i="2"/>
  <c r="B30" i="2" s="1"/>
  <c r="F30" i="2"/>
  <c r="A30" i="2" s="1"/>
  <c r="E30" i="2"/>
  <c r="D30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T29" i="2"/>
  <c r="C29" i="2" s="1"/>
  <c r="R29" i="2"/>
  <c r="S29" i="2" s="1"/>
  <c r="Q29" i="2"/>
  <c r="O29" i="2"/>
  <c r="P29" i="2" s="1"/>
  <c r="N29" i="2"/>
  <c r="M29" i="2"/>
  <c r="L29" i="2"/>
  <c r="K29" i="2"/>
  <c r="J29" i="2"/>
  <c r="I29" i="2"/>
  <c r="G29" i="2"/>
  <c r="B29" i="2" s="1"/>
  <c r="F29" i="2"/>
  <c r="H29" i="2" s="1"/>
  <c r="E29" i="2"/>
  <c r="D29" i="2"/>
  <c r="A29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T28" i="2"/>
  <c r="C28" i="2" s="1"/>
  <c r="R28" i="2"/>
  <c r="S28" i="2" s="1"/>
  <c r="Q28" i="2"/>
  <c r="O28" i="2"/>
  <c r="P28" i="2" s="1"/>
  <c r="N28" i="2"/>
  <c r="M28" i="2"/>
  <c r="L28" i="2"/>
  <c r="K28" i="2"/>
  <c r="J28" i="2"/>
  <c r="I28" i="2"/>
  <c r="G28" i="2"/>
  <c r="B28" i="2" s="1"/>
  <c r="F28" i="2"/>
  <c r="A28" i="2" s="1"/>
  <c r="E28" i="2"/>
  <c r="D28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T27" i="2"/>
  <c r="C27" i="2" s="1"/>
  <c r="R27" i="2"/>
  <c r="S27" i="2" s="1"/>
  <c r="Q27" i="2"/>
  <c r="O27" i="2"/>
  <c r="P27" i="2" s="1"/>
  <c r="N27" i="2"/>
  <c r="M27" i="2"/>
  <c r="L27" i="2"/>
  <c r="K27" i="2"/>
  <c r="J27" i="2"/>
  <c r="I27" i="2"/>
  <c r="G27" i="2"/>
  <c r="B27" i="2" s="1"/>
  <c r="F27" i="2"/>
  <c r="A27" i="2" s="1"/>
  <c r="E27" i="2"/>
  <c r="D27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T26" i="2"/>
  <c r="C26" i="2" s="1"/>
  <c r="R26" i="2"/>
  <c r="S26" i="2" s="1"/>
  <c r="Q26" i="2"/>
  <c r="O26" i="2"/>
  <c r="P26" i="2" s="1"/>
  <c r="N26" i="2"/>
  <c r="M26" i="2"/>
  <c r="L26" i="2"/>
  <c r="K26" i="2"/>
  <c r="J26" i="2"/>
  <c r="I26" i="2"/>
  <c r="G26" i="2"/>
  <c r="B26" i="2" s="1"/>
  <c r="F26" i="2"/>
  <c r="A26" i="2" s="1"/>
  <c r="E26" i="2"/>
  <c r="D26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T25" i="2"/>
  <c r="C25" i="2" s="1"/>
  <c r="R25" i="2"/>
  <c r="S25" i="2" s="1"/>
  <c r="Q25" i="2"/>
  <c r="O25" i="2"/>
  <c r="P25" i="2" s="1"/>
  <c r="N25" i="2"/>
  <c r="M25" i="2"/>
  <c r="L25" i="2"/>
  <c r="K25" i="2"/>
  <c r="J25" i="2"/>
  <c r="I25" i="2"/>
  <c r="G25" i="2"/>
  <c r="B25" i="2" s="1"/>
  <c r="F25" i="2"/>
  <c r="A25" i="2" s="1"/>
  <c r="E25" i="2"/>
  <c r="D25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T24" i="2"/>
  <c r="C24" i="2" s="1"/>
  <c r="R24" i="2"/>
  <c r="S24" i="2" s="1"/>
  <c r="Q24" i="2"/>
  <c r="O24" i="2"/>
  <c r="P24" i="2" s="1"/>
  <c r="N24" i="2"/>
  <c r="M24" i="2"/>
  <c r="L24" i="2"/>
  <c r="K24" i="2"/>
  <c r="J24" i="2"/>
  <c r="I24" i="2"/>
  <c r="G24" i="2"/>
  <c r="B24" i="2" s="1"/>
  <c r="F24" i="2"/>
  <c r="H24" i="2" s="1"/>
  <c r="E24" i="2"/>
  <c r="D24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T23" i="2"/>
  <c r="C23" i="2" s="1"/>
  <c r="R23" i="2"/>
  <c r="S23" i="2" s="1"/>
  <c r="Q23" i="2"/>
  <c r="O23" i="2"/>
  <c r="P23" i="2" s="1"/>
  <c r="N23" i="2"/>
  <c r="M23" i="2"/>
  <c r="L23" i="2"/>
  <c r="K23" i="2"/>
  <c r="J23" i="2"/>
  <c r="I23" i="2"/>
  <c r="G23" i="2"/>
  <c r="B23" i="2" s="1"/>
  <c r="F23" i="2"/>
  <c r="A23" i="2" s="1"/>
  <c r="E23" i="2"/>
  <c r="D23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T22" i="2"/>
  <c r="C22" i="2" s="1"/>
  <c r="R22" i="2"/>
  <c r="S22" i="2" s="1"/>
  <c r="Q22" i="2"/>
  <c r="O22" i="2"/>
  <c r="P22" i="2" s="1"/>
  <c r="N22" i="2"/>
  <c r="M22" i="2"/>
  <c r="L22" i="2"/>
  <c r="K22" i="2"/>
  <c r="J22" i="2"/>
  <c r="I22" i="2"/>
  <c r="G22" i="2"/>
  <c r="B22" i="2" s="1"/>
  <c r="F22" i="2"/>
  <c r="A22" i="2" s="1"/>
  <c r="E22" i="2"/>
  <c r="D22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T21" i="2"/>
  <c r="C21" i="2" s="1"/>
  <c r="R21" i="2"/>
  <c r="S21" i="2" s="1"/>
  <c r="Q21" i="2"/>
  <c r="O21" i="2"/>
  <c r="P21" i="2" s="1"/>
  <c r="N21" i="2"/>
  <c r="M21" i="2"/>
  <c r="L21" i="2"/>
  <c r="K21" i="2"/>
  <c r="J21" i="2"/>
  <c r="I21" i="2"/>
  <c r="G21" i="2"/>
  <c r="B21" i="2" s="1"/>
  <c r="F21" i="2"/>
  <c r="A21" i="2" s="1"/>
  <c r="E21" i="2"/>
  <c r="D21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T20" i="2"/>
  <c r="C20" i="2" s="1"/>
  <c r="R20" i="2"/>
  <c r="S20" i="2" s="1"/>
  <c r="Q20" i="2"/>
  <c r="O20" i="2"/>
  <c r="P20" i="2" s="1"/>
  <c r="N20" i="2"/>
  <c r="M20" i="2"/>
  <c r="L20" i="2"/>
  <c r="K20" i="2"/>
  <c r="J20" i="2"/>
  <c r="I20" i="2"/>
  <c r="G20" i="2"/>
  <c r="B20" i="2" s="1"/>
  <c r="F20" i="2"/>
  <c r="A20" i="2" s="1"/>
  <c r="E20" i="2"/>
  <c r="D20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T19" i="2"/>
  <c r="C19" i="2" s="1"/>
  <c r="R19" i="2"/>
  <c r="S19" i="2" s="1"/>
  <c r="Q19" i="2"/>
  <c r="O19" i="2"/>
  <c r="P19" i="2" s="1"/>
  <c r="N19" i="2"/>
  <c r="M19" i="2"/>
  <c r="L19" i="2"/>
  <c r="K19" i="2"/>
  <c r="J19" i="2"/>
  <c r="I19" i="2"/>
  <c r="G19" i="2"/>
  <c r="B19" i="2" s="1"/>
  <c r="F19" i="2"/>
  <c r="A19" i="2" s="1"/>
  <c r="E19" i="2"/>
  <c r="D19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T18" i="2"/>
  <c r="C18" i="2" s="1"/>
  <c r="R18" i="2"/>
  <c r="S18" i="2" s="1"/>
  <c r="Q18" i="2"/>
  <c r="O18" i="2"/>
  <c r="P18" i="2" s="1"/>
  <c r="N18" i="2"/>
  <c r="M18" i="2"/>
  <c r="L18" i="2"/>
  <c r="K18" i="2"/>
  <c r="J18" i="2"/>
  <c r="I18" i="2"/>
  <c r="G18" i="2"/>
  <c r="B18" i="2" s="1"/>
  <c r="F18" i="2"/>
  <c r="A18" i="2" s="1"/>
  <c r="E18" i="2"/>
  <c r="D18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T17" i="2"/>
  <c r="C17" i="2" s="1"/>
  <c r="R17" i="2"/>
  <c r="S17" i="2" s="1"/>
  <c r="Q17" i="2"/>
  <c r="O17" i="2"/>
  <c r="P17" i="2" s="1"/>
  <c r="N17" i="2"/>
  <c r="M17" i="2"/>
  <c r="L17" i="2"/>
  <c r="K17" i="2"/>
  <c r="J17" i="2"/>
  <c r="I17" i="2"/>
  <c r="G17" i="2"/>
  <c r="B17" i="2" s="1"/>
  <c r="F17" i="2"/>
  <c r="A17" i="2" s="1"/>
  <c r="E17" i="2"/>
  <c r="D17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T16" i="2"/>
  <c r="C16" i="2" s="1"/>
  <c r="R16" i="2"/>
  <c r="S16" i="2" s="1"/>
  <c r="Q16" i="2"/>
  <c r="O16" i="2"/>
  <c r="P16" i="2" s="1"/>
  <c r="N16" i="2"/>
  <c r="M16" i="2"/>
  <c r="L16" i="2"/>
  <c r="K16" i="2"/>
  <c r="J16" i="2"/>
  <c r="I16" i="2"/>
  <c r="G16" i="2"/>
  <c r="B16" i="2" s="1"/>
  <c r="F16" i="2"/>
  <c r="A16" i="2" s="1"/>
  <c r="E16" i="2"/>
  <c r="D16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T15" i="2"/>
  <c r="C15" i="2" s="1"/>
  <c r="R15" i="2"/>
  <c r="S15" i="2" s="1"/>
  <c r="Q15" i="2"/>
  <c r="O15" i="2"/>
  <c r="P15" i="2" s="1"/>
  <c r="N15" i="2"/>
  <c r="M15" i="2"/>
  <c r="L15" i="2"/>
  <c r="K15" i="2"/>
  <c r="J15" i="2"/>
  <c r="I15" i="2"/>
  <c r="G15" i="2"/>
  <c r="B15" i="2" s="1"/>
  <c r="F15" i="2"/>
  <c r="A15" i="2" s="1"/>
  <c r="E15" i="2"/>
  <c r="D15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T14" i="2"/>
  <c r="C14" i="2" s="1"/>
  <c r="R14" i="2"/>
  <c r="S14" i="2" s="1"/>
  <c r="Q14" i="2"/>
  <c r="O14" i="2"/>
  <c r="P14" i="2" s="1"/>
  <c r="N14" i="2"/>
  <c r="M14" i="2"/>
  <c r="L14" i="2"/>
  <c r="K14" i="2"/>
  <c r="J14" i="2"/>
  <c r="I14" i="2"/>
  <c r="G14" i="2"/>
  <c r="B14" i="2" s="1"/>
  <c r="F14" i="2"/>
  <c r="A14" i="2" s="1"/>
  <c r="E14" i="2"/>
  <c r="D14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T13" i="2"/>
  <c r="C13" i="2" s="1"/>
  <c r="R13" i="2"/>
  <c r="S13" i="2" s="1"/>
  <c r="Q13" i="2"/>
  <c r="O13" i="2"/>
  <c r="P13" i="2" s="1"/>
  <c r="N13" i="2"/>
  <c r="M13" i="2"/>
  <c r="L13" i="2"/>
  <c r="K13" i="2"/>
  <c r="J13" i="2"/>
  <c r="I13" i="2"/>
  <c r="G13" i="2"/>
  <c r="B13" i="2" s="1"/>
  <c r="F13" i="2"/>
  <c r="H13" i="2" s="1"/>
  <c r="E13" i="2"/>
  <c r="D13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T12" i="2"/>
  <c r="C12" i="2" s="1"/>
  <c r="R12" i="2"/>
  <c r="S12" i="2" s="1"/>
  <c r="Q12" i="2"/>
  <c r="O12" i="2"/>
  <c r="P12" i="2" s="1"/>
  <c r="N12" i="2"/>
  <c r="M12" i="2"/>
  <c r="L12" i="2"/>
  <c r="K12" i="2"/>
  <c r="J12" i="2"/>
  <c r="I12" i="2"/>
  <c r="G12" i="2"/>
  <c r="B12" i="2" s="1"/>
  <c r="F12" i="2"/>
  <c r="A12" i="2" s="1"/>
  <c r="E12" i="2"/>
  <c r="D12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T11" i="2"/>
  <c r="C11" i="2" s="1"/>
  <c r="R11" i="2"/>
  <c r="S11" i="2" s="1"/>
  <c r="Q11" i="2"/>
  <c r="O11" i="2"/>
  <c r="P11" i="2" s="1"/>
  <c r="N11" i="2"/>
  <c r="M11" i="2"/>
  <c r="L11" i="2"/>
  <c r="K11" i="2"/>
  <c r="J11" i="2"/>
  <c r="I11" i="2"/>
  <c r="G11" i="2"/>
  <c r="B11" i="2" s="1"/>
  <c r="F11" i="2"/>
  <c r="A11" i="2" s="1"/>
  <c r="E11" i="2"/>
  <c r="D11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T10" i="2"/>
  <c r="C10" i="2" s="1"/>
  <c r="R10" i="2"/>
  <c r="S10" i="2" s="1"/>
  <c r="Q10" i="2"/>
  <c r="O10" i="2"/>
  <c r="P10" i="2" s="1"/>
  <c r="N10" i="2"/>
  <c r="M10" i="2"/>
  <c r="L10" i="2"/>
  <c r="K10" i="2"/>
  <c r="J10" i="2"/>
  <c r="I10" i="2"/>
  <c r="G10" i="2"/>
  <c r="B10" i="2" s="1"/>
  <c r="F10" i="2"/>
  <c r="H10" i="2" s="1"/>
  <c r="E10" i="2"/>
  <c r="D10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T9" i="2"/>
  <c r="C9" i="2" s="1"/>
  <c r="R9" i="2"/>
  <c r="S9" i="2" s="1"/>
  <c r="Q9" i="2"/>
  <c r="O9" i="2"/>
  <c r="P9" i="2" s="1"/>
  <c r="N9" i="2"/>
  <c r="M9" i="2"/>
  <c r="L9" i="2"/>
  <c r="K9" i="2"/>
  <c r="J9" i="2"/>
  <c r="I9" i="2"/>
  <c r="G9" i="2"/>
  <c r="B9" i="2" s="1"/>
  <c r="F9" i="2"/>
  <c r="A9" i="2" s="1"/>
  <c r="E9" i="2"/>
  <c r="D9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T8" i="2"/>
  <c r="C8" i="2" s="1"/>
  <c r="R8" i="2"/>
  <c r="S8" i="2" s="1"/>
  <c r="Q8" i="2"/>
  <c r="O8" i="2"/>
  <c r="P8" i="2" s="1"/>
  <c r="N8" i="2"/>
  <c r="M8" i="2"/>
  <c r="L8" i="2"/>
  <c r="K8" i="2"/>
  <c r="J8" i="2"/>
  <c r="I8" i="2"/>
  <c r="G8" i="2"/>
  <c r="B8" i="2" s="1"/>
  <c r="F8" i="2"/>
  <c r="H8" i="2" s="1"/>
  <c r="E8" i="2"/>
  <c r="D8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T7" i="2"/>
  <c r="C7" i="2" s="1"/>
  <c r="R7" i="2"/>
  <c r="S7" i="2" s="1"/>
  <c r="Q7" i="2"/>
  <c r="O7" i="2"/>
  <c r="P7" i="2" s="1"/>
  <c r="N7" i="2"/>
  <c r="M7" i="2"/>
  <c r="L7" i="2"/>
  <c r="K7" i="2"/>
  <c r="J7" i="2"/>
  <c r="I7" i="2"/>
  <c r="G7" i="2"/>
  <c r="B7" i="2" s="1"/>
  <c r="F7" i="2"/>
  <c r="A7" i="2" s="1"/>
  <c r="E7" i="2"/>
  <c r="D7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T6" i="2"/>
  <c r="C6" i="2" s="1"/>
  <c r="R6" i="2"/>
  <c r="S6" i="2" s="1"/>
  <c r="Q6" i="2"/>
  <c r="O6" i="2"/>
  <c r="P6" i="2" s="1"/>
  <c r="N6" i="2"/>
  <c r="M6" i="2"/>
  <c r="L6" i="2"/>
  <c r="K6" i="2"/>
  <c r="J6" i="2"/>
  <c r="I6" i="2"/>
  <c r="G6" i="2"/>
  <c r="B6" i="2" s="1"/>
  <c r="F6" i="2"/>
  <c r="A6" i="2" s="1"/>
  <c r="E6" i="2"/>
  <c r="D6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T5" i="2"/>
  <c r="C5" i="2" s="1"/>
  <c r="R5" i="2"/>
  <c r="S5" i="2" s="1"/>
  <c r="Q5" i="2"/>
  <c r="O5" i="2"/>
  <c r="P5" i="2" s="1"/>
  <c r="N5" i="2"/>
  <c r="M5" i="2"/>
  <c r="L5" i="2"/>
  <c r="K5" i="2"/>
  <c r="J5" i="2"/>
  <c r="I5" i="2"/>
  <c r="G5" i="2"/>
  <c r="B5" i="2" s="1"/>
  <c r="F5" i="2"/>
  <c r="A5" i="2" s="1"/>
  <c r="E5" i="2"/>
  <c r="D5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T4" i="2"/>
  <c r="C4" i="2" s="1"/>
  <c r="R4" i="2"/>
  <c r="S4" i="2" s="1"/>
  <c r="Q4" i="2"/>
  <c r="O4" i="2"/>
  <c r="P4" i="2" s="1"/>
  <c r="N4" i="2"/>
  <c r="M4" i="2"/>
  <c r="L4" i="2"/>
  <c r="K4" i="2"/>
  <c r="J4" i="2"/>
  <c r="I4" i="2"/>
  <c r="G4" i="2"/>
  <c r="B4" i="2" s="1"/>
  <c r="F4" i="2"/>
  <c r="H4" i="2" s="1"/>
  <c r="E4" i="2"/>
  <c r="D4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T3" i="2"/>
  <c r="C3" i="2" s="1"/>
  <c r="R3" i="2"/>
  <c r="S3" i="2" s="1"/>
  <c r="Q3" i="2"/>
  <c r="O3" i="2"/>
  <c r="P3" i="2" s="1"/>
  <c r="N3" i="2"/>
  <c r="M3" i="2"/>
  <c r="L3" i="2"/>
  <c r="K3" i="2"/>
  <c r="J3" i="2"/>
  <c r="I3" i="2"/>
  <c r="G3" i="2"/>
  <c r="B3" i="2" s="1"/>
  <c r="F3" i="2"/>
  <c r="A3" i="2" s="1"/>
  <c r="E3" i="2"/>
  <c r="D3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T2" i="2"/>
  <c r="C2" i="2" s="1"/>
  <c r="R2" i="2"/>
  <c r="S2" i="2" s="1"/>
  <c r="Q2" i="2"/>
  <c r="O2" i="2"/>
  <c r="P2" i="2" s="1"/>
  <c r="N2" i="2"/>
  <c r="M2" i="2"/>
  <c r="L2" i="2"/>
  <c r="K2" i="2"/>
  <c r="J2" i="2"/>
  <c r="I2" i="2"/>
  <c r="G2" i="2"/>
  <c r="B2" i="2" s="1"/>
  <c r="F2" i="2"/>
  <c r="H2" i="2" s="1"/>
  <c r="E2" i="2"/>
  <c r="D2" i="2"/>
  <c r="A367" i="2" l="1"/>
  <c r="A158" i="2"/>
  <c r="H239" i="2"/>
  <c r="A79" i="2"/>
  <c r="H440" i="2"/>
  <c r="H50" i="2"/>
  <c r="H303" i="2"/>
  <c r="H369" i="2"/>
  <c r="A375" i="2"/>
  <c r="A445" i="2"/>
  <c r="H21" i="2"/>
  <c r="A64" i="2"/>
  <c r="H407" i="2"/>
  <c r="H423" i="2"/>
  <c r="H370" i="2"/>
  <c r="H488" i="2"/>
  <c r="H27" i="2"/>
  <c r="H238" i="2"/>
  <c r="H466" i="2"/>
  <c r="A500" i="2"/>
  <c r="H531" i="2"/>
  <c r="A47" i="2"/>
  <c r="H109" i="2"/>
  <c r="H166" i="2"/>
  <c r="H280" i="2"/>
  <c r="A313" i="2"/>
  <c r="A411" i="2"/>
  <c r="A251" i="2"/>
  <c r="A513" i="2"/>
  <c r="H560" i="2"/>
  <c r="A2" i="2"/>
  <c r="H182" i="2"/>
  <c r="H265" i="2"/>
  <c r="H381" i="2"/>
  <c r="A410" i="2"/>
  <c r="A492" i="2"/>
  <c r="A138" i="2"/>
  <c r="A10" i="2"/>
  <c r="H16" i="2"/>
  <c r="A87" i="2"/>
  <c r="A96" i="2"/>
  <c r="A244" i="2"/>
  <c r="A326" i="2"/>
  <c r="H441" i="2"/>
  <c r="A48" i="2"/>
  <c r="H104" i="2"/>
  <c r="A56" i="2"/>
  <c r="H110" i="2"/>
  <c r="A114" i="2"/>
  <c r="H273" i="2"/>
  <c r="A299" i="2"/>
  <c r="H353" i="2"/>
  <c r="H413" i="2"/>
  <c r="A481" i="2"/>
  <c r="A544" i="2"/>
  <c r="A55" i="2"/>
  <c r="A168" i="2"/>
  <c r="A330" i="2"/>
  <c r="A382" i="2"/>
  <c r="A460" i="2"/>
  <c r="A510" i="2"/>
  <c r="H51" i="2"/>
  <c r="H184" i="2"/>
  <c r="H224" i="2"/>
  <c r="H225" i="2"/>
  <c r="H240" i="2"/>
  <c r="H325" i="2"/>
  <c r="A327" i="2"/>
  <c r="H349" i="2"/>
  <c r="H388" i="2"/>
  <c r="A31" i="2"/>
  <c r="A77" i="2"/>
  <c r="H205" i="2"/>
  <c r="A228" i="2"/>
  <c r="H263" i="2"/>
  <c r="H279" i="2"/>
  <c r="A332" i="2"/>
  <c r="A350" i="2"/>
  <c r="H406" i="2"/>
  <c r="H442" i="2"/>
  <c r="A450" i="2"/>
  <c r="A473" i="2"/>
  <c r="A505" i="2"/>
  <c r="A112" i="2"/>
  <c r="A142" i="2"/>
  <c r="A154" i="2"/>
  <c r="A181" i="2"/>
  <c r="A217" i="2"/>
  <c r="A243" i="2"/>
  <c r="A364" i="2"/>
  <c r="A515" i="2"/>
  <c r="A24" i="2"/>
  <c r="H211" i="2"/>
  <c r="H439" i="2"/>
  <c r="A88" i="2"/>
  <c r="H15" i="2"/>
  <c r="H26" i="2"/>
  <c r="H34" i="2"/>
  <c r="H37" i="2"/>
  <c r="H44" i="2"/>
  <c r="A53" i="2"/>
  <c r="H59" i="2"/>
  <c r="A63" i="2"/>
  <c r="H101" i="2"/>
  <c r="A101" i="2"/>
  <c r="H122" i="2"/>
  <c r="A122" i="2"/>
  <c r="H19" i="2"/>
  <c r="A45" i="2"/>
  <c r="H117" i="2"/>
  <c r="A117" i="2"/>
  <c r="H5" i="2"/>
  <c r="A13" i="2"/>
  <c r="H18" i="2"/>
  <c r="A69" i="2"/>
  <c r="H71" i="2"/>
  <c r="H72" i="2"/>
  <c r="H130" i="2"/>
  <c r="A130" i="2"/>
  <c r="H123" i="2"/>
  <c r="A123" i="2"/>
  <c r="A4" i="2"/>
  <c r="A8" i="2"/>
  <c r="H35" i="2"/>
  <c r="A115" i="2"/>
  <c r="A134" i="2"/>
  <c r="H134" i="2"/>
  <c r="H141" i="2"/>
  <c r="A155" i="2"/>
  <c r="H294" i="2"/>
  <c r="A297" i="2"/>
  <c r="H304" i="2"/>
  <c r="A318" i="2"/>
  <c r="H337" i="2"/>
  <c r="A356" i="2"/>
  <c r="A393" i="2"/>
  <c r="A394" i="2"/>
  <c r="H396" i="2"/>
  <c r="A428" i="2"/>
  <c r="A437" i="2"/>
  <c r="A461" i="2"/>
  <c r="A465" i="2"/>
  <c r="A485" i="2"/>
  <c r="H511" i="2"/>
  <c r="H534" i="2"/>
  <c r="A541" i="2"/>
  <c r="A149" i="2"/>
  <c r="A178" i="2"/>
  <c r="A189" i="2"/>
  <c r="A235" i="2"/>
  <c r="A291" i="2"/>
  <c r="A305" i="2"/>
  <c r="A317" i="2"/>
  <c r="A340" i="2"/>
  <c r="A383" i="2"/>
  <c r="A397" i="2"/>
  <c r="A434" i="2"/>
  <c r="H503" i="2"/>
  <c r="H504" i="2"/>
  <c r="H173" i="2"/>
  <c r="H176" i="2"/>
  <c r="H179" i="2"/>
  <c r="H223" i="2"/>
  <c r="H262" i="2"/>
  <c r="H281" i="2"/>
  <c r="H289" i="2"/>
  <c r="H308" i="2"/>
  <c r="H362" i="2"/>
  <c r="H373" i="2"/>
  <c r="H377" i="2"/>
  <c r="H403" i="2"/>
  <c r="H409" i="2"/>
  <c r="H417" i="2"/>
  <c r="H478" i="2"/>
  <c r="H487" i="2"/>
  <c r="H489" i="2"/>
  <c r="H523" i="2"/>
  <c r="H536" i="2"/>
  <c r="H542" i="2"/>
  <c r="A524" i="2"/>
  <c r="H550" i="2"/>
  <c r="H152" i="2"/>
  <c r="A194" i="2"/>
  <c r="A268" i="2"/>
  <c r="A276" i="2"/>
  <c r="H278" i="2"/>
  <c r="A284" i="2"/>
  <c r="H287" i="2"/>
  <c r="H288" i="2"/>
  <c r="A292" i="2"/>
  <c r="H296" i="2"/>
  <c r="H314" i="2"/>
  <c r="A378" i="2"/>
  <c r="H416" i="2"/>
  <c r="A475" i="2"/>
  <c r="A479" i="2"/>
  <c r="A202" i="2"/>
  <c r="A208" i="2"/>
  <c r="A227" i="2"/>
  <c r="A236" i="2"/>
  <c r="A259" i="2"/>
  <c r="H264" i="2"/>
  <c r="H270" i="2"/>
  <c r="H271" i="2"/>
  <c r="H272" i="2"/>
  <c r="H286" i="2"/>
  <c r="H295" i="2"/>
  <c r="A341" i="2"/>
  <c r="H345" i="2"/>
  <c r="A361" i="2"/>
  <c r="H431" i="2"/>
  <c r="H432" i="2"/>
  <c r="H433" i="2"/>
  <c r="A452" i="2"/>
  <c r="H470" i="2"/>
  <c r="H497" i="2"/>
  <c r="H512" i="2"/>
  <c r="A539" i="2"/>
  <c r="H552" i="2"/>
  <c r="H558" i="2"/>
  <c r="H7" i="2"/>
  <c r="H11" i="2"/>
  <c r="A32" i="2"/>
  <c r="A39" i="2"/>
  <c r="A40" i="2"/>
  <c r="A67" i="2"/>
  <c r="A75" i="2"/>
  <c r="H95" i="2"/>
  <c r="H118" i="2"/>
  <c r="A131" i="2"/>
  <c r="A139" i="2"/>
  <c r="A147" i="2"/>
  <c r="H174" i="2"/>
  <c r="A80" i="2"/>
  <c r="A89" i="2"/>
  <c r="H162" i="2"/>
  <c r="A162" i="2"/>
  <c r="H170" i="2"/>
  <c r="A170" i="2"/>
  <c r="A197" i="2"/>
  <c r="H197" i="2"/>
  <c r="H42" i="2"/>
  <c r="H43" i="2"/>
  <c r="H83" i="2"/>
  <c r="H84" i="2"/>
  <c r="H128" i="2"/>
  <c r="H136" i="2"/>
  <c r="H23" i="2"/>
  <c r="H61" i="2"/>
  <c r="H68" i="2"/>
  <c r="H76" i="2"/>
  <c r="H82" i="2"/>
  <c r="H91" i="2"/>
  <c r="H92" i="2"/>
  <c r="H133" i="2"/>
  <c r="H150" i="2"/>
  <c r="A160" i="2"/>
  <c r="A163" i="2"/>
  <c r="H171" i="2"/>
  <c r="A187" i="2"/>
  <c r="H187" i="2"/>
  <c r="A85" i="2"/>
  <c r="A107" i="2"/>
  <c r="H120" i="2"/>
  <c r="H125" i="2"/>
  <c r="H126" i="2"/>
  <c r="A93" i="2"/>
  <c r="A106" i="2"/>
  <c r="A144" i="2"/>
  <c r="H157" i="2"/>
  <c r="H165" i="2"/>
  <c r="H186" i="2"/>
  <c r="A186" i="2"/>
  <c r="A190" i="2"/>
  <c r="H190" i="2"/>
  <c r="A195" i="2"/>
  <c r="A198" i="2"/>
  <c r="H203" i="2"/>
  <c r="H206" i="2"/>
  <c r="A214" i="2"/>
  <c r="H230" i="2"/>
  <c r="H231" i="2"/>
  <c r="H232" i="2"/>
  <c r="H233" i="2"/>
  <c r="A249" i="2"/>
  <c r="A260" i="2"/>
  <c r="A283" i="2"/>
  <c r="H311" i="2"/>
  <c r="H312" i="2"/>
  <c r="H316" i="2"/>
  <c r="A322" i="2"/>
  <c r="H329" i="2"/>
  <c r="A334" i="2"/>
  <c r="H346" i="2"/>
  <c r="A357" i="2"/>
  <c r="A365" i="2"/>
  <c r="A372" i="2"/>
  <c r="A426" i="2"/>
  <c r="A447" i="2"/>
  <c r="H447" i="2"/>
  <c r="A456" i="2"/>
  <c r="H456" i="2"/>
  <c r="H463" i="2"/>
  <c r="A252" i="2"/>
  <c r="A267" i="2"/>
  <c r="A275" i="2"/>
  <c r="A333" i="2"/>
  <c r="H366" i="2"/>
  <c r="A366" i="2"/>
  <c r="A213" i="2"/>
  <c r="A342" i="2"/>
  <c r="A343" i="2"/>
  <c r="H436" i="2"/>
  <c r="A436" i="2"/>
  <c r="A449" i="2"/>
  <c r="H449" i="2"/>
  <c r="A455" i="2"/>
  <c r="H455" i="2"/>
  <c r="A444" i="2"/>
  <c r="A210" i="2"/>
  <c r="A219" i="2"/>
  <c r="H254" i="2"/>
  <c r="H255" i="2"/>
  <c r="H256" i="2"/>
  <c r="H257" i="2"/>
  <c r="A300" i="2"/>
  <c r="H321" i="2"/>
  <c r="A324" i="2"/>
  <c r="H338" i="2"/>
  <c r="A351" i="2"/>
  <c r="A374" i="2"/>
  <c r="H380" i="2"/>
  <c r="A448" i="2"/>
  <c r="H448" i="2"/>
  <c r="H453" i="2"/>
  <c r="A453" i="2"/>
  <c r="A555" i="2"/>
  <c r="H555" i="2"/>
  <c r="H200" i="2"/>
  <c r="H246" i="2"/>
  <c r="H247" i="2"/>
  <c r="H248" i="2"/>
  <c r="H348" i="2"/>
  <c r="A359" i="2"/>
  <c r="H389" i="2"/>
  <c r="H420" i="2"/>
  <c r="A420" i="2"/>
  <c r="H425" i="2"/>
  <c r="A457" i="2"/>
  <c r="H457" i="2"/>
  <c r="H484" i="2"/>
  <c r="A484" i="2"/>
  <c r="H540" i="2"/>
  <c r="A540" i="2"/>
  <c r="A307" i="2"/>
  <c r="A335" i="2"/>
  <c r="A358" i="2"/>
  <c r="A385" i="2"/>
  <c r="A390" i="2"/>
  <c r="H424" i="2"/>
  <c r="A429" i="2"/>
  <c r="H467" i="2"/>
  <c r="A467" i="2"/>
  <c r="A508" i="2"/>
  <c r="H508" i="2"/>
  <c r="H468" i="2"/>
  <c r="H474" i="2"/>
  <c r="H480" i="2"/>
  <c r="A483" i="2"/>
  <c r="H535" i="2"/>
  <c r="H545" i="2"/>
  <c r="H458" i="2"/>
  <c r="H521" i="2"/>
  <c r="H528" i="2"/>
  <c r="H547" i="2"/>
  <c r="H551" i="2"/>
  <c r="H496" i="2"/>
  <c r="H520" i="2"/>
  <c r="A491" i="2"/>
  <c r="H543" i="2"/>
  <c r="H58" i="2"/>
  <c r="H66" i="2"/>
  <c r="H74" i="2"/>
  <c r="H90" i="2"/>
  <c r="A105" i="2"/>
  <c r="H105" i="2"/>
  <c r="H97" i="2"/>
  <c r="A100" i="2"/>
  <c r="H100" i="2"/>
  <c r="H3" i="2"/>
  <c r="A108" i="2"/>
  <c r="H108" i="2"/>
  <c r="H14" i="2"/>
  <c r="H22" i="2"/>
  <c r="H30" i="2"/>
  <c r="H38" i="2"/>
  <c r="H46" i="2"/>
  <c r="H54" i="2"/>
  <c r="H62" i="2"/>
  <c r="H70" i="2"/>
  <c r="H78" i="2"/>
  <c r="H86" i="2"/>
  <c r="H94" i="2"/>
  <c r="A98" i="2"/>
  <c r="H99" i="2"/>
  <c r="H102" i="2"/>
  <c r="H6" i="2"/>
  <c r="H9" i="2"/>
  <c r="H17" i="2"/>
  <c r="H25" i="2"/>
  <c r="H33" i="2"/>
  <c r="H41" i="2"/>
  <c r="H49" i="2"/>
  <c r="H57" i="2"/>
  <c r="H65" i="2"/>
  <c r="H73" i="2"/>
  <c r="H81" i="2"/>
  <c r="H12" i="2"/>
  <c r="H20" i="2"/>
  <c r="H28" i="2"/>
  <c r="H36" i="2"/>
  <c r="H52" i="2"/>
  <c r="H60" i="2"/>
  <c r="H113" i="2"/>
  <c r="H121" i="2"/>
  <c r="H129" i="2"/>
  <c r="H137" i="2"/>
  <c r="H145" i="2"/>
  <c r="H153" i="2"/>
  <c r="H161" i="2"/>
  <c r="H169" i="2"/>
  <c r="H177" i="2"/>
  <c r="H185" i="2"/>
  <c r="H193" i="2"/>
  <c r="H201" i="2"/>
  <c r="H209" i="2"/>
  <c r="H218" i="2"/>
  <c r="H220" i="2"/>
  <c r="A229" i="2"/>
  <c r="H229" i="2"/>
  <c r="H116" i="2"/>
  <c r="H124" i="2"/>
  <c r="H132" i="2"/>
  <c r="H140" i="2"/>
  <c r="H148" i="2"/>
  <c r="H156" i="2"/>
  <c r="H164" i="2"/>
  <c r="H172" i="2"/>
  <c r="H180" i="2"/>
  <c r="H188" i="2"/>
  <c r="H196" i="2"/>
  <c r="H204" i="2"/>
  <c r="H212" i="2"/>
  <c r="H215" i="2"/>
  <c r="H222" i="2"/>
  <c r="H103" i="2"/>
  <c r="H111" i="2"/>
  <c r="H119" i="2"/>
  <c r="H127" i="2"/>
  <c r="H135" i="2"/>
  <c r="H143" i="2"/>
  <c r="H151" i="2"/>
  <c r="H159" i="2"/>
  <c r="H167" i="2"/>
  <c r="H175" i="2"/>
  <c r="H183" i="2"/>
  <c r="H191" i="2"/>
  <c r="H199" i="2"/>
  <c r="H207" i="2"/>
  <c r="A221" i="2"/>
  <c r="H216" i="2"/>
  <c r="H315" i="2"/>
  <c r="A315" i="2"/>
  <c r="A320" i="2"/>
  <c r="H320" i="2"/>
  <c r="H309" i="2"/>
  <c r="H226" i="2"/>
  <c r="H234" i="2"/>
  <c r="H242" i="2"/>
  <c r="H250" i="2"/>
  <c r="H258" i="2"/>
  <c r="H266" i="2"/>
  <c r="H274" i="2"/>
  <c r="H282" i="2"/>
  <c r="H290" i="2"/>
  <c r="H298" i="2"/>
  <c r="H306" i="2"/>
  <c r="H237" i="2"/>
  <c r="H245" i="2"/>
  <c r="H253" i="2"/>
  <c r="H261" i="2"/>
  <c r="H269" i="2"/>
  <c r="H277" i="2"/>
  <c r="H285" i="2"/>
  <c r="H293" i="2"/>
  <c r="H301" i="2"/>
  <c r="H310" i="2"/>
  <c r="A319" i="2"/>
  <c r="A323" i="2"/>
  <c r="A331" i="2"/>
  <c r="A339" i="2"/>
  <c r="A347" i="2"/>
  <c r="A355" i="2"/>
  <c r="A363" i="2"/>
  <c r="A371" i="2"/>
  <c r="A379" i="2"/>
  <c r="A387" i="2"/>
  <c r="A395" i="2"/>
  <c r="A398" i="2"/>
  <c r="H399" i="2"/>
  <c r="H402" i="2"/>
  <c r="A405" i="2"/>
  <c r="A412" i="2"/>
  <c r="A430" i="2"/>
  <c r="H430" i="2"/>
  <c r="H391" i="2"/>
  <c r="H400" i="2"/>
  <c r="H404" i="2"/>
  <c r="A421" i="2"/>
  <c r="H328" i="2"/>
  <c r="H336" i="2"/>
  <c r="H344" i="2"/>
  <c r="H352" i="2"/>
  <c r="H360" i="2"/>
  <c r="H368" i="2"/>
  <c r="H376" i="2"/>
  <c r="H384" i="2"/>
  <c r="H392" i="2"/>
  <c r="H401" i="2"/>
  <c r="H408" i="2"/>
  <c r="H415" i="2"/>
  <c r="A414" i="2"/>
  <c r="A422" i="2"/>
  <c r="H422" i="2"/>
  <c r="H464" i="2"/>
  <c r="A469" i="2"/>
  <c r="H471" i="2"/>
  <c r="H476" i="2"/>
  <c r="H482" i="2"/>
  <c r="H498" i="2"/>
  <c r="A509" i="2"/>
  <c r="H526" i="2"/>
  <c r="H527" i="2"/>
  <c r="A532" i="2"/>
  <c r="H537" i="2"/>
  <c r="A525" i="2"/>
  <c r="A549" i="2"/>
  <c r="H549" i="2"/>
  <c r="H419" i="2"/>
  <c r="H427" i="2"/>
  <c r="H435" i="2"/>
  <c r="H443" i="2"/>
  <c r="H451" i="2"/>
  <c r="H459" i="2"/>
  <c r="H472" i="2"/>
  <c r="A477" i="2"/>
  <c r="H490" i="2"/>
  <c r="A502" i="2"/>
  <c r="H514" i="2"/>
  <c r="H438" i="2"/>
  <c r="H446" i="2"/>
  <c r="H454" i="2"/>
  <c r="H462" i="2"/>
  <c r="H486" i="2"/>
  <c r="A501" i="2"/>
  <c r="H518" i="2"/>
  <c r="H519" i="2"/>
  <c r="A517" i="2"/>
  <c r="A494" i="2"/>
  <c r="H506" i="2"/>
  <c r="A516" i="2"/>
  <c r="H529" i="2"/>
  <c r="A493" i="2"/>
  <c r="A533" i="2"/>
  <c r="H553" i="2"/>
  <c r="A556" i="2"/>
  <c r="A548" i="2"/>
  <c r="H559" i="2"/>
  <c r="H499" i="2"/>
  <c r="H507" i="2"/>
  <c r="H522" i="2"/>
  <c r="H530" i="2"/>
  <c r="H538" i="2"/>
  <c r="H546" i="2"/>
  <c r="H554" i="2"/>
  <c r="H562" i="2"/>
  <c r="H557" i="2"/>
  <c r="U556" i="2" l="1"/>
  <c r="U561" i="2"/>
  <c r="U553" i="2"/>
  <c r="U558" i="2"/>
  <c r="U550" i="2"/>
  <c r="U542" i="2"/>
  <c r="U534" i="2"/>
  <c r="U526" i="2"/>
  <c r="U518" i="2"/>
  <c r="U511" i="2"/>
  <c r="U503" i="2"/>
  <c r="U495" i="2"/>
  <c r="U555" i="2"/>
  <c r="U547" i="2"/>
  <c r="U539" i="2"/>
  <c r="U531" i="2"/>
  <c r="U523" i="2"/>
  <c r="U515" i="2"/>
  <c r="U508" i="2"/>
  <c r="U500" i="2"/>
  <c r="U492" i="2"/>
  <c r="U484" i="2"/>
  <c r="U476" i="2"/>
  <c r="U468" i="2"/>
  <c r="U560" i="2"/>
  <c r="U557" i="2"/>
  <c r="U549" i="2"/>
  <c r="U541" i="2"/>
  <c r="U533" i="2"/>
  <c r="U525" i="2"/>
  <c r="U517" i="2"/>
  <c r="U510" i="2"/>
  <c r="U502" i="2"/>
  <c r="U494" i="2"/>
  <c r="U486" i="2"/>
  <c r="U478" i="2"/>
  <c r="U470" i="2"/>
  <c r="U562" i="2"/>
  <c r="U554" i="2"/>
  <c r="U544" i="2"/>
  <c r="U532" i="2"/>
  <c r="U491" i="2"/>
  <c r="U479" i="2"/>
  <c r="U472" i="2"/>
  <c r="U459" i="2"/>
  <c r="U451" i="2"/>
  <c r="U443" i="2"/>
  <c r="U435" i="2"/>
  <c r="U427" i="2"/>
  <c r="U419" i="2"/>
  <c r="U411" i="2"/>
  <c r="U551" i="2"/>
  <c r="U548" i="2"/>
  <c r="U514" i="2"/>
  <c r="U513" i="2"/>
  <c r="U504" i="2"/>
  <c r="U493" i="2"/>
  <c r="U490" i="2"/>
  <c r="U489" i="2"/>
  <c r="U456" i="2"/>
  <c r="U448" i="2"/>
  <c r="U440" i="2"/>
  <c r="U432" i="2"/>
  <c r="U527" i="2"/>
  <c r="U516" i="2"/>
  <c r="U485" i="2"/>
  <c r="U483" i="2"/>
  <c r="U471" i="2"/>
  <c r="U464" i="2"/>
  <c r="U461" i="2"/>
  <c r="U453" i="2"/>
  <c r="U445" i="2"/>
  <c r="U437" i="2"/>
  <c r="U429" i="2"/>
  <c r="U421" i="2"/>
  <c r="U413" i="2"/>
  <c r="U398" i="2"/>
  <c r="U559" i="2"/>
  <c r="U543" i="2"/>
  <c r="U538" i="2"/>
  <c r="U537" i="2"/>
  <c r="U536" i="2"/>
  <c r="U499" i="2"/>
  <c r="U498" i="2"/>
  <c r="U497" i="2"/>
  <c r="U482" i="2"/>
  <c r="U481" i="2"/>
  <c r="U458" i="2"/>
  <c r="U450" i="2"/>
  <c r="U442" i="2"/>
  <c r="U434" i="2"/>
  <c r="U426" i="2"/>
  <c r="U522" i="2"/>
  <c r="U521" i="2"/>
  <c r="U520" i="2"/>
  <c r="U512" i="2"/>
  <c r="U501" i="2"/>
  <c r="U488" i="2"/>
  <c r="U477" i="2"/>
  <c r="U475" i="2"/>
  <c r="U463" i="2"/>
  <c r="U455" i="2"/>
  <c r="U447" i="2"/>
  <c r="U439" i="2"/>
  <c r="U431" i="2"/>
  <c r="U423" i="2"/>
  <c r="U415" i="2"/>
  <c r="U540" i="2"/>
  <c r="U524" i="2"/>
  <c r="U474" i="2"/>
  <c r="U473" i="2"/>
  <c r="U460" i="2"/>
  <c r="U452" i="2"/>
  <c r="U444" i="2"/>
  <c r="U436" i="2"/>
  <c r="U428" i="2"/>
  <c r="U420" i="2"/>
  <c r="U412" i="2"/>
  <c r="U552" i="2"/>
  <c r="U535" i="2"/>
  <c r="U530" i="2"/>
  <c r="U529" i="2"/>
  <c r="U507" i="2"/>
  <c r="U506" i="2"/>
  <c r="U505" i="2"/>
  <c r="U496" i="2"/>
  <c r="U487" i="2"/>
  <c r="U480" i="2"/>
  <c r="U469" i="2"/>
  <c r="U467" i="2"/>
  <c r="U457" i="2"/>
  <c r="U449" i="2"/>
  <c r="U441" i="2"/>
  <c r="U433" i="2"/>
  <c r="U546" i="2"/>
  <c r="U545" i="2"/>
  <c r="U528" i="2"/>
  <c r="U519" i="2"/>
  <c r="U509" i="2"/>
  <c r="U466" i="2"/>
  <c r="U465" i="2"/>
  <c r="U462" i="2"/>
  <c r="U454" i="2"/>
  <c r="U446" i="2"/>
  <c r="U438" i="2"/>
  <c r="U430" i="2"/>
  <c r="U422" i="2"/>
  <c r="U396" i="2"/>
  <c r="U388" i="2"/>
  <c r="U380" i="2"/>
  <c r="U372" i="2"/>
  <c r="U364" i="2"/>
  <c r="U356" i="2"/>
  <c r="U348" i="2"/>
  <c r="U340" i="2"/>
  <c r="U332" i="2"/>
  <c r="U324" i="2"/>
  <c r="U316" i="2"/>
  <c r="U308" i="2"/>
  <c r="U425" i="2"/>
  <c r="U424" i="2"/>
  <c r="U406" i="2"/>
  <c r="U393" i="2"/>
  <c r="U385" i="2"/>
  <c r="U377" i="2"/>
  <c r="U369" i="2"/>
  <c r="U361" i="2"/>
  <c r="U353" i="2"/>
  <c r="U345" i="2"/>
  <c r="U337" i="2"/>
  <c r="U329" i="2"/>
  <c r="U321" i="2"/>
  <c r="U313" i="2"/>
  <c r="U402" i="2"/>
  <c r="U399" i="2"/>
  <c r="U390" i="2"/>
  <c r="U382" i="2"/>
  <c r="U374" i="2"/>
  <c r="U366" i="2"/>
  <c r="U358" i="2"/>
  <c r="U350" i="2"/>
  <c r="U342" i="2"/>
  <c r="U334" i="2"/>
  <c r="U326" i="2"/>
  <c r="U395" i="2"/>
  <c r="U387" i="2"/>
  <c r="U379" i="2"/>
  <c r="U371" i="2"/>
  <c r="U363" i="2"/>
  <c r="U355" i="2"/>
  <c r="U347" i="2"/>
  <c r="U339" i="2"/>
  <c r="U331" i="2"/>
  <c r="U323" i="2"/>
  <c r="U418" i="2"/>
  <c r="U417" i="2"/>
  <c r="U416" i="2"/>
  <c r="U410" i="2"/>
  <c r="U409" i="2"/>
  <c r="U408" i="2"/>
  <c r="U401" i="2"/>
  <c r="U392" i="2"/>
  <c r="U384" i="2"/>
  <c r="U376" i="2"/>
  <c r="U368" i="2"/>
  <c r="U360" i="2"/>
  <c r="U352" i="2"/>
  <c r="U344" i="2"/>
  <c r="U336" i="2"/>
  <c r="U328" i="2"/>
  <c r="U320" i="2"/>
  <c r="U312" i="2"/>
  <c r="U405" i="2"/>
  <c r="U389" i="2"/>
  <c r="U381" i="2"/>
  <c r="U373" i="2"/>
  <c r="U365" i="2"/>
  <c r="U357" i="2"/>
  <c r="U349" i="2"/>
  <c r="U341" i="2"/>
  <c r="U333" i="2"/>
  <c r="U325" i="2"/>
  <c r="U317" i="2"/>
  <c r="U414" i="2"/>
  <c r="U407" i="2"/>
  <c r="U404" i="2"/>
  <c r="U397" i="2"/>
  <c r="U394" i="2"/>
  <c r="U386" i="2"/>
  <c r="U378" i="2"/>
  <c r="U370" i="2"/>
  <c r="U362" i="2"/>
  <c r="U354" i="2"/>
  <c r="U346" i="2"/>
  <c r="U338" i="2"/>
  <c r="U330" i="2"/>
  <c r="U322" i="2"/>
  <c r="U403" i="2"/>
  <c r="U400" i="2"/>
  <c r="U391" i="2"/>
  <c r="U383" i="2"/>
  <c r="U375" i="2"/>
  <c r="U367" i="2"/>
  <c r="U359" i="2"/>
  <c r="U351" i="2"/>
  <c r="U343" i="2"/>
  <c r="U335" i="2"/>
  <c r="U327" i="2"/>
  <c r="U319" i="2"/>
  <c r="U311" i="2"/>
  <c r="U305" i="2"/>
  <c r="U297" i="2"/>
  <c r="U289" i="2"/>
  <c r="U281" i="2"/>
  <c r="U273" i="2"/>
  <c r="U265" i="2"/>
  <c r="U257" i="2"/>
  <c r="U249" i="2"/>
  <c r="U241" i="2"/>
  <c r="U233" i="2"/>
  <c r="U225" i="2"/>
  <c r="U315" i="2"/>
  <c r="U302" i="2"/>
  <c r="U294" i="2"/>
  <c r="U286" i="2"/>
  <c r="U278" i="2"/>
  <c r="U270" i="2"/>
  <c r="U262" i="2"/>
  <c r="U254" i="2"/>
  <c r="U246" i="2"/>
  <c r="U238" i="2"/>
  <c r="U230" i="2"/>
  <c r="U222" i="2"/>
  <c r="U299" i="2"/>
  <c r="U291" i="2"/>
  <c r="U283" i="2"/>
  <c r="U275" i="2"/>
  <c r="U267" i="2"/>
  <c r="U259" i="2"/>
  <c r="U251" i="2"/>
  <c r="U243" i="2"/>
  <c r="U235" i="2"/>
  <c r="U227" i="2"/>
  <c r="U219" i="2"/>
  <c r="U307" i="2"/>
  <c r="U304" i="2"/>
  <c r="U296" i="2"/>
  <c r="U288" i="2"/>
  <c r="U280" i="2"/>
  <c r="U272" i="2"/>
  <c r="U264" i="2"/>
  <c r="U256" i="2"/>
  <c r="U248" i="2"/>
  <c r="U240" i="2"/>
  <c r="U310" i="2"/>
  <c r="U301" i="2"/>
  <c r="U293" i="2"/>
  <c r="U285" i="2"/>
  <c r="U277" i="2"/>
  <c r="U269" i="2"/>
  <c r="U261" i="2"/>
  <c r="U253" i="2"/>
  <c r="U245" i="2"/>
  <c r="U237" i="2"/>
  <c r="U229" i="2"/>
  <c r="U306" i="2"/>
  <c r="U298" i="2"/>
  <c r="U290" i="2"/>
  <c r="U282" i="2"/>
  <c r="U274" i="2"/>
  <c r="U266" i="2"/>
  <c r="U258" i="2"/>
  <c r="U250" i="2"/>
  <c r="U242" i="2"/>
  <c r="U234" i="2"/>
  <c r="U226" i="2"/>
  <c r="U303" i="2"/>
  <c r="U295" i="2"/>
  <c r="U287" i="2"/>
  <c r="U279" i="2"/>
  <c r="U271" i="2"/>
  <c r="U263" i="2"/>
  <c r="U255" i="2"/>
  <c r="U247" i="2"/>
  <c r="U239" i="2"/>
  <c r="U231" i="2"/>
  <c r="U318" i="2"/>
  <c r="U314" i="2"/>
  <c r="U309" i="2"/>
  <c r="U300" i="2"/>
  <c r="U292" i="2"/>
  <c r="U284" i="2"/>
  <c r="U276" i="2"/>
  <c r="U268" i="2"/>
  <c r="U260" i="2"/>
  <c r="U252" i="2"/>
  <c r="U244" i="2"/>
  <c r="U236" i="2"/>
  <c r="U228" i="2"/>
  <c r="U220" i="2"/>
  <c r="U221" i="2"/>
  <c r="U217" i="2"/>
  <c r="U214" i="2"/>
  <c r="U211" i="2"/>
  <c r="U203" i="2"/>
  <c r="U195" i="2"/>
  <c r="U187" i="2"/>
  <c r="U179" i="2"/>
  <c r="U171" i="2"/>
  <c r="U163" i="2"/>
  <c r="U155" i="2"/>
  <c r="U147" i="2"/>
  <c r="U139" i="2"/>
  <c r="U131" i="2"/>
  <c r="U123" i="2"/>
  <c r="U115" i="2"/>
  <c r="U107" i="2"/>
  <c r="U99" i="2"/>
  <c r="U208" i="2"/>
  <c r="U200" i="2"/>
  <c r="U192" i="2"/>
  <c r="U184" i="2"/>
  <c r="U176" i="2"/>
  <c r="U168" i="2"/>
  <c r="U160" i="2"/>
  <c r="U152" i="2"/>
  <c r="U144" i="2"/>
  <c r="U136" i="2"/>
  <c r="U128" i="2"/>
  <c r="U120" i="2"/>
  <c r="U112" i="2"/>
  <c r="U104" i="2"/>
  <c r="U96" i="2"/>
  <c r="U205" i="2"/>
  <c r="U197" i="2"/>
  <c r="U189" i="2"/>
  <c r="U181" i="2"/>
  <c r="U173" i="2"/>
  <c r="U165" i="2"/>
  <c r="U157" i="2"/>
  <c r="U149" i="2"/>
  <c r="U141" i="2"/>
  <c r="U133" i="2"/>
  <c r="U125" i="2"/>
  <c r="U117" i="2"/>
  <c r="U109" i="2"/>
  <c r="U101" i="2"/>
  <c r="U216" i="2"/>
  <c r="U213" i="2"/>
  <c r="U210" i="2"/>
  <c r="U202" i="2"/>
  <c r="U194" i="2"/>
  <c r="U186" i="2"/>
  <c r="U178" i="2"/>
  <c r="U170" i="2"/>
  <c r="U162" i="2"/>
  <c r="U154" i="2"/>
  <c r="U146" i="2"/>
  <c r="U138" i="2"/>
  <c r="U130" i="2"/>
  <c r="U122" i="2"/>
  <c r="U114" i="2"/>
  <c r="U106" i="2"/>
  <c r="U207" i="2"/>
  <c r="U199" i="2"/>
  <c r="U191" i="2"/>
  <c r="U183" i="2"/>
  <c r="U175" i="2"/>
  <c r="U167" i="2"/>
  <c r="U159" i="2"/>
  <c r="U151" i="2"/>
  <c r="U143" i="2"/>
  <c r="U135" i="2"/>
  <c r="U127" i="2"/>
  <c r="U119" i="2"/>
  <c r="U111" i="2"/>
  <c r="U232" i="2"/>
  <c r="U224" i="2"/>
  <c r="U223" i="2"/>
  <c r="U215" i="2"/>
  <c r="U212" i="2"/>
  <c r="U204" i="2"/>
  <c r="U196" i="2"/>
  <c r="U188" i="2"/>
  <c r="U180" i="2"/>
  <c r="U172" i="2"/>
  <c r="U164" i="2"/>
  <c r="U156" i="2"/>
  <c r="U148" i="2"/>
  <c r="U140" i="2"/>
  <c r="U132" i="2"/>
  <c r="U124" i="2"/>
  <c r="U116" i="2"/>
  <c r="U108" i="2"/>
  <c r="U209" i="2"/>
  <c r="U201" i="2"/>
  <c r="U193" i="2"/>
  <c r="U185" i="2"/>
  <c r="U177" i="2"/>
  <c r="U169" i="2"/>
  <c r="U161" i="2"/>
  <c r="U153" i="2"/>
  <c r="U145" i="2"/>
  <c r="U137" i="2"/>
  <c r="U129" i="2"/>
  <c r="U121" i="2"/>
  <c r="U113" i="2"/>
  <c r="U105" i="2"/>
  <c r="U218" i="2"/>
  <c r="U206" i="2"/>
  <c r="U198" i="2"/>
  <c r="U190" i="2"/>
  <c r="U182" i="2"/>
  <c r="U174" i="2"/>
  <c r="U166" i="2"/>
  <c r="U158" i="2"/>
  <c r="U150" i="2"/>
  <c r="U142" i="2"/>
  <c r="U134" i="2"/>
  <c r="U126" i="2"/>
  <c r="U118" i="2"/>
  <c r="U110" i="2"/>
  <c r="U103" i="2"/>
  <c r="U88" i="2"/>
  <c r="U80" i="2"/>
  <c r="U72" i="2"/>
  <c r="U64" i="2"/>
  <c r="U56" i="2"/>
  <c r="U48" i="2"/>
  <c r="U40" i="2"/>
  <c r="U32" i="2"/>
  <c r="U24" i="2"/>
  <c r="U16" i="2"/>
  <c r="U8" i="2"/>
  <c r="U100" i="2"/>
  <c r="U98" i="2"/>
  <c r="U93" i="2"/>
  <c r="U85" i="2"/>
  <c r="U77" i="2"/>
  <c r="U69" i="2"/>
  <c r="U61" i="2"/>
  <c r="U53" i="2"/>
  <c r="U45" i="2"/>
  <c r="U37" i="2"/>
  <c r="U29" i="2"/>
  <c r="U21" i="2"/>
  <c r="U13" i="2"/>
  <c r="U5" i="2"/>
  <c r="U97" i="2"/>
  <c r="U90" i="2"/>
  <c r="U82" i="2"/>
  <c r="U74" i="2"/>
  <c r="U66" i="2"/>
  <c r="U58" i="2"/>
  <c r="U50" i="2"/>
  <c r="U42" i="2"/>
  <c r="U34" i="2"/>
  <c r="U26" i="2"/>
  <c r="U18" i="2"/>
  <c r="U10" i="2"/>
  <c r="U2" i="2"/>
  <c r="U87" i="2"/>
  <c r="U79" i="2"/>
  <c r="U71" i="2"/>
  <c r="U63" i="2"/>
  <c r="U55" i="2"/>
  <c r="U47" i="2"/>
  <c r="U39" i="2"/>
  <c r="U31" i="2"/>
  <c r="U23" i="2"/>
  <c r="U15" i="2"/>
  <c r="U7" i="2"/>
  <c r="U95" i="2"/>
  <c r="U92" i="2"/>
  <c r="U84" i="2"/>
  <c r="U76" i="2"/>
  <c r="U68" i="2"/>
  <c r="U60" i="2"/>
  <c r="U52" i="2"/>
  <c r="U44" i="2"/>
  <c r="U36" i="2"/>
  <c r="U28" i="2"/>
  <c r="U20" i="2"/>
  <c r="U12" i="2"/>
  <c r="U4" i="2"/>
  <c r="U89" i="2"/>
  <c r="U81" i="2"/>
  <c r="U73" i="2"/>
  <c r="U65" i="2"/>
  <c r="U57" i="2"/>
  <c r="U49" i="2"/>
  <c r="U41" i="2"/>
  <c r="U33" i="2"/>
  <c r="U25" i="2"/>
  <c r="U17" i="2"/>
  <c r="U9" i="2"/>
  <c r="U94" i="2"/>
  <c r="U86" i="2"/>
  <c r="U78" i="2"/>
  <c r="U70" i="2"/>
  <c r="U62" i="2"/>
  <c r="U54" i="2"/>
  <c r="U46" i="2"/>
  <c r="U38" i="2"/>
  <c r="U30" i="2"/>
  <c r="U22" i="2"/>
  <c r="U14" i="2"/>
  <c r="U6" i="2"/>
  <c r="U102" i="2"/>
  <c r="U91" i="2"/>
  <c r="U83" i="2"/>
  <c r="U75" i="2"/>
  <c r="U67" i="2"/>
  <c r="U59" i="2"/>
  <c r="U51" i="2"/>
  <c r="U43" i="2"/>
  <c r="U35" i="2"/>
  <c r="U27" i="2"/>
  <c r="U19" i="2"/>
  <c r="U11" i="2"/>
  <c r="U3" i="2"/>
  <c r="AI324" i="1" l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T324" i="1"/>
  <c r="R324" i="1"/>
  <c r="S324" i="1" s="1"/>
  <c r="Q324" i="1"/>
  <c r="O324" i="1"/>
  <c r="P324" i="1" s="1"/>
  <c r="N324" i="1"/>
  <c r="M324" i="1"/>
  <c r="L324" i="1"/>
  <c r="K324" i="1"/>
  <c r="J324" i="1"/>
  <c r="I324" i="1"/>
  <c r="G324" i="1"/>
  <c r="B324" i="1" s="1"/>
  <c r="F324" i="1"/>
  <c r="H324" i="1" s="1"/>
  <c r="E324" i="1"/>
  <c r="D324" i="1"/>
  <c r="C324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T323" i="1"/>
  <c r="R323" i="1"/>
  <c r="S323" i="1" s="1"/>
  <c r="Q323" i="1"/>
  <c r="O323" i="1"/>
  <c r="P323" i="1" s="1"/>
  <c r="N323" i="1"/>
  <c r="M323" i="1"/>
  <c r="L323" i="1"/>
  <c r="K323" i="1"/>
  <c r="J323" i="1"/>
  <c r="I323" i="1"/>
  <c r="G323" i="1"/>
  <c r="B323" i="1" s="1"/>
  <c r="F323" i="1"/>
  <c r="H323" i="1" s="1"/>
  <c r="E323" i="1"/>
  <c r="D323" i="1"/>
  <c r="C323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T322" i="1"/>
  <c r="R322" i="1"/>
  <c r="S322" i="1" s="1"/>
  <c r="Q322" i="1"/>
  <c r="O322" i="1"/>
  <c r="P322" i="1" s="1"/>
  <c r="N322" i="1"/>
  <c r="M322" i="1"/>
  <c r="L322" i="1"/>
  <c r="K322" i="1"/>
  <c r="J322" i="1"/>
  <c r="I322" i="1"/>
  <c r="G322" i="1"/>
  <c r="B322" i="1" s="1"/>
  <c r="F322" i="1"/>
  <c r="A322" i="1" s="1"/>
  <c r="E322" i="1"/>
  <c r="D322" i="1"/>
  <c r="C322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T321" i="1"/>
  <c r="R321" i="1"/>
  <c r="S321" i="1" s="1"/>
  <c r="Q321" i="1"/>
  <c r="O321" i="1"/>
  <c r="P321" i="1" s="1"/>
  <c r="N321" i="1"/>
  <c r="M321" i="1"/>
  <c r="L321" i="1"/>
  <c r="K321" i="1"/>
  <c r="J321" i="1"/>
  <c r="I321" i="1"/>
  <c r="G321" i="1"/>
  <c r="B321" i="1" s="1"/>
  <c r="F321" i="1"/>
  <c r="E321" i="1"/>
  <c r="D321" i="1"/>
  <c r="C321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T320" i="1"/>
  <c r="R320" i="1"/>
  <c r="S320" i="1" s="1"/>
  <c r="Q320" i="1"/>
  <c r="O320" i="1"/>
  <c r="P320" i="1" s="1"/>
  <c r="N320" i="1"/>
  <c r="M320" i="1"/>
  <c r="L320" i="1"/>
  <c r="K320" i="1"/>
  <c r="J320" i="1"/>
  <c r="I320" i="1"/>
  <c r="G320" i="1"/>
  <c r="B320" i="1" s="1"/>
  <c r="F320" i="1"/>
  <c r="A320" i="1" s="1"/>
  <c r="E320" i="1"/>
  <c r="D320" i="1"/>
  <c r="C320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T319" i="1"/>
  <c r="R319" i="1"/>
  <c r="S319" i="1" s="1"/>
  <c r="Q319" i="1"/>
  <c r="O319" i="1"/>
  <c r="P319" i="1" s="1"/>
  <c r="N319" i="1"/>
  <c r="M319" i="1"/>
  <c r="L319" i="1"/>
  <c r="K319" i="1"/>
  <c r="J319" i="1"/>
  <c r="I319" i="1"/>
  <c r="G319" i="1"/>
  <c r="B319" i="1" s="1"/>
  <c r="F319" i="1"/>
  <c r="A319" i="1" s="1"/>
  <c r="E319" i="1"/>
  <c r="D319" i="1"/>
  <c r="C319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T318" i="1"/>
  <c r="R318" i="1"/>
  <c r="S318" i="1" s="1"/>
  <c r="Q318" i="1"/>
  <c r="O318" i="1"/>
  <c r="P318" i="1" s="1"/>
  <c r="N318" i="1"/>
  <c r="M318" i="1"/>
  <c r="L318" i="1"/>
  <c r="K318" i="1"/>
  <c r="J318" i="1"/>
  <c r="I318" i="1"/>
  <c r="G318" i="1"/>
  <c r="B318" i="1" s="1"/>
  <c r="F318" i="1"/>
  <c r="A318" i="1" s="1"/>
  <c r="E318" i="1"/>
  <c r="D318" i="1"/>
  <c r="C318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T317" i="1"/>
  <c r="R317" i="1"/>
  <c r="S317" i="1" s="1"/>
  <c r="Q317" i="1"/>
  <c r="O317" i="1"/>
  <c r="P317" i="1" s="1"/>
  <c r="N317" i="1"/>
  <c r="M317" i="1"/>
  <c r="L317" i="1"/>
  <c r="K317" i="1"/>
  <c r="J317" i="1"/>
  <c r="I317" i="1"/>
  <c r="G317" i="1"/>
  <c r="B317" i="1" s="1"/>
  <c r="F317" i="1"/>
  <c r="H317" i="1" s="1"/>
  <c r="E317" i="1"/>
  <c r="D317" i="1"/>
  <c r="C317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T316" i="1"/>
  <c r="R316" i="1"/>
  <c r="S316" i="1" s="1"/>
  <c r="Q316" i="1"/>
  <c r="O316" i="1"/>
  <c r="P316" i="1" s="1"/>
  <c r="N316" i="1"/>
  <c r="M316" i="1"/>
  <c r="L316" i="1"/>
  <c r="K316" i="1"/>
  <c r="J316" i="1"/>
  <c r="I316" i="1"/>
  <c r="G316" i="1"/>
  <c r="B316" i="1" s="1"/>
  <c r="F316" i="1"/>
  <c r="A316" i="1" s="1"/>
  <c r="E316" i="1"/>
  <c r="D316" i="1"/>
  <c r="C316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T315" i="1"/>
  <c r="R315" i="1"/>
  <c r="S315" i="1" s="1"/>
  <c r="Q315" i="1"/>
  <c r="O315" i="1"/>
  <c r="P315" i="1" s="1"/>
  <c r="N315" i="1"/>
  <c r="M315" i="1"/>
  <c r="L315" i="1"/>
  <c r="K315" i="1"/>
  <c r="J315" i="1"/>
  <c r="I315" i="1"/>
  <c r="G315" i="1"/>
  <c r="B315" i="1" s="1"/>
  <c r="F315" i="1"/>
  <c r="H315" i="1" s="1"/>
  <c r="E315" i="1"/>
  <c r="D315" i="1"/>
  <c r="C315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T314" i="1"/>
  <c r="R314" i="1"/>
  <c r="S314" i="1" s="1"/>
  <c r="Q314" i="1"/>
  <c r="O314" i="1"/>
  <c r="P314" i="1" s="1"/>
  <c r="N314" i="1"/>
  <c r="M314" i="1"/>
  <c r="L314" i="1"/>
  <c r="K314" i="1"/>
  <c r="J314" i="1"/>
  <c r="I314" i="1"/>
  <c r="G314" i="1"/>
  <c r="B314" i="1" s="1"/>
  <c r="F314" i="1"/>
  <c r="A314" i="1" s="1"/>
  <c r="E314" i="1"/>
  <c r="D314" i="1"/>
  <c r="C314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T313" i="1"/>
  <c r="R313" i="1"/>
  <c r="S313" i="1" s="1"/>
  <c r="Q313" i="1"/>
  <c r="O313" i="1"/>
  <c r="P313" i="1" s="1"/>
  <c r="N313" i="1"/>
  <c r="M313" i="1"/>
  <c r="L313" i="1"/>
  <c r="K313" i="1"/>
  <c r="J313" i="1"/>
  <c r="I313" i="1"/>
  <c r="G313" i="1"/>
  <c r="B313" i="1" s="1"/>
  <c r="F313" i="1"/>
  <c r="E313" i="1"/>
  <c r="D313" i="1"/>
  <c r="C313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T312" i="1"/>
  <c r="R312" i="1"/>
  <c r="S312" i="1" s="1"/>
  <c r="Q312" i="1"/>
  <c r="O312" i="1"/>
  <c r="P312" i="1" s="1"/>
  <c r="N312" i="1"/>
  <c r="M312" i="1"/>
  <c r="L312" i="1"/>
  <c r="K312" i="1"/>
  <c r="J312" i="1"/>
  <c r="I312" i="1"/>
  <c r="G312" i="1"/>
  <c r="B312" i="1" s="1"/>
  <c r="F312" i="1"/>
  <c r="A312" i="1" s="1"/>
  <c r="E312" i="1"/>
  <c r="D312" i="1"/>
  <c r="C312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T311" i="1"/>
  <c r="R311" i="1"/>
  <c r="S311" i="1" s="1"/>
  <c r="Q311" i="1"/>
  <c r="O311" i="1"/>
  <c r="P311" i="1" s="1"/>
  <c r="N311" i="1"/>
  <c r="M311" i="1"/>
  <c r="L311" i="1"/>
  <c r="K311" i="1"/>
  <c r="J311" i="1"/>
  <c r="I311" i="1"/>
  <c r="G311" i="1"/>
  <c r="B311" i="1" s="1"/>
  <c r="F311" i="1"/>
  <c r="A311" i="1" s="1"/>
  <c r="E311" i="1"/>
  <c r="D311" i="1"/>
  <c r="C311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T310" i="1"/>
  <c r="R310" i="1"/>
  <c r="S310" i="1" s="1"/>
  <c r="Q310" i="1"/>
  <c r="O310" i="1"/>
  <c r="P310" i="1" s="1"/>
  <c r="N310" i="1"/>
  <c r="M310" i="1"/>
  <c r="L310" i="1"/>
  <c r="K310" i="1"/>
  <c r="J310" i="1"/>
  <c r="I310" i="1"/>
  <c r="G310" i="1"/>
  <c r="B310" i="1" s="1"/>
  <c r="F310" i="1"/>
  <c r="A310" i="1" s="1"/>
  <c r="E310" i="1"/>
  <c r="D310" i="1"/>
  <c r="C310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T309" i="1"/>
  <c r="R309" i="1"/>
  <c r="S309" i="1" s="1"/>
  <c r="Q309" i="1"/>
  <c r="O309" i="1"/>
  <c r="P309" i="1" s="1"/>
  <c r="N309" i="1"/>
  <c r="M309" i="1"/>
  <c r="L309" i="1"/>
  <c r="K309" i="1"/>
  <c r="J309" i="1"/>
  <c r="I309" i="1"/>
  <c r="G309" i="1"/>
  <c r="B309" i="1" s="1"/>
  <c r="F309" i="1"/>
  <c r="H309" i="1" s="1"/>
  <c r="E309" i="1"/>
  <c r="D309" i="1"/>
  <c r="C309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T308" i="1"/>
  <c r="R308" i="1"/>
  <c r="S308" i="1" s="1"/>
  <c r="Q308" i="1"/>
  <c r="O308" i="1"/>
  <c r="P308" i="1" s="1"/>
  <c r="N308" i="1"/>
  <c r="M308" i="1"/>
  <c r="L308" i="1"/>
  <c r="K308" i="1"/>
  <c r="J308" i="1"/>
  <c r="I308" i="1"/>
  <c r="G308" i="1"/>
  <c r="B308" i="1" s="1"/>
  <c r="F308" i="1"/>
  <c r="A308" i="1" s="1"/>
  <c r="E308" i="1"/>
  <c r="D308" i="1"/>
  <c r="C308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T307" i="1"/>
  <c r="R307" i="1"/>
  <c r="S307" i="1" s="1"/>
  <c r="Q307" i="1"/>
  <c r="O307" i="1"/>
  <c r="P307" i="1" s="1"/>
  <c r="N307" i="1"/>
  <c r="M307" i="1"/>
  <c r="L307" i="1"/>
  <c r="K307" i="1"/>
  <c r="J307" i="1"/>
  <c r="I307" i="1"/>
  <c r="G307" i="1"/>
  <c r="B307" i="1" s="1"/>
  <c r="F307" i="1"/>
  <c r="H307" i="1" s="1"/>
  <c r="E307" i="1"/>
  <c r="D307" i="1"/>
  <c r="C307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T306" i="1"/>
  <c r="R306" i="1"/>
  <c r="S306" i="1" s="1"/>
  <c r="Q306" i="1"/>
  <c r="O306" i="1"/>
  <c r="P306" i="1" s="1"/>
  <c r="N306" i="1"/>
  <c r="M306" i="1"/>
  <c r="L306" i="1"/>
  <c r="K306" i="1"/>
  <c r="J306" i="1"/>
  <c r="I306" i="1"/>
  <c r="G306" i="1"/>
  <c r="B306" i="1" s="1"/>
  <c r="F306" i="1"/>
  <c r="A306" i="1" s="1"/>
  <c r="E306" i="1"/>
  <c r="D306" i="1"/>
  <c r="C306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T305" i="1"/>
  <c r="R305" i="1"/>
  <c r="S305" i="1" s="1"/>
  <c r="Q305" i="1"/>
  <c r="O305" i="1"/>
  <c r="P305" i="1" s="1"/>
  <c r="N305" i="1"/>
  <c r="M305" i="1"/>
  <c r="L305" i="1"/>
  <c r="K305" i="1"/>
  <c r="J305" i="1"/>
  <c r="I305" i="1"/>
  <c r="G305" i="1"/>
  <c r="B305" i="1" s="1"/>
  <c r="F305" i="1"/>
  <c r="E305" i="1"/>
  <c r="D305" i="1"/>
  <c r="C305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T304" i="1"/>
  <c r="R304" i="1"/>
  <c r="S304" i="1" s="1"/>
  <c r="Q304" i="1"/>
  <c r="O304" i="1"/>
  <c r="P304" i="1" s="1"/>
  <c r="N304" i="1"/>
  <c r="M304" i="1"/>
  <c r="L304" i="1"/>
  <c r="K304" i="1"/>
  <c r="J304" i="1"/>
  <c r="I304" i="1"/>
  <c r="G304" i="1"/>
  <c r="B304" i="1" s="1"/>
  <c r="F304" i="1"/>
  <c r="H304" i="1" s="1"/>
  <c r="E304" i="1"/>
  <c r="D304" i="1"/>
  <c r="C304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T303" i="1"/>
  <c r="R303" i="1"/>
  <c r="S303" i="1" s="1"/>
  <c r="Q303" i="1"/>
  <c r="O303" i="1"/>
  <c r="P303" i="1" s="1"/>
  <c r="N303" i="1"/>
  <c r="M303" i="1"/>
  <c r="L303" i="1"/>
  <c r="K303" i="1"/>
  <c r="J303" i="1"/>
  <c r="I303" i="1"/>
  <c r="G303" i="1"/>
  <c r="B303" i="1" s="1"/>
  <c r="F303" i="1"/>
  <c r="A303" i="1" s="1"/>
  <c r="E303" i="1"/>
  <c r="D303" i="1"/>
  <c r="C303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T302" i="1"/>
  <c r="R302" i="1"/>
  <c r="S302" i="1" s="1"/>
  <c r="Q302" i="1"/>
  <c r="O302" i="1"/>
  <c r="P302" i="1" s="1"/>
  <c r="N302" i="1"/>
  <c r="M302" i="1"/>
  <c r="L302" i="1"/>
  <c r="K302" i="1"/>
  <c r="J302" i="1"/>
  <c r="I302" i="1"/>
  <c r="G302" i="1"/>
  <c r="B302" i="1" s="1"/>
  <c r="F302" i="1"/>
  <c r="H302" i="1" s="1"/>
  <c r="E302" i="1"/>
  <c r="D302" i="1"/>
  <c r="C302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T301" i="1"/>
  <c r="R301" i="1"/>
  <c r="S301" i="1" s="1"/>
  <c r="Q301" i="1"/>
  <c r="O301" i="1"/>
  <c r="P301" i="1" s="1"/>
  <c r="N301" i="1"/>
  <c r="M301" i="1"/>
  <c r="L301" i="1"/>
  <c r="K301" i="1"/>
  <c r="J301" i="1"/>
  <c r="I301" i="1"/>
  <c r="G301" i="1"/>
  <c r="B301" i="1" s="1"/>
  <c r="F301" i="1"/>
  <c r="H301" i="1" s="1"/>
  <c r="E301" i="1"/>
  <c r="D301" i="1"/>
  <c r="C301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T300" i="1"/>
  <c r="R300" i="1"/>
  <c r="S300" i="1" s="1"/>
  <c r="Q300" i="1"/>
  <c r="O300" i="1"/>
  <c r="P300" i="1" s="1"/>
  <c r="N300" i="1"/>
  <c r="M300" i="1"/>
  <c r="L300" i="1"/>
  <c r="K300" i="1"/>
  <c r="J300" i="1"/>
  <c r="I300" i="1"/>
  <c r="G300" i="1"/>
  <c r="B300" i="1" s="1"/>
  <c r="F300" i="1"/>
  <c r="A300" i="1" s="1"/>
  <c r="E300" i="1"/>
  <c r="D300" i="1"/>
  <c r="C300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T299" i="1"/>
  <c r="R299" i="1"/>
  <c r="S299" i="1" s="1"/>
  <c r="Q299" i="1"/>
  <c r="O299" i="1"/>
  <c r="P299" i="1" s="1"/>
  <c r="N299" i="1"/>
  <c r="M299" i="1"/>
  <c r="L299" i="1"/>
  <c r="K299" i="1"/>
  <c r="J299" i="1"/>
  <c r="I299" i="1"/>
  <c r="G299" i="1"/>
  <c r="B299" i="1" s="1"/>
  <c r="F299" i="1"/>
  <c r="A299" i="1" s="1"/>
  <c r="E299" i="1"/>
  <c r="D299" i="1"/>
  <c r="C299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T298" i="1"/>
  <c r="R298" i="1"/>
  <c r="S298" i="1" s="1"/>
  <c r="Q298" i="1"/>
  <c r="O298" i="1"/>
  <c r="P298" i="1" s="1"/>
  <c r="N298" i="1"/>
  <c r="M298" i="1"/>
  <c r="L298" i="1"/>
  <c r="K298" i="1"/>
  <c r="J298" i="1"/>
  <c r="I298" i="1"/>
  <c r="G298" i="1"/>
  <c r="B298" i="1" s="1"/>
  <c r="F298" i="1"/>
  <c r="A298" i="1" s="1"/>
  <c r="E298" i="1"/>
  <c r="D298" i="1"/>
  <c r="C298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T297" i="1"/>
  <c r="R297" i="1"/>
  <c r="S297" i="1" s="1"/>
  <c r="Q297" i="1"/>
  <c r="O297" i="1"/>
  <c r="P297" i="1" s="1"/>
  <c r="N297" i="1"/>
  <c r="M297" i="1"/>
  <c r="L297" i="1"/>
  <c r="K297" i="1"/>
  <c r="J297" i="1"/>
  <c r="I297" i="1"/>
  <c r="G297" i="1"/>
  <c r="B297" i="1" s="1"/>
  <c r="F297" i="1"/>
  <c r="E297" i="1"/>
  <c r="D297" i="1"/>
  <c r="C297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T296" i="1"/>
  <c r="R296" i="1"/>
  <c r="S296" i="1" s="1"/>
  <c r="Q296" i="1"/>
  <c r="O296" i="1"/>
  <c r="P296" i="1" s="1"/>
  <c r="N296" i="1"/>
  <c r="M296" i="1"/>
  <c r="L296" i="1"/>
  <c r="K296" i="1"/>
  <c r="J296" i="1"/>
  <c r="I296" i="1"/>
  <c r="G296" i="1"/>
  <c r="B296" i="1" s="1"/>
  <c r="F296" i="1"/>
  <c r="A296" i="1" s="1"/>
  <c r="E296" i="1"/>
  <c r="D296" i="1"/>
  <c r="C296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T295" i="1"/>
  <c r="R295" i="1"/>
  <c r="S295" i="1" s="1"/>
  <c r="Q295" i="1"/>
  <c r="O295" i="1"/>
  <c r="P295" i="1" s="1"/>
  <c r="N295" i="1"/>
  <c r="M295" i="1"/>
  <c r="L295" i="1"/>
  <c r="K295" i="1"/>
  <c r="J295" i="1"/>
  <c r="I295" i="1"/>
  <c r="G295" i="1"/>
  <c r="B295" i="1" s="1"/>
  <c r="F295" i="1"/>
  <c r="A295" i="1" s="1"/>
  <c r="E295" i="1"/>
  <c r="D295" i="1"/>
  <c r="C295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T294" i="1"/>
  <c r="R294" i="1"/>
  <c r="S294" i="1" s="1"/>
  <c r="Q294" i="1"/>
  <c r="O294" i="1"/>
  <c r="P294" i="1" s="1"/>
  <c r="N294" i="1"/>
  <c r="M294" i="1"/>
  <c r="L294" i="1"/>
  <c r="K294" i="1"/>
  <c r="J294" i="1"/>
  <c r="I294" i="1"/>
  <c r="G294" i="1"/>
  <c r="B294" i="1" s="1"/>
  <c r="F294" i="1"/>
  <c r="H294" i="1" s="1"/>
  <c r="E294" i="1"/>
  <c r="D294" i="1"/>
  <c r="C294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T293" i="1"/>
  <c r="R293" i="1"/>
  <c r="S293" i="1" s="1"/>
  <c r="Q293" i="1"/>
  <c r="O293" i="1"/>
  <c r="P293" i="1" s="1"/>
  <c r="N293" i="1"/>
  <c r="M293" i="1"/>
  <c r="L293" i="1"/>
  <c r="K293" i="1"/>
  <c r="J293" i="1"/>
  <c r="I293" i="1"/>
  <c r="G293" i="1"/>
  <c r="B293" i="1" s="1"/>
  <c r="F293" i="1"/>
  <c r="H293" i="1" s="1"/>
  <c r="E293" i="1"/>
  <c r="D293" i="1"/>
  <c r="C293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T292" i="1"/>
  <c r="R292" i="1"/>
  <c r="S292" i="1" s="1"/>
  <c r="Q292" i="1"/>
  <c r="O292" i="1"/>
  <c r="P292" i="1" s="1"/>
  <c r="N292" i="1"/>
  <c r="M292" i="1"/>
  <c r="L292" i="1"/>
  <c r="K292" i="1"/>
  <c r="J292" i="1"/>
  <c r="I292" i="1"/>
  <c r="G292" i="1"/>
  <c r="B292" i="1" s="1"/>
  <c r="F292" i="1"/>
  <c r="A292" i="1" s="1"/>
  <c r="E292" i="1"/>
  <c r="D292" i="1"/>
  <c r="C292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T291" i="1"/>
  <c r="R291" i="1"/>
  <c r="S291" i="1" s="1"/>
  <c r="Q291" i="1"/>
  <c r="O291" i="1"/>
  <c r="P291" i="1" s="1"/>
  <c r="N291" i="1"/>
  <c r="M291" i="1"/>
  <c r="L291" i="1"/>
  <c r="K291" i="1"/>
  <c r="J291" i="1"/>
  <c r="I291" i="1"/>
  <c r="G291" i="1"/>
  <c r="B291" i="1" s="1"/>
  <c r="F291" i="1"/>
  <c r="H291" i="1" s="1"/>
  <c r="E291" i="1"/>
  <c r="D291" i="1"/>
  <c r="C291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T290" i="1"/>
  <c r="R290" i="1"/>
  <c r="S290" i="1" s="1"/>
  <c r="Q290" i="1"/>
  <c r="O290" i="1"/>
  <c r="P290" i="1" s="1"/>
  <c r="N290" i="1"/>
  <c r="M290" i="1"/>
  <c r="L290" i="1"/>
  <c r="K290" i="1"/>
  <c r="J290" i="1"/>
  <c r="I290" i="1"/>
  <c r="G290" i="1"/>
  <c r="B290" i="1" s="1"/>
  <c r="F290" i="1"/>
  <c r="A290" i="1" s="1"/>
  <c r="E290" i="1"/>
  <c r="D290" i="1"/>
  <c r="C290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T289" i="1"/>
  <c r="R289" i="1"/>
  <c r="S289" i="1" s="1"/>
  <c r="Q289" i="1"/>
  <c r="O289" i="1"/>
  <c r="P289" i="1" s="1"/>
  <c r="N289" i="1"/>
  <c r="M289" i="1"/>
  <c r="L289" i="1"/>
  <c r="K289" i="1"/>
  <c r="J289" i="1"/>
  <c r="I289" i="1"/>
  <c r="G289" i="1"/>
  <c r="B289" i="1" s="1"/>
  <c r="F289" i="1"/>
  <c r="E289" i="1"/>
  <c r="D289" i="1"/>
  <c r="C289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T288" i="1"/>
  <c r="R288" i="1"/>
  <c r="S288" i="1" s="1"/>
  <c r="Q288" i="1"/>
  <c r="O288" i="1"/>
  <c r="P288" i="1" s="1"/>
  <c r="N288" i="1"/>
  <c r="M288" i="1"/>
  <c r="L288" i="1"/>
  <c r="K288" i="1"/>
  <c r="J288" i="1"/>
  <c r="I288" i="1"/>
  <c r="G288" i="1"/>
  <c r="B288" i="1" s="1"/>
  <c r="F288" i="1"/>
  <c r="H288" i="1" s="1"/>
  <c r="E288" i="1"/>
  <c r="D288" i="1"/>
  <c r="C288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T287" i="1"/>
  <c r="R287" i="1"/>
  <c r="S287" i="1" s="1"/>
  <c r="Q287" i="1"/>
  <c r="O287" i="1"/>
  <c r="P287" i="1" s="1"/>
  <c r="N287" i="1"/>
  <c r="M287" i="1"/>
  <c r="L287" i="1"/>
  <c r="K287" i="1"/>
  <c r="J287" i="1"/>
  <c r="I287" i="1"/>
  <c r="G287" i="1"/>
  <c r="B287" i="1" s="1"/>
  <c r="F287" i="1"/>
  <c r="A287" i="1" s="1"/>
  <c r="E287" i="1"/>
  <c r="D287" i="1"/>
  <c r="C287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T286" i="1"/>
  <c r="R286" i="1"/>
  <c r="S286" i="1" s="1"/>
  <c r="Q286" i="1"/>
  <c r="O286" i="1"/>
  <c r="P286" i="1" s="1"/>
  <c r="N286" i="1"/>
  <c r="M286" i="1"/>
  <c r="L286" i="1"/>
  <c r="K286" i="1"/>
  <c r="J286" i="1"/>
  <c r="I286" i="1"/>
  <c r="G286" i="1"/>
  <c r="B286" i="1" s="1"/>
  <c r="F286" i="1"/>
  <c r="A286" i="1" s="1"/>
  <c r="E286" i="1"/>
  <c r="D286" i="1"/>
  <c r="C286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T285" i="1"/>
  <c r="R285" i="1"/>
  <c r="S285" i="1" s="1"/>
  <c r="Q285" i="1"/>
  <c r="O285" i="1"/>
  <c r="P285" i="1" s="1"/>
  <c r="N285" i="1"/>
  <c r="M285" i="1"/>
  <c r="L285" i="1"/>
  <c r="K285" i="1"/>
  <c r="J285" i="1"/>
  <c r="I285" i="1"/>
  <c r="G285" i="1"/>
  <c r="B285" i="1" s="1"/>
  <c r="F285" i="1"/>
  <c r="H285" i="1" s="1"/>
  <c r="E285" i="1"/>
  <c r="D285" i="1"/>
  <c r="C285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T284" i="1"/>
  <c r="R284" i="1"/>
  <c r="S284" i="1" s="1"/>
  <c r="Q284" i="1"/>
  <c r="O284" i="1"/>
  <c r="P284" i="1" s="1"/>
  <c r="N284" i="1"/>
  <c r="M284" i="1"/>
  <c r="L284" i="1"/>
  <c r="K284" i="1"/>
  <c r="J284" i="1"/>
  <c r="I284" i="1"/>
  <c r="G284" i="1"/>
  <c r="B284" i="1" s="1"/>
  <c r="F284" i="1"/>
  <c r="A284" i="1" s="1"/>
  <c r="E284" i="1"/>
  <c r="D284" i="1"/>
  <c r="C284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T283" i="1"/>
  <c r="R283" i="1"/>
  <c r="S283" i="1" s="1"/>
  <c r="Q283" i="1"/>
  <c r="O283" i="1"/>
  <c r="P283" i="1" s="1"/>
  <c r="N283" i="1"/>
  <c r="M283" i="1"/>
  <c r="L283" i="1"/>
  <c r="K283" i="1"/>
  <c r="J283" i="1"/>
  <c r="I283" i="1"/>
  <c r="G283" i="1"/>
  <c r="B283" i="1" s="1"/>
  <c r="F283" i="1"/>
  <c r="A283" i="1" s="1"/>
  <c r="E283" i="1"/>
  <c r="D283" i="1"/>
  <c r="C283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T282" i="1"/>
  <c r="R282" i="1"/>
  <c r="S282" i="1" s="1"/>
  <c r="Q282" i="1"/>
  <c r="O282" i="1"/>
  <c r="P282" i="1" s="1"/>
  <c r="N282" i="1"/>
  <c r="M282" i="1"/>
  <c r="L282" i="1"/>
  <c r="K282" i="1"/>
  <c r="J282" i="1"/>
  <c r="I282" i="1"/>
  <c r="G282" i="1"/>
  <c r="B282" i="1" s="1"/>
  <c r="F282" i="1"/>
  <c r="A282" i="1" s="1"/>
  <c r="E282" i="1"/>
  <c r="D282" i="1"/>
  <c r="C282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T281" i="1"/>
  <c r="R281" i="1"/>
  <c r="S281" i="1" s="1"/>
  <c r="Q281" i="1"/>
  <c r="O281" i="1"/>
  <c r="P281" i="1" s="1"/>
  <c r="N281" i="1"/>
  <c r="M281" i="1"/>
  <c r="L281" i="1"/>
  <c r="K281" i="1"/>
  <c r="J281" i="1"/>
  <c r="I281" i="1"/>
  <c r="G281" i="1"/>
  <c r="B281" i="1" s="1"/>
  <c r="F281" i="1"/>
  <c r="E281" i="1"/>
  <c r="D281" i="1"/>
  <c r="C281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T280" i="1"/>
  <c r="R280" i="1"/>
  <c r="S280" i="1" s="1"/>
  <c r="Q280" i="1"/>
  <c r="O280" i="1"/>
  <c r="P280" i="1" s="1"/>
  <c r="N280" i="1"/>
  <c r="M280" i="1"/>
  <c r="L280" i="1"/>
  <c r="K280" i="1"/>
  <c r="J280" i="1"/>
  <c r="I280" i="1"/>
  <c r="G280" i="1"/>
  <c r="B280" i="1" s="1"/>
  <c r="F280" i="1"/>
  <c r="H280" i="1" s="1"/>
  <c r="E280" i="1"/>
  <c r="D280" i="1"/>
  <c r="C280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T279" i="1"/>
  <c r="R279" i="1"/>
  <c r="S279" i="1" s="1"/>
  <c r="Q279" i="1"/>
  <c r="O279" i="1"/>
  <c r="P279" i="1" s="1"/>
  <c r="N279" i="1"/>
  <c r="M279" i="1"/>
  <c r="L279" i="1"/>
  <c r="K279" i="1"/>
  <c r="J279" i="1"/>
  <c r="I279" i="1"/>
  <c r="G279" i="1"/>
  <c r="B279" i="1" s="1"/>
  <c r="F279" i="1"/>
  <c r="A279" i="1" s="1"/>
  <c r="E279" i="1"/>
  <c r="D279" i="1"/>
  <c r="C279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T278" i="1"/>
  <c r="R278" i="1"/>
  <c r="S278" i="1" s="1"/>
  <c r="Q278" i="1"/>
  <c r="O278" i="1"/>
  <c r="P278" i="1" s="1"/>
  <c r="N278" i="1"/>
  <c r="M278" i="1"/>
  <c r="L278" i="1"/>
  <c r="K278" i="1"/>
  <c r="J278" i="1"/>
  <c r="I278" i="1"/>
  <c r="G278" i="1"/>
  <c r="B278" i="1" s="1"/>
  <c r="F278" i="1"/>
  <c r="H278" i="1" s="1"/>
  <c r="E278" i="1"/>
  <c r="D278" i="1"/>
  <c r="C278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T277" i="1"/>
  <c r="R277" i="1"/>
  <c r="S277" i="1" s="1"/>
  <c r="Q277" i="1"/>
  <c r="O277" i="1"/>
  <c r="P277" i="1" s="1"/>
  <c r="N277" i="1"/>
  <c r="M277" i="1"/>
  <c r="L277" i="1"/>
  <c r="K277" i="1"/>
  <c r="J277" i="1"/>
  <c r="I277" i="1"/>
  <c r="G277" i="1"/>
  <c r="B277" i="1" s="1"/>
  <c r="F277" i="1"/>
  <c r="H277" i="1" s="1"/>
  <c r="E277" i="1"/>
  <c r="D277" i="1"/>
  <c r="C277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T276" i="1"/>
  <c r="R276" i="1"/>
  <c r="S276" i="1" s="1"/>
  <c r="Q276" i="1"/>
  <c r="O276" i="1"/>
  <c r="P276" i="1" s="1"/>
  <c r="N276" i="1"/>
  <c r="M276" i="1"/>
  <c r="L276" i="1"/>
  <c r="K276" i="1"/>
  <c r="J276" i="1"/>
  <c r="I276" i="1"/>
  <c r="G276" i="1"/>
  <c r="B276" i="1" s="1"/>
  <c r="F276" i="1"/>
  <c r="A276" i="1" s="1"/>
  <c r="E276" i="1"/>
  <c r="D276" i="1"/>
  <c r="C276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T275" i="1"/>
  <c r="R275" i="1"/>
  <c r="S275" i="1" s="1"/>
  <c r="Q275" i="1"/>
  <c r="O275" i="1"/>
  <c r="P275" i="1" s="1"/>
  <c r="N275" i="1"/>
  <c r="M275" i="1"/>
  <c r="L275" i="1"/>
  <c r="K275" i="1"/>
  <c r="J275" i="1"/>
  <c r="I275" i="1"/>
  <c r="G275" i="1"/>
  <c r="B275" i="1" s="1"/>
  <c r="F275" i="1"/>
  <c r="H275" i="1" s="1"/>
  <c r="E275" i="1"/>
  <c r="D275" i="1"/>
  <c r="C275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T274" i="1"/>
  <c r="R274" i="1"/>
  <c r="S274" i="1" s="1"/>
  <c r="Q274" i="1"/>
  <c r="O274" i="1"/>
  <c r="P274" i="1" s="1"/>
  <c r="N274" i="1"/>
  <c r="M274" i="1"/>
  <c r="L274" i="1"/>
  <c r="K274" i="1"/>
  <c r="J274" i="1"/>
  <c r="I274" i="1"/>
  <c r="G274" i="1"/>
  <c r="B274" i="1" s="1"/>
  <c r="F274" i="1"/>
  <c r="A274" i="1" s="1"/>
  <c r="E274" i="1"/>
  <c r="D274" i="1"/>
  <c r="C274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T273" i="1"/>
  <c r="R273" i="1"/>
  <c r="S273" i="1" s="1"/>
  <c r="Q273" i="1"/>
  <c r="O273" i="1"/>
  <c r="P273" i="1" s="1"/>
  <c r="N273" i="1"/>
  <c r="M273" i="1"/>
  <c r="L273" i="1"/>
  <c r="K273" i="1"/>
  <c r="J273" i="1"/>
  <c r="I273" i="1"/>
  <c r="G273" i="1"/>
  <c r="B273" i="1" s="1"/>
  <c r="F273" i="1"/>
  <c r="E273" i="1"/>
  <c r="D273" i="1"/>
  <c r="C273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T272" i="1"/>
  <c r="R272" i="1"/>
  <c r="S272" i="1" s="1"/>
  <c r="Q272" i="1"/>
  <c r="O272" i="1"/>
  <c r="P272" i="1" s="1"/>
  <c r="N272" i="1"/>
  <c r="M272" i="1"/>
  <c r="L272" i="1"/>
  <c r="K272" i="1"/>
  <c r="J272" i="1"/>
  <c r="I272" i="1"/>
  <c r="G272" i="1"/>
  <c r="B272" i="1" s="1"/>
  <c r="F272" i="1"/>
  <c r="H272" i="1" s="1"/>
  <c r="E272" i="1"/>
  <c r="D272" i="1"/>
  <c r="C272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T271" i="1"/>
  <c r="R271" i="1"/>
  <c r="S271" i="1" s="1"/>
  <c r="Q271" i="1"/>
  <c r="O271" i="1"/>
  <c r="P271" i="1" s="1"/>
  <c r="N271" i="1"/>
  <c r="M271" i="1"/>
  <c r="L271" i="1"/>
  <c r="K271" i="1"/>
  <c r="J271" i="1"/>
  <c r="I271" i="1"/>
  <c r="G271" i="1"/>
  <c r="B271" i="1" s="1"/>
  <c r="F271" i="1"/>
  <c r="A271" i="1" s="1"/>
  <c r="E271" i="1"/>
  <c r="D271" i="1"/>
  <c r="C271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T270" i="1"/>
  <c r="R270" i="1"/>
  <c r="S270" i="1" s="1"/>
  <c r="Q270" i="1"/>
  <c r="O270" i="1"/>
  <c r="P270" i="1" s="1"/>
  <c r="N270" i="1"/>
  <c r="M270" i="1"/>
  <c r="L270" i="1"/>
  <c r="K270" i="1"/>
  <c r="J270" i="1"/>
  <c r="I270" i="1"/>
  <c r="G270" i="1"/>
  <c r="B270" i="1" s="1"/>
  <c r="F270" i="1"/>
  <c r="A270" i="1" s="1"/>
  <c r="E270" i="1"/>
  <c r="D270" i="1"/>
  <c r="C270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T269" i="1"/>
  <c r="R269" i="1"/>
  <c r="S269" i="1" s="1"/>
  <c r="Q269" i="1"/>
  <c r="O269" i="1"/>
  <c r="P269" i="1" s="1"/>
  <c r="N269" i="1"/>
  <c r="M269" i="1"/>
  <c r="L269" i="1"/>
  <c r="K269" i="1"/>
  <c r="J269" i="1"/>
  <c r="I269" i="1"/>
  <c r="G269" i="1"/>
  <c r="B269" i="1" s="1"/>
  <c r="F269" i="1"/>
  <c r="H269" i="1" s="1"/>
  <c r="E269" i="1"/>
  <c r="D269" i="1"/>
  <c r="C269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T268" i="1"/>
  <c r="R268" i="1"/>
  <c r="S268" i="1" s="1"/>
  <c r="Q268" i="1"/>
  <c r="O268" i="1"/>
  <c r="P268" i="1" s="1"/>
  <c r="N268" i="1"/>
  <c r="M268" i="1"/>
  <c r="L268" i="1"/>
  <c r="K268" i="1"/>
  <c r="J268" i="1"/>
  <c r="I268" i="1"/>
  <c r="G268" i="1"/>
  <c r="B268" i="1" s="1"/>
  <c r="F268" i="1"/>
  <c r="A268" i="1" s="1"/>
  <c r="E268" i="1"/>
  <c r="D268" i="1"/>
  <c r="C268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T267" i="1"/>
  <c r="R267" i="1"/>
  <c r="S267" i="1" s="1"/>
  <c r="Q267" i="1"/>
  <c r="O267" i="1"/>
  <c r="P267" i="1" s="1"/>
  <c r="N267" i="1"/>
  <c r="M267" i="1"/>
  <c r="L267" i="1"/>
  <c r="K267" i="1"/>
  <c r="J267" i="1"/>
  <c r="I267" i="1"/>
  <c r="G267" i="1"/>
  <c r="B267" i="1" s="1"/>
  <c r="F267" i="1"/>
  <c r="A267" i="1" s="1"/>
  <c r="E267" i="1"/>
  <c r="D267" i="1"/>
  <c r="C267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T266" i="1"/>
  <c r="R266" i="1"/>
  <c r="S266" i="1" s="1"/>
  <c r="Q266" i="1"/>
  <c r="O266" i="1"/>
  <c r="P266" i="1" s="1"/>
  <c r="N266" i="1"/>
  <c r="M266" i="1"/>
  <c r="L266" i="1"/>
  <c r="K266" i="1"/>
  <c r="J266" i="1"/>
  <c r="I266" i="1"/>
  <c r="G266" i="1"/>
  <c r="B266" i="1" s="1"/>
  <c r="F266" i="1"/>
  <c r="A266" i="1" s="1"/>
  <c r="E266" i="1"/>
  <c r="D266" i="1"/>
  <c r="C266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T265" i="1"/>
  <c r="R265" i="1"/>
  <c r="S265" i="1" s="1"/>
  <c r="Q265" i="1"/>
  <c r="O265" i="1"/>
  <c r="P265" i="1" s="1"/>
  <c r="N265" i="1"/>
  <c r="M265" i="1"/>
  <c r="L265" i="1"/>
  <c r="K265" i="1"/>
  <c r="J265" i="1"/>
  <c r="I265" i="1"/>
  <c r="G265" i="1"/>
  <c r="B265" i="1" s="1"/>
  <c r="F265" i="1"/>
  <c r="E265" i="1"/>
  <c r="D265" i="1"/>
  <c r="C265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T264" i="1"/>
  <c r="R264" i="1"/>
  <c r="S264" i="1" s="1"/>
  <c r="Q264" i="1"/>
  <c r="O264" i="1"/>
  <c r="P264" i="1" s="1"/>
  <c r="N264" i="1"/>
  <c r="M264" i="1"/>
  <c r="L264" i="1"/>
  <c r="K264" i="1"/>
  <c r="J264" i="1"/>
  <c r="I264" i="1"/>
  <c r="G264" i="1"/>
  <c r="B264" i="1" s="1"/>
  <c r="F264" i="1"/>
  <c r="A264" i="1" s="1"/>
  <c r="E264" i="1"/>
  <c r="D264" i="1"/>
  <c r="C264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T263" i="1"/>
  <c r="R263" i="1"/>
  <c r="S263" i="1" s="1"/>
  <c r="Q263" i="1"/>
  <c r="O263" i="1"/>
  <c r="P263" i="1" s="1"/>
  <c r="N263" i="1"/>
  <c r="M263" i="1"/>
  <c r="L263" i="1"/>
  <c r="K263" i="1"/>
  <c r="J263" i="1"/>
  <c r="I263" i="1"/>
  <c r="G263" i="1"/>
  <c r="B263" i="1" s="1"/>
  <c r="F263" i="1"/>
  <c r="A263" i="1" s="1"/>
  <c r="E263" i="1"/>
  <c r="D263" i="1"/>
  <c r="C263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T262" i="1"/>
  <c r="R262" i="1"/>
  <c r="S262" i="1" s="1"/>
  <c r="Q262" i="1"/>
  <c r="O262" i="1"/>
  <c r="P262" i="1" s="1"/>
  <c r="N262" i="1"/>
  <c r="M262" i="1"/>
  <c r="L262" i="1"/>
  <c r="K262" i="1"/>
  <c r="J262" i="1"/>
  <c r="I262" i="1"/>
  <c r="G262" i="1"/>
  <c r="B262" i="1" s="1"/>
  <c r="F262" i="1"/>
  <c r="A262" i="1" s="1"/>
  <c r="E262" i="1"/>
  <c r="D262" i="1"/>
  <c r="C262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T261" i="1"/>
  <c r="R261" i="1"/>
  <c r="S261" i="1" s="1"/>
  <c r="Q261" i="1"/>
  <c r="O261" i="1"/>
  <c r="P261" i="1" s="1"/>
  <c r="N261" i="1"/>
  <c r="M261" i="1"/>
  <c r="L261" i="1"/>
  <c r="K261" i="1"/>
  <c r="J261" i="1"/>
  <c r="I261" i="1"/>
  <c r="G261" i="1"/>
  <c r="B261" i="1" s="1"/>
  <c r="F261" i="1"/>
  <c r="H261" i="1" s="1"/>
  <c r="E261" i="1"/>
  <c r="D261" i="1"/>
  <c r="C261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T260" i="1"/>
  <c r="R260" i="1"/>
  <c r="S260" i="1" s="1"/>
  <c r="Q260" i="1"/>
  <c r="O260" i="1"/>
  <c r="P260" i="1" s="1"/>
  <c r="N260" i="1"/>
  <c r="M260" i="1"/>
  <c r="L260" i="1"/>
  <c r="K260" i="1"/>
  <c r="J260" i="1"/>
  <c r="I260" i="1"/>
  <c r="G260" i="1"/>
  <c r="B260" i="1" s="1"/>
  <c r="F260" i="1"/>
  <c r="A260" i="1" s="1"/>
  <c r="E260" i="1"/>
  <c r="D260" i="1"/>
  <c r="C260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T259" i="1"/>
  <c r="R259" i="1"/>
  <c r="S259" i="1" s="1"/>
  <c r="Q259" i="1"/>
  <c r="O259" i="1"/>
  <c r="P259" i="1" s="1"/>
  <c r="N259" i="1"/>
  <c r="M259" i="1"/>
  <c r="L259" i="1"/>
  <c r="K259" i="1"/>
  <c r="J259" i="1"/>
  <c r="I259" i="1"/>
  <c r="G259" i="1"/>
  <c r="B259" i="1" s="1"/>
  <c r="F259" i="1"/>
  <c r="A259" i="1" s="1"/>
  <c r="E259" i="1"/>
  <c r="D259" i="1"/>
  <c r="C259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T258" i="1"/>
  <c r="R258" i="1"/>
  <c r="S258" i="1" s="1"/>
  <c r="Q258" i="1"/>
  <c r="O258" i="1"/>
  <c r="P258" i="1" s="1"/>
  <c r="N258" i="1"/>
  <c r="M258" i="1"/>
  <c r="L258" i="1"/>
  <c r="K258" i="1"/>
  <c r="J258" i="1"/>
  <c r="I258" i="1"/>
  <c r="G258" i="1"/>
  <c r="B258" i="1" s="1"/>
  <c r="F258" i="1"/>
  <c r="A258" i="1" s="1"/>
  <c r="E258" i="1"/>
  <c r="D258" i="1"/>
  <c r="C258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T257" i="1"/>
  <c r="R257" i="1"/>
  <c r="S257" i="1" s="1"/>
  <c r="Q257" i="1"/>
  <c r="O257" i="1"/>
  <c r="P257" i="1" s="1"/>
  <c r="N257" i="1"/>
  <c r="M257" i="1"/>
  <c r="L257" i="1"/>
  <c r="K257" i="1"/>
  <c r="J257" i="1"/>
  <c r="I257" i="1"/>
  <c r="G257" i="1"/>
  <c r="B257" i="1" s="1"/>
  <c r="F257" i="1"/>
  <c r="A257" i="1" s="1"/>
  <c r="E257" i="1"/>
  <c r="D257" i="1"/>
  <c r="C257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T256" i="1"/>
  <c r="R256" i="1"/>
  <c r="S256" i="1" s="1"/>
  <c r="Q256" i="1"/>
  <c r="O256" i="1"/>
  <c r="P256" i="1" s="1"/>
  <c r="N256" i="1"/>
  <c r="M256" i="1"/>
  <c r="L256" i="1"/>
  <c r="K256" i="1"/>
  <c r="J256" i="1"/>
  <c r="I256" i="1"/>
  <c r="G256" i="1"/>
  <c r="B256" i="1" s="1"/>
  <c r="F256" i="1"/>
  <c r="H256" i="1" s="1"/>
  <c r="E256" i="1"/>
  <c r="D256" i="1"/>
  <c r="C256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T255" i="1"/>
  <c r="R255" i="1"/>
  <c r="S255" i="1" s="1"/>
  <c r="Q255" i="1"/>
  <c r="O255" i="1"/>
  <c r="P255" i="1" s="1"/>
  <c r="N255" i="1"/>
  <c r="M255" i="1"/>
  <c r="L255" i="1"/>
  <c r="K255" i="1"/>
  <c r="J255" i="1"/>
  <c r="I255" i="1"/>
  <c r="G255" i="1"/>
  <c r="B255" i="1" s="1"/>
  <c r="F255" i="1"/>
  <c r="E255" i="1"/>
  <c r="D255" i="1"/>
  <c r="C255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T254" i="1"/>
  <c r="R254" i="1"/>
  <c r="S254" i="1" s="1"/>
  <c r="Q254" i="1"/>
  <c r="O254" i="1"/>
  <c r="P254" i="1" s="1"/>
  <c r="N254" i="1"/>
  <c r="M254" i="1"/>
  <c r="L254" i="1"/>
  <c r="K254" i="1"/>
  <c r="J254" i="1"/>
  <c r="I254" i="1"/>
  <c r="G254" i="1"/>
  <c r="B254" i="1" s="1"/>
  <c r="F254" i="1"/>
  <c r="H254" i="1" s="1"/>
  <c r="E254" i="1"/>
  <c r="D254" i="1"/>
  <c r="C254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T253" i="1"/>
  <c r="R253" i="1"/>
  <c r="S253" i="1" s="1"/>
  <c r="Q253" i="1"/>
  <c r="O253" i="1"/>
  <c r="P253" i="1" s="1"/>
  <c r="N253" i="1"/>
  <c r="M253" i="1"/>
  <c r="L253" i="1"/>
  <c r="K253" i="1"/>
  <c r="J253" i="1"/>
  <c r="I253" i="1"/>
  <c r="G253" i="1"/>
  <c r="B253" i="1" s="1"/>
  <c r="F253" i="1"/>
  <c r="H253" i="1" s="1"/>
  <c r="E253" i="1"/>
  <c r="D253" i="1"/>
  <c r="C253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T252" i="1"/>
  <c r="R252" i="1"/>
  <c r="S252" i="1" s="1"/>
  <c r="Q252" i="1"/>
  <c r="O252" i="1"/>
  <c r="P252" i="1" s="1"/>
  <c r="N252" i="1"/>
  <c r="M252" i="1"/>
  <c r="L252" i="1"/>
  <c r="K252" i="1"/>
  <c r="J252" i="1"/>
  <c r="I252" i="1"/>
  <c r="G252" i="1"/>
  <c r="B252" i="1" s="1"/>
  <c r="F252" i="1"/>
  <c r="A252" i="1" s="1"/>
  <c r="E252" i="1"/>
  <c r="D252" i="1"/>
  <c r="C252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T251" i="1"/>
  <c r="R251" i="1"/>
  <c r="S251" i="1" s="1"/>
  <c r="Q251" i="1"/>
  <c r="O251" i="1"/>
  <c r="P251" i="1" s="1"/>
  <c r="N251" i="1"/>
  <c r="M251" i="1"/>
  <c r="L251" i="1"/>
  <c r="K251" i="1"/>
  <c r="J251" i="1"/>
  <c r="I251" i="1"/>
  <c r="G251" i="1"/>
  <c r="B251" i="1" s="1"/>
  <c r="F251" i="1"/>
  <c r="H251" i="1" s="1"/>
  <c r="E251" i="1"/>
  <c r="D251" i="1"/>
  <c r="C251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T250" i="1"/>
  <c r="R250" i="1"/>
  <c r="S250" i="1" s="1"/>
  <c r="Q250" i="1"/>
  <c r="O250" i="1"/>
  <c r="P250" i="1" s="1"/>
  <c r="N250" i="1"/>
  <c r="M250" i="1"/>
  <c r="L250" i="1"/>
  <c r="K250" i="1"/>
  <c r="J250" i="1"/>
  <c r="I250" i="1"/>
  <c r="G250" i="1"/>
  <c r="B250" i="1" s="1"/>
  <c r="F250" i="1"/>
  <c r="A250" i="1" s="1"/>
  <c r="E250" i="1"/>
  <c r="D250" i="1"/>
  <c r="C250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T249" i="1"/>
  <c r="R249" i="1"/>
  <c r="S249" i="1" s="1"/>
  <c r="Q249" i="1"/>
  <c r="O249" i="1"/>
  <c r="P249" i="1" s="1"/>
  <c r="N249" i="1"/>
  <c r="M249" i="1"/>
  <c r="L249" i="1"/>
  <c r="K249" i="1"/>
  <c r="J249" i="1"/>
  <c r="I249" i="1"/>
  <c r="G249" i="1"/>
  <c r="B249" i="1" s="1"/>
  <c r="F249" i="1"/>
  <c r="A249" i="1" s="1"/>
  <c r="E249" i="1"/>
  <c r="D249" i="1"/>
  <c r="C249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T248" i="1"/>
  <c r="R248" i="1"/>
  <c r="S248" i="1" s="1"/>
  <c r="Q248" i="1"/>
  <c r="O248" i="1"/>
  <c r="P248" i="1" s="1"/>
  <c r="N248" i="1"/>
  <c r="M248" i="1"/>
  <c r="L248" i="1"/>
  <c r="K248" i="1"/>
  <c r="J248" i="1"/>
  <c r="I248" i="1"/>
  <c r="G248" i="1"/>
  <c r="B248" i="1" s="1"/>
  <c r="F248" i="1"/>
  <c r="H248" i="1" s="1"/>
  <c r="E248" i="1"/>
  <c r="D248" i="1"/>
  <c r="C248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T247" i="1"/>
  <c r="R247" i="1"/>
  <c r="S247" i="1" s="1"/>
  <c r="Q247" i="1"/>
  <c r="O247" i="1"/>
  <c r="P247" i="1" s="1"/>
  <c r="N247" i="1"/>
  <c r="M247" i="1"/>
  <c r="L247" i="1"/>
  <c r="K247" i="1"/>
  <c r="J247" i="1"/>
  <c r="I247" i="1"/>
  <c r="G247" i="1"/>
  <c r="B247" i="1" s="1"/>
  <c r="F247" i="1"/>
  <c r="E247" i="1"/>
  <c r="D247" i="1"/>
  <c r="C247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T246" i="1"/>
  <c r="R246" i="1"/>
  <c r="S246" i="1" s="1"/>
  <c r="Q246" i="1"/>
  <c r="O246" i="1"/>
  <c r="P246" i="1" s="1"/>
  <c r="N246" i="1"/>
  <c r="M246" i="1"/>
  <c r="L246" i="1"/>
  <c r="K246" i="1"/>
  <c r="J246" i="1"/>
  <c r="I246" i="1"/>
  <c r="G246" i="1"/>
  <c r="B246" i="1" s="1"/>
  <c r="F246" i="1"/>
  <c r="A246" i="1" s="1"/>
  <c r="E246" i="1"/>
  <c r="D246" i="1"/>
  <c r="C246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T245" i="1"/>
  <c r="R245" i="1"/>
  <c r="S245" i="1" s="1"/>
  <c r="Q245" i="1"/>
  <c r="O245" i="1"/>
  <c r="P245" i="1" s="1"/>
  <c r="N245" i="1"/>
  <c r="M245" i="1"/>
  <c r="L245" i="1"/>
  <c r="K245" i="1"/>
  <c r="J245" i="1"/>
  <c r="I245" i="1"/>
  <c r="G245" i="1"/>
  <c r="B245" i="1" s="1"/>
  <c r="F245" i="1"/>
  <c r="H245" i="1" s="1"/>
  <c r="E245" i="1"/>
  <c r="D245" i="1"/>
  <c r="C245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T244" i="1"/>
  <c r="R244" i="1"/>
  <c r="S244" i="1" s="1"/>
  <c r="Q244" i="1"/>
  <c r="O244" i="1"/>
  <c r="P244" i="1" s="1"/>
  <c r="N244" i="1"/>
  <c r="M244" i="1"/>
  <c r="L244" i="1"/>
  <c r="K244" i="1"/>
  <c r="J244" i="1"/>
  <c r="I244" i="1"/>
  <c r="G244" i="1"/>
  <c r="B244" i="1" s="1"/>
  <c r="F244" i="1"/>
  <c r="A244" i="1" s="1"/>
  <c r="E244" i="1"/>
  <c r="D244" i="1"/>
  <c r="C244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T243" i="1"/>
  <c r="R243" i="1"/>
  <c r="S243" i="1" s="1"/>
  <c r="Q243" i="1"/>
  <c r="O243" i="1"/>
  <c r="P243" i="1" s="1"/>
  <c r="N243" i="1"/>
  <c r="M243" i="1"/>
  <c r="L243" i="1"/>
  <c r="K243" i="1"/>
  <c r="J243" i="1"/>
  <c r="I243" i="1"/>
  <c r="G243" i="1"/>
  <c r="B243" i="1" s="1"/>
  <c r="F243" i="1"/>
  <c r="A243" i="1" s="1"/>
  <c r="E243" i="1"/>
  <c r="D243" i="1"/>
  <c r="C243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T242" i="1"/>
  <c r="R242" i="1"/>
  <c r="S242" i="1" s="1"/>
  <c r="Q242" i="1"/>
  <c r="O242" i="1"/>
  <c r="P242" i="1" s="1"/>
  <c r="N242" i="1"/>
  <c r="M242" i="1"/>
  <c r="L242" i="1"/>
  <c r="K242" i="1"/>
  <c r="J242" i="1"/>
  <c r="I242" i="1"/>
  <c r="G242" i="1"/>
  <c r="B242" i="1" s="1"/>
  <c r="F242" i="1"/>
  <c r="A242" i="1" s="1"/>
  <c r="E242" i="1"/>
  <c r="D242" i="1"/>
  <c r="C242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T241" i="1"/>
  <c r="R241" i="1"/>
  <c r="S241" i="1" s="1"/>
  <c r="Q241" i="1"/>
  <c r="O241" i="1"/>
  <c r="P241" i="1" s="1"/>
  <c r="N241" i="1"/>
  <c r="M241" i="1"/>
  <c r="L241" i="1"/>
  <c r="K241" i="1"/>
  <c r="J241" i="1"/>
  <c r="I241" i="1"/>
  <c r="G241" i="1"/>
  <c r="B241" i="1" s="1"/>
  <c r="F241" i="1"/>
  <c r="A241" i="1" s="1"/>
  <c r="E241" i="1"/>
  <c r="D241" i="1"/>
  <c r="C241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T240" i="1"/>
  <c r="R240" i="1"/>
  <c r="S240" i="1" s="1"/>
  <c r="Q240" i="1"/>
  <c r="O240" i="1"/>
  <c r="P240" i="1" s="1"/>
  <c r="N240" i="1"/>
  <c r="M240" i="1"/>
  <c r="L240" i="1"/>
  <c r="K240" i="1"/>
  <c r="J240" i="1"/>
  <c r="I240" i="1"/>
  <c r="G240" i="1"/>
  <c r="B240" i="1" s="1"/>
  <c r="F240" i="1"/>
  <c r="H240" i="1" s="1"/>
  <c r="E240" i="1"/>
  <c r="D240" i="1"/>
  <c r="C240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T239" i="1"/>
  <c r="R239" i="1"/>
  <c r="S239" i="1" s="1"/>
  <c r="Q239" i="1"/>
  <c r="O239" i="1"/>
  <c r="P239" i="1" s="1"/>
  <c r="N239" i="1"/>
  <c r="M239" i="1"/>
  <c r="L239" i="1"/>
  <c r="K239" i="1"/>
  <c r="J239" i="1"/>
  <c r="I239" i="1"/>
  <c r="G239" i="1"/>
  <c r="B239" i="1" s="1"/>
  <c r="F239" i="1"/>
  <c r="E239" i="1"/>
  <c r="D239" i="1"/>
  <c r="C239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T238" i="1"/>
  <c r="R238" i="1"/>
  <c r="S238" i="1" s="1"/>
  <c r="Q238" i="1"/>
  <c r="O238" i="1"/>
  <c r="P238" i="1" s="1"/>
  <c r="N238" i="1"/>
  <c r="M238" i="1"/>
  <c r="L238" i="1"/>
  <c r="K238" i="1"/>
  <c r="J238" i="1"/>
  <c r="I238" i="1"/>
  <c r="G238" i="1"/>
  <c r="B238" i="1" s="1"/>
  <c r="F238" i="1"/>
  <c r="H238" i="1" s="1"/>
  <c r="E238" i="1"/>
  <c r="D238" i="1"/>
  <c r="C238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T237" i="1"/>
  <c r="R237" i="1"/>
  <c r="S237" i="1" s="1"/>
  <c r="Q237" i="1"/>
  <c r="O237" i="1"/>
  <c r="P237" i="1" s="1"/>
  <c r="N237" i="1"/>
  <c r="M237" i="1"/>
  <c r="L237" i="1"/>
  <c r="K237" i="1"/>
  <c r="J237" i="1"/>
  <c r="I237" i="1"/>
  <c r="G237" i="1"/>
  <c r="B237" i="1" s="1"/>
  <c r="F237" i="1"/>
  <c r="H237" i="1" s="1"/>
  <c r="E237" i="1"/>
  <c r="D237" i="1"/>
  <c r="C237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T236" i="1"/>
  <c r="R236" i="1"/>
  <c r="S236" i="1" s="1"/>
  <c r="Q236" i="1"/>
  <c r="O236" i="1"/>
  <c r="P236" i="1" s="1"/>
  <c r="N236" i="1"/>
  <c r="M236" i="1"/>
  <c r="L236" i="1"/>
  <c r="K236" i="1"/>
  <c r="J236" i="1"/>
  <c r="I236" i="1"/>
  <c r="G236" i="1"/>
  <c r="B236" i="1" s="1"/>
  <c r="F236" i="1"/>
  <c r="A236" i="1" s="1"/>
  <c r="E236" i="1"/>
  <c r="D236" i="1"/>
  <c r="C236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T235" i="1"/>
  <c r="R235" i="1"/>
  <c r="S235" i="1" s="1"/>
  <c r="Q235" i="1"/>
  <c r="O235" i="1"/>
  <c r="P235" i="1" s="1"/>
  <c r="N235" i="1"/>
  <c r="M235" i="1"/>
  <c r="L235" i="1"/>
  <c r="K235" i="1"/>
  <c r="J235" i="1"/>
  <c r="I235" i="1"/>
  <c r="G235" i="1"/>
  <c r="B235" i="1" s="1"/>
  <c r="F235" i="1"/>
  <c r="H235" i="1" s="1"/>
  <c r="E235" i="1"/>
  <c r="D235" i="1"/>
  <c r="C235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T234" i="1"/>
  <c r="R234" i="1"/>
  <c r="S234" i="1" s="1"/>
  <c r="Q234" i="1"/>
  <c r="O234" i="1"/>
  <c r="P234" i="1" s="1"/>
  <c r="N234" i="1"/>
  <c r="M234" i="1"/>
  <c r="L234" i="1"/>
  <c r="K234" i="1"/>
  <c r="J234" i="1"/>
  <c r="I234" i="1"/>
  <c r="G234" i="1"/>
  <c r="B234" i="1" s="1"/>
  <c r="F234" i="1"/>
  <c r="A234" i="1" s="1"/>
  <c r="E234" i="1"/>
  <c r="D234" i="1"/>
  <c r="C234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T233" i="1"/>
  <c r="R233" i="1"/>
  <c r="S233" i="1" s="1"/>
  <c r="Q233" i="1"/>
  <c r="O233" i="1"/>
  <c r="P233" i="1" s="1"/>
  <c r="N233" i="1"/>
  <c r="M233" i="1"/>
  <c r="L233" i="1"/>
  <c r="K233" i="1"/>
  <c r="J233" i="1"/>
  <c r="I233" i="1"/>
  <c r="G233" i="1"/>
  <c r="B233" i="1" s="1"/>
  <c r="F233" i="1"/>
  <c r="A233" i="1" s="1"/>
  <c r="E233" i="1"/>
  <c r="D233" i="1"/>
  <c r="C233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T232" i="1"/>
  <c r="R232" i="1"/>
  <c r="S232" i="1" s="1"/>
  <c r="Q232" i="1"/>
  <c r="O232" i="1"/>
  <c r="P232" i="1" s="1"/>
  <c r="N232" i="1"/>
  <c r="M232" i="1"/>
  <c r="L232" i="1"/>
  <c r="K232" i="1"/>
  <c r="J232" i="1"/>
  <c r="I232" i="1"/>
  <c r="G232" i="1"/>
  <c r="B232" i="1" s="1"/>
  <c r="F232" i="1"/>
  <c r="A232" i="1" s="1"/>
  <c r="E232" i="1"/>
  <c r="D232" i="1"/>
  <c r="C232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T231" i="1"/>
  <c r="R231" i="1"/>
  <c r="S231" i="1" s="1"/>
  <c r="Q231" i="1"/>
  <c r="O231" i="1"/>
  <c r="P231" i="1" s="1"/>
  <c r="N231" i="1"/>
  <c r="M231" i="1"/>
  <c r="L231" i="1"/>
  <c r="K231" i="1"/>
  <c r="J231" i="1"/>
  <c r="I231" i="1"/>
  <c r="G231" i="1"/>
  <c r="B231" i="1" s="1"/>
  <c r="F231" i="1"/>
  <c r="E231" i="1"/>
  <c r="D231" i="1"/>
  <c r="C231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T230" i="1"/>
  <c r="R230" i="1"/>
  <c r="S230" i="1" s="1"/>
  <c r="Q230" i="1"/>
  <c r="O230" i="1"/>
  <c r="P230" i="1" s="1"/>
  <c r="N230" i="1"/>
  <c r="M230" i="1"/>
  <c r="L230" i="1"/>
  <c r="K230" i="1"/>
  <c r="J230" i="1"/>
  <c r="I230" i="1"/>
  <c r="G230" i="1"/>
  <c r="B230" i="1" s="1"/>
  <c r="F230" i="1"/>
  <c r="H230" i="1" s="1"/>
  <c r="E230" i="1"/>
  <c r="D230" i="1"/>
  <c r="C230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T229" i="1"/>
  <c r="R229" i="1"/>
  <c r="S229" i="1" s="1"/>
  <c r="Q229" i="1"/>
  <c r="O229" i="1"/>
  <c r="P229" i="1" s="1"/>
  <c r="N229" i="1"/>
  <c r="M229" i="1"/>
  <c r="L229" i="1"/>
  <c r="K229" i="1"/>
  <c r="J229" i="1"/>
  <c r="I229" i="1"/>
  <c r="G229" i="1"/>
  <c r="B229" i="1" s="1"/>
  <c r="F229" i="1"/>
  <c r="H229" i="1" s="1"/>
  <c r="E229" i="1"/>
  <c r="D229" i="1"/>
  <c r="C229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T228" i="1"/>
  <c r="R228" i="1"/>
  <c r="S228" i="1" s="1"/>
  <c r="Q228" i="1"/>
  <c r="O228" i="1"/>
  <c r="P228" i="1" s="1"/>
  <c r="N228" i="1"/>
  <c r="M228" i="1"/>
  <c r="L228" i="1"/>
  <c r="K228" i="1"/>
  <c r="J228" i="1"/>
  <c r="I228" i="1"/>
  <c r="G228" i="1"/>
  <c r="B228" i="1" s="1"/>
  <c r="F228" i="1"/>
  <c r="E228" i="1"/>
  <c r="D228" i="1"/>
  <c r="C228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T227" i="1"/>
  <c r="R227" i="1"/>
  <c r="S227" i="1" s="1"/>
  <c r="Q227" i="1"/>
  <c r="O227" i="1"/>
  <c r="P227" i="1" s="1"/>
  <c r="N227" i="1"/>
  <c r="M227" i="1"/>
  <c r="L227" i="1"/>
  <c r="K227" i="1"/>
  <c r="J227" i="1"/>
  <c r="I227" i="1"/>
  <c r="G227" i="1"/>
  <c r="B227" i="1" s="1"/>
  <c r="F227" i="1"/>
  <c r="H227" i="1" s="1"/>
  <c r="E227" i="1"/>
  <c r="D227" i="1"/>
  <c r="C227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T226" i="1"/>
  <c r="R226" i="1"/>
  <c r="S226" i="1" s="1"/>
  <c r="Q226" i="1"/>
  <c r="O226" i="1"/>
  <c r="P226" i="1" s="1"/>
  <c r="N226" i="1"/>
  <c r="M226" i="1"/>
  <c r="L226" i="1"/>
  <c r="K226" i="1"/>
  <c r="J226" i="1"/>
  <c r="I226" i="1"/>
  <c r="G226" i="1"/>
  <c r="B226" i="1" s="1"/>
  <c r="F226" i="1"/>
  <c r="A226" i="1" s="1"/>
  <c r="E226" i="1"/>
  <c r="D226" i="1"/>
  <c r="C226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T225" i="1"/>
  <c r="R225" i="1"/>
  <c r="S225" i="1" s="1"/>
  <c r="Q225" i="1"/>
  <c r="O225" i="1"/>
  <c r="P225" i="1" s="1"/>
  <c r="N225" i="1"/>
  <c r="M225" i="1"/>
  <c r="L225" i="1"/>
  <c r="K225" i="1"/>
  <c r="J225" i="1"/>
  <c r="I225" i="1"/>
  <c r="G225" i="1"/>
  <c r="B225" i="1" s="1"/>
  <c r="F225" i="1"/>
  <c r="A225" i="1" s="1"/>
  <c r="E225" i="1"/>
  <c r="D225" i="1"/>
  <c r="C225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T224" i="1"/>
  <c r="R224" i="1"/>
  <c r="S224" i="1" s="1"/>
  <c r="Q224" i="1"/>
  <c r="O224" i="1"/>
  <c r="P224" i="1" s="1"/>
  <c r="N224" i="1"/>
  <c r="M224" i="1"/>
  <c r="L224" i="1"/>
  <c r="K224" i="1"/>
  <c r="J224" i="1"/>
  <c r="I224" i="1"/>
  <c r="G224" i="1"/>
  <c r="B224" i="1" s="1"/>
  <c r="F224" i="1"/>
  <c r="H224" i="1" s="1"/>
  <c r="E224" i="1"/>
  <c r="D224" i="1"/>
  <c r="C224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T223" i="1"/>
  <c r="R223" i="1"/>
  <c r="S223" i="1" s="1"/>
  <c r="Q223" i="1"/>
  <c r="O223" i="1"/>
  <c r="P223" i="1" s="1"/>
  <c r="N223" i="1"/>
  <c r="M223" i="1"/>
  <c r="L223" i="1"/>
  <c r="K223" i="1"/>
  <c r="J223" i="1"/>
  <c r="I223" i="1"/>
  <c r="G223" i="1"/>
  <c r="B223" i="1" s="1"/>
  <c r="F223" i="1"/>
  <c r="A223" i="1" s="1"/>
  <c r="E223" i="1"/>
  <c r="D223" i="1"/>
  <c r="C223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T222" i="1"/>
  <c r="R222" i="1"/>
  <c r="S222" i="1" s="1"/>
  <c r="Q222" i="1"/>
  <c r="O222" i="1"/>
  <c r="P222" i="1" s="1"/>
  <c r="N222" i="1"/>
  <c r="M222" i="1"/>
  <c r="L222" i="1"/>
  <c r="K222" i="1"/>
  <c r="J222" i="1"/>
  <c r="I222" i="1"/>
  <c r="G222" i="1"/>
  <c r="B222" i="1" s="1"/>
  <c r="F222" i="1"/>
  <c r="H222" i="1" s="1"/>
  <c r="E222" i="1"/>
  <c r="D222" i="1"/>
  <c r="C222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T221" i="1"/>
  <c r="R221" i="1"/>
  <c r="S221" i="1" s="1"/>
  <c r="Q221" i="1"/>
  <c r="O221" i="1"/>
  <c r="P221" i="1" s="1"/>
  <c r="N221" i="1"/>
  <c r="M221" i="1"/>
  <c r="L221" i="1"/>
  <c r="K221" i="1"/>
  <c r="J221" i="1"/>
  <c r="I221" i="1"/>
  <c r="G221" i="1"/>
  <c r="B221" i="1" s="1"/>
  <c r="F221" i="1"/>
  <c r="H221" i="1" s="1"/>
  <c r="E221" i="1"/>
  <c r="D221" i="1"/>
  <c r="C221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T220" i="1"/>
  <c r="R220" i="1"/>
  <c r="S220" i="1" s="1"/>
  <c r="Q220" i="1"/>
  <c r="O220" i="1"/>
  <c r="P220" i="1" s="1"/>
  <c r="N220" i="1"/>
  <c r="M220" i="1"/>
  <c r="L220" i="1"/>
  <c r="K220" i="1"/>
  <c r="J220" i="1"/>
  <c r="I220" i="1"/>
  <c r="G220" i="1"/>
  <c r="B220" i="1" s="1"/>
  <c r="F220" i="1"/>
  <c r="A220" i="1" s="1"/>
  <c r="E220" i="1"/>
  <c r="D220" i="1"/>
  <c r="C220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T219" i="1"/>
  <c r="R219" i="1"/>
  <c r="S219" i="1" s="1"/>
  <c r="Q219" i="1"/>
  <c r="O219" i="1"/>
  <c r="P219" i="1" s="1"/>
  <c r="N219" i="1"/>
  <c r="M219" i="1"/>
  <c r="L219" i="1"/>
  <c r="K219" i="1"/>
  <c r="J219" i="1"/>
  <c r="I219" i="1"/>
  <c r="G219" i="1"/>
  <c r="B219" i="1" s="1"/>
  <c r="F219" i="1"/>
  <c r="A219" i="1" s="1"/>
  <c r="E219" i="1"/>
  <c r="D219" i="1"/>
  <c r="C219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T218" i="1"/>
  <c r="R218" i="1"/>
  <c r="S218" i="1" s="1"/>
  <c r="Q218" i="1"/>
  <c r="O218" i="1"/>
  <c r="P218" i="1" s="1"/>
  <c r="N218" i="1"/>
  <c r="M218" i="1"/>
  <c r="L218" i="1"/>
  <c r="K218" i="1"/>
  <c r="J218" i="1"/>
  <c r="I218" i="1"/>
  <c r="G218" i="1"/>
  <c r="B218" i="1" s="1"/>
  <c r="F218" i="1"/>
  <c r="A218" i="1" s="1"/>
  <c r="E218" i="1"/>
  <c r="D218" i="1"/>
  <c r="C218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T217" i="1"/>
  <c r="R217" i="1"/>
  <c r="S217" i="1" s="1"/>
  <c r="Q217" i="1"/>
  <c r="O217" i="1"/>
  <c r="P217" i="1" s="1"/>
  <c r="N217" i="1"/>
  <c r="M217" i="1"/>
  <c r="L217" i="1"/>
  <c r="K217" i="1"/>
  <c r="J217" i="1"/>
  <c r="I217" i="1"/>
  <c r="G217" i="1"/>
  <c r="B217" i="1" s="1"/>
  <c r="F217" i="1"/>
  <c r="A217" i="1" s="1"/>
  <c r="E217" i="1"/>
  <c r="D217" i="1"/>
  <c r="C217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T216" i="1"/>
  <c r="R216" i="1"/>
  <c r="S216" i="1" s="1"/>
  <c r="Q216" i="1"/>
  <c r="O216" i="1"/>
  <c r="P216" i="1" s="1"/>
  <c r="N216" i="1"/>
  <c r="M216" i="1"/>
  <c r="L216" i="1"/>
  <c r="K216" i="1"/>
  <c r="J216" i="1"/>
  <c r="I216" i="1"/>
  <c r="G216" i="1"/>
  <c r="B216" i="1" s="1"/>
  <c r="F216" i="1"/>
  <c r="H216" i="1" s="1"/>
  <c r="E216" i="1"/>
  <c r="D216" i="1"/>
  <c r="C216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T215" i="1"/>
  <c r="R215" i="1"/>
  <c r="S215" i="1" s="1"/>
  <c r="Q215" i="1"/>
  <c r="O215" i="1"/>
  <c r="P215" i="1" s="1"/>
  <c r="N215" i="1"/>
  <c r="M215" i="1"/>
  <c r="L215" i="1"/>
  <c r="K215" i="1"/>
  <c r="J215" i="1"/>
  <c r="I215" i="1"/>
  <c r="G215" i="1"/>
  <c r="B215" i="1" s="1"/>
  <c r="F215" i="1"/>
  <c r="H215" i="1" s="1"/>
  <c r="E215" i="1"/>
  <c r="D215" i="1"/>
  <c r="C215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T214" i="1"/>
  <c r="R214" i="1"/>
  <c r="S214" i="1" s="1"/>
  <c r="Q214" i="1"/>
  <c r="O214" i="1"/>
  <c r="P214" i="1" s="1"/>
  <c r="N214" i="1"/>
  <c r="M214" i="1"/>
  <c r="L214" i="1"/>
  <c r="K214" i="1"/>
  <c r="J214" i="1"/>
  <c r="I214" i="1"/>
  <c r="G214" i="1"/>
  <c r="B214" i="1" s="1"/>
  <c r="F214" i="1"/>
  <c r="H214" i="1" s="1"/>
  <c r="E214" i="1"/>
  <c r="D214" i="1"/>
  <c r="C214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T213" i="1"/>
  <c r="R213" i="1"/>
  <c r="S213" i="1" s="1"/>
  <c r="Q213" i="1"/>
  <c r="O213" i="1"/>
  <c r="P213" i="1" s="1"/>
  <c r="N213" i="1"/>
  <c r="M213" i="1"/>
  <c r="L213" i="1"/>
  <c r="K213" i="1"/>
  <c r="J213" i="1"/>
  <c r="I213" i="1"/>
  <c r="G213" i="1"/>
  <c r="B213" i="1" s="1"/>
  <c r="F213" i="1"/>
  <c r="H213" i="1" s="1"/>
  <c r="E213" i="1"/>
  <c r="D213" i="1"/>
  <c r="C213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T212" i="1"/>
  <c r="R212" i="1"/>
  <c r="S212" i="1" s="1"/>
  <c r="Q212" i="1"/>
  <c r="O212" i="1"/>
  <c r="P212" i="1" s="1"/>
  <c r="N212" i="1"/>
  <c r="M212" i="1"/>
  <c r="L212" i="1"/>
  <c r="K212" i="1"/>
  <c r="J212" i="1"/>
  <c r="I212" i="1"/>
  <c r="G212" i="1"/>
  <c r="B212" i="1" s="1"/>
  <c r="F212" i="1"/>
  <c r="H212" i="1" s="1"/>
  <c r="E212" i="1"/>
  <c r="D212" i="1"/>
  <c r="C212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T211" i="1"/>
  <c r="R211" i="1"/>
  <c r="S211" i="1" s="1"/>
  <c r="Q211" i="1"/>
  <c r="O211" i="1"/>
  <c r="P211" i="1" s="1"/>
  <c r="N211" i="1"/>
  <c r="M211" i="1"/>
  <c r="L211" i="1"/>
  <c r="K211" i="1"/>
  <c r="J211" i="1"/>
  <c r="I211" i="1"/>
  <c r="G211" i="1"/>
  <c r="B211" i="1" s="1"/>
  <c r="F211" i="1"/>
  <c r="H211" i="1" s="1"/>
  <c r="E211" i="1"/>
  <c r="D211" i="1"/>
  <c r="C211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T210" i="1"/>
  <c r="R210" i="1"/>
  <c r="S210" i="1" s="1"/>
  <c r="Q210" i="1"/>
  <c r="O210" i="1"/>
  <c r="P210" i="1" s="1"/>
  <c r="N210" i="1"/>
  <c r="M210" i="1"/>
  <c r="L210" i="1"/>
  <c r="K210" i="1"/>
  <c r="J210" i="1"/>
  <c r="I210" i="1"/>
  <c r="G210" i="1"/>
  <c r="B210" i="1" s="1"/>
  <c r="F210" i="1"/>
  <c r="A210" i="1" s="1"/>
  <c r="E210" i="1"/>
  <c r="D210" i="1"/>
  <c r="C210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T209" i="1"/>
  <c r="R209" i="1"/>
  <c r="S209" i="1" s="1"/>
  <c r="Q209" i="1"/>
  <c r="O209" i="1"/>
  <c r="P209" i="1" s="1"/>
  <c r="N209" i="1"/>
  <c r="M209" i="1"/>
  <c r="L209" i="1"/>
  <c r="K209" i="1"/>
  <c r="J209" i="1"/>
  <c r="I209" i="1"/>
  <c r="G209" i="1"/>
  <c r="B209" i="1" s="1"/>
  <c r="F209" i="1"/>
  <c r="H209" i="1" s="1"/>
  <c r="E209" i="1"/>
  <c r="D209" i="1"/>
  <c r="C209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T208" i="1"/>
  <c r="R208" i="1"/>
  <c r="S208" i="1" s="1"/>
  <c r="Q208" i="1"/>
  <c r="O208" i="1"/>
  <c r="P208" i="1" s="1"/>
  <c r="N208" i="1"/>
  <c r="M208" i="1"/>
  <c r="L208" i="1"/>
  <c r="K208" i="1"/>
  <c r="J208" i="1"/>
  <c r="I208" i="1"/>
  <c r="G208" i="1"/>
  <c r="B208" i="1" s="1"/>
  <c r="F208" i="1"/>
  <c r="A208" i="1" s="1"/>
  <c r="E208" i="1"/>
  <c r="D208" i="1"/>
  <c r="C208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T207" i="1"/>
  <c r="R207" i="1"/>
  <c r="S207" i="1" s="1"/>
  <c r="Q207" i="1"/>
  <c r="O207" i="1"/>
  <c r="P207" i="1" s="1"/>
  <c r="N207" i="1"/>
  <c r="M207" i="1"/>
  <c r="L207" i="1"/>
  <c r="K207" i="1"/>
  <c r="J207" i="1"/>
  <c r="I207" i="1"/>
  <c r="G207" i="1"/>
  <c r="B207" i="1" s="1"/>
  <c r="F207" i="1"/>
  <c r="A207" i="1" s="1"/>
  <c r="E207" i="1"/>
  <c r="D207" i="1"/>
  <c r="C207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T206" i="1"/>
  <c r="R206" i="1"/>
  <c r="S206" i="1" s="1"/>
  <c r="Q206" i="1"/>
  <c r="O206" i="1"/>
  <c r="P206" i="1" s="1"/>
  <c r="N206" i="1"/>
  <c r="M206" i="1"/>
  <c r="L206" i="1"/>
  <c r="K206" i="1"/>
  <c r="J206" i="1"/>
  <c r="I206" i="1"/>
  <c r="G206" i="1"/>
  <c r="B206" i="1" s="1"/>
  <c r="F206" i="1"/>
  <c r="H206" i="1" s="1"/>
  <c r="E206" i="1"/>
  <c r="D206" i="1"/>
  <c r="C206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T205" i="1"/>
  <c r="R205" i="1"/>
  <c r="S205" i="1" s="1"/>
  <c r="Q205" i="1"/>
  <c r="O205" i="1"/>
  <c r="P205" i="1" s="1"/>
  <c r="N205" i="1"/>
  <c r="M205" i="1"/>
  <c r="L205" i="1"/>
  <c r="K205" i="1"/>
  <c r="J205" i="1"/>
  <c r="I205" i="1"/>
  <c r="G205" i="1"/>
  <c r="B205" i="1" s="1"/>
  <c r="F205" i="1"/>
  <c r="H205" i="1" s="1"/>
  <c r="E205" i="1"/>
  <c r="D205" i="1"/>
  <c r="C205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T204" i="1"/>
  <c r="R204" i="1"/>
  <c r="S204" i="1" s="1"/>
  <c r="Q204" i="1"/>
  <c r="O204" i="1"/>
  <c r="P204" i="1" s="1"/>
  <c r="N204" i="1"/>
  <c r="M204" i="1"/>
  <c r="L204" i="1"/>
  <c r="K204" i="1"/>
  <c r="J204" i="1"/>
  <c r="I204" i="1"/>
  <c r="G204" i="1"/>
  <c r="B204" i="1" s="1"/>
  <c r="F204" i="1"/>
  <c r="H204" i="1" s="1"/>
  <c r="E204" i="1"/>
  <c r="D204" i="1"/>
  <c r="C204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T203" i="1"/>
  <c r="R203" i="1"/>
  <c r="S203" i="1" s="1"/>
  <c r="Q203" i="1"/>
  <c r="O203" i="1"/>
  <c r="P203" i="1" s="1"/>
  <c r="N203" i="1"/>
  <c r="M203" i="1"/>
  <c r="L203" i="1"/>
  <c r="K203" i="1"/>
  <c r="J203" i="1"/>
  <c r="I203" i="1"/>
  <c r="G203" i="1"/>
  <c r="B203" i="1" s="1"/>
  <c r="F203" i="1"/>
  <c r="A203" i="1" s="1"/>
  <c r="E203" i="1"/>
  <c r="D203" i="1"/>
  <c r="C203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T202" i="1"/>
  <c r="R202" i="1"/>
  <c r="S202" i="1" s="1"/>
  <c r="Q202" i="1"/>
  <c r="O202" i="1"/>
  <c r="P202" i="1" s="1"/>
  <c r="N202" i="1"/>
  <c r="M202" i="1"/>
  <c r="L202" i="1"/>
  <c r="K202" i="1"/>
  <c r="J202" i="1"/>
  <c r="I202" i="1"/>
  <c r="G202" i="1"/>
  <c r="B202" i="1" s="1"/>
  <c r="F202" i="1"/>
  <c r="A202" i="1" s="1"/>
  <c r="E202" i="1"/>
  <c r="D202" i="1"/>
  <c r="C202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T201" i="1"/>
  <c r="R201" i="1"/>
  <c r="S201" i="1" s="1"/>
  <c r="Q201" i="1"/>
  <c r="O201" i="1"/>
  <c r="P201" i="1" s="1"/>
  <c r="N201" i="1"/>
  <c r="M201" i="1"/>
  <c r="L201" i="1"/>
  <c r="K201" i="1"/>
  <c r="J201" i="1"/>
  <c r="I201" i="1"/>
  <c r="G201" i="1"/>
  <c r="B201" i="1" s="1"/>
  <c r="F201" i="1"/>
  <c r="H201" i="1" s="1"/>
  <c r="E201" i="1"/>
  <c r="D201" i="1"/>
  <c r="C201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T200" i="1"/>
  <c r="R200" i="1"/>
  <c r="S200" i="1" s="1"/>
  <c r="Q200" i="1"/>
  <c r="O200" i="1"/>
  <c r="P200" i="1" s="1"/>
  <c r="N200" i="1"/>
  <c r="M200" i="1"/>
  <c r="L200" i="1"/>
  <c r="K200" i="1"/>
  <c r="J200" i="1"/>
  <c r="I200" i="1"/>
  <c r="G200" i="1"/>
  <c r="B200" i="1" s="1"/>
  <c r="F200" i="1"/>
  <c r="A200" i="1" s="1"/>
  <c r="E200" i="1"/>
  <c r="D200" i="1"/>
  <c r="C200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T199" i="1"/>
  <c r="R199" i="1"/>
  <c r="S199" i="1" s="1"/>
  <c r="Q199" i="1"/>
  <c r="O199" i="1"/>
  <c r="P199" i="1" s="1"/>
  <c r="N199" i="1"/>
  <c r="M199" i="1"/>
  <c r="L199" i="1"/>
  <c r="K199" i="1"/>
  <c r="J199" i="1"/>
  <c r="I199" i="1"/>
  <c r="G199" i="1"/>
  <c r="B199" i="1" s="1"/>
  <c r="F199" i="1"/>
  <c r="A199" i="1" s="1"/>
  <c r="E199" i="1"/>
  <c r="D199" i="1"/>
  <c r="C199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T198" i="1"/>
  <c r="R198" i="1"/>
  <c r="S198" i="1" s="1"/>
  <c r="Q198" i="1"/>
  <c r="O198" i="1"/>
  <c r="P198" i="1" s="1"/>
  <c r="N198" i="1"/>
  <c r="M198" i="1"/>
  <c r="L198" i="1"/>
  <c r="K198" i="1"/>
  <c r="J198" i="1"/>
  <c r="I198" i="1"/>
  <c r="G198" i="1"/>
  <c r="B198" i="1" s="1"/>
  <c r="F198" i="1"/>
  <c r="H198" i="1" s="1"/>
  <c r="E198" i="1"/>
  <c r="D198" i="1"/>
  <c r="C198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T197" i="1"/>
  <c r="R197" i="1"/>
  <c r="S197" i="1" s="1"/>
  <c r="Q197" i="1"/>
  <c r="O197" i="1"/>
  <c r="P197" i="1" s="1"/>
  <c r="N197" i="1"/>
  <c r="M197" i="1"/>
  <c r="L197" i="1"/>
  <c r="K197" i="1"/>
  <c r="J197" i="1"/>
  <c r="I197" i="1"/>
  <c r="G197" i="1"/>
  <c r="B197" i="1" s="1"/>
  <c r="F197" i="1"/>
  <c r="H197" i="1" s="1"/>
  <c r="E197" i="1"/>
  <c r="D197" i="1"/>
  <c r="C197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T196" i="1"/>
  <c r="R196" i="1"/>
  <c r="S196" i="1" s="1"/>
  <c r="Q196" i="1"/>
  <c r="O196" i="1"/>
  <c r="P196" i="1" s="1"/>
  <c r="N196" i="1"/>
  <c r="M196" i="1"/>
  <c r="L196" i="1"/>
  <c r="K196" i="1"/>
  <c r="J196" i="1"/>
  <c r="I196" i="1"/>
  <c r="G196" i="1"/>
  <c r="B196" i="1" s="1"/>
  <c r="F196" i="1"/>
  <c r="A196" i="1" s="1"/>
  <c r="E196" i="1"/>
  <c r="D196" i="1"/>
  <c r="C196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T195" i="1"/>
  <c r="R195" i="1"/>
  <c r="S195" i="1" s="1"/>
  <c r="Q195" i="1"/>
  <c r="O195" i="1"/>
  <c r="P195" i="1" s="1"/>
  <c r="N195" i="1"/>
  <c r="M195" i="1"/>
  <c r="L195" i="1"/>
  <c r="K195" i="1"/>
  <c r="J195" i="1"/>
  <c r="I195" i="1"/>
  <c r="G195" i="1"/>
  <c r="B195" i="1" s="1"/>
  <c r="F195" i="1"/>
  <c r="A195" i="1" s="1"/>
  <c r="E195" i="1"/>
  <c r="D195" i="1"/>
  <c r="C195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T194" i="1"/>
  <c r="R194" i="1"/>
  <c r="S194" i="1" s="1"/>
  <c r="Q194" i="1"/>
  <c r="O194" i="1"/>
  <c r="P194" i="1" s="1"/>
  <c r="N194" i="1"/>
  <c r="M194" i="1"/>
  <c r="L194" i="1"/>
  <c r="K194" i="1"/>
  <c r="J194" i="1"/>
  <c r="I194" i="1"/>
  <c r="G194" i="1"/>
  <c r="B194" i="1" s="1"/>
  <c r="F194" i="1"/>
  <c r="A194" i="1" s="1"/>
  <c r="E194" i="1"/>
  <c r="D194" i="1"/>
  <c r="C194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T193" i="1"/>
  <c r="R193" i="1"/>
  <c r="S193" i="1" s="1"/>
  <c r="Q193" i="1"/>
  <c r="O193" i="1"/>
  <c r="P193" i="1" s="1"/>
  <c r="N193" i="1"/>
  <c r="M193" i="1"/>
  <c r="L193" i="1"/>
  <c r="K193" i="1"/>
  <c r="J193" i="1"/>
  <c r="I193" i="1"/>
  <c r="G193" i="1"/>
  <c r="B193" i="1" s="1"/>
  <c r="F193" i="1"/>
  <c r="H193" i="1" s="1"/>
  <c r="E193" i="1"/>
  <c r="D193" i="1"/>
  <c r="C193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T192" i="1"/>
  <c r="R192" i="1"/>
  <c r="S192" i="1" s="1"/>
  <c r="Q192" i="1"/>
  <c r="P192" i="1"/>
  <c r="O192" i="1"/>
  <c r="N192" i="1"/>
  <c r="M192" i="1"/>
  <c r="L192" i="1"/>
  <c r="K192" i="1"/>
  <c r="J192" i="1"/>
  <c r="I192" i="1"/>
  <c r="G192" i="1"/>
  <c r="B192" i="1" s="1"/>
  <c r="F192" i="1"/>
  <c r="A192" i="1" s="1"/>
  <c r="E192" i="1"/>
  <c r="D192" i="1"/>
  <c r="C192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T191" i="1"/>
  <c r="R191" i="1"/>
  <c r="S191" i="1" s="1"/>
  <c r="Q191" i="1"/>
  <c r="O191" i="1"/>
  <c r="P191" i="1" s="1"/>
  <c r="N191" i="1"/>
  <c r="M191" i="1"/>
  <c r="L191" i="1"/>
  <c r="K191" i="1"/>
  <c r="J191" i="1"/>
  <c r="I191" i="1"/>
  <c r="G191" i="1"/>
  <c r="B191" i="1" s="1"/>
  <c r="F191" i="1"/>
  <c r="A191" i="1" s="1"/>
  <c r="E191" i="1"/>
  <c r="D191" i="1"/>
  <c r="C191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T190" i="1"/>
  <c r="R190" i="1"/>
  <c r="S190" i="1" s="1"/>
  <c r="Q190" i="1"/>
  <c r="O190" i="1"/>
  <c r="P190" i="1" s="1"/>
  <c r="N190" i="1"/>
  <c r="M190" i="1"/>
  <c r="L190" i="1"/>
  <c r="K190" i="1"/>
  <c r="J190" i="1"/>
  <c r="I190" i="1"/>
  <c r="G190" i="1"/>
  <c r="B190" i="1" s="1"/>
  <c r="F190" i="1"/>
  <c r="H190" i="1" s="1"/>
  <c r="E190" i="1"/>
  <c r="D190" i="1"/>
  <c r="C190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T189" i="1"/>
  <c r="R189" i="1"/>
  <c r="S189" i="1" s="1"/>
  <c r="Q189" i="1"/>
  <c r="O189" i="1"/>
  <c r="P189" i="1" s="1"/>
  <c r="N189" i="1"/>
  <c r="M189" i="1"/>
  <c r="L189" i="1"/>
  <c r="K189" i="1"/>
  <c r="J189" i="1"/>
  <c r="I189" i="1"/>
  <c r="G189" i="1"/>
  <c r="B189" i="1" s="1"/>
  <c r="F189" i="1"/>
  <c r="H189" i="1" s="1"/>
  <c r="E189" i="1"/>
  <c r="D189" i="1"/>
  <c r="C189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T188" i="1"/>
  <c r="R188" i="1"/>
  <c r="S188" i="1" s="1"/>
  <c r="Q188" i="1"/>
  <c r="O188" i="1"/>
  <c r="P188" i="1" s="1"/>
  <c r="N188" i="1"/>
  <c r="M188" i="1"/>
  <c r="L188" i="1"/>
  <c r="K188" i="1"/>
  <c r="J188" i="1"/>
  <c r="I188" i="1"/>
  <c r="G188" i="1"/>
  <c r="B188" i="1" s="1"/>
  <c r="F188" i="1"/>
  <c r="H188" i="1" s="1"/>
  <c r="E188" i="1"/>
  <c r="D188" i="1"/>
  <c r="C188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T187" i="1"/>
  <c r="S187" i="1"/>
  <c r="R187" i="1"/>
  <c r="Q187" i="1"/>
  <c r="O187" i="1"/>
  <c r="P187" i="1" s="1"/>
  <c r="N187" i="1"/>
  <c r="M187" i="1"/>
  <c r="L187" i="1"/>
  <c r="K187" i="1"/>
  <c r="J187" i="1"/>
  <c r="I187" i="1"/>
  <c r="G187" i="1"/>
  <c r="B187" i="1" s="1"/>
  <c r="F187" i="1"/>
  <c r="H187" i="1" s="1"/>
  <c r="E187" i="1"/>
  <c r="D187" i="1"/>
  <c r="C187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T186" i="1"/>
  <c r="R186" i="1"/>
  <c r="S186" i="1" s="1"/>
  <c r="Q186" i="1"/>
  <c r="O186" i="1"/>
  <c r="P186" i="1" s="1"/>
  <c r="N186" i="1"/>
  <c r="M186" i="1"/>
  <c r="L186" i="1"/>
  <c r="K186" i="1"/>
  <c r="J186" i="1"/>
  <c r="I186" i="1"/>
  <c r="G186" i="1"/>
  <c r="B186" i="1" s="1"/>
  <c r="F186" i="1"/>
  <c r="A186" i="1" s="1"/>
  <c r="E186" i="1"/>
  <c r="D186" i="1"/>
  <c r="C186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T185" i="1"/>
  <c r="R185" i="1"/>
  <c r="S185" i="1" s="1"/>
  <c r="Q185" i="1"/>
  <c r="O185" i="1"/>
  <c r="P185" i="1" s="1"/>
  <c r="N185" i="1"/>
  <c r="M185" i="1"/>
  <c r="L185" i="1"/>
  <c r="K185" i="1"/>
  <c r="J185" i="1"/>
  <c r="I185" i="1"/>
  <c r="G185" i="1"/>
  <c r="B185" i="1" s="1"/>
  <c r="F185" i="1"/>
  <c r="H185" i="1" s="1"/>
  <c r="E185" i="1"/>
  <c r="D185" i="1"/>
  <c r="C185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T184" i="1"/>
  <c r="R184" i="1"/>
  <c r="S184" i="1" s="1"/>
  <c r="Q184" i="1"/>
  <c r="O184" i="1"/>
  <c r="P184" i="1" s="1"/>
  <c r="N184" i="1"/>
  <c r="M184" i="1"/>
  <c r="L184" i="1"/>
  <c r="K184" i="1"/>
  <c r="J184" i="1"/>
  <c r="I184" i="1"/>
  <c r="G184" i="1"/>
  <c r="B184" i="1" s="1"/>
  <c r="F184" i="1"/>
  <c r="A184" i="1" s="1"/>
  <c r="E184" i="1"/>
  <c r="D184" i="1"/>
  <c r="C184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T183" i="1"/>
  <c r="R183" i="1"/>
  <c r="S183" i="1" s="1"/>
  <c r="Q183" i="1"/>
  <c r="O183" i="1"/>
  <c r="P183" i="1" s="1"/>
  <c r="N183" i="1"/>
  <c r="M183" i="1"/>
  <c r="L183" i="1"/>
  <c r="K183" i="1"/>
  <c r="J183" i="1"/>
  <c r="I183" i="1"/>
  <c r="G183" i="1"/>
  <c r="B183" i="1" s="1"/>
  <c r="F183" i="1"/>
  <c r="H183" i="1" s="1"/>
  <c r="E183" i="1"/>
  <c r="D183" i="1"/>
  <c r="C183" i="1"/>
  <c r="A183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T182" i="1"/>
  <c r="R182" i="1"/>
  <c r="S182" i="1" s="1"/>
  <c r="Q182" i="1"/>
  <c r="O182" i="1"/>
  <c r="P182" i="1" s="1"/>
  <c r="N182" i="1"/>
  <c r="M182" i="1"/>
  <c r="L182" i="1"/>
  <c r="K182" i="1"/>
  <c r="J182" i="1"/>
  <c r="I182" i="1"/>
  <c r="G182" i="1"/>
  <c r="B182" i="1" s="1"/>
  <c r="F182" i="1"/>
  <c r="H182" i="1" s="1"/>
  <c r="E182" i="1"/>
  <c r="D182" i="1"/>
  <c r="C182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T181" i="1"/>
  <c r="R181" i="1"/>
  <c r="S181" i="1" s="1"/>
  <c r="Q181" i="1"/>
  <c r="O181" i="1"/>
  <c r="P181" i="1" s="1"/>
  <c r="N181" i="1"/>
  <c r="M181" i="1"/>
  <c r="L181" i="1"/>
  <c r="K181" i="1"/>
  <c r="J181" i="1"/>
  <c r="I181" i="1"/>
  <c r="G181" i="1"/>
  <c r="B181" i="1" s="1"/>
  <c r="F181" i="1"/>
  <c r="H181" i="1" s="1"/>
  <c r="E181" i="1"/>
  <c r="D181" i="1"/>
  <c r="C181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T180" i="1"/>
  <c r="R180" i="1"/>
  <c r="S180" i="1" s="1"/>
  <c r="Q180" i="1"/>
  <c r="O180" i="1"/>
  <c r="P180" i="1" s="1"/>
  <c r="N180" i="1"/>
  <c r="M180" i="1"/>
  <c r="L180" i="1"/>
  <c r="K180" i="1"/>
  <c r="J180" i="1"/>
  <c r="I180" i="1"/>
  <c r="G180" i="1"/>
  <c r="B180" i="1" s="1"/>
  <c r="F180" i="1"/>
  <c r="A180" i="1" s="1"/>
  <c r="E180" i="1"/>
  <c r="D180" i="1"/>
  <c r="C180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T179" i="1"/>
  <c r="R179" i="1"/>
  <c r="S179" i="1" s="1"/>
  <c r="Q179" i="1"/>
  <c r="O179" i="1"/>
  <c r="P179" i="1" s="1"/>
  <c r="N179" i="1"/>
  <c r="M179" i="1"/>
  <c r="L179" i="1"/>
  <c r="K179" i="1"/>
  <c r="J179" i="1"/>
  <c r="I179" i="1"/>
  <c r="G179" i="1"/>
  <c r="B179" i="1" s="1"/>
  <c r="F179" i="1"/>
  <c r="A179" i="1" s="1"/>
  <c r="E179" i="1"/>
  <c r="D179" i="1"/>
  <c r="C179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T178" i="1"/>
  <c r="R178" i="1"/>
  <c r="S178" i="1" s="1"/>
  <c r="Q178" i="1"/>
  <c r="O178" i="1"/>
  <c r="P178" i="1" s="1"/>
  <c r="N178" i="1"/>
  <c r="M178" i="1"/>
  <c r="L178" i="1"/>
  <c r="K178" i="1"/>
  <c r="J178" i="1"/>
  <c r="I178" i="1"/>
  <c r="G178" i="1"/>
  <c r="B178" i="1" s="1"/>
  <c r="F178" i="1"/>
  <c r="A178" i="1" s="1"/>
  <c r="E178" i="1"/>
  <c r="D178" i="1"/>
  <c r="C178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T177" i="1"/>
  <c r="R177" i="1"/>
  <c r="S177" i="1" s="1"/>
  <c r="Q177" i="1"/>
  <c r="O177" i="1"/>
  <c r="P177" i="1" s="1"/>
  <c r="N177" i="1"/>
  <c r="M177" i="1"/>
  <c r="L177" i="1"/>
  <c r="K177" i="1"/>
  <c r="J177" i="1"/>
  <c r="I177" i="1"/>
  <c r="G177" i="1"/>
  <c r="B177" i="1" s="1"/>
  <c r="F177" i="1"/>
  <c r="H177" i="1" s="1"/>
  <c r="E177" i="1"/>
  <c r="D177" i="1"/>
  <c r="C177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T176" i="1"/>
  <c r="R176" i="1"/>
  <c r="S176" i="1" s="1"/>
  <c r="Q176" i="1"/>
  <c r="O176" i="1"/>
  <c r="P176" i="1" s="1"/>
  <c r="N176" i="1"/>
  <c r="M176" i="1"/>
  <c r="L176" i="1"/>
  <c r="K176" i="1"/>
  <c r="J176" i="1"/>
  <c r="I176" i="1"/>
  <c r="G176" i="1"/>
  <c r="B176" i="1" s="1"/>
  <c r="F176" i="1"/>
  <c r="A176" i="1" s="1"/>
  <c r="E176" i="1"/>
  <c r="D176" i="1"/>
  <c r="C176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T175" i="1"/>
  <c r="R175" i="1"/>
  <c r="S175" i="1" s="1"/>
  <c r="Q175" i="1"/>
  <c r="O175" i="1"/>
  <c r="P175" i="1" s="1"/>
  <c r="N175" i="1"/>
  <c r="M175" i="1"/>
  <c r="L175" i="1"/>
  <c r="K175" i="1"/>
  <c r="J175" i="1"/>
  <c r="I175" i="1"/>
  <c r="G175" i="1"/>
  <c r="B175" i="1" s="1"/>
  <c r="F175" i="1"/>
  <c r="A175" i="1" s="1"/>
  <c r="E175" i="1"/>
  <c r="D175" i="1"/>
  <c r="C175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T174" i="1"/>
  <c r="R174" i="1"/>
  <c r="S174" i="1" s="1"/>
  <c r="Q174" i="1"/>
  <c r="O174" i="1"/>
  <c r="P174" i="1" s="1"/>
  <c r="N174" i="1"/>
  <c r="M174" i="1"/>
  <c r="L174" i="1"/>
  <c r="K174" i="1"/>
  <c r="J174" i="1"/>
  <c r="I174" i="1"/>
  <c r="G174" i="1"/>
  <c r="B174" i="1" s="1"/>
  <c r="F174" i="1"/>
  <c r="H174" i="1" s="1"/>
  <c r="E174" i="1"/>
  <c r="D174" i="1"/>
  <c r="C174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T173" i="1"/>
  <c r="R173" i="1"/>
  <c r="S173" i="1" s="1"/>
  <c r="Q173" i="1"/>
  <c r="O173" i="1"/>
  <c r="P173" i="1" s="1"/>
  <c r="N173" i="1"/>
  <c r="M173" i="1"/>
  <c r="L173" i="1"/>
  <c r="K173" i="1"/>
  <c r="J173" i="1"/>
  <c r="I173" i="1"/>
  <c r="G173" i="1"/>
  <c r="B173" i="1" s="1"/>
  <c r="F173" i="1"/>
  <c r="H173" i="1" s="1"/>
  <c r="E173" i="1"/>
  <c r="D173" i="1"/>
  <c r="C173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T172" i="1"/>
  <c r="R172" i="1"/>
  <c r="S172" i="1" s="1"/>
  <c r="Q172" i="1"/>
  <c r="O172" i="1"/>
  <c r="P172" i="1" s="1"/>
  <c r="N172" i="1"/>
  <c r="M172" i="1"/>
  <c r="L172" i="1"/>
  <c r="K172" i="1"/>
  <c r="J172" i="1"/>
  <c r="I172" i="1"/>
  <c r="G172" i="1"/>
  <c r="B172" i="1" s="1"/>
  <c r="F172" i="1"/>
  <c r="A172" i="1" s="1"/>
  <c r="E172" i="1"/>
  <c r="D172" i="1"/>
  <c r="C172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T171" i="1"/>
  <c r="R171" i="1"/>
  <c r="S171" i="1" s="1"/>
  <c r="Q171" i="1"/>
  <c r="O171" i="1"/>
  <c r="P171" i="1" s="1"/>
  <c r="N171" i="1"/>
  <c r="M171" i="1"/>
  <c r="L171" i="1"/>
  <c r="K171" i="1"/>
  <c r="J171" i="1"/>
  <c r="I171" i="1"/>
  <c r="G171" i="1"/>
  <c r="B171" i="1" s="1"/>
  <c r="F171" i="1"/>
  <c r="A171" i="1" s="1"/>
  <c r="E171" i="1"/>
  <c r="D171" i="1"/>
  <c r="C171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T170" i="1"/>
  <c r="R170" i="1"/>
  <c r="S170" i="1" s="1"/>
  <c r="Q170" i="1"/>
  <c r="O170" i="1"/>
  <c r="P170" i="1" s="1"/>
  <c r="N170" i="1"/>
  <c r="M170" i="1"/>
  <c r="L170" i="1"/>
  <c r="K170" i="1"/>
  <c r="J170" i="1"/>
  <c r="I170" i="1"/>
  <c r="G170" i="1"/>
  <c r="B170" i="1" s="1"/>
  <c r="F170" i="1"/>
  <c r="A170" i="1" s="1"/>
  <c r="E170" i="1"/>
  <c r="D170" i="1"/>
  <c r="C170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T169" i="1"/>
  <c r="R169" i="1"/>
  <c r="S169" i="1" s="1"/>
  <c r="Q169" i="1"/>
  <c r="O169" i="1"/>
  <c r="P169" i="1" s="1"/>
  <c r="N169" i="1"/>
  <c r="M169" i="1"/>
  <c r="L169" i="1"/>
  <c r="K169" i="1"/>
  <c r="J169" i="1"/>
  <c r="I169" i="1"/>
  <c r="G169" i="1"/>
  <c r="B169" i="1" s="1"/>
  <c r="F169" i="1"/>
  <c r="H169" i="1" s="1"/>
  <c r="E169" i="1"/>
  <c r="D169" i="1"/>
  <c r="C169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T168" i="1"/>
  <c r="R168" i="1"/>
  <c r="S168" i="1" s="1"/>
  <c r="Q168" i="1"/>
  <c r="O168" i="1"/>
  <c r="P168" i="1" s="1"/>
  <c r="N168" i="1"/>
  <c r="M168" i="1"/>
  <c r="L168" i="1"/>
  <c r="K168" i="1"/>
  <c r="J168" i="1"/>
  <c r="I168" i="1"/>
  <c r="G168" i="1"/>
  <c r="B168" i="1" s="1"/>
  <c r="F168" i="1"/>
  <c r="A168" i="1" s="1"/>
  <c r="E168" i="1"/>
  <c r="D168" i="1"/>
  <c r="C168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T167" i="1"/>
  <c r="R167" i="1"/>
  <c r="S167" i="1" s="1"/>
  <c r="Q167" i="1"/>
  <c r="O167" i="1"/>
  <c r="P167" i="1" s="1"/>
  <c r="N167" i="1"/>
  <c r="M167" i="1"/>
  <c r="L167" i="1"/>
  <c r="K167" i="1"/>
  <c r="J167" i="1"/>
  <c r="I167" i="1"/>
  <c r="G167" i="1"/>
  <c r="B167" i="1" s="1"/>
  <c r="F167" i="1"/>
  <c r="H167" i="1" s="1"/>
  <c r="E167" i="1"/>
  <c r="D167" i="1"/>
  <c r="C167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T166" i="1"/>
  <c r="R166" i="1"/>
  <c r="S166" i="1" s="1"/>
  <c r="Q166" i="1"/>
  <c r="O166" i="1"/>
  <c r="P166" i="1" s="1"/>
  <c r="N166" i="1"/>
  <c r="M166" i="1"/>
  <c r="L166" i="1"/>
  <c r="K166" i="1"/>
  <c r="J166" i="1"/>
  <c r="I166" i="1"/>
  <c r="G166" i="1"/>
  <c r="B166" i="1" s="1"/>
  <c r="F166" i="1"/>
  <c r="H166" i="1" s="1"/>
  <c r="E166" i="1"/>
  <c r="D166" i="1"/>
  <c r="C166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T165" i="1"/>
  <c r="R165" i="1"/>
  <c r="S165" i="1" s="1"/>
  <c r="Q165" i="1"/>
  <c r="O165" i="1"/>
  <c r="P165" i="1" s="1"/>
  <c r="N165" i="1"/>
  <c r="M165" i="1"/>
  <c r="L165" i="1"/>
  <c r="K165" i="1"/>
  <c r="J165" i="1"/>
  <c r="I165" i="1"/>
  <c r="G165" i="1"/>
  <c r="B165" i="1" s="1"/>
  <c r="F165" i="1"/>
  <c r="H165" i="1" s="1"/>
  <c r="E165" i="1"/>
  <c r="D165" i="1"/>
  <c r="C165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T164" i="1"/>
  <c r="R164" i="1"/>
  <c r="S164" i="1" s="1"/>
  <c r="Q164" i="1"/>
  <c r="O164" i="1"/>
  <c r="P164" i="1" s="1"/>
  <c r="N164" i="1"/>
  <c r="M164" i="1"/>
  <c r="L164" i="1"/>
  <c r="K164" i="1"/>
  <c r="J164" i="1"/>
  <c r="I164" i="1"/>
  <c r="G164" i="1"/>
  <c r="B164" i="1" s="1"/>
  <c r="F164" i="1"/>
  <c r="A164" i="1" s="1"/>
  <c r="E164" i="1"/>
  <c r="D164" i="1"/>
  <c r="C164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T163" i="1"/>
  <c r="R163" i="1"/>
  <c r="S163" i="1" s="1"/>
  <c r="Q163" i="1"/>
  <c r="O163" i="1"/>
  <c r="P163" i="1" s="1"/>
  <c r="N163" i="1"/>
  <c r="M163" i="1"/>
  <c r="L163" i="1"/>
  <c r="K163" i="1"/>
  <c r="J163" i="1"/>
  <c r="I163" i="1"/>
  <c r="G163" i="1"/>
  <c r="B163" i="1" s="1"/>
  <c r="F163" i="1"/>
  <c r="A163" i="1" s="1"/>
  <c r="E163" i="1"/>
  <c r="D163" i="1"/>
  <c r="C163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T162" i="1"/>
  <c r="R162" i="1"/>
  <c r="S162" i="1" s="1"/>
  <c r="Q162" i="1"/>
  <c r="O162" i="1"/>
  <c r="P162" i="1" s="1"/>
  <c r="N162" i="1"/>
  <c r="M162" i="1"/>
  <c r="L162" i="1"/>
  <c r="K162" i="1"/>
  <c r="J162" i="1"/>
  <c r="I162" i="1"/>
  <c r="G162" i="1"/>
  <c r="B162" i="1" s="1"/>
  <c r="F162" i="1"/>
  <c r="A162" i="1" s="1"/>
  <c r="E162" i="1"/>
  <c r="D162" i="1"/>
  <c r="C162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T161" i="1"/>
  <c r="R161" i="1"/>
  <c r="S161" i="1" s="1"/>
  <c r="Q161" i="1"/>
  <c r="O161" i="1"/>
  <c r="P161" i="1" s="1"/>
  <c r="N161" i="1"/>
  <c r="M161" i="1"/>
  <c r="L161" i="1"/>
  <c r="K161" i="1"/>
  <c r="J161" i="1"/>
  <c r="I161" i="1"/>
  <c r="G161" i="1"/>
  <c r="B161" i="1" s="1"/>
  <c r="F161" i="1"/>
  <c r="H161" i="1" s="1"/>
  <c r="E161" i="1"/>
  <c r="D161" i="1"/>
  <c r="C161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T160" i="1"/>
  <c r="R160" i="1"/>
  <c r="S160" i="1" s="1"/>
  <c r="Q160" i="1"/>
  <c r="O160" i="1"/>
  <c r="P160" i="1" s="1"/>
  <c r="N160" i="1"/>
  <c r="M160" i="1"/>
  <c r="L160" i="1"/>
  <c r="K160" i="1"/>
  <c r="J160" i="1"/>
  <c r="I160" i="1"/>
  <c r="G160" i="1"/>
  <c r="B160" i="1" s="1"/>
  <c r="F160" i="1"/>
  <c r="A160" i="1" s="1"/>
  <c r="E160" i="1"/>
  <c r="D160" i="1"/>
  <c r="C160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T159" i="1"/>
  <c r="R159" i="1"/>
  <c r="S159" i="1" s="1"/>
  <c r="Q159" i="1"/>
  <c r="O159" i="1"/>
  <c r="P159" i="1" s="1"/>
  <c r="N159" i="1"/>
  <c r="M159" i="1"/>
  <c r="L159" i="1"/>
  <c r="K159" i="1"/>
  <c r="J159" i="1"/>
  <c r="I159" i="1"/>
  <c r="G159" i="1"/>
  <c r="B159" i="1" s="1"/>
  <c r="F159" i="1"/>
  <c r="A159" i="1" s="1"/>
  <c r="E159" i="1"/>
  <c r="D159" i="1"/>
  <c r="C159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T158" i="1"/>
  <c r="R158" i="1"/>
  <c r="S158" i="1" s="1"/>
  <c r="Q158" i="1"/>
  <c r="O158" i="1"/>
  <c r="P158" i="1" s="1"/>
  <c r="N158" i="1"/>
  <c r="M158" i="1"/>
  <c r="L158" i="1"/>
  <c r="K158" i="1"/>
  <c r="J158" i="1"/>
  <c r="I158" i="1"/>
  <c r="G158" i="1"/>
  <c r="B158" i="1" s="1"/>
  <c r="F158" i="1"/>
  <c r="E158" i="1"/>
  <c r="D158" i="1"/>
  <c r="C158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T157" i="1"/>
  <c r="R157" i="1"/>
  <c r="S157" i="1" s="1"/>
  <c r="Q157" i="1"/>
  <c r="O157" i="1"/>
  <c r="P157" i="1" s="1"/>
  <c r="N157" i="1"/>
  <c r="M157" i="1"/>
  <c r="L157" i="1"/>
  <c r="K157" i="1"/>
  <c r="J157" i="1"/>
  <c r="I157" i="1"/>
  <c r="G157" i="1"/>
  <c r="B157" i="1" s="1"/>
  <c r="F157" i="1"/>
  <c r="H157" i="1" s="1"/>
  <c r="E157" i="1"/>
  <c r="D157" i="1"/>
  <c r="C157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T156" i="1"/>
  <c r="R156" i="1"/>
  <c r="S156" i="1" s="1"/>
  <c r="Q156" i="1"/>
  <c r="O156" i="1"/>
  <c r="P156" i="1" s="1"/>
  <c r="N156" i="1"/>
  <c r="M156" i="1"/>
  <c r="L156" i="1"/>
  <c r="K156" i="1"/>
  <c r="J156" i="1"/>
  <c r="I156" i="1"/>
  <c r="G156" i="1"/>
  <c r="B156" i="1" s="1"/>
  <c r="F156" i="1"/>
  <c r="H156" i="1" s="1"/>
  <c r="E156" i="1"/>
  <c r="D156" i="1"/>
  <c r="C156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T155" i="1"/>
  <c r="R155" i="1"/>
  <c r="S155" i="1" s="1"/>
  <c r="Q155" i="1"/>
  <c r="O155" i="1"/>
  <c r="P155" i="1" s="1"/>
  <c r="N155" i="1"/>
  <c r="M155" i="1"/>
  <c r="L155" i="1"/>
  <c r="K155" i="1"/>
  <c r="J155" i="1"/>
  <c r="I155" i="1"/>
  <c r="G155" i="1"/>
  <c r="B155" i="1" s="1"/>
  <c r="F155" i="1"/>
  <c r="A155" i="1" s="1"/>
  <c r="E155" i="1"/>
  <c r="D155" i="1"/>
  <c r="C155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T154" i="1"/>
  <c r="R154" i="1"/>
  <c r="S154" i="1" s="1"/>
  <c r="Q154" i="1"/>
  <c r="O154" i="1"/>
  <c r="P154" i="1" s="1"/>
  <c r="N154" i="1"/>
  <c r="M154" i="1"/>
  <c r="L154" i="1"/>
  <c r="K154" i="1"/>
  <c r="J154" i="1"/>
  <c r="I154" i="1"/>
  <c r="G154" i="1"/>
  <c r="B154" i="1" s="1"/>
  <c r="F154" i="1"/>
  <c r="A154" i="1" s="1"/>
  <c r="E154" i="1"/>
  <c r="D154" i="1"/>
  <c r="C154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T153" i="1"/>
  <c r="R153" i="1"/>
  <c r="S153" i="1" s="1"/>
  <c r="Q153" i="1"/>
  <c r="O153" i="1"/>
  <c r="P153" i="1" s="1"/>
  <c r="N153" i="1"/>
  <c r="M153" i="1"/>
  <c r="L153" i="1"/>
  <c r="K153" i="1"/>
  <c r="J153" i="1"/>
  <c r="I153" i="1"/>
  <c r="G153" i="1"/>
  <c r="B153" i="1" s="1"/>
  <c r="F153" i="1"/>
  <c r="H153" i="1" s="1"/>
  <c r="E153" i="1"/>
  <c r="D153" i="1"/>
  <c r="C153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T152" i="1"/>
  <c r="R152" i="1"/>
  <c r="S152" i="1" s="1"/>
  <c r="Q152" i="1"/>
  <c r="O152" i="1"/>
  <c r="P152" i="1" s="1"/>
  <c r="N152" i="1"/>
  <c r="M152" i="1"/>
  <c r="L152" i="1"/>
  <c r="K152" i="1"/>
  <c r="J152" i="1"/>
  <c r="I152" i="1"/>
  <c r="G152" i="1"/>
  <c r="B152" i="1" s="1"/>
  <c r="F152" i="1"/>
  <c r="A152" i="1" s="1"/>
  <c r="E152" i="1"/>
  <c r="D152" i="1"/>
  <c r="C152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T151" i="1"/>
  <c r="R151" i="1"/>
  <c r="S151" i="1" s="1"/>
  <c r="Q151" i="1"/>
  <c r="O151" i="1"/>
  <c r="P151" i="1" s="1"/>
  <c r="N151" i="1"/>
  <c r="M151" i="1"/>
  <c r="L151" i="1"/>
  <c r="K151" i="1"/>
  <c r="J151" i="1"/>
  <c r="I151" i="1"/>
  <c r="G151" i="1"/>
  <c r="B151" i="1" s="1"/>
  <c r="F151" i="1"/>
  <c r="A151" i="1" s="1"/>
  <c r="E151" i="1"/>
  <c r="D151" i="1"/>
  <c r="C151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T150" i="1"/>
  <c r="R150" i="1"/>
  <c r="S150" i="1" s="1"/>
  <c r="Q150" i="1"/>
  <c r="O150" i="1"/>
  <c r="P150" i="1" s="1"/>
  <c r="N150" i="1"/>
  <c r="M150" i="1"/>
  <c r="L150" i="1"/>
  <c r="K150" i="1"/>
  <c r="J150" i="1"/>
  <c r="I150" i="1"/>
  <c r="G150" i="1"/>
  <c r="B150" i="1" s="1"/>
  <c r="F150" i="1"/>
  <c r="E150" i="1"/>
  <c r="D150" i="1"/>
  <c r="C150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T149" i="1"/>
  <c r="R149" i="1"/>
  <c r="S149" i="1" s="1"/>
  <c r="Q149" i="1"/>
  <c r="O149" i="1"/>
  <c r="P149" i="1" s="1"/>
  <c r="N149" i="1"/>
  <c r="M149" i="1"/>
  <c r="L149" i="1"/>
  <c r="K149" i="1"/>
  <c r="J149" i="1"/>
  <c r="I149" i="1"/>
  <c r="G149" i="1"/>
  <c r="B149" i="1" s="1"/>
  <c r="F149" i="1"/>
  <c r="H149" i="1" s="1"/>
  <c r="E149" i="1"/>
  <c r="D149" i="1"/>
  <c r="C149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T148" i="1"/>
  <c r="R148" i="1"/>
  <c r="S148" i="1" s="1"/>
  <c r="Q148" i="1"/>
  <c r="O148" i="1"/>
  <c r="P148" i="1" s="1"/>
  <c r="N148" i="1"/>
  <c r="M148" i="1"/>
  <c r="L148" i="1"/>
  <c r="K148" i="1"/>
  <c r="J148" i="1"/>
  <c r="I148" i="1"/>
  <c r="G148" i="1"/>
  <c r="B148" i="1" s="1"/>
  <c r="F148" i="1"/>
  <c r="E148" i="1"/>
  <c r="D148" i="1"/>
  <c r="C148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T147" i="1"/>
  <c r="R147" i="1"/>
  <c r="S147" i="1" s="1"/>
  <c r="Q147" i="1"/>
  <c r="O147" i="1"/>
  <c r="P147" i="1" s="1"/>
  <c r="N147" i="1"/>
  <c r="M147" i="1"/>
  <c r="L147" i="1"/>
  <c r="K147" i="1"/>
  <c r="J147" i="1"/>
  <c r="I147" i="1"/>
  <c r="G147" i="1"/>
  <c r="B147" i="1" s="1"/>
  <c r="F147" i="1"/>
  <c r="A147" i="1" s="1"/>
  <c r="E147" i="1"/>
  <c r="D147" i="1"/>
  <c r="C147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T146" i="1"/>
  <c r="R146" i="1"/>
  <c r="S146" i="1" s="1"/>
  <c r="Q146" i="1"/>
  <c r="O146" i="1"/>
  <c r="P146" i="1" s="1"/>
  <c r="N146" i="1"/>
  <c r="M146" i="1"/>
  <c r="L146" i="1"/>
  <c r="K146" i="1"/>
  <c r="J146" i="1"/>
  <c r="I146" i="1"/>
  <c r="G146" i="1"/>
  <c r="B146" i="1" s="1"/>
  <c r="F146" i="1"/>
  <c r="A146" i="1" s="1"/>
  <c r="E146" i="1"/>
  <c r="D146" i="1"/>
  <c r="C146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T145" i="1"/>
  <c r="R145" i="1"/>
  <c r="S145" i="1" s="1"/>
  <c r="Q145" i="1"/>
  <c r="O145" i="1"/>
  <c r="P145" i="1" s="1"/>
  <c r="N145" i="1"/>
  <c r="M145" i="1"/>
  <c r="L145" i="1"/>
  <c r="K145" i="1"/>
  <c r="J145" i="1"/>
  <c r="I145" i="1"/>
  <c r="G145" i="1"/>
  <c r="B145" i="1" s="1"/>
  <c r="F145" i="1"/>
  <c r="H145" i="1" s="1"/>
  <c r="E145" i="1"/>
  <c r="D145" i="1"/>
  <c r="C145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T144" i="1"/>
  <c r="R144" i="1"/>
  <c r="S144" i="1" s="1"/>
  <c r="Q144" i="1"/>
  <c r="O144" i="1"/>
  <c r="P144" i="1" s="1"/>
  <c r="N144" i="1"/>
  <c r="M144" i="1"/>
  <c r="L144" i="1"/>
  <c r="K144" i="1"/>
  <c r="J144" i="1"/>
  <c r="I144" i="1"/>
  <c r="G144" i="1"/>
  <c r="B144" i="1" s="1"/>
  <c r="F144" i="1"/>
  <c r="H144" i="1" s="1"/>
  <c r="E144" i="1"/>
  <c r="D144" i="1"/>
  <c r="C144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T143" i="1"/>
  <c r="R143" i="1"/>
  <c r="S143" i="1" s="1"/>
  <c r="Q143" i="1"/>
  <c r="O143" i="1"/>
  <c r="P143" i="1" s="1"/>
  <c r="N143" i="1"/>
  <c r="M143" i="1"/>
  <c r="L143" i="1"/>
  <c r="K143" i="1"/>
  <c r="J143" i="1"/>
  <c r="I143" i="1"/>
  <c r="G143" i="1"/>
  <c r="B143" i="1" s="1"/>
  <c r="F143" i="1"/>
  <c r="E143" i="1"/>
  <c r="D143" i="1"/>
  <c r="C143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T142" i="1"/>
  <c r="R142" i="1"/>
  <c r="S142" i="1" s="1"/>
  <c r="Q142" i="1"/>
  <c r="O142" i="1"/>
  <c r="P142" i="1" s="1"/>
  <c r="N142" i="1"/>
  <c r="M142" i="1"/>
  <c r="L142" i="1"/>
  <c r="K142" i="1"/>
  <c r="J142" i="1"/>
  <c r="I142" i="1"/>
  <c r="G142" i="1"/>
  <c r="B142" i="1" s="1"/>
  <c r="F142" i="1"/>
  <c r="E142" i="1"/>
  <c r="D142" i="1"/>
  <c r="C142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T141" i="1"/>
  <c r="R141" i="1"/>
  <c r="S141" i="1" s="1"/>
  <c r="Q141" i="1"/>
  <c r="O141" i="1"/>
  <c r="P141" i="1" s="1"/>
  <c r="N141" i="1"/>
  <c r="M141" i="1"/>
  <c r="L141" i="1"/>
  <c r="K141" i="1"/>
  <c r="J141" i="1"/>
  <c r="I141" i="1"/>
  <c r="G141" i="1"/>
  <c r="B141" i="1" s="1"/>
  <c r="F141" i="1"/>
  <c r="H141" i="1" s="1"/>
  <c r="E141" i="1"/>
  <c r="D141" i="1"/>
  <c r="C141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T140" i="1"/>
  <c r="R140" i="1"/>
  <c r="S140" i="1" s="1"/>
  <c r="Q140" i="1"/>
  <c r="O140" i="1"/>
  <c r="P140" i="1" s="1"/>
  <c r="N140" i="1"/>
  <c r="M140" i="1"/>
  <c r="L140" i="1"/>
  <c r="K140" i="1"/>
  <c r="J140" i="1"/>
  <c r="I140" i="1"/>
  <c r="G140" i="1"/>
  <c r="B140" i="1" s="1"/>
  <c r="F140" i="1"/>
  <c r="A140" i="1" s="1"/>
  <c r="E140" i="1"/>
  <c r="D140" i="1"/>
  <c r="C140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T139" i="1"/>
  <c r="R139" i="1"/>
  <c r="S139" i="1" s="1"/>
  <c r="Q139" i="1"/>
  <c r="O139" i="1"/>
  <c r="P139" i="1" s="1"/>
  <c r="N139" i="1"/>
  <c r="M139" i="1"/>
  <c r="L139" i="1"/>
  <c r="K139" i="1"/>
  <c r="J139" i="1"/>
  <c r="I139" i="1"/>
  <c r="G139" i="1"/>
  <c r="B139" i="1" s="1"/>
  <c r="F139" i="1"/>
  <c r="E139" i="1"/>
  <c r="D139" i="1"/>
  <c r="C139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T138" i="1"/>
  <c r="R138" i="1"/>
  <c r="S138" i="1" s="1"/>
  <c r="Q138" i="1"/>
  <c r="O138" i="1"/>
  <c r="P138" i="1" s="1"/>
  <c r="N138" i="1"/>
  <c r="M138" i="1"/>
  <c r="L138" i="1"/>
  <c r="K138" i="1"/>
  <c r="J138" i="1"/>
  <c r="I138" i="1"/>
  <c r="G138" i="1"/>
  <c r="B138" i="1" s="1"/>
  <c r="F138" i="1"/>
  <c r="A138" i="1" s="1"/>
  <c r="E138" i="1"/>
  <c r="D138" i="1"/>
  <c r="C138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T137" i="1"/>
  <c r="R137" i="1"/>
  <c r="S137" i="1" s="1"/>
  <c r="Q137" i="1"/>
  <c r="O137" i="1"/>
  <c r="P137" i="1" s="1"/>
  <c r="N137" i="1"/>
  <c r="M137" i="1"/>
  <c r="L137" i="1"/>
  <c r="K137" i="1"/>
  <c r="J137" i="1"/>
  <c r="I137" i="1"/>
  <c r="G137" i="1"/>
  <c r="B137" i="1" s="1"/>
  <c r="F137" i="1"/>
  <c r="H137" i="1" s="1"/>
  <c r="E137" i="1"/>
  <c r="D137" i="1"/>
  <c r="C137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T136" i="1"/>
  <c r="R136" i="1"/>
  <c r="S136" i="1" s="1"/>
  <c r="Q136" i="1"/>
  <c r="O136" i="1"/>
  <c r="P136" i="1" s="1"/>
  <c r="N136" i="1"/>
  <c r="M136" i="1"/>
  <c r="L136" i="1"/>
  <c r="K136" i="1"/>
  <c r="J136" i="1"/>
  <c r="I136" i="1"/>
  <c r="G136" i="1"/>
  <c r="B136" i="1" s="1"/>
  <c r="F136" i="1"/>
  <c r="A136" i="1" s="1"/>
  <c r="E136" i="1"/>
  <c r="D136" i="1"/>
  <c r="C136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T135" i="1"/>
  <c r="R135" i="1"/>
  <c r="S135" i="1" s="1"/>
  <c r="Q135" i="1"/>
  <c r="O135" i="1"/>
  <c r="P135" i="1" s="1"/>
  <c r="N135" i="1"/>
  <c r="M135" i="1"/>
  <c r="L135" i="1"/>
  <c r="K135" i="1"/>
  <c r="J135" i="1"/>
  <c r="I135" i="1"/>
  <c r="G135" i="1"/>
  <c r="B135" i="1" s="1"/>
  <c r="F135" i="1"/>
  <c r="H135" i="1" s="1"/>
  <c r="E135" i="1"/>
  <c r="D135" i="1"/>
  <c r="C135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T134" i="1"/>
  <c r="R134" i="1"/>
  <c r="S134" i="1" s="1"/>
  <c r="Q134" i="1"/>
  <c r="O134" i="1"/>
  <c r="P134" i="1" s="1"/>
  <c r="N134" i="1"/>
  <c r="M134" i="1"/>
  <c r="L134" i="1"/>
  <c r="K134" i="1"/>
  <c r="J134" i="1"/>
  <c r="I134" i="1"/>
  <c r="G134" i="1"/>
  <c r="B134" i="1" s="1"/>
  <c r="F134" i="1"/>
  <c r="E134" i="1"/>
  <c r="D134" i="1"/>
  <c r="C134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T133" i="1"/>
  <c r="R133" i="1"/>
  <c r="S133" i="1" s="1"/>
  <c r="Q133" i="1"/>
  <c r="O133" i="1"/>
  <c r="P133" i="1" s="1"/>
  <c r="N133" i="1"/>
  <c r="M133" i="1"/>
  <c r="L133" i="1"/>
  <c r="K133" i="1"/>
  <c r="J133" i="1"/>
  <c r="I133" i="1"/>
  <c r="G133" i="1"/>
  <c r="B133" i="1" s="1"/>
  <c r="F133" i="1"/>
  <c r="H133" i="1" s="1"/>
  <c r="E133" i="1"/>
  <c r="D133" i="1"/>
  <c r="C133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T132" i="1"/>
  <c r="R132" i="1"/>
  <c r="S132" i="1" s="1"/>
  <c r="Q132" i="1"/>
  <c r="O132" i="1"/>
  <c r="P132" i="1" s="1"/>
  <c r="N132" i="1"/>
  <c r="M132" i="1"/>
  <c r="L132" i="1"/>
  <c r="K132" i="1"/>
  <c r="J132" i="1"/>
  <c r="I132" i="1"/>
  <c r="G132" i="1"/>
  <c r="B132" i="1" s="1"/>
  <c r="F132" i="1"/>
  <c r="H132" i="1" s="1"/>
  <c r="E132" i="1"/>
  <c r="D132" i="1"/>
  <c r="C132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T131" i="1"/>
  <c r="R131" i="1"/>
  <c r="S131" i="1" s="1"/>
  <c r="Q131" i="1"/>
  <c r="O131" i="1"/>
  <c r="P131" i="1" s="1"/>
  <c r="N131" i="1"/>
  <c r="M131" i="1"/>
  <c r="L131" i="1"/>
  <c r="K131" i="1"/>
  <c r="J131" i="1"/>
  <c r="I131" i="1"/>
  <c r="G131" i="1"/>
  <c r="B131" i="1" s="1"/>
  <c r="F131" i="1"/>
  <c r="H131" i="1" s="1"/>
  <c r="E131" i="1"/>
  <c r="D131" i="1"/>
  <c r="C131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T130" i="1"/>
  <c r="R130" i="1"/>
  <c r="S130" i="1" s="1"/>
  <c r="Q130" i="1"/>
  <c r="O130" i="1"/>
  <c r="P130" i="1" s="1"/>
  <c r="N130" i="1"/>
  <c r="M130" i="1"/>
  <c r="L130" i="1"/>
  <c r="K130" i="1"/>
  <c r="J130" i="1"/>
  <c r="I130" i="1"/>
  <c r="G130" i="1"/>
  <c r="B130" i="1" s="1"/>
  <c r="F130" i="1"/>
  <c r="A130" i="1" s="1"/>
  <c r="E130" i="1"/>
  <c r="D130" i="1"/>
  <c r="C130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T129" i="1"/>
  <c r="R129" i="1"/>
  <c r="S129" i="1" s="1"/>
  <c r="Q129" i="1"/>
  <c r="O129" i="1"/>
  <c r="P129" i="1" s="1"/>
  <c r="N129" i="1"/>
  <c r="M129" i="1"/>
  <c r="L129" i="1"/>
  <c r="K129" i="1"/>
  <c r="J129" i="1"/>
  <c r="I129" i="1"/>
  <c r="G129" i="1"/>
  <c r="B129" i="1" s="1"/>
  <c r="F129" i="1"/>
  <c r="H129" i="1" s="1"/>
  <c r="E129" i="1"/>
  <c r="D129" i="1"/>
  <c r="C129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T128" i="1"/>
  <c r="R128" i="1"/>
  <c r="S128" i="1" s="1"/>
  <c r="Q128" i="1"/>
  <c r="O128" i="1"/>
  <c r="P128" i="1" s="1"/>
  <c r="N128" i="1"/>
  <c r="M128" i="1"/>
  <c r="L128" i="1"/>
  <c r="K128" i="1"/>
  <c r="J128" i="1"/>
  <c r="I128" i="1"/>
  <c r="G128" i="1"/>
  <c r="B128" i="1" s="1"/>
  <c r="F128" i="1"/>
  <c r="A128" i="1" s="1"/>
  <c r="E128" i="1"/>
  <c r="D128" i="1"/>
  <c r="C128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T127" i="1"/>
  <c r="R127" i="1"/>
  <c r="S127" i="1" s="1"/>
  <c r="Q127" i="1"/>
  <c r="O127" i="1"/>
  <c r="P127" i="1" s="1"/>
  <c r="N127" i="1"/>
  <c r="M127" i="1"/>
  <c r="L127" i="1"/>
  <c r="K127" i="1"/>
  <c r="J127" i="1"/>
  <c r="I127" i="1"/>
  <c r="G127" i="1"/>
  <c r="B127" i="1" s="1"/>
  <c r="F127" i="1"/>
  <c r="H127" i="1" s="1"/>
  <c r="E127" i="1"/>
  <c r="D127" i="1"/>
  <c r="C127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T126" i="1"/>
  <c r="R126" i="1"/>
  <c r="S126" i="1" s="1"/>
  <c r="Q126" i="1"/>
  <c r="O126" i="1"/>
  <c r="P126" i="1" s="1"/>
  <c r="N126" i="1"/>
  <c r="M126" i="1"/>
  <c r="L126" i="1"/>
  <c r="K126" i="1"/>
  <c r="J126" i="1"/>
  <c r="I126" i="1"/>
  <c r="G126" i="1"/>
  <c r="B126" i="1" s="1"/>
  <c r="F126" i="1"/>
  <c r="A126" i="1" s="1"/>
  <c r="E126" i="1"/>
  <c r="D126" i="1"/>
  <c r="C126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T125" i="1"/>
  <c r="R125" i="1"/>
  <c r="S125" i="1" s="1"/>
  <c r="Q125" i="1"/>
  <c r="O125" i="1"/>
  <c r="P125" i="1" s="1"/>
  <c r="N125" i="1"/>
  <c r="M125" i="1"/>
  <c r="L125" i="1"/>
  <c r="K125" i="1"/>
  <c r="J125" i="1"/>
  <c r="I125" i="1"/>
  <c r="G125" i="1"/>
  <c r="B125" i="1" s="1"/>
  <c r="F125" i="1"/>
  <c r="H125" i="1" s="1"/>
  <c r="E125" i="1"/>
  <c r="D125" i="1"/>
  <c r="C125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T124" i="1"/>
  <c r="R124" i="1"/>
  <c r="S124" i="1" s="1"/>
  <c r="Q124" i="1"/>
  <c r="O124" i="1"/>
  <c r="P124" i="1" s="1"/>
  <c r="N124" i="1"/>
  <c r="M124" i="1"/>
  <c r="L124" i="1"/>
  <c r="K124" i="1"/>
  <c r="J124" i="1"/>
  <c r="I124" i="1"/>
  <c r="G124" i="1"/>
  <c r="B124" i="1" s="1"/>
  <c r="F124" i="1"/>
  <c r="H124" i="1" s="1"/>
  <c r="E124" i="1"/>
  <c r="D124" i="1"/>
  <c r="C124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T123" i="1"/>
  <c r="R123" i="1"/>
  <c r="S123" i="1" s="1"/>
  <c r="Q123" i="1"/>
  <c r="O123" i="1"/>
  <c r="P123" i="1" s="1"/>
  <c r="N123" i="1"/>
  <c r="M123" i="1"/>
  <c r="L123" i="1"/>
  <c r="K123" i="1"/>
  <c r="J123" i="1"/>
  <c r="I123" i="1"/>
  <c r="G123" i="1"/>
  <c r="B123" i="1" s="1"/>
  <c r="F123" i="1"/>
  <c r="H123" i="1" s="1"/>
  <c r="E123" i="1"/>
  <c r="D123" i="1"/>
  <c r="C123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T122" i="1"/>
  <c r="R122" i="1"/>
  <c r="S122" i="1" s="1"/>
  <c r="Q122" i="1"/>
  <c r="O122" i="1"/>
  <c r="P122" i="1" s="1"/>
  <c r="N122" i="1"/>
  <c r="M122" i="1"/>
  <c r="L122" i="1"/>
  <c r="K122" i="1"/>
  <c r="J122" i="1"/>
  <c r="I122" i="1"/>
  <c r="G122" i="1"/>
  <c r="B122" i="1" s="1"/>
  <c r="F122" i="1"/>
  <c r="A122" i="1" s="1"/>
  <c r="E122" i="1"/>
  <c r="D122" i="1"/>
  <c r="C122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T121" i="1"/>
  <c r="R121" i="1"/>
  <c r="S121" i="1" s="1"/>
  <c r="Q121" i="1"/>
  <c r="O121" i="1"/>
  <c r="P121" i="1" s="1"/>
  <c r="N121" i="1"/>
  <c r="M121" i="1"/>
  <c r="L121" i="1"/>
  <c r="K121" i="1"/>
  <c r="J121" i="1"/>
  <c r="I121" i="1"/>
  <c r="G121" i="1"/>
  <c r="B121" i="1" s="1"/>
  <c r="F121" i="1"/>
  <c r="H121" i="1" s="1"/>
  <c r="E121" i="1"/>
  <c r="D121" i="1"/>
  <c r="C121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T120" i="1"/>
  <c r="R120" i="1"/>
  <c r="S120" i="1" s="1"/>
  <c r="Q120" i="1"/>
  <c r="O120" i="1"/>
  <c r="P120" i="1" s="1"/>
  <c r="N120" i="1"/>
  <c r="M120" i="1"/>
  <c r="L120" i="1"/>
  <c r="K120" i="1"/>
  <c r="J120" i="1"/>
  <c r="I120" i="1"/>
  <c r="G120" i="1"/>
  <c r="B120" i="1" s="1"/>
  <c r="F120" i="1"/>
  <c r="H120" i="1" s="1"/>
  <c r="E120" i="1"/>
  <c r="D120" i="1"/>
  <c r="C120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T119" i="1"/>
  <c r="R119" i="1"/>
  <c r="S119" i="1" s="1"/>
  <c r="Q119" i="1"/>
  <c r="O119" i="1"/>
  <c r="P119" i="1" s="1"/>
  <c r="N119" i="1"/>
  <c r="M119" i="1"/>
  <c r="L119" i="1"/>
  <c r="K119" i="1"/>
  <c r="J119" i="1"/>
  <c r="I119" i="1"/>
  <c r="G119" i="1"/>
  <c r="B119" i="1" s="1"/>
  <c r="F119" i="1"/>
  <c r="E119" i="1"/>
  <c r="D119" i="1"/>
  <c r="C119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T118" i="1"/>
  <c r="R118" i="1"/>
  <c r="S118" i="1" s="1"/>
  <c r="Q118" i="1"/>
  <c r="O118" i="1"/>
  <c r="P118" i="1" s="1"/>
  <c r="N118" i="1"/>
  <c r="M118" i="1"/>
  <c r="L118" i="1"/>
  <c r="K118" i="1"/>
  <c r="J118" i="1"/>
  <c r="I118" i="1"/>
  <c r="G118" i="1"/>
  <c r="B118" i="1" s="1"/>
  <c r="F118" i="1"/>
  <c r="A118" i="1" s="1"/>
  <c r="E118" i="1"/>
  <c r="D118" i="1"/>
  <c r="C118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T117" i="1"/>
  <c r="R117" i="1"/>
  <c r="S117" i="1" s="1"/>
  <c r="Q117" i="1"/>
  <c r="O117" i="1"/>
  <c r="P117" i="1" s="1"/>
  <c r="N117" i="1"/>
  <c r="M117" i="1"/>
  <c r="L117" i="1"/>
  <c r="K117" i="1"/>
  <c r="J117" i="1"/>
  <c r="I117" i="1"/>
  <c r="G117" i="1"/>
  <c r="B117" i="1" s="1"/>
  <c r="F117" i="1"/>
  <c r="H117" i="1" s="1"/>
  <c r="E117" i="1"/>
  <c r="D117" i="1"/>
  <c r="C117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T116" i="1"/>
  <c r="R116" i="1"/>
  <c r="S116" i="1" s="1"/>
  <c r="Q116" i="1"/>
  <c r="O116" i="1"/>
  <c r="P116" i="1" s="1"/>
  <c r="N116" i="1"/>
  <c r="M116" i="1"/>
  <c r="L116" i="1"/>
  <c r="K116" i="1"/>
  <c r="J116" i="1"/>
  <c r="I116" i="1"/>
  <c r="G116" i="1"/>
  <c r="B116" i="1" s="1"/>
  <c r="F116" i="1"/>
  <c r="A116" i="1" s="1"/>
  <c r="E116" i="1"/>
  <c r="D116" i="1"/>
  <c r="C116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T115" i="1"/>
  <c r="R115" i="1"/>
  <c r="S115" i="1" s="1"/>
  <c r="Q115" i="1"/>
  <c r="O115" i="1"/>
  <c r="P115" i="1" s="1"/>
  <c r="N115" i="1"/>
  <c r="M115" i="1"/>
  <c r="L115" i="1"/>
  <c r="K115" i="1"/>
  <c r="J115" i="1"/>
  <c r="I115" i="1"/>
  <c r="G115" i="1"/>
  <c r="B115" i="1" s="1"/>
  <c r="F115" i="1"/>
  <c r="A115" i="1" s="1"/>
  <c r="E115" i="1"/>
  <c r="D115" i="1"/>
  <c r="C115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T114" i="1"/>
  <c r="R114" i="1"/>
  <c r="S114" i="1" s="1"/>
  <c r="Q114" i="1"/>
  <c r="O114" i="1"/>
  <c r="P114" i="1" s="1"/>
  <c r="N114" i="1"/>
  <c r="M114" i="1"/>
  <c r="L114" i="1"/>
  <c r="K114" i="1"/>
  <c r="J114" i="1"/>
  <c r="I114" i="1"/>
  <c r="G114" i="1"/>
  <c r="B114" i="1" s="1"/>
  <c r="F114" i="1"/>
  <c r="H114" i="1" s="1"/>
  <c r="E114" i="1"/>
  <c r="D114" i="1"/>
  <c r="C114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T113" i="1"/>
  <c r="R113" i="1"/>
  <c r="S113" i="1" s="1"/>
  <c r="Q113" i="1"/>
  <c r="O113" i="1"/>
  <c r="P113" i="1" s="1"/>
  <c r="N113" i="1"/>
  <c r="M113" i="1"/>
  <c r="L113" i="1"/>
  <c r="K113" i="1"/>
  <c r="J113" i="1"/>
  <c r="I113" i="1"/>
  <c r="G113" i="1"/>
  <c r="B113" i="1" s="1"/>
  <c r="F113" i="1"/>
  <c r="A113" i="1" s="1"/>
  <c r="E113" i="1"/>
  <c r="D113" i="1"/>
  <c r="C113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T112" i="1"/>
  <c r="R112" i="1"/>
  <c r="S112" i="1" s="1"/>
  <c r="Q112" i="1"/>
  <c r="O112" i="1"/>
  <c r="P112" i="1" s="1"/>
  <c r="N112" i="1"/>
  <c r="M112" i="1"/>
  <c r="L112" i="1"/>
  <c r="K112" i="1"/>
  <c r="J112" i="1"/>
  <c r="I112" i="1"/>
  <c r="G112" i="1"/>
  <c r="B112" i="1" s="1"/>
  <c r="F112" i="1"/>
  <c r="A112" i="1" s="1"/>
  <c r="E112" i="1"/>
  <c r="D112" i="1"/>
  <c r="C112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T111" i="1"/>
  <c r="R111" i="1"/>
  <c r="S111" i="1" s="1"/>
  <c r="Q111" i="1"/>
  <c r="O111" i="1"/>
  <c r="P111" i="1" s="1"/>
  <c r="N111" i="1"/>
  <c r="M111" i="1"/>
  <c r="L111" i="1"/>
  <c r="K111" i="1"/>
  <c r="J111" i="1"/>
  <c r="I111" i="1"/>
  <c r="G111" i="1"/>
  <c r="B111" i="1" s="1"/>
  <c r="F111" i="1"/>
  <c r="A111" i="1" s="1"/>
  <c r="E111" i="1"/>
  <c r="D111" i="1"/>
  <c r="C111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T110" i="1"/>
  <c r="R110" i="1"/>
  <c r="S110" i="1" s="1"/>
  <c r="Q110" i="1"/>
  <c r="O110" i="1"/>
  <c r="P110" i="1" s="1"/>
  <c r="N110" i="1"/>
  <c r="M110" i="1"/>
  <c r="L110" i="1"/>
  <c r="K110" i="1"/>
  <c r="J110" i="1"/>
  <c r="I110" i="1"/>
  <c r="G110" i="1"/>
  <c r="B110" i="1" s="1"/>
  <c r="F110" i="1"/>
  <c r="H110" i="1" s="1"/>
  <c r="E110" i="1"/>
  <c r="D110" i="1"/>
  <c r="C110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T109" i="1"/>
  <c r="R109" i="1"/>
  <c r="S109" i="1" s="1"/>
  <c r="Q109" i="1"/>
  <c r="O109" i="1"/>
  <c r="P109" i="1" s="1"/>
  <c r="N109" i="1"/>
  <c r="M109" i="1"/>
  <c r="L109" i="1"/>
  <c r="K109" i="1"/>
  <c r="J109" i="1"/>
  <c r="I109" i="1"/>
  <c r="G109" i="1"/>
  <c r="B109" i="1" s="1"/>
  <c r="F109" i="1"/>
  <c r="H109" i="1" s="1"/>
  <c r="E109" i="1"/>
  <c r="D109" i="1"/>
  <c r="C109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T108" i="1"/>
  <c r="R108" i="1"/>
  <c r="S108" i="1" s="1"/>
  <c r="Q108" i="1"/>
  <c r="O108" i="1"/>
  <c r="P108" i="1" s="1"/>
  <c r="N108" i="1"/>
  <c r="M108" i="1"/>
  <c r="L108" i="1"/>
  <c r="K108" i="1"/>
  <c r="J108" i="1"/>
  <c r="I108" i="1"/>
  <c r="G108" i="1"/>
  <c r="B108" i="1" s="1"/>
  <c r="F108" i="1"/>
  <c r="A108" i="1" s="1"/>
  <c r="E108" i="1"/>
  <c r="D108" i="1"/>
  <c r="C108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T107" i="1"/>
  <c r="R107" i="1"/>
  <c r="S107" i="1" s="1"/>
  <c r="Q107" i="1"/>
  <c r="O107" i="1"/>
  <c r="P107" i="1" s="1"/>
  <c r="N107" i="1"/>
  <c r="M107" i="1"/>
  <c r="L107" i="1"/>
  <c r="K107" i="1"/>
  <c r="J107" i="1"/>
  <c r="I107" i="1"/>
  <c r="G107" i="1"/>
  <c r="B107" i="1" s="1"/>
  <c r="F107" i="1"/>
  <c r="A107" i="1" s="1"/>
  <c r="E107" i="1"/>
  <c r="D107" i="1"/>
  <c r="C107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T106" i="1"/>
  <c r="R106" i="1"/>
  <c r="S106" i="1" s="1"/>
  <c r="Q106" i="1"/>
  <c r="O106" i="1"/>
  <c r="P106" i="1" s="1"/>
  <c r="N106" i="1"/>
  <c r="M106" i="1"/>
  <c r="L106" i="1"/>
  <c r="K106" i="1"/>
  <c r="J106" i="1"/>
  <c r="I106" i="1"/>
  <c r="G106" i="1"/>
  <c r="B106" i="1" s="1"/>
  <c r="F106" i="1"/>
  <c r="H106" i="1" s="1"/>
  <c r="E106" i="1"/>
  <c r="D106" i="1"/>
  <c r="C106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T105" i="1"/>
  <c r="R105" i="1"/>
  <c r="S105" i="1" s="1"/>
  <c r="Q105" i="1"/>
  <c r="O105" i="1"/>
  <c r="P105" i="1" s="1"/>
  <c r="N105" i="1"/>
  <c r="M105" i="1"/>
  <c r="L105" i="1"/>
  <c r="K105" i="1"/>
  <c r="J105" i="1"/>
  <c r="I105" i="1"/>
  <c r="G105" i="1"/>
  <c r="B105" i="1" s="1"/>
  <c r="F105" i="1"/>
  <c r="A105" i="1" s="1"/>
  <c r="E105" i="1"/>
  <c r="D105" i="1"/>
  <c r="C105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T104" i="1"/>
  <c r="R104" i="1"/>
  <c r="S104" i="1" s="1"/>
  <c r="Q104" i="1"/>
  <c r="O104" i="1"/>
  <c r="P104" i="1" s="1"/>
  <c r="N104" i="1"/>
  <c r="M104" i="1"/>
  <c r="L104" i="1"/>
  <c r="K104" i="1"/>
  <c r="J104" i="1"/>
  <c r="I104" i="1"/>
  <c r="G104" i="1"/>
  <c r="B104" i="1" s="1"/>
  <c r="F104" i="1"/>
  <c r="H104" i="1" s="1"/>
  <c r="E104" i="1"/>
  <c r="D104" i="1"/>
  <c r="C104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T103" i="1"/>
  <c r="R103" i="1"/>
  <c r="S103" i="1" s="1"/>
  <c r="Q103" i="1"/>
  <c r="O103" i="1"/>
  <c r="P103" i="1" s="1"/>
  <c r="N103" i="1"/>
  <c r="M103" i="1"/>
  <c r="L103" i="1"/>
  <c r="K103" i="1"/>
  <c r="J103" i="1"/>
  <c r="I103" i="1"/>
  <c r="G103" i="1"/>
  <c r="B103" i="1" s="1"/>
  <c r="F103" i="1"/>
  <c r="A103" i="1" s="1"/>
  <c r="E103" i="1"/>
  <c r="D103" i="1"/>
  <c r="C103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T102" i="1"/>
  <c r="R102" i="1"/>
  <c r="S102" i="1" s="1"/>
  <c r="Q102" i="1"/>
  <c r="O102" i="1"/>
  <c r="P102" i="1" s="1"/>
  <c r="N102" i="1"/>
  <c r="M102" i="1"/>
  <c r="L102" i="1"/>
  <c r="K102" i="1"/>
  <c r="J102" i="1"/>
  <c r="I102" i="1"/>
  <c r="G102" i="1"/>
  <c r="B102" i="1" s="1"/>
  <c r="F102" i="1"/>
  <c r="E102" i="1"/>
  <c r="D102" i="1"/>
  <c r="C102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T101" i="1"/>
  <c r="R101" i="1"/>
  <c r="S101" i="1" s="1"/>
  <c r="Q101" i="1"/>
  <c r="O101" i="1"/>
  <c r="P101" i="1" s="1"/>
  <c r="N101" i="1"/>
  <c r="M101" i="1"/>
  <c r="L101" i="1"/>
  <c r="K101" i="1"/>
  <c r="J101" i="1"/>
  <c r="I101" i="1"/>
  <c r="G101" i="1"/>
  <c r="B101" i="1" s="1"/>
  <c r="F101" i="1"/>
  <c r="H101" i="1" s="1"/>
  <c r="E101" i="1"/>
  <c r="D101" i="1"/>
  <c r="C101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T100" i="1"/>
  <c r="R100" i="1"/>
  <c r="S100" i="1" s="1"/>
  <c r="Q100" i="1"/>
  <c r="O100" i="1"/>
  <c r="P100" i="1" s="1"/>
  <c r="N100" i="1"/>
  <c r="M100" i="1"/>
  <c r="L100" i="1"/>
  <c r="K100" i="1"/>
  <c r="J100" i="1"/>
  <c r="I100" i="1"/>
  <c r="G100" i="1"/>
  <c r="B100" i="1" s="1"/>
  <c r="F100" i="1"/>
  <c r="A100" i="1" s="1"/>
  <c r="E100" i="1"/>
  <c r="D100" i="1"/>
  <c r="C100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T99" i="1"/>
  <c r="R99" i="1"/>
  <c r="S99" i="1" s="1"/>
  <c r="Q99" i="1"/>
  <c r="O99" i="1"/>
  <c r="P99" i="1" s="1"/>
  <c r="N99" i="1"/>
  <c r="M99" i="1"/>
  <c r="L99" i="1"/>
  <c r="K99" i="1"/>
  <c r="J99" i="1"/>
  <c r="I99" i="1"/>
  <c r="G99" i="1"/>
  <c r="B99" i="1" s="1"/>
  <c r="F99" i="1"/>
  <c r="H99" i="1" s="1"/>
  <c r="E99" i="1"/>
  <c r="D99" i="1"/>
  <c r="C99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T98" i="1"/>
  <c r="R98" i="1"/>
  <c r="S98" i="1" s="1"/>
  <c r="Q98" i="1"/>
  <c r="O98" i="1"/>
  <c r="P98" i="1" s="1"/>
  <c r="N98" i="1"/>
  <c r="M98" i="1"/>
  <c r="L98" i="1"/>
  <c r="K98" i="1"/>
  <c r="J98" i="1"/>
  <c r="I98" i="1"/>
  <c r="G98" i="1"/>
  <c r="B98" i="1" s="1"/>
  <c r="F98" i="1"/>
  <c r="H98" i="1" s="1"/>
  <c r="E98" i="1"/>
  <c r="D98" i="1"/>
  <c r="C98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T97" i="1"/>
  <c r="R97" i="1"/>
  <c r="S97" i="1" s="1"/>
  <c r="Q97" i="1"/>
  <c r="O97" i="1"/>
  <c r="P97" i="1" s="1"/>
  <c r="N97" i="1"/>
  <c r="M97" i="1"/>
  <c r="L97" i="1"/>
  <c r="K97" i="1"/>
  <c r="J97" i="1"/>
  <c r="I97" i="1"/>
  <c r="G97" i="1"/>
  <c r="B97" i="1" s="1"/>
  <c r="F97" i="1"/>
  <c r="A97" i="1" s="1"/>
  <c r="E97" i="1"/>
  <c r="D97" i="1"/>
  <c r="C97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T96" i="1"/>
  <c r="R96" i="1"/>
  <c r="S96" i="1" s="1"/>
  <c r="Q96" i="1"/>
  <c r="O96" i="1"/>
  <c r="P96" i="1" s="1"/>
  <c r="N96" i="1"/>
  <c r="M96" i="1"/>
  <c r="L96" i="1"/>
  <c r="K96" i="1"/>
  <c r="J96" i="1"/>
  <c r="I96" i="1"/>
  <c r="G96" i="1"/>
  <c r="B96" i="1" s="1"/>
  <c r="F96" i="1"/>
  <c r="H96" i="1" s="1"/>
  <c r="E96" i="1"/>
  <c r="D96" i="1"/>
  <c r="C96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T95" i="1"/>
  <c r="R95" i="1"/>
  <c r="S95" i="1" s="1"/>
  <c r="Q95" i="1"/>
  <c r="O95" i="1"/>
  <c r="P95" i="1" s="1"/>
  <c r="N95" i="1"/>
  <c r="M95" i="1"/>
  <c r="L95" i="1"/>
  <c r="K95" i="1"/>
  <c r="J95" i="1"/>
  <c r="I95" i="1"/>
  <c r="G95" i="1"/>
  <c r="B95" i="1" s="1"/>
  <c r="F95" i="1"/>
  <c r="A95" i="1" s="1"/>
  <c r="E95" i="1"/>
  <c r="D95" i="1"/>
  <c r="C95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T94" i="1"/>
  <c r="R94" i="1"/>
  <c r="S94" i="1" s="1"/>
  <c r="Q94" i="1"/>
  <c r="O94" i="1"/>
  <c r="P94" i="1" s="1"/>
  <c r="N94" i="1"/>
  <c r="M94" i="1"/>
  <c r="L94" i="1"/>
  <c r="K94" i="1"/>
  <c r="J94" i="1"/>
  <c r="I94" i="1"/>
  <c r="G94" i="1"/>
  <c r="B94" i="1" s="1"/>
  <c r="F94" i="1"/>
  <c r="A94" i="1" s="1"/>
  <c r="E94" i="1"/>
  <c r="D94" i="1"/>
  <c r="C94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T93" i="1"/>
  <c r="R93" i="1"/>
  <c r="S93" i="1" s="1"/>
  <c r="Q93" i="1"/>
  <c r="O93" i="1"/>
  <c r="P93" i="1" s="1"/>
  <c r="N93" i="1"/>
  <c r="M93" i="1"/>
  <c r="L93" i="1"/>
  <c r="K93" i="1"/>
  <c r="J93" i="1"/>
  <c r="I93" i="1"/>
  <c r="G93" i="1"/>
  <c r="B93" i="1" s="1"/>
  <c r="F93" i="1"/>
  <c r="A93" i="1" s="1"/>
  <c r="E93" i="1"/>
  <c r="D93" i="1"/>
  <c r="C93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T92" i="1"/>
  <c r="R92" i="1"/>
  <c r="S92" i="1" s="1"/>
  <c r="Q92" i="1"/>
  <c r="O92" i="1"/>
  <c r="P92" i="1" s="1"/>
  <c r="N92" i="1"/>
  <c r="M92" i="1"/>
  <c r="L92" i="1"/>
  <c r="K92" i="1"/>
  <c r="J92" i="1"/>
  <c r="I92" i="1"/>
  <c r="G92" i="1"/>
  <c r="B92" i="1" s="1"/>
  <c r="F92" i="1"/>
  <c r="A92" i="1" s="1"/>
  <c r="E92" i="1"/>
  <c r="D92" i="1"/>
  <c r="C92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T91" i="1"/>
  <c r="R91" i="1"/>
  <c r="S91" i="1" s="1"/>
  <c r="Q91" i="1"/>
  <c r="O91" i="1"/>
  <c r="P91" i="1" s="1"/>
  <c r="N91" i="1"/>
  <c r="M91" i="1"/>
  <c r="L91" i="1"/>
  <c r="K91" i="1"/>
  <c r="J91" i="1"/>
  <c r="I91" i="1"/>
  <c r="G91" i="1"/>
  <c r="B91" i="1" s="1"/>
  <c r="F91" i="1"/>
  <c r="E91" i="1"/>
  <c r="D91" i="1"/>
  <c r="C91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T90" i="1"/>
  <c r="R90" i="1"/>
  <c r="S90" i="1" s="1"/>
  <c r="Q90" i="1"/>
  <c r="O90" i="1"/>
  <c r="P90" i="1" s="1"/>
  <c r="N90" i="1"/>
  <c r="M90" i="1"/>
  <c r="L90" i="1"/>
  <c r="K90" i="1"/>
  <c r="J90" i="1"/>
  <c r="I90" i="1"/>
  <c r="G90" i="1"/>
  <c r="B90" i="1" s="1"/>
  <c r="F90" i="1"/>
  <c r="H90" i="1" s="1"/>
  <c r="E90" i="1"/>
  <c r="D90" i="1"/>
  <c r="C90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T89" i="1"/>
  <c r="R89" i="1"/>
  <c r="S89" i="1" s="1"/>
  <c r="Q89" i="1"/>
  <c r="O89" i="1"/>
  <c r="P89" i="1" s="1"/>
  <c r="N89" i="1"/>
  <c r="M89" i="1"/>
  <c r="L89" i="1"/>
  <c r="K89" i="1"/>
  <c r="J89" i="1"/>
  <c r="I89" i="1"/>
  <c r="G89" i="1"/>
  <c r="B89" i="1" s="1"/>
  <c r="F89" i="1"/>
  <c r="A89" i="1" s="1"/>
  <c r="E89" i="1"/>
  <c r="D89" i="1"/>
  <c r="C89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T88" i="1"/>
  <c r="R88" i="1"/>
  <c r="S88" i="1" s="1"/>
  <c r="Q88" i="1"/>
  <c r="O88" i="1"/>
  <c r="P88" i="1" s="1"/>
  <c r="N88" i="1"/>
  <c r="M88" i="1"/>
  <c r="L88" i="1"/>
  <c r="K88" i="1"/>
  <c r="J88" i="1"/>
  <c r="I88" i="1"/>
  <c r="G88" i="1"/>
  <c r="B88" i="1" s="1"/>
  <c r="F88" i="1"/>
  <c r="A88" i="1" s="1"/>
  <c r="E88" i="1"/>
  <c r="D88" i="1"/>
  <c r="C88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T87" i="1"/>
  <c r="R87" i="1"/>
  <c r="S87" i="1" s="1"/>
  <c r="Q87" i="1"/>
  <c r="O87" i="1"/>
  <c r="P87" i="1" s="1"/>
  <c r="N87" i="1"/>
  <c r="M87" i="1"/>
  <c r="L87" i="1"/>
  <c r="K87" i="1"/>
  <c r="J87" i="1"/>
  <c r="I87" i="1"/>
  <c r="G87" i="1"/>
  <c r="B87" i="1" s="1"/>
  <c r="F87" i="1"/>
  <c r="A87" i="1" s="1"/>
  <c r="E87" i="1"/>
  <c r="D87" i="1"/>
  <c r="C87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T86" i="1"/>
  <c r="R86" i="1"/>
  <c r="S86" i="1" s="1"/>
  <c r="Q86" i="1"/>
  <c r="O86" i="1"/>
  <c r="P86" i="1" s="1"/>
  <c r="N86" i="1"/>
  <c r="M86" i="1"/>
  <c r="L86" i="1"/>
  <c r="K86" i="1"/>
  <c r="J86" i="1"/>
  <c r="I86" i="1"/>
  <c r="G86" i="1"/>
  <c r="B86" i="1" s="1"/>
  <c r="F86" i="1"/>
  <c r="H86" i="1" s="1"/>
  <c r="E86" i="1"/>
  <c r="D86" i="1"/>
  <c r="C86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T85" i="1"/>
  <c r="R85" i="1"/>
  <c r="S85" i="1" s="1"/>
  <c r="Q85" i="1"/>
  <c r="O85" i="1"/>
  <c r="P85" i="1" s="1"/>
  <c r="N85" i="1"/>
  <c r="M85" i="1"/>
  <c r="L85" i="1"/>
  <c r="K85" i="1"/>
  <c r="J85" i="1"/>
  <c r="I85" i="1"/>
  <c r="G85" i="1"/>
  <c r="B85" i="1" s="1"/>
  <c r="F85" i="1"/>
  <c r="H85" i="1" s="1"/>
  <c r="E85" i="1"/>
  <c r="D85" i="1"/>
  <c r="C85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T84" i="1"/>
  <c r="R84" i="1"/>
  <c r="S84" i="1" s="1"/>
  <c r="Q84" i="1"/>
  <c r="O84" i="1"/>
  <c r="P84" i="1" s="1"/>
  <c r="N84" i="1"/>
  <c r="M84" i="1"/>
  <c r="L84" i="1"/>
  <c r="K84" i="1"/>
  <c r="J84" i="1"/>
  <c r="I84" i="1"/>
  <c r="G84" i="1"/>
  <c r="B84" i="1" s="1"/>
  <c r="F84" i="1"/>
  <c r="A84" i="1" s="1"/>
  <c r="E84" i="1"/>
  <c r="D84" i="1"/>
  <c r="C84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T83" i="1"/>
  <c r="R83" i="1"/>
  <c r="S83" i="1" s="1"/>
  <c r="Q83" i="1"/>
  <c r="O83" i="1"/>
  <c r="P83" i="1" s="1"/>
  <c r="N83" i="1"/>
  <c r="M83" i="1"/>
  <c r="L83" i="1"/>
  <c r="K83" i="1"/>
  <c r="J83" i="1"/>
  <c r="I83" i="1"/>
  <c r="G83" i="1"/>
  <c r="B83" i="1" s="1"/>
  <c r="F83" i="1"/>
  <c r="H83" i="1" s="1"/>
  <c r="E83" i="1"/>
  <c r="D83" i="1"/>
  <c r="C83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T82" i="1"/>
  <c r="R82" i="1"/>
  <c r="S82" i="1" s="1"/>
  <c r="Q82" i="1"/>
  <c r="O82" i="1"/>
  <c r="P82" i="1" s="1"/>
  <c r="N82" i="1"/>
  <c r="M82" i="1"/>
  <c r="L82" i="1"/>
  <c r="K82" i="1"/>
  <c r="J82" i="1"/>
  <c r="I82" i="1"/>
  <c r="G82" i="1"/>
  <c r="B82" i="1" s="1"/>
  <c r="F82" i="1"/>
  <c r="H82" i="1" s="1"/>
  <c r="E82" i="1"/>
  <c r="D82" i="1"/>
  <c r="C82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T81" i="1"/>
  <c r="R81" i="1"/>
  <c r="S81" i="1" s="1"/>
  <c r="Q81" i="1"/>
  <c r="O81" i="1"/>
  <c r="P81" i="1" s="1"/>
  <c r="N81" i="1"/>
  <c r="M81" i="1"/>
  <c r="L81" i="1"/>
  <c r="K81" i="1"/>
  <c r="J81" i="1"/>
  <c r="I81" i="1"/>
  <c r="G81" i="1"/>
  <c r="B81" i="1" s="1"/>
  <c r="F81" i="1"/>
  <c r="A81" i="1" s="1"/>
  <c r="E81" i="1"/>
  <c r="D81" i="1"/>
  <c r="C81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T80" i="1"/>
  <c r="R80" i="1"/>
  <c r="S80" i="1" s="1"/>
  <c r="Q80" i="1"/>
  <c r="O80" i="1"/>
  <c r="P80" i="1" s="1"/>
  <c r="N80" i="1"/>
  <c r="M80" i="1"/>
  <c r="L80" i="1"/>
  <c r="K80" i="1"/>
  <c r="J80" i="1"/>
  <c r="I80" i="1"/>
  <c r="G80" i="1"/>
  <c r="B80" i="1" s="1"/>
  <c r="F80" i="1"/>
  <c r="E80" i="1"/>
  <c r="D80" i="1"/>
  <c r="C80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T79" i="1"/>
  <c r="R79" i="1"/>
  <c r="S79" i="1" s="1"/>
  <c r="Q79" i="1"/>
  <c r="O79" i="1"/>
  <c r="P79" i="1" s="1"/>
  <c r="N79" i="1"/>
  <c r="M79" i="1"/>
  <c r="L79" i="1"/>
  <c r="K79" i="1"/>
  <c r="J79" i="1"/>
  <c r="I79" i="1"/>
  <c r="G79" i="1"/>
  <c r="B79" i="1" s="1"/>
  <c r="F79" i="1"/>
  <c r="A79" i="1" s="1"/>
  <c r="E79" i="1"/>
  <c r="D79" i="1"/>
  <c r="C79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T78" i="1"/>
  <c r="R78" i="1"/>
  <c r="S78" i="1" s="1"/>
  <c r="Q78" i="1"/>
  <c r="O78" i="1"/>
  <c r="P78" i="1" s="1"/>
  <c r="N78" i="1"/>
  <c r="M78" i="1"/>
  <c r="L78" i="1"/>
  <c r="K78" i="1"/>
  <c r="J78" i="1"/>
  <c r="I78" i="1"/>
  <c r="G78" i="1"/>
  <c r="B78" i="1" s="1"/>
  <c r="F78" i="1"/>
  <c r="E78" i="1"/>
  <c r="D78" i="1"/>
  <c r="C78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T77" i="1"/>
  <c r="R77" i="1"/>
  <c r="S77" i="1" s="1"/>
  <c r="Q77" i="1"/>
  <c r="O77" i="1"/>
  <c r="P77" i="1" s="1"/>
  <c r="N77" i="1"/>
  <c r="M77" i="1"/>
  <c r="L77" i="1"/>
  <c r="K77" i="1"/>
  <c r="J77" i="1"/>
  <c r="I77" i="1"/>
  <c r="G77" i="1"/>
  <c r="B77" i="1" s="1"/>
  <c r="F77" i="1"/>
  <c r="H77" i="1" s="1"/>
  <c r="E77" i="1"/>
  <c r="D77" i="1"/>
  <c r="C77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T76" i="1"/>
  <c r="R76" i="1"/>
  <c r="S76" i="1" s="1"/>
  <c r="Q76" i="1"/>
  <c r="O76" i="1"/>
  <c r="P76" i="1" s="1"/>
  <c r="N76" i="1"/>
  <c r="M76" i="1"/>
  <c r="L76" i="1"/>
  <c r="K76" i="1"/>
  <c r="J76" i="1"/>
  <c r="I76" i="1"/>
  <c r="G76" i="1"/>
  <c r="B76" i="1" s="1"/>
  <c r="F76" i="1"/>
  <c r="A76" i="1" s="1"/>
  <c r="E76" i="1"/>
  <c r="D76" i="1"/>
  <c r="C76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T75" i="1"/>
  <c r="R75" i="1"/>
  <c r="S75" i="1" s="1"/>
  <c r="Q75" i="1"/>
  <c r="O75" i="1"/>
  <c r="P75" i="1" s="1"/>
  <c r="N75" i="1"/>
  <c r="M75" i="1"/>
  <c r="L75" i="1"/>
  <c r="K75" i="1"/>
  <c r="J75" i="1"/>
  <c r="I75" i="1"/>
  <c r="G75" i="1"/>
  <c r="B75" i="1" s="1"/>
  <c r="F75" i="1"/>
  <c r="A75" i="1" s="1"/>
  <c r="E75" i="1"/>
  <c r="D75" i="1"/>
  <c r="C75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T74" i="1"/>
  <c r="R74" i="1"/>
  <c r="S74" i="1" s="1"/>
  <c r="Q74" i="1"/>
  <c r="O74" i="1"/>
  <c r="P74" i="1" s="1"/>
  <c r="N74" i="1"/>
  <c r="M74" i="1"/>
  <c r="L74" i="1"/>
  <c r="K74" i="1"/>
  <c r="J74" i="1"/>
  <c r="I74" i="1"/>
  <c r="G74" i="1"/>
  <c r="B74" i="1" s="1"/>
  <c r="F74" i="1"/>
  <c r="H74" i="1" s="1"/>
  <c r="E74" i="1"/>
  <c r="D74" i="1"/>
  <c r="C74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T73" i="1"/>
  <c r="R73" i="1"/>
  <c r="S73" i="1" s="1"/>
  <c r="Q73" i="1"/>
  <c r="O73" i="1"/>
  <c r="P73" i="1" s="1"/>
  <c r="N73" i="1"/>
  <c r="M73" i="1"/>
  <c r="L73" i="1"/>
  <c r="K73" i="1"/>
  <c r="J73" i="1"/>
  <c r="I73" i="1"/>
  <c r="G73" i="1"/>
  <c r="B73" i="1" s="1"/>
  <c r="F73" i="1"/>
  <c r="A73" i="1" s="1"/>
  <c r="E73" i="1"/>
  <c r="D73" i="1"/>
  <c r="C73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T72" i="1"/>
  <c r="R72" i="1"/>
  <c r="S72" i="1" s="1"/>
  <c r="Q72" i="1"/>
  <c r="O72" i="1"/>
  <c r="P72" i="1" s="1"/>
  <c r="N72" i="1"/>
  <c r="M72" i="1"/>
  <c r="L72" i="1"/>
  <c r="K72" i="1"/>
  <c r="J72" i="1"/>
  <c r="I72" i="1"/>
  <c r="G72" i="1"/>
  <c r="B72" i="1" s="1"/>
  <c r="F72" i="1"/>
  <c r="A72" i="1" s="1"/>
  <c r="E72" i="1"/>
  <c r="D72" i="1"/>
  <c r="C72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T71" i="1"/>
  <c r="S71" i="1"/>
  <c r="R71" i="1"/>
  <c r="Q71" i="1"/>
  <c r="O71" i="1"/>
  <c r="P71" i="1" s="1"/>
  <c r="N71" i="1"/>
  <c r="M71" i="1"/>
  <c r="L71" i="1"/>
  <c r="K71" i="1"/>
  <c r="J71" i="1"/>
  <c r="I71" i="1"/>
  <c r="G71" i="1"/>
  <c r="B71" i="1" s="1"/>
  <c r="F71" i="1"/>
  <c r="A71" i="1" s="1"/>
  <c r="E71" i="1"/>
  <c r="D71" i="1"/>
  <c r="C71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T70" i="1"/>
  <c r="R70" i="1"/>
  <c r="S70" i="1" s="1"/>
  <c r="Q70" i="1"/>
  <c r="O70" i="1"/>
  <c r="P70" i="1" s="1"/>
  <c r="N70" i="1"/>
  <c r="M70" i="1"/>
  <c r="L70" i="1"/>
  <c r="K70" i="1"/>
  <c r="J70" i="1"/>
  <c r="I70" i="1"/>
  <c r="G70" i="1"/>
  <c r="B70" i="1" s="1"/>
  <c r="F70" i="1"/>
  <c r="A70" i="1" s="1"/>
  <c r="E70" i="1"/>
  <c r="D70" i="1"/>
  <c r="C70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T69" i="1"/>
  <c r="R69" i="1"/>
  <c r="S69" i="1" s="1"/>
  <c r="Q69" i="1"/>
  <c r="O69" i="1"/>
  <c r="P69" i="1" s="1"/>
  <c r="N69" i="1"/>
  <c r="M69" i="1"/>
  <c r="L69" i="1"/>
  <c r="K69" i="1"/>
  <c r="J69" i="1"/>
  <c r="I69" i="1"/>
  <c r="G69" i="1"/>
  <c r="B69" i="1" s="1"/>
  <c r="F69" i="1"/>
  <c r="A69" i="1" s="1"/>
  <c r="E69" i="1"/>
  <c r="D69" i="1"/>
  <c r="C69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T68" i="1"/>
  <c r="R68" i="1"/>
  <c r="S68" i="1" s="1"/>
  <c r="Q68" i="1"/>
  <c r="O68" i="1"/>
  <c r="P68" i="1" s="1"/>
  <c r="N68" i="1"/>
  <c r="M68" i="1"/>
  <c r="L68" i="1"/>
  <c r="K68" i="1"/>
  <c r="J68" i="1"/>
  <c r="I68" i="1"/>
  <c r="G68" i="1"/>
  <c r="B68" i="1" s="1"/>
  <c r="F68" i="1"/>
  <c r="A68" i="1" s="1"/>
  <c r="E68" i="1"/>
  <c r="D68" i="1"/>
  <c r="C68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T67" i="1"/>
  <c r="R67" i="1"/>
  <c r="S67" i="1" s="1"/>
  <c r="Q67" i="1"/>
  <c r="O67" i="1"/>
  <c r="P67" i="1" s="1"/>
  <c r="N67" i="1"/>
  <c r="M67" i="1"/>
  <c r="L67" i="1"/>
  <c r="K67" i="1"/>
  <c r="J67" i="1"/>
  <c r="I67" i="1"/>
  <c r="G67" i="1"/>
  <c r="B67" i="1" s="1"/>
  <c r="F67" i="1"/>
  <c r="E67" i="1"/>
  <c r="D67" i="1"/>
  <c r="C67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T66" i="1"/>
  <c r="R66" i="1"/>
  <c r="S66" i="1" s="1"/>
  <c r="Q66" i="1"/>
  <c r="O66" i="1"/>
  <c r="P66" i="1" s="1"/>
  <c r="N66" i="1"/>
  <c r="M66" i="1"/>
  <c r="L66" i="1"/>
  <c r="K66" i="1"/>
  <c r="J66" i="1"/>
  <c r="I66" i="1"/>
  <c r="G66" i="1"/>
  <c r="B66" i="1" s="1"/>
  <c r="F66" i="1"/>
  <c r="H66" i="1" s="1"/>
  <c r="E66" i="1"/>
  <c r="D66" i="1"/>
  <c r="C66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T65" i="1"/>
  <c r="R65" i="1"/>
  <c r="S65" i="1" s="1"/>
  <c r="Q65" i="1"/>
  <c r="O65" i="1"/>
  <c r="P65" i="1" s="1"/>
  <c r="N65" i="1"/>
  <c r="M65" i="1"/>
  <c r="L65" i="1"/>
  <c r="K65" i="1"/>
  <c r="J65" i="1"/>
  <c r="I65" i="1"/>
  <c r="G65" i="1"/>
  <c r="B65" i="1" s="1"/>
  <c r="F65" i="1"/>
  <c r="A65" i="1" s="1"/>
  <c r="E65" i="1"/>
  <c r="D65" i="1"/>
  <c r="C65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T64" i="1"/>
  <c r="R64" i="1"/>
  <c r="S64" i="1" s="1"/>
  <c r="Q64" i="1"/>
  <c r="P64" i="1"/>
  <c r="O64" i="1"/>
  <c r="N64" i="1"/>
  <c r="M64" i="1"/>
  <c r="L64" i="1"/>
  <c r="K64" i="1"/>
  <c r="J64" i="1"/>
  <c r="I64" i="1"/>
  <c r="G64" i="1"/>
  <c r="B64" i="1" s="1"/>
  <c r="F64" i="1"/>
  <c r="A64" i="1" s="1"/>
  <c r="E64" i="1"/>
  <c r="D64" i="1"/>
  <c r="C64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T63" i="1"/>
  <c r="R63" i="1"/>
  <c r="S63" i="1" s="1"/>
  <c r="Q63" i="1"/>
  <c r="O63" i="1"/>
  <c r="P63" i="1" s="1"/>
  <c r="N63" i="1"/>
  <c r="M63" i="1"/>
  <c r="L63" i="1"/>
  <c r="K63" i="1"/>
  <c r="J63" i="1"/>
  <c r="I63" i="1"/>
  <c r="G63" i="1"/>
  <c r="B63" i="1" s="1"/>
  <c r="F63" i="1"/>
  <c r="A63" i="1" s="1"/>
  <c r="E63" i="1"/>
  <c r="D63" i="1"/>
  <c r="C63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T62" i="1"/>
  <c r="R62" i="1"/>
  <c r="S62" i="1" s="1"/>
  <c r="Q62" i="1"/>
  <c r="O62" i="1"/>
  <c r="P62" i="1" s="1"/>
  <c r="N62" i="1"/>
  <c r="M62" i="1"/>
  <c r="L62" i="1"/>
  <c r="K62" i="1"/>
  <c r="J62" i="1"/>
  <c r="I62" i="1"/>
  <c r="G62" i="1"/>
  <c r="B62" i="1" s="1"/>
  <c r="F62" i="1"/>
  <c r="A62" i="1" s="1"/>
  <c r="E62" i="1"/>
  <c r="D62" i="1"/>
  <c r="C62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T61" i="1"/>
  <c r="R61" i="1"/>
  <c r="S61" i="1" s="1"/>
  <c r="Q61" i="1"/>
  <c r="O61" i="1"/>
  <c r="P61" i="1" s="1"/>
  <c r="N61" i="1"/>
  <c r="M61" i="1"/>
  <c r="L61" i="1"/>
  <c r="K61" i="1"/>
  <c r="J61" i="1"/>
  <c r="I61" i="1"/>
  <c r="G61" i="1"/>
  <c r="B61" i="1" s="1"/>
  <c r="F61" i="1"/>
  <c r="A61" i="1" s="1"/>
  <c r="E61" i="1"/>
  <c r="D61" i="1"/>
  <c r="C61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T60" i="1"/>
  <c r="R60" i="1"/>
  <c r="S60" i="1" s="1"/>
  <c r="Q60" i="1"/>
  <c r="O60" i="1"/>
  <c r="P60" i="1" s="1"/>
  <c r="N60" i="1"/>
  <c r="M60" i="1"/>
  <c r="L60" i="1"/>
  <c r="K60" i="1"/>
  <c r="J60" i="1"/>
  <c r="I60" i="1"/>
  <c r="G60" i="1"/>
  <c r="B60" i="1" s="1"/>
  <c r="F60" i="1"/>
  <c r="A60" i="1" s="1"/>
  <c r="E60" i="1"/>
  <c r="D60" i="1"/>
  <c r="C60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T59" i="1"/>
  <c r="R59" i="1"/>
  <c r="S59" i="1" s="1"/>
  <c r="Q59" i="1"/>
  <c r="O59" i="1"/>
  <c r="P59" i="1" s="1"/>
  <c r="N59" i="1"/>
  <c r="M59" i="1"/>
  <c r="L59" i="1"/>
  <c r="K59" i="1"/>
  <c r="J59" i="1"/>
  <c r="I59" i="1"/>
  <c r="G59" i="1"/>
  <c r="B59" i="1" s="1"/>
  <c r="F59" i="1"/>
  <c r="A59" i="1" s="1"/>
  <c r="E59" i="1"/>
  <c r="D59" i="1"/>
  <c r="C59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T58" i="1"/>
  <c r="R58" i="1"/>
  <c r="S58" i="1" s="1"/>
  <c r="Q58" i="1"/>
  <c r="O58" i="1"/>
  <c r="P58" i="1" s="1"/>
  <c r="N58" i="1"/>
  <c r="M58" i="1"/>
  <c r="L58" i="1"/>
  <c r="K58" i="1"/>
  <c r="J58" i="1"/>
  <c r="I58" i="1"/>
  <c r="G58" i="1"/>
  <c r="B58" i="1" s="1"/>
  <c r="F58" i="1"/>
  <c r="H58" i="1" s="1"/>
  <c r="E58" i="1"/>
  <c r="D58" i="1"/>
  <c r="C58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T57" i="1"/>
  <c r="R57" i="1"/>
  <c r="S57" i="1" s="1"/>
  <c r="Q57" i="1"/>
  <c r="O57" i="1"/>
  <c r="P57" i="1" s="1"/>
  <c r="N57" i="1"/>
  <c r="M57" i="1"/>
  <c r="L57" i="1"/>
  <c r="K57" i="1"/>
  <c r="J57" i="1"/>
  <c r="I57" i="1"/>
  <c r="G57" i="1"/>
  <c r="B57" i="1" s="1"/>
  <c r="F57" i="1"/>
  <c r="A57" i="1" s="1"/>
  <c r="E57" i="1"/>
  <c r="D57" i="1"/>
  <c r="C57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T56" i="1"/>
  <c r="R56" i="1"/>
  <c r="S56" i="1" s="1"/>
  <c r="Q56" i="1"/>
  <c r="O56" i="1"/>
  <c r="P56" i="1" s="1"/>
  <c r="N56" i="1"/>
  <c r="M56" i="1"/>
  <c r="L56" i="1"/>
  <c r="K56" i="1"/>
  <c r="J56" i="1"/>
  <c r="I56" i="1"/>
  <c r="G56" i="1"/>
  <c r="B56" i="1" s="1"/>
  <c r="F56" i="1"/>
  <c r="H56" i="1" s="1"/>
  <c r="E56" i="1"/>
  <c r="D56" i="1"/>
  <c r="C56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T55" i="1"/>
  <c r="R55" i="1"/>
  <c r="S55" i="1" s="1"/>
  <c r="Q55" i="1"/>
  <c r="O55" i="1"/>
  <c r="P55" i="1" s="1"/>
  <c r="N55" i="1"/>
  <c r="M55" i="1"/>
  <c r="L55" i="1"/>
  <c r="K55" i="1"/>
  <c r="J55" i="1"/>
  <c r="I55" i="1"/>
  <c r="G55" i="1"/>
  <c r="B55" i="1" s="1"/>
  <c r="F55" i="1"/>
  <c r="A55" i="1" s="1"/>
  <c r="E55" i="1"/>
  <c r="D55" i="1"/>
  <c r="C55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T54" i="1"/>
  <c r="R54" i="1"/>
  <c r="S54" i="1" s="1"/>
  <c r="Q54" i="1"/>
  <c r="O54" i="1"/>
  <c r="P54" i="1" s="1"/>
  <c r="N54" i="1"/>
  <c r="M54" i="1"/>
  <c r="L54" i="1"/>
  <c r="K54" i="1"/>
  <c r="J54" i="1"/>
  <c r="I54" i="1"/>
  <c r="G54" i="1"/>
  <c r="B54" i="1" s="1"/>
  <c r="F54" i="1"/>
  <c r="H54" i="1" s="1"/>
  <c r="E54" i="1"/>
  <c r="D54" i="1"/>
  <c r="C54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T53" i="1"/>
  <c r="R53" i="1"/>
  <c r="S53" i="1" s="1"/>
  <c r="Q53" i="1"/>
  <c r="O53" i="1"/>
  <c r="P53" i="1" s="1"/>
  <c r="N53" i="1"/>
  <c r="M53" i="1"/>
  <c r="L53" i="1"/>
  <c r="K53" i="1"/>
  <c r="J53" i="1"/>
  <c r="I53" i="1"/>
  <c r="G53" i="1"/>
  <c r="B53" i="1" s="1"/>
  <c r="F53" i="1"/>
  <c r="A53" i="1" s="1"/>
  <c r="E53" i="1"/>
  <c r="D53" i="1"/>
  <c r="C53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T52" i="1"/>
  <c r="R52" i="1"/>
  <c r="S52" i="1" s="1"/>
  <c r="Q52" i="1"/>
  <c r="O52" i="1"/>
  <c r="P52" i="1" s="1"/>
  <c r="N52" i="1"/>
  <c r="M52" i="1"/>
  <c r="L52" i="1"/>
  <c r="K52" i="1"/>
  <c r="J52" i="1"/>
  <c r="I52" i="1"/>
  <c r="G52" i="1"/>
  <c r="B52" i="1" s="1"/>
  <c r="F52" i="1"/>
  <c r="A52" i="1" s="1"/>
  <c r="E52" i="1"/>
  <c r="D52" i="1"/>
  <c r="C52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T51" i="1"/>
  <c r="R51" i="1"/>
  <c r="S51" i="1" s="1"/>
  <c r="Q51" i="1"/>
  <c r="O51" i="1"/>
  <c r="P51" i="1" s="1"/>
  <c r="N51" i="1"/>
  <c r="M51" i="1"/>
  <c r="L51" i="1"/>
  <c r="K51" i="1"/>
  <c r="J51" i="1"/>
  <c r="I51" i="1"/>
  <c r="G51" i="1"/>
  <c r="B51" i="1" s="1"/>
  <c r="F51" i="1"/>
  <c r="H51" i="1" s="1"/>
  <c r="E51" i="1"/>
  <c r="D51" i="1"/>
  <c r="C51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T50" i="1"/>
  <c r="R50" i="1"/>
  <c r="S50" i="1" s="1"/>
  <c r="Q50" i="1"/>
  <c r="O50" i="1"/>
  <c r="P50" i="1" s="1"/>
  <c r="N50" i="1"/>
  <c r="M50" i="1"/>
  <c r="L50" i="1"/>
  <c r="K50" i="1"/>
  <c r="J50" i="1"/>
  <c r="I50" i="1"/>
  <c r="G50" i="1"/>
  <c r="B50" i="1" s="1"/>
  <c r="F50" i="1"/>
  <c r="H50" i="1" s="1"/>
  <c r="E50" i="1"/>
  <c r="D50" i="1"/>
  <c r="C50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T49" i="1"/>
  <c r="R49" i="1"/>
  <c r="S49" i="1" s="1"/>
  <c r="Q49" i="1"/>
  <c r="O49" i="1"/>
  <c r="P49" i="1" s="1"/>
  <c r="N49" i="1"/>
  <c r="M49" i="1"/>
  <c r="L49" i="1"/>
  <c r="K49" i="1"/>
  <c r="J49" i="1"/>
  <c r="I49" i="1"/>
  <c r="G49" i="1"/>
  <c r="B49" i="1" s="1"/>
  <c r="F49" i="1"/>
  <c r="A49" i="1" s="1"/>
  <c r="E49" i="1"/>
  <c r="D49" i="1"/>
  <c r="C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T48" i="1"/>
  <c r="R48" i="1"/>
  <c r="S48" i="1" s="1"/>
  <c r="Q48" i="1"/>
  <c r="O48" i="1"/>
  <c r="P48" i="1" s="1"/>
  <c r="N48" i="1"/>
  <c r="M48" i="1"/>
  <c r="L48" i="1"/>
  <c r="K48" i="1"/>
  <c r="J48" i="1"/>
  <c r="I48" i="1"/>
  <c r="G48" i="1"/>
  <c r="B48" i="1" s="1"/>
  <c r="F48" i="1"/>
  <c r="A48" i="1" s="1"/>
  <c r="E48" i="1"/>
  <c r="D48" i="1"/>
  <c r="C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T47" i="1"/>
  <c r="R47" i="1"/>
  <c r="S47" i="1" s="1"/>
  <c r="Q47" i="1"/>
  <c r="O47" i="1"/>
  <c r="P47" i="1" s="1"/>
  <c r="N47" i="1"/>
  <c r="M47" i="1"/>
  <c r="L47" i="1"/>
  <c r="K47" i="1"/>
  <c r="J47" i="1"/>
  <c r="I47" i="1"/>
  <c r="G47" i="1"/>
  <c r="B47" i="1" s="1"/>
  <c r="F47" i="1"/>
  <c r="A47" i="1" s="1"/>
  <c r="E47" i="1"/>
  <c r="D47" i="1"/>
  <c r="C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T46" i="1"/>
  <c r="R46" i="1"/>
  <c r="S46" i="1" s="1"/>
  <c r="Q46" i="1"/>
  <c r="O46" i="1"/>
  <c r="P46" i="1" s="1"/>
  <c r="N46" i="1"/>
  <c r="M46" i="1"/>
  <c r="L46" i="1"/>
  <c r="K46" i="1"/>
  <c r="J46" i="1"/>
  <c r="I46" i="1"/>
  <c r="G46" i="1"/>
  <c r="B46" i="1" s="1"/>
  <c r="F46" i="1"/>
  <c r="H46" i="1" s="1"/>
  <c r="E46" i="1"/>
  <c r="D46" i="1"/>
  <c r="C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T45" i="1"/>
  <c r="R45" i="1"/>
  <c r="S45" i="1" s="1"/>
  <c r="Q45" i="1"/>
  <c r="O45" i="1"/>
  <c r="P45" i="1" s="1"/>
  <c r="N45" i="1"/>
  <c r="M45" i="1"/>
  <c r="L45" i="1"/>
  <c r="K45" i="1"/>
  <c r="J45" i="1"/>
  <c r="I45" i="1"/>
  <c r="G45" i="1"/>
  <c r="B45" i="1" s="1"/>
  <c r="F45" i="1"/>
  <c r="H45" i="1" s="1"/>
  <c r="E45" i="1"/>
  <c r="D45" i="1"/>
  <c r="C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T44" i="1"/>
  <c r="R44" i="1"/>
  <c r="S44" i="1" s="1"/>
  <c r="Q44" i="1"/>
  <c r="O44" i="1"/>
  <c r="P44" i="1" s="1"/>
  <c r="N44" i="1"/>
  <c r="M44" i="1"/>
  <c r="L44" i="1"/>
  <c r="K44" i="1"/>
  <c r="J44" i="1"/>
  <c r="I44" i="1"/>
  <c r="G44" i="1"/>
  <c r="B44" i="1" s="1"/>
  <c r="F44" i="1"/>
  <c r="A44" i="1" s="1"/>
  <c r="E44" i="1"/>
  <c r="D44" i="1"/>
  <c r="C44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T43" i="1"/>
  <c r="R43" i="1"/>
  <c r="S43" i="1" s="1"/>
  <c r="Q43" i="1"/>
  <c r="O43" i="1"/>
  <c r="P43" i="1" s="1"/>
  <c r="N43" i="1"/>
  <c r="M43" i="1"/>
  <c r="L43" i="1"/>
  <c r="K43" i="1"/>
  <c r="J43" i="1"/>
  <c r="I43" i="1"/>
  <c r="G43" i="1"/>
  <c r="F43" i="1"/>
  <c r="H43" i="1" s="1"/>
  <c r="E43" i="1"/>
  <c r="D43" i="1"/>
  <c r="C43" i="1"/>
  <c r="B43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T42" i="1"/>
  <c r="R42" i="1"/>
  <c r="S42" i="1" s="1"/>
  <c r="Q42" i="1"/>
  <c r="O42" i="1"/>
  <c r="P42" i="1" s="1"/>
  <c r="N42" i="1"/>
  <c r="M42" i="1"/>
  <c r="L42" i="1"/>
  <c r="K42" i="1"/>
  <c r="J42" i="1"/>
  <c r="I42" i="1"/>
  <c r="G42" i="1"/>
  <c r="B42" i="1" s="1"/>
  <c r="F42" i="1"/>
  <c r="H42" i="1" s="1"/>
  <c r="E42" i="1"/>
  <c r="D42" i="1"/>
  <c r="C42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T41" i="1"/>
  <c r="R41" i="1"/>
  <c r="S41" i="1" s="1"/>
  <c r="Q41" i="1"/>
  <c r="O41" i="1"/>
  <c r="P41" i="1" s="1"/>
  <c r="N41" i="1"/>
  <c r="M41" i="1"/>
  <c r="L41" i="1"/>
  <c r="K41" i="1"/>
  <c r="J41" i="1"/>
  <c r="I41" i="1"/>
  <c r="G41" i="1"/>
  <c r="B41" i="1" s="1"/>
  <c r="F41" i="1"/>
  <c r="A41" i="1" s="1"/>
  <c r="E41" i="1"/>
  <c r="D41" i="1"/>
  <c r="C41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T40" i="1"/>
  <c r="R40" i="1"/>
  <c r="S40" i="1" s="1"/>
  <c r="Q40" i="1"/>
  <c r="O40" i="1"/>
  <c r="P40" i="1" s="1"/>
  <c r="N40" i="1"/>
  <c r="M40" i="1"/>
  <c r="L40" i="1"/>
  <c r="K40" i="1"/>
  <c r="J40" i="1"/>
  <c r="I40" i="1"/>
  <c r="G40" i="1"/>
  <c r="B40" i="1" s="1"/>
  <c r="F40" i="1"/>
  <c r="A40" i="1" s="1"/>
  <c r="E40" i="1"/>
  <c r="D40" i="1"/>
  <c r="C40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T39" i="1"/>
  <c r="R39" i="1"/>
  <c r="S39" i="1" s="1"/>
  <c r="Q39" i="1"/>
  <c r="O39" i="1"/>
  <c r="P39" i="1" s="1"/>
  <c r="N39" i="1"/>
  <c r="M39" i="1"/>
  <c r="L39" i="1"/>
  <c r="K39" i="1"/>
  <c r="J39" i="1"/>
  <c r="I39" i="1"/>
  <c r="G39" i="1"/>
  <c r="B39" i="1" s="1"/>
  <c r="F39" i="1"/>
  <c r="A39" i="1" s="1"/>
  <c r="E39" i="1"/>
  <c r="D39" i="1"/>
  <c r="C39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T38" i="1"/>
  <c r="R38" i="1"/>
  <c r="S38" i="1" s="1"/>
  <c r="Q38" i="1"/>
  <c r="O38" i="1"/>
  <c r="P38" i="1" s="1"/>
  <c r="N38" i="1"/>
  <c r="M38" i="1"/>
  <c r="L38" i="1"/>
  <c r="K38" i="1"/>
  <c r="J38" i="1"/>
  <c r="I38" i="1"/>
  <c r="G38" i="1"/>
  <c r="B38" i="1" s="1"/>
  <c r="F38" i="1"/>
  <c r="H38" i="1" s="1"/>
  <c r="E38" i="1"/>
  <c r="D38" i="1"/>
  <c r="C38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T37" i="1"/>
  <c r="R37" i="1"/>
  <c r="S37" i="1" s="1"/>
  <c r="Q37" i="1"/>
  <c r="O37" i="1"/>
  <c r="P37" i="1" s="1"/>
  <c r="N37" i="1"/>
  <c r="M37" i="1"/>
  <c r="L37" i="1"/>
  <c r="K37" i="1"/>
  <c r="J37" i="1"/>
  <c r="I37" i="1"/>
  <c r="G37" i="1"/>
  <c r="B37" i="1" s="1"/>
  <c r="F37" i="1"/>
  <c r="A37" i="1" s="1"/>
  <c r="E37" i="1"/>
  <c r="D37" i="1"/>
  <c r="C37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T36" i="1"/>
  <c r="R36" i="1"/>
  <c r="S36" i="1" s="1"/>
  <c r="Q36" i="1"/>
  <c r="O36" i="1"/>
  <c r="P36" i="1" s="1"/>
  <c r="N36" i="1"/>
  <c r="M36" i="1"/>
  <c r="L36" i="1"/>
  <c r="K36" i="1"/>
  <c r="J36" i="1"/>
  <c r="I36" i="1"/>
  <c r="G36" i="1"/>
  <c r="B36" i="1" s="1"/>
  <c r="F36" i="1"/>
  <c r="A36" i="1" s="1"/>
  <c r="E36" i="1"/>
  <c r="D36" i="1"/>
  <c r="C36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T35" i="1"/>
  <c r="R35" i="1"/>
  <c r="S35" i="1" s="1"/>
  <c r="Q35" i="1"/>
  <c r="O35" i="1"/>
  <c r="P35" i="1" s="1"/>
  <c r="N35" i="1"/>
  <c r="M35" i="1"/>
  <c r="L35" i="1"/>
  <c r="K35" i="1"/>
  <c r="J35" i="1"/>
  <c r="I35" i="1"/>
  <c r="G35" i="1"/>
  <c r="B35" i="1" s="1"/>
  <c r="F35" i="1"/>
  <c r="A35" i="1" s="1"/>
  <c r="E35" i="1"/>
  <c r="D35" i="1"/>
  <c r="C35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T34" i="1"/>
  <c r="R34" i="1"/>
  <c r="S34" i="1" s="1"/>
  <c r="Q34" i="1"/>
  <c r="O34" i="1"/>
  <c r="P34" i="1" s="1"/>
  <c r="N34" i="1"/>
  <c r="M34" i="1"/>
  <c r="L34" i="1"/>
  <c r="K34" i="1"/>
  <c r="J34" i="1"/>
  <c r="I34" i="1"/>
  <c r="G34" i="1"/>
  <c r="B34" i="1" s="1"/>
  <c r="F34" i="1"/>
  <c r="H34" i="1" s="1"/>
  <c r="E34" i="1"/>
  <c r="D34" i="1"/>
  <c r="C34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T33" i="1"/>
  <c r="R33" i="1"/>
  <c r="S33" i="1" s="1"/>
  <c r="Q33" i="1"/>
  <c r="O33" i="1"/>
  <c r="P33" i="1" s="1"/>
  <c r="N33" i="1"/>
  <c r="M33" i="1"/>
  <c r="L33" i="1"/>
  <c r="K33" i="1"/>
  <c r="J33" i="1"/>
  <c r="I33" i="1"/>
  <c r="G33" i="1"/>
  <c r="B33" i="1" s="1"/>
  <c r="F33" i="1"/>
  <c r="A33" i="1" s="1"/>
  <c r="E33" i="1"/>
  <c r="D33" i="1"/>
  <c r="C33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T32" i="1"/>
  <c r="R32" i="1"/>
  <c r="S32" i="1" s="1"/>
  <c r="Q32" i="1"/>
  <c r="O32" i="1"/>
  <c r="P32" i="1" s="1"/>
  <c r="N32" i="1"/>
  <c r="M32" i="1"/>
  <c r="L32" i="1"/>
  <c r="K32" i="1"/>
  <c r="J32" i="1"/>
  <c r="I32" i="1"/>
  <c r="G32" i="1"/>
  <c r="B32" i="1" s="1"/>
  <c r="F32" i="1"/>
  <c r="A32" i="1" s="1"/>
  <c r="E32" i="1"/>
  <c r="D32" i="1"/>
  <c r="C32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T31" i="1"/>
  <c r="R31" i="1"/>
  <c r="S31" i="1" s="1"/>
  <c r="Q31" i="1"/>
  <c r="O31" i="1"/>
  <c r="P31" i="1" s="1"/>
  <c r="N31" i="1"/>
  <c r="M31" i="1"/>
  <c r="L31" i="1"/>
  <c r="K31" i="1"/>
  <c r="J31" i="1"/>
  <c r="I31" i="1"/>
  <c r="G31" i="1"/>
  <c r="B31" i="1" s="1"/>
  <c r="F31" i="1"/>
  <c r="A31" i="1" s="1"/>
  <c r="E31" i="1"/>
  <c r="D31" i="1"/>
  <c r="C31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T30" i="1"/>
  <c r="R30" i="1"/>
  <c r="S30" i="1" s="1"/>
  <c r="Q30" i="1"/>
  <c r="O30" i="1"/>
  <c r="P30" i="1" s="1"/>
  <c r="N30" i="1"/>
  <c r="M30" i="1"/>
  <c r="L30" i="1"/>
  <c r="K30" i="1"/>
  <c r="J30" i="1"/>
  <c r="I30" i="1"/>
  <c r="G30" i="1"/>
  <c r="B30" i="1" s="1"/>
  <c r="F30" i="1"/>
  <c r="A30" i="1" s="1"/>
  <c r="E30" i="1"/>
  <c r="D30" i="1"/>
  <c r="C30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T29" i="1"/>
  <c r="R29" i="1"/>
  <c r="S29" i="1" s="1"/>
  <c r="Q29" i="1"/>
  <c r="O29" i="1"/>
  <c r="P29" i="1" s="1"/>
  <c r="N29" i="1"/>
  <c r="M29" i="1"/>
  <c r="L29" i="1"/>
  <c r="K29" i="1"/>
  <c r="J29" i="1"/>
  <c r="I29" i="1"/>
  <c r="G29" i="1"/>
  <c r="B29" i="1" s="1"/>
  <c r="F29" i="1"/>
  <c r="A29" i="1" s="1"/>
  <c r="E29" i="1"/>
  <c r="D29" i="1"/>
  <c r="C29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T28" i="1"/>
  <c r="R28" i="1"/>
  <c r="S28" i="1" s="1"/>
  <c r="Q28" i="1"/>
  <c r="O28" i="1"/>
  <c r="P28" i="1" s="1"/>
  <c r="N28" i="1"/>
  <c r="M28" i="1"/>
  <c r="L28" i="1"/>
  <c r="K28" i="1"/>
  <c r="J28" i="1"/>
  <c r="I28" i="1"/>
  <c r="G28" i="1"/>
  <c r="B28" i="1" s="1"/>
  <c r="F28" i="1"/>
  <c r="A28" i="1" s="1"/>
  <c r="E28" i="1"/>
  <c r="D28" i="1"/>
  <c r="C28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T27" i="1"/>
  <c r="R27" i="1"/>
  <c r="S27" i="1" s="1"/>
  <c r="Q27" i="1"/>
  <c r="O27" i="1"/>
  <c r="P27" i="1" s="1"/>
  <c r="N27" i="1"/>
  <c r="M27" i="1"/>
  <c r="L27" i="1"/>
  <c r="K27" i="1"/>
  <c r="J27" i="1"/>
  <c r="I27" i="1"/>
  <c r="G27" i="1"/>
  <c r="B27" i="1" s="1"/>
  <c r="F27" i="1"/>
  <c r="A27" i="1" s="1"/>
  <c r="E27" i="1"/>
  <c r="D27" i="1"/>
  <c r="C27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T26" i="1"/>
  <c r="R26" i="1"/>
  <c r="S26" i="1" s="1"/>
  <c r="Q26" i="1"/>
  <c r="O26" i="1"/>
  <c r="P26" i="1" s="1"/>
  <c r="N26" i="1"/>
  <c r="M26" i="1"/>
  <c r="L26" i="1"/>
  <c r="K26" i="1"/>
  <c r="J26" i="1"/>
  <c r="I26" i="1"/>
  <c r="G26" i="1"/>
  <c r="B26" i="1" s="1"/>
  <c r="F26" i="1"/>
  <c r="H26" i="1" s="1"/>
  <c r="E26" i="1"/>
  <c r="D26" i="1"/>
  <c r="C26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T25" i="1"/>
  <c r="R25" i="1"/>
  <c r="S25" i="1" s="1"/>
  <c r="Q25" i="1"/>
  <c r="O25" i="1"/>
  <c r="P25" i="1" s="1"/>
  <c r="N25" i="1"/>
  <c r="M25" i="1"/>
  <c r="L25" i="1"/>
  <c r="K25" i="1"/>
  <c r="J25" i="1"/>
  <c r="I25" i="1"/>
  <c r="G25" i="1"/>
  <c r="B25" i="1" s="1"/>
  <c r="F25" i="1"/>
  <c r="A25" i="1" s="1"/>
  <c r="E25" i="1"/>
  <c r="D25" i="1"/>
  <c r="C25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T24" i="1"/>
  <c r="R24" i="1"/>
  <c r="S24" i="1" s="1"/>
  <c r="Q24" i="1"/>
  <c r="O24" i="1"/>
  <c r="P24" i="1" s="1"/>
  <c r="N24" i="1"/>
  <c r="M24" i="1"/>
  <c r="L24" i="1"/>
  <c r="K24" i="1"/>
  <c r="J24" i="1"/>
  <c r="I24" i="1"/>
  <c r="G24" i="1"/>
  <c r="B24" i="1" s="1"/>
  <c r="F24" i="1"/>
  <c r="A24" i="1" s="1"/>
  <c r="E24" i="1"/>
  <c r="D24" i="1"/>
  <c r="C24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T23" i="1"/>
  <c r="R23" i="1"/>
  <c r="S23" i="1" s="1"/>
  <c r="Q23" i="1"/>
  <c r="O23" i="1"/>
  <c r="P23" i="1" s="1"/>
  <c r="N23" i="1"/>
  <c r="M23" i="1"/>
  <c r="L23" i="1"/>
  <c r="K23" i="1"/>
  <c r="J23" i="1"/>
  <c r="I23" i="1"/>
  <c r="G23" i="1"/>
  <c r="B23" i="1" s="1"/>
  <c r="F23" i="1"/>
  <c r="E23" i="1"/>
  <c r="D23" i="1"/>
  <c r="C23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T22" i="1"/>
  <c r="R22" i="1"/>
  <c r="S22" i="1" s="1"/>
  <c r="Q22" i="1"/>
  <c r="O22" i="1"/>
  <c r="P22" i="1" s="1"/>
  <c r="N22" i="1"/>
  <c r="M22" i="1"/>
  <c r="L22" i="1"/>
  <c r="K22" i="1"/>
  <c r="J22" i="1"/>
  <c r="I22" i="1"/>
  <c r="G22" i="1"/>
  <c r="B22" i="1" s="1"/>
  <c r="F22" i="1"/>
  <c r="H22" i="1" s="1"/>
  <c r="E22" i="1"/>
  <c r="D22" i="1"/>
  <c r="C22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T21" i="1"/>
  <c r="R21" i="1"/>
  <c r="S21" i="1" s="1"/>
  <c r="Q21" i="1"/>
  <c r="O21" i="1"/>
  <c r="P21" i="1" s="1"/>
  <c r="N21" i="1"/>
  <c r="M21" i="1"/>
  <c r="L21" i="1"/>
  <c r="K21" i="1"/>
  <c r="J21" i="1"/>
  <c r="I21" i="1"/>
  <c r="G21" i="1"/>
  <c r="B21" i="1" s="1"/>
  <c r="F21" i="1"/>
  <c r="A21" i="1" s="1"/>
  <c r="E21" i="1"/>
  <c r="D21" i="1"/>
  <c r="C21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T20" i="1"/>
  <c r="R20" i="1"/>
  <c r="S20" i="1" s="1"/>
  <c r="Q20" i="1"/>
  <c r="O20" i="1"/>
  <c r="P20" i="1" s="1"/>
  <c r="N20" i="1"/>
  <c r="M20" i="1"/>
  <c r="L20" i="1"/>
  <c r="K20" i="1"/>
  <c r="J20" i="1"/>
  <c r="I20" i="1"/>
  <c r="G20" i="1"/>
  <c r="B20" i="1" s="1"/>
  <c r="F20" i="1"/>
  <c r="E20" i="1"/>
  <c r="D20" i="1"/>
  <c r="C20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T19" i="1"/>
  <c r="R19" i="1"/>
  <c r="S19" i="1" s="1"/>
  <c r="Q19" i="1"/>
  <c r="O19" i="1"/>
  <c r="P19" i="1" s="1"/>
  <c r="N19" i="1"/>
  <c r="M19" i="1"/>
  <c r="L19" i="1"/>
  <c r="K19" i="1"/>
  <c r="J19" i="1"/>
  <c r="I19" i="1"/>
  <c r="G19" i="1"/>
  <c r="B19" i="1" s="1"/>
  <c r="F19" i="1"/>
  <c r="H19" i="1" s="1"/>
  <c r="E19" i="1"/>
  <c r="D19" i="1"/>
  <c r="C19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T18" i="1"/>
  <c r="R18" i="1"/>
  <c r="S18" i="1" s="1"/>
  <c r="Q18" i="1"/>
  <c r="O18" i="1"/>
  <c r="P18" i="1" s="1"/>
  <c r="N18" i="1"/>
  <c r="M18" i="1"/>
  <c r="L18" i="1"/>
  <c r="K18" i="1"/>
  <c r="J18" i="1"/>
  <c r="I18" i="1"/>
  <c r="G18" i="1"/>
  <c r="B18" i="1" s="1"/>
  <c r="F18" i="1"/>
  <c r="H18" i="1" s="1"/>
  <c r="E18" i="1"/>
  <c r="D18" i="1"/>
  <c r="C18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T17" i="1"/>
  <c r="R17" i="1"/>
  <c r="S17" i="1" s="1"/>
  <c r="Q17" i="1"/>
  <c r="O17" i="1"/>
  <c r="P17" i="1" s="1"/>
  <c r="N17" i="1"/>
  <c r="M17" i="1"/>
  <c r="L17" i="1"/>
  <c r="K17" i="1"/>
  <c r="J17" i="1"/>
  <c r="I17" i="1"/>
  <c r="G17" i="1"/>
  <c r="B17" i="1" s="1"/>
  <c r="F17" i="1"/>
  <c r="A17" i="1" s="1"/>
  <c r="E17" i="1"/>
  <c r="D17" i="1"/>
  <c r="C17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T16" i="1"/>
  <c r="R16" i="1"/>
  <c r="S16" i="1" s="1"/>
  <c r="Q16" i="1"/>
  <c r="O16" i="1"/>
  <c r="P16" i="1" s="1"/>
  <c r="N16" i="1"/>
  <c r="M16" i="1"/>
  <c r="L16" i="1"/>
  <c r="K16" i="1"/>
  <c r="J16" i="1"/>
  <c r="I16" i="1"/>
  <c r="G16" i="1"/>
  <c r="B16" i="1" s="1"/>
  <c r="F16" i="1"/>
  <c r="A16" i="1" s="1"/>
  <c r="E16" i="1"/>
  <c r="D16" i="1"/>
  <c r="C16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T15" i="1"/>
  <c r="R15" i="1"/>
  <c r="S15" i="1" s="1"/>
  <c r="Q15" i="1"/>
  <c r="O15" i="1"/>
  <c r="P15" i="1" s="1"/>
  <c r="N15" i="1"/>
  <c r="M15" i="1"/>
  <c r="L15" i="1"/>
  <c r="K15" i="1"/>
  <c r="J15" i="1"/>
  <c r="I15" i="1"/>
  <c r="G15" i="1"/>
  <c r="B15" i="1" s="1"/>
  <c r="F15" i="1"/>
  <c r="E15" i="1"/>
  <c r="D15" i="1"/>
  <c r="C15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T14" i="1"/>
  <c r="R14" i="1"/>
  <c r="S14" i="1" s="1"/>
  <c r="Q14" i="1"/>
  <c r="O14" i="1"/>
  <c r="P14" i="1" s="1"/>
  <c r="N14" i="1"/>
  <c r="M14" i="1"/>
  <c r="L14" i="1"/>
  <c r="K14" i="1"/>
  <c r="J14" i="1"/>
  <c r="I14" i="1"/>
  <c r="G14" i="1"/>
  <c r="B14" i="1" s="1"/>
  <c r="F14" i="1"/>
  <c r="A14" i="1" s="1"/>
  <c r="E14" i="1"/>
  <c r="D14" i="1"/>
  <c r="C14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T13" i="1"/>
  <c r="R13" i="1"/>
  <c r="S13" i="1" s="1"/>
  <c r="Q13" i="1"/>
  <c r="O13" i="1"/>
  <c r="P13" i="1" s="1"/>
  <c r="N13" i="1"/>
  <c r="M13" i="1"/>
  <c r="L13" i="1"/>
  <c r="K13" i="1"/>
  <c r="J13" i="1"/>
  <c r="I13" i="1"/>
  <c r="G13" i="1"/>
  <c r="B13" i="1" s="1"/>
  <c r="F13" i="1"/>
  <c r="H13" i="1" s="1"/>
  <c r="E13" i="1"/>
  <c r="D13" i="1"/>
  <c r="C13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T12" i="1"/>
  <c r="R12" i="1"/>
  <c r="S12" i="1" s="1"/>
  <c r="Q12" i="1"/>
  <c r="O12" i="1"/>
  <c r="P12" i="1" s="1"/>
  <c r="N12" i="1"/>
  <c r="M12" i="1"/>
  <c r="L12" i="1"/>
  <c r="K12" i="1"/>
  <c r="J12" i="1"/>
  <c r="I12" i="1"/>
  <c r="G12" i="1"/>
  <c r="B12" i="1" s="1"/>
  <c r="F12" i="1"/>
  <c r="E12" i="1"/>
  <c r="D12" i="1"/>
  <c r="C12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T11" i="1"/>
  <c r="R11" i="1"/>
  <c r="S11" i="1" s="1"/>
  <c r="Q11" i="1"/>
  <c r="O11" i="1"/>
  <c r="P11" i="1" s="1"/>
  <c r="N11" i="1"/>
  <c r="M11" i="1"/>
  <c r="L11" i="1"/>
  <c r="K11" i="1"/>
  <c r="J11" i="1"/>
  <c r="I11" i="1"/>
  <c r="G11" i="1"/>
  <c r="B11" i="1" s="1"/>
  <c r="F11" i="1"/>
  <c r="A11" i="1" s="1"/>
  <c r="E11" i="1"/>
  <c r="D11" i="1"/>
  <c r="C11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T10" i="1"/>
  <c r="R10" i="1"/>
  <c r="S10" i="1" s="1"/>
  <c r="Q10" i="1"/>
  <c r="O10" i="1"/>
  <c r="P10" i="1" s="1"/>
  <c r="N10" i="1"/>
  <c r="M10" i="1"/>
  <c r="L10" i="1"/>
  <c r="K10" i="1"/>
  <c r="J10" i="1"/>
  <c r="I10" i="1"/>
  <c r="G10" i="1"/>
  <c r="B10" i="1" s="1"/>
  <c r="F10" i="1"/>
  <c r="E10" i="1"/>
  <c r="D10" i="1"/>
  <c r="C10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T9" i="1"/>
  <c r="R9" i="1"/>
  <c r="S9" i="1" s="1"/>
  <c r="Q9" i="1"/>
  <c r="O9" i="1"/>
  <c r="P9" i="1" s="1"/>
  <c r="N9" i="1"/>
  <c r="M9" i="1"/>
  <c r="L9" i="1"/>
  <c r="K9" i="1"/>
  <c r="J9" i="1"/>
  <c r="I9" i="1"/>
  <c r="G9" i="1"/>
  <c r="B9" i="1" s="1"/>
  <c r="F9" i="1"/>
  <c r="A9" i="1" s="1"/>
  <c r="E9" i="1"/>
  <c r="D9" i="1"/>
  <c r="C9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T8" i="1"/>
  <c r="R8" i="1"/>
  <c r="S8" i="1" s="1"/>
  <c r="Q8" i="1"/>
  <c r="O8" i="1"/>
  <c r="P8" i="1" s="1"/>
  <c r="N8" i="1"/>
  <c r="M8" i="1"/>
  <c r="L8" i="1"/>
  <c r="K8" i="1"/>
  <c r="J8" i="1"/>
  <c r="I8" i="1"/>
  <c r="G8" i="1"/>
  <c r="B8" i="1" s="1"/>
  <c r="F8" i="1"/>
  <c r="H8" i="1" s="1"/>
  <c r="E8" i="1"/>
  <c r="D8" i="1"/>
  <c r="C8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T7" i="1"/>
  <c r="R7" i="1"/>
  <c r="S7" i="1" s="1"/>
  <c r="Q7" i="1"/>
  <c r="O7" i="1"/>
  <c r="P7" i="1" s="1"/>
  <c r="N7" i="1"/>
  <c r="M7" i="1"/>
  <c r="L7" i="1"/>
  <c r="K7" i="1"/>
  <c r="J7" i="1"/>
  <c r="I7" i="1"/>
  <c r="G7" i="1"/>
  <c r="B7" i="1" s="1"/>
  <c r="F7" i="1"/>
  <c r="A7" i="1" s="1"/>
  <c r="E7" i="1"/>
  <c r="D7" i="1"/>
  <c r="C7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T6" i="1"/>
  <c r="R6" i="1"/>
  <c r="S6" i="1" s="1"/>
  <c r="Q6" i="1"/>
  <c r="O6" i="1"/>
  <c r="P6" i="1" s="1"/>
  <c r="N6" i="1"/>
  <c r="M6" i="1"/>
  <c r="L6" i="1"/>
  <c r="K6" i="1"/>
  <c r="J6" i="1"/>
  <c r="I6" i="1"/>
  <c r="G6" i="1"/>
  <c r="B6" i="1" s="1"/>
  <c r="F6" i="1"/>
  <c r="A6" i="1" s="1"/>
  <c r="E6" i="1"/>
  <c r="D6" i="1"/>
  <c r="C6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T5" i="1"/>
  <c r="R5" i="1"/>
  <c r="S5" i="1" s="1"/>
  <c r="Q5" i="1"/>
  <c r="O5" i="1"/>
  <c r="P5" i="1" s="1"/>
  <c r="N5" i="1"/>
  <c r="M5" i="1"/>
  <c r="L5" i="1"/>
  <c r="K5" i="1"/>
  <c r="J5" i="1"/>
  <c r="I5" i="1"/>
  <c r="G5" i="1"/>
  <c r="B5" i="1" s="1"/>
  <c r="F5" i="1"/>
  <c r="A5" i="1" s="1"/>
  <c r="E5" i="1"/>
  <c r="D5" i="1"/>
  <c r="C5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T4" i="1"/>
  <c r="R4" i="1"/>
  <c r="S4" i="1" s="1"/>
  <c r="Q4" i="1"/>
  <c r="O4" i="1"/>
  <c r="P4" i="1" s="1"/>
  <c r="N4" i="1"/>
  <c r="M4" i="1"/>
  <c r="L4" i="1"/>
  <c r="K4" i="1"/>
  <c r="J4" i="1"/>
  <c r="I4" i="1"/>
  <c r="G4" i="1"/>
  <c r="B4" i="1" s="1"/>
  <c r="F4" i="1"/>
  <c r="H4" i="1" s="1"/>
  <c r="E4" i="1"/>
  <c r="D4" i="1"/>
  <c r="C4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T3" i="1"/>
  <c r="R3" i="1"/>
  <c r="S3" i="1" s="1"/>
  <c r="Q3" i="1"/>
  <c r="O3" i="1"/>
  <c r="P3" i="1" s="1"/>
  <c r="N3" i="1"/>
  <c r="M3" i="1"/>
  <c r="L3" i="1"/>
  <c r="K3" i="1"/>
  <c r="J3" i="1"/>
  <c r="I3" i="1"/>
  <c r="G3" i="1"/>
  <c r="B3" i="1" s="1"/>
  <c r="F3" i="1"/>
  <c r="A3" i="1" s="1"/>
  <c r="E3" i="1"/>
  <c r="D3" i="1"/>
  <c r="C3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T2" i="1"/>
  <c r="R2" i="1"/>
  <c r="S2" i="1" s="1"/>
  <c r="Q2" i="1"/>
  <c r="O2" i="1"/>
  <c r="P2" i="1" s="1"/>
  <c r="N2" i="1"/>
  <c r="M2" i="1"/>
  <c r="L2" i="1"/>
  <c r="K2" i="1"/>
  <c r="J2" i="1"/>
  <c r="I2" i="1"/>
  <c r="G2" i="1"/>
  <c r="B2" i="1" s="1"/>
  <c r="F2" i="1"/>
  <c r="H2" i="1" s="1"/>
  <c r="E2" i="1"/>
  <c r="D2" i="1"/>
  <c r="C2" i="1"/>
  <c r="A54" i="1" l="1"/>
  <c r="H64" i="1"/>
  <c r="A177" i="1"/>
  <c r="A124" i="1"/>
  <c r="A315" i="1"/>
  <c r="A83" i="1"/>
  <c r="H33" i="1"/>
  <c r="A145" i="1"/>
  <c r="A323" i="1"/>
  <c r="H171" i="1"/>
  <c r="A224" i="1"/>
  <c r="H246" i="1"/>
  <c r="H75" i="1"/>
  <c r="H128" i="1"/>
  <c r="H164" i="1"/>
  <c r="A129" i="1"/>
  <c r="A132" i="1"/>
  <c r="A153" i="1"/>
  <c r="A156" i="1"/>
  <c r="A248" i="1"/>
  <c r="A280" i="1"/>
  <c r="A125" i="1"/>
  <c r="H172" i="1"/>
  <c r="H203" i="1"/>
  <c r="A169" i="1"/>
  <c r="A173" i="1"/>
  <c r="H72" i="1"/>
  <c r="H199" i="1"/>
  <c r="A212" i="1"/>
  <c r="H61" i="1"/>
  <c r="A101" i="1"/>
  <c r="H107" i="1"/>
  <c r="A120" i="1"/>
  <c r="A275" i="1"/>
  <c r="A291" i="1"/>
  <c r="A144" i="1"/>
  <c r="H147" i="1"/>
  <c r="A165" i="1"/>
  <c r="A235" i="1"/>
  <c r="H32" i="1"/>
  <c r="A188" i="1"/>
  <c r="H243" i="1"/>
  <c r="A187" i="1"/>
  <c r="A227" i="1"/>
  <c r="A240" i="1"/>
  <c r="H11" i="1"/>
  <c r="A46" i="1"/>
  <c r="A304" i="1"/>
  <c r="H41" i="1"/>
  <c r="H62" i="1"/>
  <c r="H192" i="1"/>
  <c r="H200" i="1"/>
  <c r="A254" i="1"/>
  <c r="H312" i="1"/>
  <c r="A269" i="1"/>
  <c r="A288" i="1"/>
  <c r="A307" i="1"/>
  <c r="H93" i="1"/>
  <c r="H94" i="1"/>
  <c r="A104" i="1"/>
  <c r="A123" i="1"/>
  <c r="H136" i="1"/>
  <c r="H155" i="1"/>
  <c r="H176" i="1"/>
  <c r="H184" i="1"/>
  <c r="A205" i="1"/>
  <c r="A215" i="1"/>
  <c r="A238" i="1"/>
  <c r="H267" i="1"/>
  <c r="A272" i="1"/>
  <c r="A278" i="1"/>
  <c r="A302" i="1"/>
  <c r="H24" i="1"/>
  <c r="H29" i="1"/>
  <c r="A56" i="1"/>
  <c r="H59" i="1"/>
  <c r="H112" i="1"/>
  <c r="H159" i="1"/>
  <c r="H175" i="1"/>
  <c r="A204" i="1"/>
  <c r="H208" i="1"/>
  <c r="H218" i="1"/>
  <c r="H219" i="1"/>
  <c r="H241" i="1"/>
  <c r="A301" i="1"/>
  <c r="A324" i="1"/>
  <c r="H16" i="1"/>
  <c r="A86" i="1"/>
  <c r="A127" i="1"/>
  <c r="A141" i="1"/>
  <c r="H168" i="1"/>
  <c r="A256" i="1"/>
  <c r="H270" i="1"/>
  <c r="H310" i="1"/>
  <c r="H30" i="1"/>
  <c r="H27" i="1"/>
  <c r="H53" i="1"/>
  <c r="A85" i="1"/>
  <c r="H88" i="1"/>
  <c r="A99" i="1"/>
  <c r="A189" i="1"/>
  <c r="H207" i="1"/>
  <c r="A245" i="1"/>
  <c r="A251" i="1"/>
  <c r="A285" i="1"/>
  <c r="A167" i="1"/>
  <c r="H115" i="1"/>
  <c r="H151" i="1"/>
  <c r="H191" i="1"/>
  <c r="H21" i="1"/>
  <c r="H40" i="1"/>
  <c r="A261" i="1"/>
  <c r="A317" i="1"/>
  <c r="H7" i="1"/>
  <c r="H5" i="1"/>
  <c r="A8" i="1"/>
  <c r="A19" i="1"/>
  <c r="H35" i="1"/>
  <c r="A38" i="1"/>
  <c r="A43" i="1"/>
  <c r="H69" i="1"/>
  <c r="A22" i="1"/>
  <c r="A139" i="1"/>
  <c r="H139" i="1"/>
  <c r="H78" i="1"/>
  <c r="A78" i="1"/>
  <c r="A96" i="1"/>
  <c r="A143" i="1"/>
  <c r="H143" i="1"/>
  <c r="A148" i="1"/>
  <c r="H148" i="1"/>
  <c r="A67" i="1"/>
  <c r="H67" i="1"/>
  <c r="H119" i="1"/>
  <c r="A119" i="1"/>
  <c r="H25" i="1"/>
  <c r="H37" i="1"/>
  <c r="A51" i="1"/>
  <c r="H102" i="1"/>
  <c r="A102" i="1"/>
  <c r="A13" i="1"/>
  <c r="A91" i="1"/>
  <c r="H91" i="1"/>
  <c r="H9" i="1"/>
  <c r="A45" i="1"/>
  <c r="H48" i="1"/>
  <c r="H70" i="1"/>
  <c r="A77" i="1"/>
  <c r="A80" i="1"/>
  <c r="H80" i="1"/>
  <c r="A135" i="1"/>
  <c r="A181" i="1"/>
  <c r="A197" i="1"/>
  <c r="A211" i="1"/>
  <c r="A110" i="1"/>
  <c r="A131" i="1"/>
  <c r="H232" i="1"/>
  <c r="H259" i="1"/>
  <c r="H283" i="1"/>
  <c r="A294" i="1"/>
  <c r="A109" i="1"/>
  <c r="H126" i="1"/>
  <c r="A133" i="1"/>
  <c r="A137" i="1"/>
  <c r="H163" i="1"/>
  <c r="A193" i="1"/>
  <c r="A209" i="1"/>
  <c r="H220" i="1"/>
  <c r="A222" i="1"/>
  <c r="A293" i="1"/>
  <c r="H320" i="1"/>
  <c r="H318" i="1"/>
  <c r="H160" i="1"/>
  <c r="H179" i="1"/>
  <c r="H195" i="1"/>
  <c r="H262" i="1"/>
  <c r="H264" i="1"/>
  <c r="H286" i="1"/>
  <c r="H299" i="1"/>
  <c r="H140" i="1"/>
  <c r="H152" i="1"/>
  <c r="A157" i="1"/>
  <c r="H180" i="1"/>
  <c r="A185" i="1"/>
  <c r="H196" i="1"/>
  <c r="A201" i="1"/>
  <c r="A229" i="1"/>
  <c r="A253" i="1"/>
  <c r="A277" i="1"/>
  <c r="H296" i="1"/>
  <c r="A309" i="1"/>
  <c r="A149" i="1"/>
  <c r="A161" i="1"/>
  <c r="A214" i="1"/>
  <c r="A216" i="1"/>
  <c r="H225" i="1"/>
  <c r="A237" i="1"/>
  <c r="A4" i="1"/>
  <c r="H10" i="1"/>
  <c r="A10" i="1"/>
  <c r="A12" i="1"/>
  <c r="H12" i="1"/>
  <c r="A15" i="1"/>
  <c r="H15" i="1"/>
  <c r="A20" i="1"/>
  <c r="H20" i="1"/>
  <c r="H6" i="1"/>
  <c r="H14" i="1"/>
  <c r="H17" i="1"/>
  <c r="A23" i="1"/>
  <c r="H23" i="1"/>
  <c r="A2" i="1"/>
  <c r="H3" i="1"/>
  <c r="A18" i="1"/>
  <c r="A26" i="1"/>
  <c r="A34" i="1"/>
  <c r="A42" i="1"/>
  <c r="A50" i="1"/>
  <c r="A58" i="1"/>
  <c r="A66" i="1"/>
  <c r="A74" i="1"/>
  <c r="A82" i="1"/>
  <c r="A90" i="1"/>
  <c r="A98" i="1"/>
  <c r="A106" i="1"/>
  <c r="A114" i="1"/>
  <c r="A117" i="1"/>
  <c r="H134" i="1"/>
  <c r="A134" i="1"/>
  <c r="H142" i="1"/>
  <c r="A142" i="1"/>
  <c r="H150" i="1"/>
  <c r="A150" i="1"/>
  <c r="H158" i="1"/>
  <c r="A158" i="1"/>
  <c r="H49" i="1"/>
  <c r="H57" i="1"/>
  <c r="H65" i="1"/>
  <c r="H73" i="1"/>
  <c r="H81" i="1"/>
  <c r="H89" i="1"/>
  <c r="H97" i="1"/>
  <c r="H105" i="1"/>
  <c r="H113" i="1"/>
  <c r="H28" i="1"/>
  <c r="H36" i="1"/>
  <c r="H44" i="1"/>
  <c r="H52" i="1"/>
  <c r="H60" i="1"/>
  <c r="H68" i="1"/>
  <c r="H76" i="1"/>
  <c r="H84" i="1"/>
  <c r="H92" i="1"/>
  <c r="H100" i="1"/>
  <c r="H108" i="1"/>
  <c r="H116" i="1"/>
  <c r="H122" i="1"/>
  <c r="H31" i="1"/>
  <c r="H39" i="1"/>
  <c r="H47" i="1"/>
  <c r="H55" i="1"/>
  <c r="H63" i="1"/>
  <c r="H71" i="1"/>
  <c r="H79" i="1"/>
  <c r="H87" i="1"/>
  <c r="H95" i="1"/>
  <c r="H103" i="1"/>
  <c r="H111" i="1"/>
  <c r="A121" i="1"/>
  <c r="H118" i="1"/>
  <c r="A166" i="1"/>
  <c r="A174" i="1"/>
  <c r="A182" i="1"/>
  <c r="A190" i="1"/>
  <c r="A198" i="1"/>
  <c r="A206" i="1"/>
  <c r="A228" i="1"/>
  <c r="H228" i="1"/>
  <c r="A247" i="1"/>
  <c r="H247" i="1"/>
  <c r="H257" i="1"/>
  <c r="A273" i="1"/>
  <c r="H273" i="1"/>
  <c r="A297" i="1"/>
  <c r="H297" i="1"/>
  <c r="A230" i="1"/>
  <c r="A239" i="1"/>
  <c r="H239" i="1"/>
  <c r="H130" i="1"/>
  <c r="H138" i="1"/>
  <c r="H146" i="1"/>
  <c r="H154" i="1"/>
  <c r="H162" i="1"/>
  <c r="H170" i="1"/>
  <c r="H178" i="1"/>
  <c r="H186" i="1"/>
  <c r="H194" i="1"/>
  <c r="H202" i="1"/>
  <c r="H210" i="1"/>
  <c r="H217" i="1"/>
  <c r="H249" i="1"/>
  <c r="A281" i="1"/>
  <c r="H281" i="1"/>
  <c r="A213" i="1"/>
  <c r="A221" i="1"/>
  <c r="H223" i="1"/>
  <c r="A231" i="1"/>
  <c r="H231" i="1"/>
  <c r="A265" i="1"/>
  <c r="H265" i="1"/>
  <c r="A305" i="1"/>
  <c r="H305" i="1"/>
  <c r="A255" i="1"/>
  <c r="H255" i="1"/>
  <c r="A289" i="1"/>
  <c r="H289" i="1"/>
  <c r="A313" i="1"/>
  <c r="H313" i="1"/>
  <c r="H233" i="1"/>
  <c r="A321" i="1"/>
  <c r="H321" i="1"/>
  <c r="H236" i="1"/>
  <c r="H244" i="1"/>
  <c r="H252" i="1"/>
  <c r="H260" i="1"/>
  <c r="H268" i="1"/>
  <c r="H276" i="1"/>
  <c r="H284" i="1"/>
  <c r="H292" i="1"/>
  <c r="H300" i="1"/>
  <c r="H308" i="1"/>
  <c r="H316" i="1"/>
  <c r="H263" i="1"/>
  <c r="H271" i="1"/>
  <c r="H279" i="1"/>
  <c r="H287" i="1"/>
  <c r="H295" i="1"/>
  <c r="H303" i="1"/>
  <c r="H311" i="1"/>
  <c r="H319" i="1"/>
  <c r="H226" i="1"/>
  <c r="H234" i="1"/>
  <c r="H242" i="1"/>
  <c r="H250" i="1"/>
  <c r="H258" i="1"/>
  <c r="H266" i="1"/>
  <c r="H274" i="1"/>
  <c r="H282" i="1"/>
  <c r="H290" i="1"/>
  <c r="H298" i="1"/>
  <c r="H306" i="1"/>
  <c r="H314" i="1"/>
  <c r="H322" i="1"/>
  <c r="U318" i="1" l="1"/>
  <c r="U310" i="1"/>
  <c r="U302" i="1"/>
  <c r="U294" i="1"/>
  <c r="U286" i="1"/>
  <c r="U278" i="1"/>
  <c r="U270" i="1"/>
  <c r="U262" i="1"/>
  <c r="U254" i="1"/>
  <c r="U246" i="1"/>
  <c r="U238" i="1"/>
  <c r="U230" i="1"/>
  <c r="U222" i="1"/>
  <c r="U214" i="1"/>
  <c r="U323" i="1"/>
  <c r="U315" i="1"/>
  <c r="U307" i="1"/>
  <c r="U299" i="1"/>
  <c r="U291" i="1"/>
  <c r="U283" i="1"/>
  <c r="U275" i="1"/>
  <c r="U267" i="1"/>
  <c r="U259" i="1"/>
  <c r="U251" i="1"/>
  <c r="U243" i="1"/>
  <c r="U235" i="1"/>
  <c r="U227" i="1"/>
  <c r="U219" i="1"/>
  <c r="U320" i="1"/>
  <c r="U312" i="1"/>
  <c r="U304" i="1"/>
  <c r="U296" i="1"/>
  <c r="U288" i="1"/>
  <c r="U280" i="1"/>
  <c r="U272" i="1"/>
  <c r="U264" i="1"/>
  <c r="U256" i="1"/>
  <c r="U248" i="1"/>
  <c r="U240" i="1"/>
  <c r="U232" i="1"/>
  <c r="U317" i="1"/>
  <c r="U309" i="1"/>
  <c r="U301" i="1"/>
  <c r="U293" i="1"/>
  <c r="U285" i="1"/>
  <c r="U277" i="1"/>
  <c r="U269" i="1"/>
  <c r="U261" i="1"/>
  <c r="U253" i="1"/>
  <c r="U245" i="1"/>
  <c r="U237" i="1"/>
  <c r="U229" i="1"/>
  <c r="U322" i="1"/>
  <c r="U314" i="1"/>
  <c r="U306" i="1"/>
  <c r="U298" i="1"/>
  <c r="U290" i="1"/>
  <c r="U282" i="1"/>
  <c r="U274" i="1"/>
  <c r="U266" i="1"/>
  <c r="U319" i="1"/>
  <c r="U311" i="1"/>
  <c r="U303" i="1"/>
  <c r="U295" i="1"/>
  <c r="U287" i="1"/>
  <c r="U279" i="1"/>
  <c r="U271" i="1"/>
  <c r="U263" i="1"/>
  <c r="U255" i="1"/>
  <c r="U247" i="1"/>
  <c r="U239" i="1"/>
  <c r="U231" i="1"/>
  <c r="U324" i="1"/>
  <c r="U321" i="1"/>
  <c r="U313" i="1"/>
  <c r="U305" i="1"/>
  <c r="U297" i="1"/>
  <c r="U289" i="1"/>
  <c r="U281" i="1"/>
  <c r="U273" i="1"/>
  <c r="U265" i="1"/>
  <c r="U257" i="1"/>
  <c r="U249" i="1"/>
  <c r="U241" i="1"/>
  <c r="U233" i="1"/>
  <c r="U244" i="1"/>
  <c r="U207" i="1"/>
  <c r="U199" i="1"/>
  <c r="U191" i="1"/>
  <c r="U183" i="1"/>
  <c r="U175" i="1"/>
  <c r="U167" i="1"/>
  <c r="U159" i="1"/>
  <c r="U151" i="1"/>
  <c r="U143" i="1"/>
  <c r="U135" i="1"/>
  <c r="U127" i="1"/>
  <c r="U308" i="1"/>
  <c r="U268" i="1"/>
  <c r="U250" i="1"/>
  <c r="U221" i="1"/>
  <c r="U213" i="1"/>
  <c r="U204" i="1"/>
  <c r="U196" i="1"/>
  <c r="U188" i="1"/>
  <c r="U180" i="1"/>
  <c r="U172" i="1"/>
  <c r="U164" i="1"/>
  <c r="U156" i="1"/>
  <c r="U148" i="1"/>
  <c r="U140" i="1"/>
  <c r="U132" i="1"/>
  <c r="U284" i="1"/>
  <c r="U252" i="1"/>
  <c r="U226" i="1"/>
  <c r="U225" i="1"/>
  <c r="U220" i="1"/>
  <c r="U216" i="1"/>
  <c r="U212" i="1"/>
  <c r="U209" i="1"/>
  <c r="U201" i="1"/>
  <c r="U193" i="1"/>
  <c r="U185" i="1"/>
  <c r="U177" i="1"/>
  <c r="U169" i="1"/>
  <c r="U161" i="1"/>
  <c r="U228" i="1"/>
  <c r="U224" i="1"/>
  <c r="U206" i="1"/>
  <c r="U198" i="1"/>
  <c r="U190" i="1"/>
  <c r="U182" i="1"/>
  <c r="U174" i="1"/>
  <c r="U166" i="1"/>
  <c r="U158" i="1"/>
  <c r="U150" i="1"/>
  <c r="U142" i="1"/>
  <c r="U134" i="1"/>
  <c r="U126" i="1"/>
  <c r="U118" i="1"/>
  <c r="U300" i="1"/>
  <c r="U258" i="1"/>
  <c r="U211" i="1"/>
  <c r="U203" i="1"/>
  <c r="U195" i="1"/>
  <c r="U187" i="1"/>
  <c r="U179" i="1"/>
  <c r="U171" i="1"/>
  <c r="U163" i="1"/>
  <c r="U155" i="1"/>
  <c r="U147" i="1"/>
  <c r="U139" i="1"/>
  <c r="U131" i="1"/>
  <c r="U123" i="1"/>
  <c r="U276" i="1"/>
  <c r="U260" i="1"/>
  <c r="U234" i="1"/>
  <c r="U218" i="1"/>
  <c r="U215" i="1"/>
  <c r="U208" i="1"/>
  <c r="U200" i="1"/>
  <c r="U192" i="1"/>
  <c r="U184" i="1"/>
  <c r="U176" i="1"/>
  <c r="U168" i="1"/>
  <c r="U160" i="1"/>
  <c r="U152" i="1"/>
  <c r="U144" i="1"/>
  <c r="U136" i="1"/>
  <c r="U236" i="1"/>
  <c r="U223" i="1"/>
  <c r="U205" i="1"/>
  <c r="U197" i="1"/>
  <c r="U189" i="1"/>
  <c r="U181" i="1"/>
  <c r="U173" i="1"/>
  <c r="U165" i="1"/>
  <c r="U157" i="1"/>
  <c r="U149" i="1"/>
  <c r="U141" i="1"/>
  <c r="U133" i="1"/>
  <c r="U316" i="1"/>
  <c r="U292" i="1"/>
  <c r="U242" i="1"/>
  <c r="U217" i="1"/>
  <c r="U210" i="1"/>
  <c r="U202" i="1"/>
  <c r="U194" i="1"/>
  <c r="U186" i="1"/>
  <c r="U178" i="1"/>
  <c r="U170" i="1"/>
  <c r="U162" i="1"/>
  <c r="U154" i="1"/>
  <c r="U146" i="1"/>
  <c r="U138" i="1"/>
  <c r="U130" i="1"/>
  <c r="U122" i="1"/>
  <c r="U120" i="1"/>
  <c r="U115" i="1"/>
  <c r="U107" i="1"/>
  <c r="U99" i="1"/>
  <c r="U91" i="1"/>
  <c r="U83" i="1"/>
  <c r="U75" i="1"/>
  <c r="U67" i="1"/>
  <c r="U59" i="1"/>
  <c r="U51" i="1"/>
  <c r="U43" i="1"/>
  <c r="U35" i="1"/>
  <c r="U27" i="1"/>
  <c r="U19" i="1"/>
  <c r="U11" i="1"/>
  <c r="U3" i="1"/>
  <c r="U112" i="1"/>
  <c r="U104" i="1"/>
  <c r="U96" i="1"/>
  <c r="U88" i="1"/>
  <c r="U80" i="1"/>
  <c r="U72" i="1"/>
  <c r="U64" i="1"/>
  <c r="U56" i="1"/>
  <c r="U48" i="1"/>
  <c r="U40" i="1"/>
  <c r="U32" i="1"/>
  <c r="U24" i="1"/>
  <c r="U16" i="1"/>
  <c r="U8" i="1"/>
  <c r="U125" i="1"/>
  <c r="U119" i="1"/>
  <c r="U109" i="1"/>
  <c r="U101" i="1"/>
  <c r="U93" i="1"/>
  <c r="U85" i="1"/>
  <c r="U77" i="1"/>
  <c r="U69" i="1"/>
  <c r="U61" i="1"/>
  <c r="U53" i="1"/>
  <c r="U45" i="1"/>
  <c r="U37" i="1"/>
  <c r="U29" i="1"/>
  <c r="U21" i="1"/>
  <c r="U13" i="1"/>
  <c r="U124" i="1"/>
  <c r="U114" i="1"/>
  <c r="U106" i="1"/>
  <c r="U98" i="1"/>
  <c r="U90" i="1"/>
  <c r="U82" i="1"/>
  <c r="U74" i="1"/>
  <c r="U66" i="1"/>
  <c r="U58" i="1"/>
  <c r="U50" i="1"/>
  <c r="U42" i="1"/>
  <c r="U34" i="1"/>
  <c r="U26" i="1"/>
  <c r="U111" i="1"/>
  <c r="U103" i="1"/>
  <c r="U95" i="1"/>
  <c r="U87" i="1"/>
  <c r="U79" i="1"/>
  <c r="U71" i="1"/>
  <c r="U63" i="1"/>
  <c r="U55" i="1"/>
  <c r="U47" i="1"/>
  <c r="U39" i="1"/>
  <c r="U31" i="1"/>
  <c r="U117" i="1"/>
  <c r="U108" i="1"/>
  <c r="U100" i="1"/>
  <c r="U92" i="1"/>
  <c r="U84" i="1"/>
  <c r="U76" i="1"/>
  <c r="U68" i="1"/>
  <c r="U60" i="1"/>
  <c r="U52" i="1"/>
  <c r="U44" i="1"/>
  <c r="U36" i="1"/>
  <c r="U28" i="1"/>
  <c r="U129" i="1"/>
  <c r="U128" i="1"/>
  <c r="U116" i="1"/>
  <c r="U113" i="1"/>
  <c r="U105" i="1"/>
  <c r="U97" i="1"/>
  <c r="U89" i="1"/>
  <c r="U81" i="1"/>
  <c r="U73" i="1"/>
  <c r="U65" i="1"/>
  <c r="U57" i="1"/>
  <c r="U49" i="1"/>
  <c r="U41" i="1"/>
  <c r="U33" i="1"/>
  <c r="U25" i="1"/>
  <c r="U153" i="1"/>
  <c r="U145" i="1"/>
  <c r="U137" i="1"/>
  <c r="U121" i="1"/>
  <c r="U110" i="1"/>
  <c r="U102" i="1"/>
  <c r="U94" i="1"/>
  <c r="U86" i="1"/>
  <c r="U78" i="1"/>
  <c r="U70" i="1"/>
  <c r="U62" i="1"/>
  <c r="U54" i="1"/>
  <c r="U46" i="1"/>
  <c r="U38" i="1"/>
  <c r="U30" i="1"/>
  <c r="U22" i="1"/>
  <c r="U14" i="1"/>
  <c r="U15" i="1"/>
  <c r="U12" i="1"/>
  <c r="U5" i="1"/>
  <c r="U10" i="1"/>
  <c r="U9" i="1"/>
  <c r="U4" i="1"/>
  <c r="U7" i="1"/>
  <c r="U23" i="1"/>
  <c r="U6" i="1"/>
  <c r="U20" i="1"/>
  <c r="U18" i="1"/>
  <c r="U17" i="1"/>
  <c r="U2" i="1"/>
</calcChain>
</file>

<file path=xl/sharedStrings.xml><?xml version="1.0" encoding="utf-8"?>
<sst xmlns="http://schemas.openxmlformats.org/spreadsheetml/2006/main" count="70" uniqueCount="35">
  <si>
    <t>Identifier</t>
  </si>
  <si>
    <t>Title</t>
  </si>
  <si>
    <t>Description</t>
  </si>
  <si>
    <t>Amount Awarded</t>
  </si>
  <si>
    <t>Currency</t>
  </si>
  <si>
    <t>Award Date</t>
  </si>
  <si>
    <t>Recipient Ind:Name</t>
  </si>
  <si>
    <t>Recipient Ind:Identifier</t>
  </si>
  <si>
    <t>Funding Org:Name</t>
  </si>
  <si>
    <t>Funding Org:Identifier</t>
  </si>
  <si>
    <t>To Individuals Details:Primary Grant Reason</t>
  </si>
  <si>
    <t>To Individuals Details:Secondary Grant Reason</t>
  </si>
  <si>
    <t>To Individuals Details:Grant Purpose</t>
  </si>
  <si>
    <t>Beneficiary Location:0:Name</t>
  </si>
  <si>
    <t>Beneficiary Location:0:Geographic Code</t>
  </si>
  <si>
    <t>Beneficiary Location:0:Geographic Code Type</t>
  </si>
  <si>
    <t>Beneficiary Location:1:Name</t>
  </si>
  <si>
    <t>Beneficiary Location:1:Geographic Code</t>
  </si>
  <si>
    <t>Beneficiary Location:1:Geographic Code Type</t>
  </si>
  <si>
    <t>Grant Programme:Title</t>
  </si>
  <si>
    <t>Last modified</t>
  </si>
  <si>
    <t>Data Source</t>
  </si>
  <si>
    <t>Planned Dates:Start Date</t>
  </si>
  <si>
    <t>Planned Dates:End Date</t>
  </si>
  <si>
    <t>Planned Dates:Duration (months)</t>
  </si>
  <si>
    <t>Classifications:0:Vocabulary</t>
  </si>
  <si>
    <t>Classifications:0:Title</t>
  </si>
  <si>
    <t>Classifications:1:Vocabulary</t>
  </si>
  <si>
    <t>Classifications:1:Title</t>
  </si>
  <si>
    <t>Classifications:2:Vocabulary</t>
  </si>
  <si>
    <t>Classifications:2:Title</t>
  </si>
  <si>
    <t>Classifications:3:Vocabulary</t>
  </si>
  <si>
    <t>Classifications:3:Title</t>
  </si>
  <si>
    <t>Classifications:4:Vocabulary</t>
  </si>
  <si>
    <t>Classifications:4:Title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</si>
</sst>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\-mm\-dd\Thh:mm:ss\Z"/>
  </numFmts>
  <fonts count="7" x14ac:knownFonts="1">
    <font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theme="8" tint="0.79998168889431442"/>
        <bgColor rgb="FFB7E1CD"/>
      </patternFill>
    </fill>
    <fill>
      <patternFill patternType="solid">
        <fgColor rgb="FFFCE8B2"/>
        <bgColor rgb="FFFCE8B2"/>
      </patternFill>
    </fill>
    <fill>
      <patternFill patternType="solid">
        <fgColor theme="8" tint="0.79998168889431442"/>
        <bgColor rgb="FFFCE8B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4" fillId="0" borderId="2" xfId="0" applyFont="1" applyBorder="1"/>
    <xf numFmtId="1" fontId="4" fillId="0" borderId="2" xfId="0" applyNumberFormat="1" applyFont="1" applyBorder="1"/>
    <xf numFmtId="164" fontId="4" fillId="0" borderId="2" xfId="0" applyNumberFormat="1" applyFont="1" applyBorder="1"/>
    <xf numFmtId="0" fontId="5" fillId="0" borderId="2" xfId="0" applyFont="1" applyBorder="1"/>
    <xf numFmtId="165" fontId="4" fillId="0" borderId="2" xfId="0" applyNumberFormat="1" applyFont="1" applyBorder="1"/>
    <xf numFmtId="0" fontId="6" fillId="0" borderId="1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ongleighfoundationuk-my.sharepoint.com/personal/manjeev_longleigh_org/Documents/Desktop/JUL-DEC%202023_360Giving-Grants-to-Inds-Data-Preparation-Template_Longleigh_Foundation_2024_FIXED.xlsx" TargetMode="External"/><Relationship Id="rId1" Type="http://schemas.openxmlformats.org/officeDocument/2006/relationships/externalLinkPath" Target="JUL-DEC%202023_360Giving-Grants-to-Inds-Data-Preparation-Template_Longleigh_Foundation_2024_FIXED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longleighfoundationuk-my.sharepoint.com/Users/manjeevmuker/Library/Containers/com.apple.mail/Data/Library/Mail%20Downloads/617BE399-8B22-4C24-9B18-3C1A90B4AF6B/JAN-DEC%202024_360Giving-Grants-to-Inds-Data-Preparation-Template_Longleigh_Foundation_2024%20copy_KD_amends.xlsx" TargetMode="External"/><Relationship Id="rId2" Type="http://schemas.microsoft.com/office/2019/04/relationships/externalLinkLongPath" Target="/Users/manjeevmuker/Library/Containers/com.apple.mail/Data/Library/Mail%20Downloads/617BE399-8B22-4C24-9B18-3C1A90B4AF6B/JAN-DEC%202024_360Giving-Grants-to-Inds-Data-Preparation-Template_Longleigh_Foundation_2024%20copy_KD_amends.xlsx?C183DC11" TargetMode="External"/><Relationship Id="rId1" Type="http://schemas.openxmlformats.org/officeDocument/2006/relationships/externalLinkPath" Target="file:///C183DC11/JAN-DEC%202024_360Giving-Grants-to-Inds-Data-Preparation-Template_Longleigh_Foundation_2024%20copy_KD_amen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urce_data_mapping"/>
      <sheetName val="tailored_settings"/>
      <sheetName val="codelists"/>
      <sheetName val="codelist_mapping"/>
      <sheetName val="geo_data"/>
      <sheetName val="source_data"/>
      <sheetName val="360_data"/>
    </sheetNames>
    <sheetDataSet>
      <sheetData sheetId="0"/>
      <sheetData sheetId="1">
        <row r="2">
          <cell r="B2" t="str">
            <v>360G-Longleigh-</v>
          </cell>
        </row>
        <row r="3">
          <cell r="B3" t="str">
            <v>GBP</v>
          </cell>
        </row>
        <row r="4">
          <cell r="B4" t="str">
            <v>360G-Longleigh-IND-</v>
          </cell>
        </row>
        <row r="5">
          <cell r="B5" t="str">
            <v>Individual Recipient</v>
          </cell>
        </row>
        <row r="6">
          <cell r="B6" t="str">
            <v>GB-CHC-1169016</v>
          </cell>
        </row>
        <row r="7">
          <cell r="B7" t="str">
            <v>Longleigh Foundation</v>
          </cell>
        </row>
        <row r="8">
          <cell r="B8">
            <v>45614</v>
          </cell>
        </row>
        <row r="9">
          <cell r="B9" t="str">
            <v>http://www.longleigh.org/</v>
          </cell>
        </row>
        <row r="10">
          <cell r="B10" t="str">
            <v>Primary grant reason</v>
          </cell>
        </row>
        <row r="11">
          <cell r="B11" t="str">
            <v>Secondary grant reason</v>
          </cell>
        </row>
        <row r="12">
          <cell r="B12" t="str">
            <v>Grant purpose</v>
          </cell>
        </row>
        <row r="13">
          <cell r="B13" t="str">
            <v>Grant purpose</v>
          </cell>
        </row>
        <row r="14">
          <cell r="B14" t="str">
            <v>Grant purpose</v>
          </cell>
        </row>
        <row r="15">
          <cell r="B15" t="str">
            <v>Do not publish</v>
          </cell>
        </row>
        <row r="16">
          <cell r="B16" t="str">
            <v>Do not publish</v>
          </cell>
        </row>
      </sheetData>
      <sheetData sheetId="2"/>
      <sheetData sheetId="3">
        <row r="1">
          <cell r="A1" t="str">
            <v>Grant to Individuals Reason code mapping</v>
          </cell>
          <cell r="F1" t="str">
            <v>Grant to Individuals Purpose code mapping</v>
          </cell>
        </row>
        <row r="2">
          <cell r="A2" t="str">
            <v>Internal funder category</v>
          </cell>
          <cell r="B2" t="str">
            <v>Grant to Individuals Reason title (select)</v>
          </cell>
          <cell r="C2" t="str">
            <v>Grant to Individuals Reason Code</v>
          </cell>
          <cell r="F2" t="str">
            <v>Internal funder category</v>
          </cell>
          <cell r="G2" t="str">
            <v>Grant to Individuals Purpose title (select)</v>
          </cell>
          <cell r="H2" t="str">
            <v>Grant to Individuals Purpose Code</v>
          </cell>
        </row>
        <row r="3">
          <cell r="A3" t="str">
            <v>1. Customer (or family member residing with them) with a diagnosed condition or disability (physical and/or sensory and/or behavioural)</v>
          </cell>
          <cell r="B3" t="str">
            <v>Health/Condition</v>
          </cell>
          <cell r="C3" t="str">
            <v>GTIR030</v>
          </cell>
          <cell r="F3" t="str">
            <v xml:space="preserve">Furniture </v>
          </cell>
          <cell r="G3" t="str">
            <v>Furniture and appliances</v>
          </cell>
          <cell r="H3" t="str">
            <v>GTIP020</v>
          </cell>
        </row>
        <row r="4">
          <cell r="A4" t="str">
            <v>2. Customer receiving medication and/or therapy for a mental health condition or substance addiction</v>
          </cell>
          <cell r="B4" t="str">
            <v>Mental Health</v>
          </cell>
          <cell r="C4" t="str">
            <v>GTIR040</v>
          </cell>
          <cell r="F4" t="str">
            <v>Appliances</v>
          </cell>
          <cell r="G4" t="str">
            <v>Furniture and appliances</v>
          </cell>
          <cell r="H4" t="str">
            <v>GTIP020</v>
          </cell>
        </row>
        <row r="5">
          <cell r="A5" t="str">
            <v>3  Customer/family moving from homelessness/supported living into independent living</v>
          </cell>
          <cell r="B5" t="str">
            <v>Homelessness</v>
          </cell>
          <cell r="C5" t="str">
            <v>GTIR080</v>
          </cell>
          <cell r="F5" t="str">
            <v>Voucher for small household items</v>
          </cell>
          <cell r="G5" t="str">
            <v>Other housing related costs</v>
          </cell>
          <cell r="H5" t="str">
            <v>GTIP060</v>
          </cell>
        </row>
        <row r="6">
          <cell r="A6" t="str">
            <v>4. Customer/family fleeing from a violent or abusive relationship</v>
          </cell>
          <cell r="B6" t="str">
            <v>Violence or abuse</v>
          </cell>
          <cell r="C6" t="str">
            <v>GTIR060</v>
          </cell>
          <cell r="F6" t="str">
            <v>Food vouchers</v>
          </cell>
          <cell r="G6" t="str">
            <v>Food and essential items</v>
          </cell>
          <cell r="H6" t="str">
            <v>GTIP070</v>
          </cell>
        </row>
        <row r="7">
          <cell r="A7" t="str">
            <v>5. Customer/family having been the victims of a reported crime in their home.</v>
          </cell>
          <cell r="B7" t="str">
            <v>Emergency/crisis event</v>
          </cell>
          <cell r="C7" t="str">
            <v>GTIR100</v>
          </cell>
          <cell r="F7" t="str">
            <v>Utility vouchers</v>
          </cell>
          <cell r="G7" t="str">
            <v>Utilities</v>
          </cell>
          <cell r="H7" t="str">
            <v>GTIP050</v>
          </cell>
        </row>
        <row r="8">
          <cell r="A8" t="str">
            <v>6a. Customer/family under the care of Social Services (Adult or Children’s) - MH</v>
          </cell>
          <cell r="B8" t="str">
            <v>Mental Health</v>
          </cell>
          <cell r="C8" t="str">
            <v>GTIR040</v>
          </cell>
          <cell r="F8" t="str">
            <v>Flooring</v>
          </cell>
          <cell r="G8" t="str">
            <v>Equipment and home adaptations</v>
          </cell>
          <cell r="H8" t="str">
            <v>GTIP030</v>
          </cell>
        </row>
        <row r="9">
          <cell r="A9" t="str">
            <v>6b. Customer/family under the care of Social Services (Adult or Children’s) - DV</v>
          </cell>
          <cell r="B9" t="str">
            <v>Violence or abuse</v>
          </cell>
          <cell r="C9" t="str">
            <v>GTIR060</v>
          </cell>
          <cell r="F9" t="str">
            <v>Laptops</v>
          </cell>
          <cell r="G9" t="str">
            <v>Devices and digital access</v>
          </cell>
          <cell r="H9" t="str">
            <v>GTIP040</v>
          </cell>
        </row>
        <row r="10">
          <cell r="A10" t="str">
            <v>6c. Customer/family under the care of Social Services (Adult or Children’s - PH</v>
          </cell>
          <cell r="B10" t="str">
            <v>Health/Condition</v>
          </cell>
          <cell r="C10" t="str">
            <v>GTIR030</v>
          </cell>
          <cell r="F10" t="str">
            <v>Clothing</v>
          </cell>
          <cell r="G10" t="str">
            <v>Clothing</v>
          </cell>
          <cell r="H10" t="str">
            <v>GTIP080</v>
          </cell>
        </row>
        <row r="11">
          <cell r="A11" t="str">
            <v>6d. Customer/family under the care of Social Services (Adult or Children’s - FH</v>
          </cell>
          <cell r="B11" t="str">
            <v>Financial Hardship</v>
          </cell>
          <cell r="C11" t="str">
            <v>GTIR010</v>
          </cell>
          <cell r="F11" t="str">
            <v>School Uniform</v>
          </cell>
          <cell r="G11" t="str">
            <v>Clothing</v>
          </cell>
          <cell r="H11" t="str">
            <v>GTIP080</v>
          </cell>
        </row>
        <row r="12">
          <cell r="A12" t="str">
            <v>7. Customer where there is a child/ren in receipt of means-tested free school meals</v>
          </cell>
          <cell r="B12" t="str">
            <v>Financial Hardship</v>
          </cell>
          <cell r="C12" t="str">
            <v>GTIR010</v>
          </cell>
          <cell r="F12" t="str">
            <v>Mobile Phone</v>
          </cell>
          <cell r="G12" t="str">
            <v>Devices and digital access</v>
          </cell>
          <cell r="H12" t="str">
            <v>GTIP040</v>
          </cell>
        </row>
        <row r="13">
          <cell r="A13" t="str">
            <v>8. Customer is in financial hardship and their household meets one of two criteria</v>
          </cell>
          <cell r="B13" t="str">
            <v>Financial Hardship</v>
          </cell>
          <cell r="C13" t="str">
            <v>GTIR010</v>
          </cell>
          <cell r="F13" t="str">
            <v>House Deep Clean</v>
          </cell>
          <cell r="G13" t="str">
            <v>Health, care and wellbeing services</v>
          </cell>
          <cell r="H13" t="str">
            <v>GTIP120</v>
          </cell>
        </row>
        <row r="14">
          <cell r="A14" t="str">
            <v>9. Customer/family is in the UK as part of an official Government scheme supporting the resettlement of Refugees and Asylum Seekers (e.g. Ukraine or ACRS)</v>
          </cell>
          <cell r="B14" t="str">
            <v>Marginalised</v>
          </cell>
          <cell r="C14" t="str">
            <v>GTIR090</v>
          </cell>
          <cell r="F14" t="str">
            <v>Removals</v>
          </cell>
          <cell r="G14" t="str">
            <v>Other housing related costs</v>
          </cell>
          <cell r="H14" t="str">
            <v>GTIP060</v>
          </cell>
        </row>
        <row r="15">
          <cell r="A15" t="str">
            <v>10. Education Training and Employment</v>
          </cell>
          <cell r="B15" t="str">
            <v>Development opportunity</v>
          </cell>
          <cell r="C15" t="str">
            <v>GTIR110</v>
          </cell>
          <cell r="F15" t="str">
            <v>Storage</v>
          </cell>
          <cell r="G15" t="str">
            <v>Other housing related costs</v>
          </cell>
          <cell r="H15" t="str">
            <v>GTIP060</v>
          </cell>
        </row>
        <row r="16">
          <cell r="C16" t="str">
            <v/>
          </cell>
          <cell r="F16" t="str">
            <v>Travel Costs</v>
          </cell>
          <cell r="G16" t="str">
            <v>Travel and transport</v>
          </cell>
          <cell r="H16" t="str">
            <v>GTIP100</v>
          </cell>
        </row>
        <row r="17">
          <cell r="C17" t="str">
            <v/>
          </cell>
          <cell r="F17" t="str">
            <v>Training and Course Fees</v>
          </cell>
          <cell r="G17" t="str">
            <v>Education and training</v>
          </cell>
          <cell r="H17" t="str">
            <v>GTIP130</v>
          </cell>
        </row>
        <row r="18">
          <cell r="C18" t="str">
            <v/>
          </cell>
          <cell r="F18" t="str">
            <v>Childcare</v>
          </cell>
          <cell r="G18" t="str">
            <v>Exceptional costs</v>
          </cell>
          <cell r="H18" t="str">
            <v>GTIP170</v>
          </cell>
        </row>
        <row r="19">
          <cell r="C19" t="str">
            <v/>
          </cell>
          <cell r="F19" t="str">
            <v>Toys and Books</v>
          </cell>
          <cell r="G19" t="str">
            <v>Holiday and activity costs</v>
          </cell>
          <cell r="H19" t="str">
            <v>GTIP110</v>
          </cell>
        </row>
        <row r="20">
          <cell r="C20" t="str">
            <v/>
          </cell>
          <cell r="F20" t="str">
            <v>Funeral Costs</v>
          </cell>
          <cell r="G20" t="str">
            <v>Exceptional costs</v>
          </cell>
          <cell r="H20" t="str">
            <v>GTIP170</v>
          </cell>
        </row>
        <row r="21">
          <cell r="C21" t="str">
            <v/>
          </cell>
          <cell r="F21" t="str">
            <v>Stationery and other associated items</v>
          </cell>
          <cell r="G21" t="str">
            <v>Education and training</v>
          </cell>
          <cell r="H21" t="str">
            <v>GTIP130</v>
          </cell>
        </row>
        <row r="22">
          <cell r="C22" t="str">
            <v/>
          </cell>
          <cell r="H22" t="str">
            <v/>
          </cell>
        </row>
        <row r="23">
          <cell r="C23" t="str">
            <v/>
          </cell>
          <cell r="H23" t="str">
            <v/>
          </cell>
        </row>
        <row r="24">
          <cell r="C24" t="str">
            <v/>
          </cell>
          <cell r="H24" t="str">
            <v/>
          </cell>
        </row>
        <row r="25">
          <cell r="C25" t="str">
            <v/>
          </cell>
          <cell r="H25" t="str">
            <v/>
          </cell>
        </row>
        <row r="26">
          <cell r="C26" t="str">
            <v/>
          </cell>
          <cell r="H26" t="str">
            <v/>
          </cell>
        </row>
        <row r="27">
          <cell r="C27" t="str">
            <v/>
          </cell>
          <cell r="H27" t="str">
            <v/>
          </cell>
        </row>
        <row r="28">
          <cell r="C28" t="str">
            <v/>
          </cell>
          <cell r="H28" t="str">
            <v/>
          </cell>
        </row>
        <row r="29">
          <cell r="C29" t="str">
            <v/>
          </cell>
          <cell r="H29" t="str">
            <v/>
          </cell>
        </row>
        <row r="30">
          <cell r="C30" t="str">
            <v/>
          </cell>
          <cell r="H30" t="str">
            <v/>
          </cell>
        </row>
        <row r="31">
          <cell r="C31" t="str">
            <v/>
          </cell>
          <cell r="H31" t="str">
            <v/>
          </cell>
        </row>
        <row r="32">
          <cell r="C32" t="str">
            <v/>
          </cell>
          <cell r="H32" t="str">
            <v/>
          </cell>
        </row>
        <row r="33">
          <cell r="C33" t="str">
            <v/>
          </cell>
          <cell r="H33" t="str">
            <v/>
          </cell>
        </row>
        <row r="34">
          <cell r="C34" t="str">
            <v/>
          </cell>
          <cell r="H34" t="str">
            <v/>
          </cell>
        </row>
        <row r="35">
          <cell r="C35" t="str">
            <v/>
          </cell>
          <cell r="H35" t="str">
            <v/>
          </cell>
        </row>
        <row r="36">
          <cell r="C36" t="str">
            <v/>
          </cell>
          <cell r="H36" t="str">
            <v/>
          </cell>
        </row>
        <row r="37">
          <cell r="C37" t="str">
            <v/>
          </cell>
          <cell r="H37" t="str">
            <v/>
          </cell>
        </row>
        <row r="38">
          <cell r="C38" t="str">
            <v/>
          </cell>
          <cell r="H38" t="str">
            <v/>
          </cell>
        </row>
        <row r="39">
          <cell r="C39" t="str">
            <v/>
          </cell>
          <cell r="H39" t="str">
            <v/>
          </cell>
        </row>
        <row r="40">
          <cell r="C40" t="str">
            <v/>
          </cell>
          <cell r="H40" t="str">
            <v/>
          </cell>
        </row>
        <row r="41">
          <cell r="C41" t="str">
            <v/>
          </cell>
          <cell r="H41" t="str">
            <v/>
          </cell>
        </row>
        <row r="42">
          <cell r="C42" t="str">
            <v/>
          </cell>
          <cell r="H42" t="str">
            <v/>
          </cell>
        </row>
        <row r="43">
          <cell r="C43" t="str">
            <v/>
          </cell>
          <cell r="H43" t="str">
            <v/>
          </cell>
        </row>
        <row r="44">
          <cell r="C44" t="str">
            <v/>
          </cell>
          <cell r="H44" t="str">
            <v/>
          </cell>
        </row>
        <row r="45">
          <cell r="C45" t="str">
            <v/>
          </cell>
          <cell r="H45" t="str">
            <v/>
          </cell>
        </row>
        <row r="46">
          <cell r="C46" t="str">
            <v/>
          </cell>
          <cell r="H46" t="str">
            <v/>
          </cell>
        </row>
        <row r="47">
          <cell r="C47" t="str">
            <v/>
          </cell>
          <cell r="H47" t="str">
            <v/>
          </cell>
        </row>
        <row r="48">
          <cell r="C48" t="str">
            <v/>
          </cell>
          <cell r="H48" t="str">
            <v/>
          </cell>
        </row>
        <row r="49">
          <cell r="C49" t="str">
            <v/>
          </cell>
          <cell r="H49" t="str">
            <v/>
          </cell>
        </row>
        <row r="50">
          <cell r="C50" t="str">
            <v/>
          </cell>
          <cell r="H50" t="str">
            <v/>
          </cell>
        </row>
        <row r="51">
          <cell r="C51" t="str">
            <v/>
          </cell>
          <cell r="H51" t="str">
            <v/>
          </cell>
        </row>
        <row r="52">
          <cell r="C52" t="str">
            <v/>
          </cell>
          <cell r="H52" t="str">
            <v/>
          </cell>
        </row>
        <row r="53">
          <cell r="C53" t="str">
            <v/>
          </cell>
          <cell r="H53" t="str">
            <v/>
          </cell>
        </row>
      </sheetData>
      <sheetData sheetId="4">
        <row r="1">
          <cell r="A1" t="str">
            <v>Recipient Postal Code</v>
          </cell>
          <cell r="B1" t="str">
            <v>lat</v>
          </cell>
          <cell r="C1" t="str">
            <v>long</v>
          </cell>
          <cell r="D1" t="str">
            <v>rgn</v>
          </cell>
          <cell r="E1" t="str">
            <v>rgn_name</v>
          </cell>
          <cell r="F1" t="str">
            <v>laua</v>
          </cell>
          <cell r="G1" t="str">
            <v>laua_name</v>
          </cell>
          <cell r="H1" t="str">
            <v>ward</v>
          </cell>
          <cell r="I1" t="str">
            <v>ward_name</v>
          </cell>
        </row>
        <row r="2">
          <cell r="A2" t="str">
            <v>RG30 4QX</v>
          </cell>
          <cell r="B2">
            <v>51.454903999999999</v>
          </cell>
          <cell r="C2">
            <v>-1.0446610000000001</v>
          </cell>
          <cell r="D2" t="str">
            <v>E12000008</v>
          </cell>
          <cell r="E2" t="str">
            <v>South East</v>
          </cell>
          <cell r="F2" t="str">
            <v>E06000038</v>
          </cell>
          <cell r="G2" t="str">
            <v>Reading</v>
          </cell>
          <cell r="H2" t="str">
            <v>E05013878</v>
          </cell>
          <cell r="I2" t="str">
            <v>Tilehurst</v>
          </cell>
        </row>
        <row r="3">
          <cell r="A3" t="str">
            <v>MK42 9PF</v>
          </cell>
          <cell r="B3">
            <v>52.124437</v>
          </cell>
          <cell r="C3">
            <v>-0.46556399999999998</v>
          </cell>
          <cell r="D3" t="str">
            <v>E12000006</v>
          </cell>
          <cell r="E3" t="str">
            <v>East of England</v>
          </cell>
          <cell r="F3" t="str">
            <v>E06000055</v>
          </cell>
          <cell r="G3" t="str">
            <v>Bedford</v>
          </cell>
          <cell r="H3" t="str">
            <v>E05014495</v>
          </cell>
          <cell r="I3" t="str">
            <v>Cauldwell</v>
          </cell>
        </row>
        <row r="4">
          <cell r="A4" t="str">
            <v>LE5 1EW</v>
          </cell>
          <cell r="B4">
            <v>52.656373000000002</v>
          </cell>
          <cell r="C4">
            <v>-1.051782</v>
          </cell>
          <cell r="D4" t="str">
            <v>E12000004</v>
          </cell>
          <cell r="E4" t="str">
            <v>East Midlands</v>
          </cell>
          <cell r="F4" t="str">
            <v>E07000130</v>
          </cell>
          <cell r="G4" t="str">
            <v>Charnwood</v>
          </cell>
          <cell r="H4" t="str">
            <v>E05014685</v>
          </cell>
          <cell r="I4" t="str">
            <v>South Charnwood</v>
          </cell>
        </row>
        <row r="5">
          <cell r="A5" t="str">
            <v>SG17 5FX</v>
          </cell>
          <cell r="B5">
            <v>52.033000999999999</v>
          </cell>
          <cell r="C5">
            <v>-0.32737100000000002</v>
          </cell>
          <cell r="D5" t="str">
            <v>E12000006</v>
          </cell>
          <cell r="E5" t="str">
            <v>East of England</v>
          </cell>
          <cell r="F5" t="str">
            <v>E06000056</v>
          </cell>
          <cell r="G5" t="str">
            <v>Central Bedfordshire</v>
          </cell>
          <cell r="H5" t="str">
            <v>E05014421</v>
          </cell>
          <cell r="I5" t="str">
            <v>Shefford</v>
          </cell>
        </row>
        <row r="6">
          <cell r="A6" t="str">
            <v>CV11 6AF</v>
          </cell>
          <cell r="B6">
            <v>52.543374999999997</v>
          </cell>
          <cell r="C6">
            <v>-1.442056</v>
          </cell>
          <cell r="D6" t="str">
            <v>E12000005</v>
          </cell>
          <cell r="E6" t="str">
            <v>West Midlands</v>
          </cell>
          <cell r="F6" t="str">
            <v>E07000219</v>
          </cell>
          <cell r="G6" t="str">
            <v>Nuneaton and Bedworth</v>
          </cell>
          <cell r="H6" t="str">
            <v>E05007488</v>
          </cell>
          <cell r="I6" t="str">
            <v>Weddington</v>
          </cell>
        </row>
        <row r="7">
          <cell r="A7" t="str">
            <v>LU7 1FQ</v>
          </cell>
          <cell r="B7">
            <v>51.920574999999999</v>
          </cell>
          <cell r="C7">
            <v>-0.66901500000000003</v>
          </cell>
          <cell r="D7" t="str">
            <v>E12000006</v>
          </cell>
          <cell r="E7" t="str">
            <v>East of England</v>
          </cell>
          <cell r="F7" t="str">
            <v>E06000056</v>
          </cell>
          <cell r="G7" t="str">
            <v>Central Bedfordshire</v>
          </cell>
          <cell r="H7" t="str">
            <v>E05014416</v>
          </cell>
          <cell r="I7" t="str">
            <v>Leighton-Linslade West</v>
          </cell>
        </row>
        <row r="8">
          <cell r="A8" t="str">
            <v>SP5 4BH</v>
          </cell>
          <cell r="B8">
            <v>51.031236</v>
          </cell>
          <cell r="C8">
            <v>-1.903578</v>
          </cell>
          <cell r="D8" t="str">
            <v>E12000009</v>
          </cell>
          <cell r="E8" t="str">
            <v>South West</v>
          </cell>
          <cell r="F8" t="str">
            <v>E06000054</v>
          </cell>
          <cell r="G8" t="str">
            <v>Wiltshire</v>
          </cell>
          <cell r="H8" t="str">
            <v>E05013435</v>
          </cell>
          <cell r="I8" t="str">
            <v>Fovant &amp; Chalke Valley</v>
          </cell>
        </row>
        <row r="9">
          <cell r="A9" t="str">
            <v>BN50 8TQ</v>
          </cell>
          <cell r="B9">
            <v>50.826327999999997</v>
          </cell>
          <cell r="C9">
            <v>-0.14079</v>
          </cell>
          <cell r="D9" t="str">
            <v>E12000008</v>
          </cell>
          <cell r="E9" t="str">
            <v>South East</v>
          </cell>
          <cell r="F9" t="str">
            <v>E06000043</v>
          </cell>
          <cell r="G9" t="str">
            <v>Brighton and Hove</v>
          </cell>
          <cell r="H9" t="str">
            <v>E05015415</v>
          </cell>
          <cell r="I9" t="str">
            <v>West Hill &amp; North Laine</v>
          </cell>
        </row>
        <row r="10">
          <cell r="A10" t="str">
            <v>BH2 6PW</v>
          </cell>
          <cell r="B10">
            <v>50.728133</v>
          </cell>
          <cell r="C10">
            <v>-1.8788670000000001</v>
          </cell>
          <cell r="D10" t="str">
            <v>E12000009</v>
          </cell>
          <cell r="E10" t="str">
            <v>South West</v>
          </cell>
          <cell r="F10" t="str">
            <v>E06000058</v>
          </cell>
          <cell r="G10" t="str">
            <v>Bournemouth, Christchurch and Poole</v>
          </cell>
          <cell r="H10" t="str">
            <v>E05012653</v>
          </cell>
          <cell r="I10" t="str">
            <v>Bournemouth Central</v>
          </cell>
        </row>
        <row r="11">
          <cell r="A11" t="str">
            <v>BH15 1NR</v>
          </cell>
          <cell r="B11">
            <v>50.715333999999999</v>
          </cell>
          <cell r="C11">
            <v>-1.985026</v>
          </cell>
          <cell r="D11" t="str">
            <v>E12000009</v>
          </cell>
          <cell r="E11" t="str">
            <v>South West</v>
          </cell>
          <cell r="F11" t="str">
            <v>E06000058</v>
          </cell>
          <cell r="G11" t="str">
            <v>Bournemouth, Christchurch and Poole</v>
          </cell>
          <cell r="H11" t="str">
            <v>E05012674</v>
          </cell>
          <cell r="I11" t="str">
            <v>Poole Town</v>
          </cell>
        </row>
        <row r="12">
          <cell r="A12" t="str">
            <v>BN50 8TQ</v>
          </cell>
          <cell r="B12">
            <v>50.826327999999997</v>
          </cell>
          <cell r="C12">
            <v>-0.14079</v>
          </cell>
          <cell r="D12" t="str">
            <v>E12000008</v>
          </cell>
          <cell r="E12" t="str">
            <v>South East</v>
          </cell>
          <cell r="F12" t="str">
            <v>E06000043</v>
          </cell>
          <cell r="G12" t="str">
            <v>Brighton and Hove</v>
          </cell>
          <cell r="H12" t="str">
            <v>E05015415</v>
          </cell>
          <cell r="I12" t="str">
            <v>West Hill &amp; North Laine</v>
          </cell>
        </row>
        <row r="13">
          <cell r="A13" t="str">
            <v>GL15 6AP</v>
          </cell>
          <cell r="B13">
            <v>51.746116000000001</v>
          </cell>
          <cell r="C13">
            <v>-2.5710709999999999</v>
          </cell>
          <cell r="D13" t="str">
            <v>E12000009</v>
          </cell>
          <cell r="E13" t="str">
            <v>South West</v>
          </cell>
          <cell r="F13" t="str">
            <v>E07000080</v>
          </cell>
          <cell r="G13" t="str">
            <v>Forest of Dean</v>
          </cell>
          <cell r="H13" t="str">
            <v>E05012157</v>
          </cell>
          <cell r="I13" t="str">
            <v>Bream</v>
          </cell>
        </row>
        <row r="14">
          <cell r="A14" t="str">
            <v>SY7 0NP</v>
          </cell>
          <cell r="B14">
            <v>52.360723</v>
          </cell>
          <cell r="C14">
            <v>-2.873761</v>
          </cell>
          <cell r="D14" t="str">
            <v>E12000005</v>
          </cell>
          <cell r="E14" t="str">
            <v>West Midlands</v>
          </cell>
          <cell r="F14" t="str">
            <v>E06000019</v>
          </cell>
          <cell r="G14" t="str">
            <v>Herefordshire, County of</v>
          </cell>
          <cell r="H14" t="str">
            <v>E05009473</v>
          </cell>
          <cell r="I14" t="str">
            <v>Mortimer</v>
          </cell>
        </row>
        <row r="15">
          <cell r="A15" t="str">
            <v>B62 9BG</v>
          </cell>
          <cell r="B15">
            <v>52.463669000000003</v>
          </cell>
          <cell r="C15">
            <v>-2.0144630000000001</v>
          </cell>
          <cell r="D15" t="str">
            <v>E12000005</v>
          </cell>
          <cell r="E15" t="str">
            <v>West Midlands</v>
          </cell>
          <cell r="F15" t="str">
            <v>E08000027</v>
          </cell>
          <cell r="G15" t="str">
            <v>Dudley</v>
          </cell>
          <cell r="H15" t="str">
            <v>E05001244</v>
          </cell>
          <cell r="I15" t="str">
            <v>Halesowen North</v>
          </cell>
        </row>
        <row r="16">
          <cell r="A16" t="str">
            <v>B67 7AP</v>
          </cell>
          <cell r="B16">
            <v>52.493661000000003</v>
          </cell>
          <cell r="C16">
            <v>-1.976464</v>
          </cell>
          <cell r="D16" t="str">
            <v>E12000005</v>
          </cell>
          <cell r="E16" t="str">
            <v>West Midlands</v>
          </cell>
          <cell r="F16" t="str">
            <v>E08000028</v>
          </cell>
          <cell r="G16" t="str">
            <v>Sandwell</v>
          </cell>
          <cell r="H16" t="str">
            <v>E05001277</v>
          </cell>
          <cell r="I16" t="str">
            <v>Smethwick</v>
          </cell>
        </row>
        <row r="17">
          <cell r="A17" t="str">
            <v>CV32 7JS</v>
          </cell>
          <cell r="B17">
            <v>52.312575000000002</v>
          </cell>
          <cell r="C17">
            <v>-1.499557</v>
          </cell>
          <cell r="D17" t="str">
            <v>E12000005</v>
          </cell>
          <cell r="E17" t="str">
            <v>West Midlands</v>
          </cell>
          <cell r="F17" t="str">
            <v>E07000222</v>
          </cell>
          <cell r="G17" t="str">
            <v>Warwick</v>
          </cell>
          <cell r="H17" t="str">
            <v>E05012617</v>
          </cell>
          <cell r="I17" t="str">
            <v>Cubbington &amp; Leek Wootton</v>
          </cell>
        </row>
        <row r="18">
          <cell r="A18" t="str">
            <v>CV34 5EN</v>
          </cell>
          <cell r="B18">
            <v>52.291007999999998</v>
          </cell>
          <cell r="C18">
            <v>-1.5953889999999999</v>
          </cell>
          <cell r="D18" t="str">
            <v>E12000005</v>
          </cell>
          <cell r="E18" t="str">
            <v>West Midlands</v>
          </cell>
          <cell r="F18" t="str">
            <v>E07000222</v>
          </cell>
          <cell r="G18" t="str">
            <v>Warwick</v>
          </cell>
          <cell r="H18" t="str">
            <v>E05012630</v>
          </cell>
          <cell r="I18" t="str">
            <v>Warwick Saltisford</v>
          </cell>
        </row>
        <row r="19">
          <cell r="A19" t="str">
            <v>BA21 5PN</v>
          </cell>
          <cell r="B19">
            <v>50.952725999999998</v>
          </cell>
          <cell r="C19">
            <v>-2.608368</v>
          </cell>
          <cell r="D19" t="str">
            <v>E12000009</v>
          </cell>
          <cell r="E19" t="str">
            <v>South West</v>
          </cell>
          <cell r="F19" t="str">
            <v>E06000066</v>
          </cell>
          <cell r="G19" t="str">
            <v>Somerset</v>
          </cell>
          <cell r="H19" t="str">
            <v>E05014391</v>
          </cell>
          <cell r="I19" t="str">
            <v>Yeovil East</v>
          </cell>
        </row>
        <row r="20">
          <cell r="A20" t="str">
            <v>BH14 0QW</v>
          </cell>
          <cell r="B20">
            <v>50.729632000000002</v>
          </cell>
          <cell r="C20">
            <v>-1.949819</v>
          </cell>
          <cell r="D20" t="str">
            <v>E12000009</v>
          </cell>
          <cell r="E20" t="str">
            <v>South West</v>
          </cell>
          <cell r="F20" t="str">
            <v>E06000058</v>
          </cell>
          <cell r="G20" t="str">
            <v>Bournemouth, Christchurch and Poole</v>
          </cell>
          <cell r="H20" t="str">
            <v>E05012672</v>
          </cell>
          <cell r="I20" t="str">
            <v>Parkstone</v>
          </cell>
        </row>
        <row r="21">
          <cell r="A21" t="str">
            <v>SN1 4AS</v>
          </cell>
          <cell r="B21">
            <v>51.552419</v>
          </cell>
          <cell r="C21">
            <v>-1.7778130000000001</v>
          </cell>
          <cell r="D21" t="str">
            <v>E12000009</v>
          </cell>
          <cell r="E21" t="str">
            <v>South West</v>
          </cell>
          <cell r="F21" t="str">
            <v>E06000030</v>
          </cell>
          <cell r="G21" t="str">
            <v>Swindon</v>
          </cell>
          <cell r="H21" t="str">
            <v>E05008963</v>
          </cell>
          <cell r="I21" t="str">
            <v>Old Town</v>
          </cell>
        </row>
        <row r="22">
          <cell r="A22" t="str">
            <v>BS23 3EA</v>
          </cell>
          <cell r="B22">
            <v>51.347467999999999</v>
          </cell>
          <cell r="C22">
            <v>-2.9666229999999998</v>
          </cell>
          <cell r="D22" t="str">
            <v>E12000009</v>
          </cell>
          <cell r="E22" t="str">
            <v>South West</v>
          </cell>
          <cell r="F22" t="str">
            <v>E06000024</v>
          </cell>
          <cell r="G22" t="str">
            <v>North Somerset</v>
          </cell>
          <cell r="H22" t="str">
            <v>E05010298</v>
          </cell>
          <cell r="I22" t="str">
            <v>Weston-super-Mare Central</v>
          </cell>
        </row>
        <row r="23">
          <cell r="A23" t="str">
            <v>DE1 2JN</v>
          </cell>
          <cell r="B23">
            <v>52.918129999999998</v>
          </cell>
          <cell r="C23">
            <v>-1.4758579999999999</v>
          </cell>
          <cell r="D23" t="str">
            <v>E12000004</v>
          </cell>
          <cell r="E23" t="str">
            <v>East Midlands</v>
          </cell>
          <cell r="F23" t="str">
            <v>E06000015</v>
          </cell>
          <cell r="G23" t="str">
            <v>Derby</v>
          </cell>
          <cell r="H23" t="str">
            <v>E05015511</v>
          </cell>
          <cell r="I23" t="str">
            <v>Arboretum</v>
          </cell>
        </row>
        <row r="24">
          <cell r="A24" t="str">
            <v>LE13 1LN</v>
          </cell>
          <cell r="B24">
            <v>52.775643000000002</v>
          </cell>
          <cell r="C24">
            <v>-0.88548099999999996</v>
          </cell>
          <cell r="D24" t="str">
            <v>E12000004</v>
          </cell>
          <cell r="E24" t="str">
            <v>East Midlands</v>
          </cell>
          <cell r="F24" t="str">
            <v>E07000133</v>
          </cell>
          <cell r="G24" t="str">
            <v>Melton</v>
          </cell>
          <cell r="H24" t="str">
            <v>E05005504</v>
          </cell>
          <cell r="I24" t="str">
            <v>Melton Newport</v>
          </cell>
        </row>
        <row r="25">
          <cell r="A25" t="str">
            <v>OX16 2DG</v>
          </cell>
          <cell r="B25">
            <v>52.087440999999998</v>
          </cell>
          <cell r="C25">
            <v>-1.3341320000000001</v>
          </cell>
          <cell r="D25" t="str">
            <v>E12000008</v>
          </cell>
          <cell r="E25" t="str">
            <v>South East</v>
          </cell>
          <cell r="F25" t="str">
            <v>E07000177</v>
          </cell>
          <cell r="G25" t="str">
            <v>Cherwell</v>
          </cell>
          <cell r="H25" t="str">
            <v>E05010923</v>
          </cell>
          <cell r="I25" t="str">
            <v>Banbury Hardwick</v>
          </cell>
        </row>
        <row r="26">
          <cell r="A26" t="str">
            <v>BH16 5AZ</v>
          </cell>
          <cell r="B26">
            <v>50.723939000000001</v>
          </cell>
          <cell r="C26">
            <v>-2.0238049999999999</v>
          </cell>
          <cell r="D26" t="str">
            <v>E12000009</v>
          </cell>
          <cell r="E26" t="str">
            <v>South West</v>
          </cell>
          <cell r="F26" t="str">
            <v>E06000058</v>
          </cell>
          <cell r="G26" t="str">
            <v>Bournemouth, Christchurch and Poole</v>
          </cell>
          <cell r="H26" t="str">
            <v>E05012663</v>
          </cell>
          <cell r="I26" t="str">
            <v>Hamworthy</v>
          </cell>
        </row>
        <row r="27">
          <cell r="A27" t="str">
            <v>GL1 2JS</v>
          </cell>
          <cell r="B27">
            <v>51.867047999999997</v>
          </cell>
          <cell r="C27">
            <v>-2.2521469999999999</v>
          </cell>
          <cell r="D27" t="str">
            <v>E12000009</v>
          </cell>
          <cell r="E27" t="str">
            <v>South West</v>
          </cell>
          <cell r="F27" t="str">
            <v>E07000081</v>
          </cell>
          <cell r="G27" t="str">
            <v>Gloucester</v>
          </cell>
          <cell r="H27" t="str">
            <v>E05010967</v>
          </cell>
          <cell r="I27" t="str">
            <v>Westgate</v>
          </cell>
        </row>
        <row r="28">
          <cell r="A28" t="str">
            <v>BS23 3EA</v>
          </cell>
          <cell r="B28">
            <v>51.347467999999999</v>
          </cell>
          <cell r="C28">
            <v>-2.9666229999999998</v>
          </cell>
          <cell r="D28" t="str">
            <v>E12000009</v>
          </cell>
          <cell r="E28" t="str">
            <v>South West</v>
          </cell>
          <cell r="F28" t="str">
            <v>E06000024</v>
          </cell>
          <cell r="G28" t="str">
            <v>North Somerset</v>
          </cell>
          <cell r="H28" t="str">
            <v>E05010298</v>
          </cell>
          <cell r="I28" t="str">
            <v>Weston-super-Mare Central</v>
          </cell>
        </row>
        <row r="29">
          <cell r="A29" t="str">
            <v>RG1 6QS</v>
          </cell>
          <cell r="B29">
            <v>51.444662999999998</v>
          </cell>
          <cell r="C29">
            <v>-0.99108799999999997</v>
          </cell>
          <cell r="D29" t="str">
            <v>E12000008</v>
          </cell>
          <cell r="E29" t="str">
            <v>South East</v>
          </cell>
          <cell r="F29" t="str">
            <v>E06000038</v>
          </cell>
          <cell r="G29" t="str">
            <v>Reading</v>
          </cell>
          <cell r="H29" t="str">
            <v>E05013869</v>
          </cell>
          <cell r="I29" t="str">
            <v>Coley</v>
          </cell>
        </row>
        <row r="30">
          <cell r="A30" t="str">
            <v>HX2 8BN</v>
          </cell>
          <cell r="B30">
            <v>53.744884999999996</v>
          </cell>
          <cell r="C30">
            <v>-1.8860159999999999</v>
          </cell>
          <cell r="D30" t="str">
            <v>E12000003</v>
          </cell>
          <cell r="E30" t="str">
            <v>Yorkshire and The Humber</v>
          </cell>
          <cell r="F30" t="str">
            <v>E08000033</v>
          </cell>
          <cell r="G30" t="str">
            <v>Calderdale</v>
          </cell>
          <cell r="H30" t="str">
            <v>E05001379</v>
          </cell>
          <cell r="I30" t="str">
            <v>Ovenden</v>
          </cell>
        </row>
        <row r="31">
          <cell r="A31" t="str">
            <v>NN3 8FD</v>
          </cell>
          <cell r="B31">
            <v>52.268023999999997</v>
          </cell>
          <cell r="C31">
            <v>-0.81998300000000002</v>
          </cell>
          <cell r="D31" t="str">
            <v>E12000004</v>
          </cell>
          <cell r="E31" t="str">
            <v>East Midlands</v>
          </cell>
          <cell r="F31" t="str">
            <v>E06000062</v>
          </cell>
          <cell r="G31" t="str">
            <v>West Northamptonshire</v>
          </cell>
          <cell r="H31" t="str">
            <v>E05013267</v>
          </cell>
          <cell r="I31" t="str">
            <v>Talavera</v>
          </cell>
        </row>
        <row r="32">
          <cell r="A32" t="str">
            <v>PO7 7TT</v>
          </cell>
          <cell r="B32">
            <v>50.886584999999997</v>
          </cell>
          <cell r="C32">
            <v>-1.0500579999999999</v>
          </cell>
          <cell r="D32" t="str">
            <v>E12000008</v>
          </cell>
          <cell r="E32" t="str">
            <v>South East</v>
          </cell>
          <cell r="F32" t="str">
            <v>E07000094</v>
          </cell>
          <cell r="G32" t="str">
            <v>Winchester</v>
          </cell>
          <cell r="H32" t="str">
            <v>E05011000</v>
          </cell>
          <cell r="I32" t="str">
            <v>Denmead</v>
          </cell>
        </row>
        <row r="33">
          <cell r="A33" t="str">
            <v>TA5 2FE</v>
          </cell>
          <cell r="B33">
            <v>51.109799000000002</v>
          </cell>
          <cell r="C33">
            <v>-3.0134180000000002</v>
          </cell>
          <cell r="D33" t="str">
            <v>E12000009</v>
          </cell>
          <cell r="E33" t="str">
            <v>South West</v>
          </cell>
          <cell r="F33" t="str">
            <v>E06000066</v>
          </cell>
          <cell r="G33" t="str">
            <v>Somerset</v>
          </cell>
          <cell r="H33" t="str">
            <v>E05014376</v>
          </cell>
          <cell r="I33" t="str">
            <v>North Petherton</v>
          </cell>
        </row>
        <row r="34">
          <cell r="A34" t="str">
            <v>NN8 6DB</v>
          </cell>
          <cell r="B34">
            <v>52.321407999999998</v>
          </cell>
          <cell r="C34">
            <v>-0.71987599999999996</v>
          </cell>
          <cell r="D34" t="str">
            <v>E12000004</v>
          </cell>
          <cell r="E34" t="str">
            <v>East Midlands</v>
          </cell>
          <cell r="F34" t="str">
            <v>E06000061</v>
          </cell>
          <cell r="G34" t="str">
            <v>North Northamptonshire</v>
          </cell>
          <cell r="H34" t="str">
            <v>E05013220</v>
          </cell>
          <cell r="I34" t="str">
            <v>Earls Barton</v>
          </cell>
        </row>
        <row r="35">
          <cell r="A35" t="str">
            <v>TA12 6FX</v>
          </cell>
          <cell r="B35">
            <v>50.975760000000001</v>
          </cell>
          <cell r="C35">
            <v>-2.77075</v>
          </cell>
          <cell r="D35" t="str">
            <v>E12000009</v>
          </cell>
          <cell r="E35" t="str">
            <v>South West</v>
          </cell>
          <cell r="F35" t="str">
            <v>E06000066</v>
          </cell>
          <cell r="G35" t="str">
            <v>Somerset</v>
          </cell>
          <cell r="H35" t="str">
            <v>E05014369</v>
          </cell>
          <cell r="I35" t="str">
            <v>Martock</v>
          </cell>
        </row>
        <row r="36">
          <cell r="A36" t="str">
            <v>TA18 7AT</v>
          </cell>
          <cell r="B36">
            <v>50.886834</v>
          </cell>
          <cell r="C36">
            <v>-2.7971849999999998</v>
          </cell>
          <cell r="D36" t="str">
            <v>E12000009</v>
          </cell>
          <cell r="E36" t="str">
            <v>South West</v>
          </cell>
          <cell r="F36" t="str">
            <v>E06000066</v>
          </cell>
          <cell r="G36" t="str">
            <v>Somerset</v>
          </cell>
          <cell r="H36" t="str">
            <v>E05014356</v>
          </cell>
          <cell r="I36" t="str">
            <v>Crewkerne</v>
          </cell>
        </row>
        <row r="37">
          <cell r="A37" t="str">
            <v>MK43 9NJ</v>
          </cell>
          <cell r="B37">
            <v>52.070034999999997</v>
          </cell>
          <cell r="C37">
            <v>-0.50870400000000005</v>
          </cell>
          <cell r="D37" t="str">
            <v>E12000006</v>
          </cell>
          <cell r="E37" t="str">
            <v>East of England</v>
          </cell>
          <cell r="F37" t="str">
            <v>E06000055</v>
          </cell>
          <cell r="G37" t="str">
            <v>Bedford</v>
          </cell>
          <cell r="H37" t="str">
            <v>E05014516</v>
          </cell>
          <cell r="I37" t="str">
            <v>Wixams &amp; Wilstead</v>
          </cell>
        </row>
        <row r="38">
          <cell r="A38" t="str">
            <v>SP4 7FL</v>
          </cell>
          <cell r="B38">
            <v>51.170737000000003</v>
          </cell>
          <cell r="C38">
            <v>-1.7610300000000001</v>
          </cell>
          <cell r="D38" t="str">
            <v>E12000009</v>
          </cell>
          <cell r="E38" t="str">
            <v>South West</v>
          </cell>
          <cell r="F38" t="str">
            <v>E06000054</v>
          </cell>
          <cell r="G38" t="str">
            <v>Wiltshire</v>
          </cell>
          <cell r="H38" t="str">
            <v>E05013402</v>
          </cell>
          <cell r="I38" t="str">
            <v>Amesbury West</v>
          </cell>
        </row>
        <row r="39">
          <cell r="A39" t="str">
            <v>OX16 2DN</v>
          </cell>
          <cell r="B39">
            <v>52.085259999999998</v>
          </cell>
          <cell r="C39">
            <v>-1.333186</v>
          </cell>
          <cell r="D39" t="str">
            <v>E12000008</v>
          </cell>
          <cell r="E39" t="str">
            <v>South East</v>
          </cell>
          <cell r="F39" t="str">
            <v>E07000177</v>
          </cell>
          <cell r="G39" t="str">
            <v>Cherwell</v>
          </cell>
          <cell r="H39" t="str">
            <v>E05010923</v>
          </cell>
          <cell r="I39" t="str">
            <v>Banbury Hardwick</v>
          </cell>
        </row>
        <row r="40">
          <cell r="A40" t="str">
            <v>WR3 7FG</v>
          </cell>
          <cell r="B40">
            <v>52.220326999999997</v>
          </cell>
          <cell r="C40">
            <v>-2.236561</v>
          </cell>
          <cell r="D40" t="str">
            <v>E12000005</v>
          </cell>
          <cell r="E40" t="str">
            <v>West Midlands</v>
          </cell>
          <cell r="F40" t="str">
            <v>E07000237</v>
          </cell>
          <cell r="G40" t="str">
            <v>Worcester</v>
          </cell>
          <cell r="H40" t="str">
            <v>E05007884</v>
          </cell>
          <cell r="I40" t="str">
            <v>Claines</v>
          </cell>
        </row>
        <row r="41">
          <cell r="A41" t="str">
            <v>LE19 4DH</v>
          </cell>
          <cell r="B41">
            <v>52.608263000000001</v>
          </cell>
          <cell r="C41">
            <v>-1.2229730000000001</v>
          </cell>
          <cell r="D41" t="str">
            <v>E12000004</v>
          </cell>
          <cell r="E41" t="str">
            <v>East Midlands</v>
          </cell>
          <cell r="F41" t="str">
            <v>E07000129</v>
          </cell>
          <cell r="G41" t="str">
            <v>Blaby</v>
          </cell>
          <cell r="H41" t="str">
            <v>E05015273</v>
          </cell>
          <cell r="I41" t="str">
            <v>Leicester Forest &amp; Lubbesthorpe</v>
          </cell>
        </row>
        <row r="42">
          <cell r="A42" t="str">
            <v>BN26 6FW</v>
          </cell>
          <cell r="B42">
            <v>50.824309999999997</v>
          </cell>
          <cell r="C42">
            <v>0.26377499999999998</v>
          </cell>
          <cell r="D42" t="str">
            <v>E12000008</v>
          </cell>
          <cell r="E42" t="str">
            <v>South East</v>
          </cell>
          <cell r="F42" t="str">
            <v>E07000065</v>
          </cell>
          <cell r="G42" t="str">
            <v>Wealden</v>
          </cell>
          <cell r="H42" t="str">
            <v>E05011655</v>
          </cell>
          <cell r="I42" t="str">
            <v>Polegate Central</v>
          </cell>
        </row>
        <row r="43">
          <cell r="A43" t="str">
            <v>SN1 1HE</v>
          </cell>
          <cell r="B43">
            <v>51.561213000000002</v>
          </cell>
          <cell r="C43">
            <v>-1.782834</v>
          </cell>
          <cell r="D43" t="str">
            <v>E12000009</v>
          </cell>
          <cell r="E43" t="str">
            <v>South West</v>
          </cell>
          <cell r="F43" t="str">
            <v>E06000030</v>
          </cell>
          <cell r="G43" t="str">
            <v>Swindon</v>
          </cell>
          <cell r="H43" t="str">
            <v>E05008954</v>
          </cell>
          <cell r="I43" t="str">
            <v>Central</v>
          </cell>
        </row>
        <row r="44">
          <cell r="A44" t="str">
            <v>DT1 3BD</v>
          </cell>
          <cell r="B44">
            <v>50.711683000000001</v>
          </cell>
          <cell r="C44">
            <v>-2.4671050000000001</v>
          </cell>
          <cell r="D44" t="str">
            <v>E12000009</v>
          </cell>
          <cell r="E44" t="str">
            <v>South West</v>
          </cell>
          <cell r="F44" t="str">
            <v>E06000059</v>
          </cell>
          <cell r="G44" t="str">
            <v>Dorset</v>
          </cell>
          <cell r="H44" t="str">
            <v>E05012697</v>
          </cell>
          <cell r="I44" t="str">
            <v>Dorchester Poundbury</v>
          </cell>
        </row>
        <row r="45">
          <cell r="A45" t="str">
            <v>RG14 7TZ</v>
          </cell>
          <cell r="B45">
            <v>51.390799000000001</v>
          </cell>
          <cell r="C45">
            <v>-1.308044</v>
          </cell>
          <cell r="D45" t="str">
            <v>E12000008</v>
          </cell>
          <cell r="E45" t="str">
            <v>South East</v>
          </cell>
          <cell r="F45" t="str">
            <v>E06000037</v>
          </cell>
          <cell r="G45" t="str">
            <v>West Berkshire</v>
          </cell>
          <cell r="H45" t="str">
            <v>E05012143</v>
          </cell>
          <cell r="I45" t="str">
            <v>Newbury Greenham</v>
          </cell>
        </row>
        <row r="46">
          <cell r="A46" t="str">
            <v>SO40 8XT</v>
          </cell>
          <cell r="B46">
            <v>50.921681999999997</v>
          </cell>
          <cell r="C46">
            <v>-1.5222530000000001</v>
          </cell>
          <cell r="D46" t="str">
            <v>E12000008</v>
          </cell>
          <cell r="E46" t="str">
            <v>South East</v>
          </cell>
          <cell r="F46" t="str">
            <v>E07000091</v>
          </cell>
          <cell r="G46" t="str">
            <v>New Forest</v>
          </cell>
          <cell r="H46" t="str">
            <v>E05014794</v>
          </cell>
          <cell r="I46" t="str">
            <v>Totton North</v>
          </cell>
        </row>
        <row r="47">
          <cell r="A47" t="str">
            <v>RG2 7RP</v>
          </cell>
          <cell r="B47">
            <v>51.432068999999998</v>
          </cell>
          <cell r="C47">
            <v>-0.95246699999999995</v>
          </cell>
          <cell r="D47" t="str">
            <v>E12000008</v>
          </cell>
          <cell r="E47" t="str">
            <v>South East</v>
          </cell>
          <cell r="F47" t="str">
            <v>E06000038</v>
          </cell>
          <cell r="G47" t="str">
            <v>Reading</v>
          </cell>
          <cell r="H47" t="str">
            <v>E05013868</v>
          </cell>
          <cell r="I47" t="str">
            <v>Church</v>
          </cell>
        </row>
        <row r="48">
          <cell r="A48" t="str">
            <v>HR5 3BE</v>
          </cell>
          <cell r="B48">
            <v>52.203724000000001</v>
          </cell>
          <cell r="C48">
            <v>-3.0324900000000001</v>
          </cell>
          <cell r="D48" t="str">
            <v>E12000005</v>
          </cell>
          <cell r="E48" t="str">
            <v>West Midlands</v>
          </cell>
          <cell r="F48" t="str">
            <v>E06000019</v>
          </cell>
          <cell r="G48" t="str">
            <v>Herefordshire, County of</v>
          </cell>
          <cell r="H48" t="str">
            <v>E05009464</v>
          </cell>
          <cell r="I48" t="str">
            <v>Kington</v>
          </cell>
        </row>
        <row r="49">
          <cell r="A49" t="str">
            <v>GL1 2JS</v>
          </cell>
          <cell r="B49">
            <v>51.867047999999997</v>
          </cell>
          <cell r="C49">
            <v>-2.2521469999999999</v>
          </cell>
          <cell r="D49" t="str">
            <v>E12000009</v>
          </cell>
          <cell r="E49" t="str">
            <v>South West</v>
          </cell>
          <cell r="F49" t="str">
            <v>E07000081</v>
          </cell>
          <cell r="G49" t="str">
            <v>Gloucester</v>
          </cell>
          <cell r="H49" t="str">
            <v>E05010967</v>
          </cell>
          <cell r="I49" t="str">
            <v>Westgate</v>
          </cell>
        </row>
        <row r="50">
          <cell r="A50" t="str">
            <v>PO1 4EB</v>
          </cell>
          <cell r="B50">
            <v>50.804653000000002</v>
          </cell>
          <cell r="C50">
            <v>-1.0851010000000001</v>
          </cell>
          <cell r="D50" t="str">
            <v>E12000008</v>
          </cell>
          <cell r="E50" t="str">
            <v>South East</v>
          </cell>
          <cell r="F50" t="str">
            <v>E06000044</v>
          </cell>
          <cell r="G50" t="str">
            <v>Portsmouth</v>
          </cell>
          <cell r="H50" t="str">
            <v>E05002443</v>
          </cell>
          <cell r="I50" t="str">
            <v>Charles Dickens</v>
          </cell>
        </row>
        <row r="51">
          <cell r="A51" t="str">
            <v>TA5 2FE</v>
          </cell>
          <cell r="B51">
            <v>51.109799000000002</v>
          </cell>
          <cell r="C51">
            <v>-3.0134180000000002</v>
          </cell>
          <cell r="D51" t="str">
            <v>E12000009</v>
          </cell>
          <cell r="E51" t="str">
            <v>South West</v>
          </cell>
          <cell r="F51" t="str">
            <v>E06000066</v>
          </cell>
          <cell r="G51" t="str">
            <v>Somerset</v>
          </cell>
          <cell r="H51" t="str">
            <v>E05014376</v>
          </cell>
          <cell r="I51" t="str">
            <v>North Petherton</v>
          </cell>
        </row>
        <row r="52">
          <cell r="A52" t="str">
            <v>SP5 4BH</v>
          </cell>
          <cell r="B52">
            <v>51.031236</v>
          </cell>
          <cell r="C52">
            <v>-1.903578</v>
          </cell>
          <cell r="D52" t="str">
            <v>E12000009</v>
          </cell>
          <cell r="E52" t="str">
            <v>South West</v>
          </cell>
          <cell r="F52" t="str">
            <v>E06000054</v>
          </cell>
          <cell r="G52" t="str">
            <v>Wiltshire</v>
          </cell>
          <cell r="H52" t="str">
            <v>E05013435</v>
          </cell>
          <cell r="I52" t="str">
            <v>Fovant &amp; Chalke Valley</v>
          </cell>
        </row>
        <row r="53">
          <cell r="A53" t="str">
            <v>OX16 2DT</v>
          </cell>
          <cell r="B53">
            <v>52.085537000000002</v>
          </cell>
          <cell r="C53">
            <v>-1.3329930000000001</v>
          </cell>
          <cell r="D53" t="str">
            <v>E12000008</v>
          </cell>
          <cell r="E53" t="str">
            <v>South East</v>
          </cell>
          <cell r="F53" t="str">
            <v>E07000177</v>
          </cell>
          <cell r="G53" t="str">
            <v>Cherwell</v>
          </cell>
          <cell r="H53" t="str">
            <v>E05010923</v>
          </cell>
          <cell r="I53" t="str">
            <v>Banbury Hardwick</v>
          </cell>
        </row>
        <row r="54">
          <cell r="A54" t="str">
            <v>SN4 0QT</v>
          </cell>
          <cell r="B54">
            <v>51.510897999999997</v>
          </cell>
          <cell r="C54">
            <v>-1.788591</v>
          </cell>
          <cell r="D54" t="str">
            <v>E12000009</v>
          </cell>
          <cell r="E54" t="str">
            <v>South West</v>
          </cell>
          <cell r="F54" t="str">
            <v>E06000030</v>
          </cell>
          <cell r="G54" t="str">
            <v>Swindon</v>
          </cell>
          <cell r="H54" t="str">
            <v>E05008972</v>
          </cell>
          <cell r="I54" t="str">
            <v>Wroughton and Wichelstowe</v>
          </cell>
        </row>
        <row r="55">
          <cell r="A55" t="str">
            <v>LE11 5XF</v>
          </cell>
          <cell r="B55">
            <v>52.780214999999998</v>
          </cell>
          <cell r="C55">
            <v>-1.2318279999999999</v>
          </cell>
          <cell r="D55" t="str">
            <v>E12000004</v>
          </cell>
          <cell r="E55" t="str">
            <v>East Midlands</v>
          </cell>
          <cell r="F55" t="str">
            <v>E07000130</v>
          </cell>
          <cell r="G55" t="str">
            <v>Charnwood</v>
          </cell>
          <cell r="H55" t="str">
            <v>E05014670</v>
          </cell>
          <cell r="I55" t="str">
            <v>Dishley, Hathern &amp; Thorpe Acre</v>
          </cell>
        </row>
        <row r="56">
          <cell r="A56" t="str">
            <v>MK41 9RW</v>
          </cell>
          <cell r="B56">
            <v>52.136389000000001</v>
          </cell>
          <cell r="C56">
            <v>-0.43380299999999999</v>
          </cell>
          <cell r="D56" t="str">
            <v>E12000006</v>
          </cell>
          <cell r="E56" t="str">
            <v>East of England</v>
          </cell>
          <cell r="F56" t="str">
            <v>E06000055</v>
          </cell>
          <cell r="G56" t="str">
            <v>Bedford</v>
          </cell>
          <cell r="H56" t="str">
            <v>E05014513</v>
          </cell>
          <cell r="I56" t="str">
            <v>Riverfield</v>
          </cell>
        </row>
        <row r="57">
          <cell r="A57" t="str">
            <v>SP4 7FL</v>
          </cell>
          <cell r="B57">
            <v>51.170737000000003</v>
          </cell>
          <cell r="C57">
            <v>-1.7610300000000001</v>
          </cell>
          <cell r="D57" t="str">
            <v>E12000009</v>
          </cell>
          <cell r="E57" t="str">
            <v>South West</v>
          </cell>
          <cell r="F57" t="str">
            <v>E06000054</v>
          </cell>
          <cell r="G57" t="str">
            <v>Wiltshire</v>
          </cell>
          <cell r="H57" t="str">
            <v>E05013402</v>
          </cell>
          <cell r="I57" t="str">
            <v>Amesbury West</v>
          </cell>
        </row>
        <row r="58">
          <cell r="A58" t="str">
            <v>BS23 3PQ</v>
          </cell>
          <cell r="B58">
            <v>51.343696999999999</v>
          </cell>
          <cell r="C58">
            <v>-2.9614609999999999</v>
          </cell>
          <cell r="D58" t="str">
            <v>E12000009</v>
          </cell>
          <cell r="E58" t="str">
            <v>South West</v>
          </cell>
          <cell r="F58" t="str">
            <v>E06000024</v>
          </cell>
          <cell r="G58" t="str">
            <v>North Somerset</v>
          </cell>
          <cell r="H58" t="str">
            <v>E05010297</v>
          </cell>
          <cell r="I58" t="str">
            <v>Weston-super-Mare South</v>
          </cell>
        </row>
        <row r="59">
          <cell r="A59" t="str">
            <v>CV34 6HZ</v>
          </cell>
          <cell r="B59">
            <v>52.267549000000002</v>
          </cell>
          <cell r="C59">
            <v>-1.610285</v>
          </cell>
          <cell r="D59" t="str">
            <v>E12000005</v>
          </cell>
          <cell r="E59" t="str">
            <v>West Midlands</v>
          </cell>
          <cell r="F59" t="str">
            <v>E07000222</v>
          </cell>
          <cell r="G59" t="str">
            <v>Warwick</v>
          </cell>
          <cell r="H59" t="str">
            <v>E05012628</v>
          </cell>
          <cell r="I59" t="str">
            <v>Warwick Aylesford</v>
          </cell>
        </row>
        <row r="60">
          <cell r="A60" t="str">
            <v>SN2 8AH</v>
          </cell>
          <cell r="B60">
            <v>51.573548000000002</v>
          </cell>
          <cell r="C60">
            <v>-1.7769189999999999</v>
          </cell>
          <cell r="D60" t="str">
            <v>E12000009</v>
          </cell>
          <cell r="E60" t="str">
            <v>South West</v>
          </cell>
          <cell r="F60" t="str">
            <v>E06000030</v>
          </cell>
          <cell r="G60" t="str">
            <v>Swindon</v>
          </cell>
          <cell r="H60" t="str">
            <v>E05008958</v>
          </cell>
          <cell r="I60" t="str">
            <v>Gorse Hill and Pinehurst</v>
          </cell>
        </row>
        <row r="61">
          <cell r="A61" t="str">
            <v>MK42 7NZ</v>
          </cell>
          <cell r="B61">
            <v>52.120486999999997</v>
          </cell>
          <cell r="C61">
            <v>-0.47922500000000001</v>
          </cell>
          <cell r="D61" t="str">
            <v>E12000006</v>
          </cell>
          <cell r="E61" t="str">
            <v>East of England</v>
          </cell>
          <cell r="F61" t="str">
            <v>E06000055</v>
          </cell>
          <cell r="G61" t="str">
            <v>Bedford</v>
          </cell>
          <cell r="H61" t="str">
            <v>E05014504</v>
          </cell>
          <cell r="I61" t="str">
            <v>Kempston Central &amp; East</v>
          </cell>
        </row>
        <row r="62">
          <cell r="A62" t="str">
            <v>MK41 8QW</v>
          </cell>
          <cell r="B62">
            <v>52.157327000000002</v>
          </cell>
          <cell r="C62">
            <v>-0.43404100000000001</v>
          </cell>
          <cell r="D62" t="str">
            <v>E12000006</v>
          </cell>
          <cell r="E62" t="str">
            <v>East of England</v>
          </cell>
          <cell r="F62" t="str">
            <v>E06000055</v>
          </cell>
          <cell r="G62" t="str">
            <v>Bedford</v>
          </cell>
          <cell r="H62" t="str">
            <v>E05014509</v>
          </cell>
          <cell r="I62" t="str">
            <v>Putnoe</v>
          </cell>
        </row>
        <row r="63">
          <cell r="A63" t="str">
            <v>BN50 8TQ</v>
          </cell>
          <cell r="B63">
            <v>50.826327999999997</v>
          </cell>
          <cell r="C63">
            <v>-0.14079</v>
          </cell>
          <cell r="D63" t="str">
            <v>E12000008</v>
          </cell>
          <cell r="E63" t="str">
            <v>South East</v>
          </cell>
          <cell r="F63" t="str">
            <v>E06000043</v>
          </cell>
          <cell r="G63" t="str">
            <v>Brighton and Hove</v>
          </cell>
          <cell r="H63" t="str">
            <v>E05015415</v>
          </cell>
          <cell r="I63" t="str">
            <v>West Hill &amp; North Laine</v>
          </cell>
        </row>
        <row r="64">
          <cell r="A64" t="str">
            <v>BN50 8TQ</v>
          </cell>
          <cell r="B64">
            <v>50.826327999999997</v>
          </cell>
          <cell r="C64">
            <v>-0.14079</v>
          </cell>
          <cell r="D64" t="str">
            <v>E12000008</v>
          </cell>
          <cell r="E64" t="str">
            <v>South East</v>
          </cell>
          <cell r="F64" t="str">
            <v>E06000043</v>
          </cell>
          <cell r="G64" t="str">
            <v>Brighton and Hove</v>
          </cell>
          <cell r="H64" t="str">
            <v>E05015415</v>
          </cell>
          <cell r="I64" t="str">
            <v>West Hill &amp; North Laine</v>
          </cell>
        </row>
        <row r="65">
          <cell r="A65" t="str">
            <v>BH25 6NP</v>
          </cell>
          <cell r="B65">
            <v>50.750363999999998</v>
          </cell>
          <cell r="C65">
            <v>-1.6544779999999999</v>
          </cell>
          <cell r="D65" t="str">
            <v>E12000008</v>
          </cell>
          <cell r="E65" t="str">
            <v>South East</v>
          </cell>
          <cell r="F65" t="str">
            <v>E07000091</v>
          </cell>
          <cell r="G65" t="str">
            <v>New Forest</v>
          </cell>
          <cell r="H65" t="str">
            <v>E05014788</v>
          </cell>
          <cell r="I65" t="str">
            <v>Milton</v>
          </cell>
        </row>
        <row r="66">
          <cell r="A66" t="str">
            <v>B66 4LN</v>
          </cell>
          <cell r="B66">
            <v>52.486148999999997</v>
          </cell>
          <cell r="C66">
            <v>-1.9662710000000001</v>
          </cell>
          <cell r="D66" t="str">
            <v>E12000005</v>
          </cell>
          <cell r="E66" t="str">
            <v>West Midlands</v>
          </cell>
          <cell r="F66" t="str">
            <v>E08000028</v>
          </cell>
          <cell r="G66" t="str">
            <v>Sandwell</v>
          </cell>
          <cell r="H66" t="str">
            <v>E05001278</v>
          </cell>
          <cell r="I66" t="str">
            <v>Soho and Victoria</v>
          </cell>
        </row>
        <row r="67">
          <cell r="A67" t="str">
            <v>CV8 1GY</v>
          </cell>
          <cell r="B67">
            <v>52.331431000000002</v>
          </cell>
          <cell r="C67">
            <v>-1.57128</v>
          </cell>
          <cell r="D67" t="str">
            <v>E12000005</v>
          </cell>
          <cell r="E67" t="str">
            <v>West Midlands</v>
          </cell>
          <cell r="F67" t="str">
            <v>E07000222</v>
          </cell>
          <cell r="G67" t="str">
            <v>Warwick</v>
          </cell>
          <cell r="H67" t="str">
            <v>E05012620</v>
          </cell>
          <cell r="I67" t="str">
            <v>Kenilworth St John's</v>
          </cell>
        </row>
        <row r="68">
          <cell r="A68" t="str">
            <v>SO18 1HL</v>
          </cell>
          <cell r="B68">
            <v>50.918737</v>
          </cell>
          <cell r="C68">
            <v>-1.3730230000000001</v>
          </cell>
          <cell r="D68" t="str">
            <v>E12000008</v>
          </cell>
          <cell r="E68" t="str">
            <v>South East</v>
          </cell>
          <cell r="F68" t="str">
            <v>E06000045</v>
          </cell>
          <cell r="G68" t="str">
            <v>Southampton</v>
          </cell>
          <cell r="H68" t="str">
            <v>E05015494</v>
          </cell>
          <cell r="I68" t="str">
            <v>Bitterne Park</v>
          </cell>
        </row>
        <row r="69">
          <cell r="A69" t="str">
            <v>SN7 8PH</v>
          </cell>
          <cell r="B69">
            <v>51.635446999999999</v>
          </cell>
          <cell r="C69">
            <v>-1.5132060000000001</v>
          </cell>
          <cell r="D69" t="str">
            <v>E12000008</v>
          </cell>
          <cell r="E69" t="str">
            <v>South East</v>
          </cell>
          <cell r="F69" t="str">
            <v>E07000180</v>
          </cell>
          <cell r="G69" t="str">
            <v>Vale of White Horse</v>
          </cell>
          <cell r="H69" t="str">
            <v>E05009770</v>
          </cell>
          <cell r="I69" t="str">
            <v>Stanford</v>
          </cell>
        </row>
        <row r="70">
          <cell r="A70" t="str">
            <v>HR6 8DF</v>
          </cell>
          <cell r="B70">
            <v>52.224083999999998</v>
          </cell>
          <cell r="C70">
            <v>-2.731573</v>
          </cell>
          <cell r="D70" t="str">
            <v>E12000005</v>
          </cell>
          <cell r="E70" t="str">
            <v>West Midlands</v>
          </cell>
          <cell r="F70" t="str">
            <v>E06000019</v>
          </cell>
          <cell r="G70" t="str">
            <v>Herefordshire, County of</v>
          </cell>
          <cell r="H70" t="str">
            <v>E05009468</v>
          </cell>
          <cell r="I70" t="str">
            <v>Leominster East</v>
          </cell>
        </row>
        <row r="71">
          <cell r="A71" t="str">
            <v>BN50 8TQ</v>
          </cell>
          <cell r="B71">
            <v>50.826327999999997</v>
          </cell>
          <cell r="C71">
            <v>-0.14079</v>
          </cell>
          <cell r="D71" t="str">
            <v>E12000008</v>
          </cell>
          <cell r="E71" t="str">
            <v>South East</v>
          </cell>
          <cell r="F71" t="str">
            <v>E06000043</v>
          </cell>
          <cell r="G71" t="str">
            <v>Brighton and Hove</v>
          </cell>
          <cell r="H71" t="str">
            <v>E05015415</v>
          </cell>
          <cell r="I71" t="str">
            <v>West Hill &amp; North Laine</v>
          </cell>
        </row>
        <row r="72">
          <cell r="A72" t="str">
            <v>CV6 6AZ</v>
          </cell>
          <cell r="B72">
            <v>52.450586999999999</v>
          </cell>
          <cell r="C72">
            <v>-1.4870140000000001</v>
          </cell>
          <cell r="D72" t="str">
            <v>E12000005</v>
          </cell>
          <cell r="E72" t="str">
            <v>West Midlands</v>
          </cell>
          <cell r="F72" t="str">
            <v>E08000026</v>
          </cell>
          <cell r="G72" t="str">
            <v>Coventry</v>
          </cell>
          <cell r="H72" t="str">
            <v>E05001225</v>
          </cell>
          <cell r="I72" t="str">
            <v>Longford</v>
          </cell>
        </row>
        <row r="73">
          <cell r="A73" t="str">
            <v>WV14 9JF</v>
          </cell>
          <cell r="B73">
            <v>52.541182999999997</v>
          </cell>
          <cell r="C73">
            <v>-2.0998600000000001</v>
          </cell>
          <cell r="D73" t="str">
            <v>E12000005</v>
          </cell>
          <cell r="E73" t="str">
            <v>West Midlands</v>
          </cell>
          <cell r="F73" t="str">
            <v>E08000027</v>
          </cell>
          <cell r="G73" t="str">
            <v>Dudley</v>
          </cell>
          <cell r="H73" t="str">
            <v>E05001241</v>
          </cell>
          <cell r="I73" t="str">
            <v>Coseley East</v>
          </cell>
        </row>
        <row r="74">
          <cell r="A74" t="str">
            <v>CV34 5QN</v>
          </cell>
          <cell r="B74">
            <v>52.287878999999997</v>
          </cell>
          <cell r="C74">
            <v>-1.563285</v>
          </cell>
          <cell r="D74" t="str">
            <v>E12000005</v>
          </cell>
          <cell r="E74" t="str">
            <v>West Midlands</v>
          </cell>
          <cell r="F74" t="str">
            <v>E07000222</v>
          </cell>
          <cell r="G74" t="str">
            <v>Warwick</v>
          </cell>
          <cell r="H74" t="str">
            <v>E05012627</v>
          </cell>
          <cell r="I74" t="str">
            <v>Warwick All Saints &amp; Woodloes</v>
          </cell>
        </row>
        <row r="75">
          <cell r="A75" t="str">
            <v>BA11 1FW</v>
          </cell>
          <cell r="B75">
            <v>51.227867000000003</v>
          </cell>
          <cell r="C75">
            <v>-2.3247080000000002</v>
          </cell>
          <cell r="D75" t="str">
            <v>E12000009</v>
          </cell>
          <cell r="E75" t="str">
            <v>South West</v>
          </cell>
          <cell r="F75" t="str">
            <v>E06000066</v>
          </cell>
          <cell r="G75" t="str">
            <v>Somerset</v>
          </cell>
          <cell r="H75" t="str">
            <v>E05014362</v>
          </cell>
          <cell r="I75" t="str">
            <v>Frome West</v>
          </cell>
        </row>
        <row r="76">
          <cell r="A76" t="str">
            <v>DT3 6FR</v>
          </cell>
          <cell r="B76">
            <v>50.644821999999998</v>
          </cell>
          <cell r="C76">
            <v>-2.4414500000000001</v>
          </cell>
          <cell r="D76" t="str">
            <v>E12000009</v>
          </cell>
          <cell r="E76" t="str">
            <v>South West</v>
          </cell>
          <cell r="F76" t="str">
            <v>E06000059</v>
          </cell>
          <cell r="G76" t="str">
            <v>Dorset</v>
          </cell>
          <cell r="H76" t="str">
            <v>E05012704</v>
          </cell>
          <cell r="I76" t="str">
            <v>Littlemoor &amp; Preston</v>
          </cell>
        </row>
        <row r="77">
          <cell r="A77" t="str">
            <v>B78 1TT</v>
          </cell>
          <cell r="B77">
            <v>52.601076999999997</v>
          </cell>
          <cell r="C77">
            <v>-1.6147899999999999</v>
          </cell>
          <cell r="D77" t="str">
            <v>E12000005</v>
          </cell>
          <cell r="E77" t="str">
            <v>West Midlands</v>
          </cell>
          <cell r="F77" t="str">
            <v>E07000218</v>
          </cell>
          <cell r="G77" t="str">
            <v>North Warwickshire</v>
          </cell>
          <cell r="H77" t="str">
            <v>E05007465</v>
          </cell>
          <cell r="I77" t="str">
            <v>Dordon</v>
          </cell>
        </row>
        <row r="78">
          <cell r="A78" t="str">
            <v>HX6 2RZ</v>
          </cell>
          <cell r="B78">
            <v>53.712311999999997</v>
          </cell>
          <cell r="C78">
            <v>-1.91892</v>
          </cell>
          <cell r="D78" t="str">
            <v>E12000003</v>
          </cell>
          <cell r="E78" t="str">
            <v>Yorkshire and The Humber</v>
          </cell>
          <cell r="F78" t="str">
            <v>E08000033</v>
          </cell>
          <cell r="G78" t="str">
            <v>Calderdale</v>
          </cell>
          <cell r="H78" t="str">
            <v>E05001384</v>
          </cell>
          <cell r="I78" t="str">
            <v>Sowerby Bridge</v>
          </cell>
        </row>
        <row r="79">
          <cell r="A79" t="str">
            <v>BH20 5SA</v>
          </cell>
          <cell r="B79">
            <v>50.625335</v>
          </cell>
          <cell r="C79">
            <v>-2.2419030000000002</v>
          </cell>
          <cell r="D79" t="str">
            <v>E12000009</v>
          </cell>
          <cell r="E79" t="str">
            <v>South West</v>
          </cell>
          <cell r="F79" t="str">
            <v>E06000059</v>
          </cell>
          <cell r="G79" t="str">
            <v>Dorset</v>
          </cell>
          <cell r="H79" t="str">
            <v>E05012728</v>
          </cell>
          <cell r="I79" t="str">
            <v>West Purbeck</v>
          </cell>
        </row>
        <row r="80">
          <cell r="A80" t="str">
            <v>MK40 2DD</v>
          </cell>
          <cell r="B80">
            <v>52.143104000000001</v>
          </cell>
          <cell r="C80">
            <v>-0.480209</v>
          </cell>
          <cell r="D80" t="str">
            <v>E12000006</v>
          </cell>
          <cell r="E80" t="str">
            <v>East of England</v>
          </cell>
          <cell r="F80" t="str">
            <v>E06000055</v>
          </cell>
          <cell r="G80" t="str">
            <v>Bedford</v>
          </cell>
          <cell r="H80" t="str">
            <v>E05014502</v>
          </cell>
          <cell r="I80" t="str">
            <v>Harpur</v>
          </cell>
        </row>
        <row r="81">
          <cell r="A81" t="str">
            <v>LU6 9NA</v>
          </cell>
          <cell r="B81">
            <v>51.887760999999998</v>
          </cell>
          <cell r="C81">
            <v>-0.52396799999999999</v>
          </cell>
          <cell r="D81" t="str">
            <v>E12000006</v>
          </cell>
          <cell r="E81" t="str">
            <v>East of England</v>
          </cell>
          <cell r="F81" t="str">
            <v>E06000056</v>
          </cell>
          <cell r="G81" t="str">
            <v>Central Bedfordshire</v>
          </cell>
          <cell r="H81" t="str">
            <v>E05014403</v>
          </cell>
          <cell r="I81" t="str">
            <v>Dunstable Central</v>
          </cell>
        </row>
        <row r="82">
          <cell r="A82" t="str">
            <v>BH16 6AP</v>
          </cell>
          <cell r="B82">
            <v>50.740561999999997</v>
          </cell>
          <cell r="C82">
            <v>-2.0616810000000001</v>
          </cell>
          <cell r="D82" t="str">
            <v>E12000009</v>
          </cell>
          <cell r="E82" t="str">
            <v>South West</v>
          </cell>
          <cell r="F82" t="str">
            <v>E06000059</v>
          </cell>
          <cell r="G82" t="str">
            <v>Dorset</v>
          </cell>
          <cell r="H82" t="str">
            <v>E05012706</v>
          </cell>
          <cell r="I82" t="str">
            <v>Lytchett Matravers &amp; Upton</v>
          </cell>
        </row>
        <row r="83">
          <cell r="A83" t="str">
            <v>DY3 1YJ</v>
          </cell>
          <cell r="B83">
            <v>52.535732000000003</v>
          </cell>
          <cell r="C83">
            <v>-2.116498</v>
          </cell>
          <cell r="D83" t="str">
            <v>E12000005</v>
          </cell>
          <cell r="E83" t="str">
            <v>West Midlands</v>
          </cell>
          <cell r="F83" t="str">
            <v>E08000027</v>
          </cell>
          <cell r="G83" t="str">
            <v>Dudley</v>
          </cell>
          <cell r="H83" t="str">
            <v>E05001257</v>
          </cell>
          <cell r="I83" t="str">
            <v>Upper Gornal and Woodsetton</v>
          </cell>
        </row>
        <row r="84">
          <cell r="A84" t="str">
            <v>BS23 3RZ</v>
          </cell>
          <cell r="B84">
            <v>51.331094</v>
          </cell>
          <cell r="C84">
            <v>-2.9636459999999998</v>
          </cell>
          <cell r="D84" t="str">
            <v>E12000009</v>
          </cell>
          <cell r="E84" t="str">
            <v>South West</v>
          </cell>
          <cell r="F84" t="str">
            <v>E06000024</v>
          </cell>
          <cell r="G84" t="str">
            <v>North Somerset</v>
          </cell>
          <cell r="H84" t="str">
            <v>E05010297</v>
          </cell>
          <cell r="I84" t="str">
            <v>Weston-super-Mare South</v>
          </cell>
        </row>
        <row r="85">
          <cell r="A85" t="str">
            <v>BN3 8GJ</v>
          </cell>
          <cell r="B85">
            <v>50.850811</v>
          </cell>
          <cell r="C85">
            <v>-0.186358</v>
          </cell>
          <cell r="D85" t="str">
            <v>E12000008</v>
          </cell>
          <cell r="E85" t="str">
            <v>South East</v>
          </cell>
          <cell r="F85" t="str">
            <v>E06000043</v>
          </cell>
          <cell r="G85" t="str">
            <v>Brighton and Hove</v>
          </cell>
          <cell r="H85" t="str">
            <v>E05015402</v>
          </cell>
          <cell r="I85" t="str">
            <v>Hangleton &amp; Knoll</v>
          </cell>
        </row>
        <row r="86">
          <cell r="A86" t="str">
            <v>BN21 1LX</v>
          </cell>
          <cell r="B86">
            <v>50.775644999999997</v>
          </cell>
          <cell r="C86">
            <v>0.26743800000000001</v>
          </cell>
          <cell r="D86" t="str">
            <v>E12000008</v>
          </cell>
          <cell r="E86" t="str">
            <v>South East</v>
          </cell>
          <cell r="F86" t="str">
            <v>E07000061</v>
          </cell>
          <cell r="G86" t="str">
            <v>Eastbourne</v>
          </cell>
          <cell r="H86" t="str">
            <v>E05011582</v>
          </cell>
          <cell r="I86" t="str">
            <v>Upperton</v>
          </cell>
        </row>
        <row r="87">
          <cell r="A87" t="str">
            <v>BS23 3HH</v>
          </cell>
          <cell r="B87">
            <v>51.346479000000002</v>
          </cell>
          <cell r="C87">
            <v>-2.9538609999999998</v>
          </cell>
          <cell r="D87" t="str">
            <v>E12000009</v>
          </cell>
          <cell r="E87" t="str">
            <v>South West</v>
          </cell>
          <cell r="F87" t="str">
            <v>E06000024</v>
          </cell>
          <cell r="G87" t="str">
            <v>North Somerset</v>
          </cell>
          <cell r="H87" t="str">
            <v>E05010302</v>
          </cell>
          <cell r="I87" t="str">
            <v>Weston-super-Mare Milton</v>
          </cell>
        </row>
        <row r="88">
          <cell r="A88" t="str">
            <v>BA9 9FY</v>
          </cell>
          <cell r="B88">
            <v>51.052909999999997</v>
          </cell>
          <cell r="C88">
            <v>-2.4228100000000001</v>
          </cell>
          <cell r="D88" t="str">
            <v>E12000009</v>
          </cell>
          <cell r="E88" t="str">
            <v>South West</v>
          </cell>
          <cell r="F88" t="str">
            <v>E06000066</v>
          </cell>
          <cell r="G88" t="str">
            <v>Somerset</v>
          </cell>
          <cell r="H88" t="str">
            <v>E05014389</v>
          </cell>
          <cell r="I88" t="str">
            <v>Wincanton &amp; Bruton</v>
          </cell>
        </row>
        <row r="89">
          <cell r="A89" t="str">
            <v>SO19 9TL</v>
          </cell>
          <cell r="B89">
            <v>50.897866</v>
          </cell>
          <cell r="C89">
            <v>-1.3815230000000001</v>
          </cell>
          <cell r="D89" t="str">
            <v>E12000008</v>
          </cell>
          <cell r="E89" t="str">
            <v>South East</v>
          </cell>
          <cell r="F89" t="str">
            <v>E06000045</v>
          </cell>
          <cell r="G89" t="str">
            <v>Southampton</v>
          </cell>
          <cell r="H89" t="str">
            <v>E05015506</v>
          </cell>
          <cell r="I89" t="str">
            <v>Woolston</v>
          </cell>
        </row>
        <row r="90">
          <cell r="A90" t="str">
            <v>MK6 5EL</v>
          </cell>
          <cell r="B90">
            <v>52.023341000000002</v>
          </cell>
          <cell r="C90">
            <v>-0.746448</v>
          </cell>
          <cell r="D90" t="str">
            <v>E12000008</v>
          </cell>
          <cell r="E90" t="str">
            <v>South East</v>
          </cell>
          <cell r="F90" t="str">
            <v>E06000042</v>
          </cell>
          <cell r="G90" t="str">
            <v>Milton Keynes</v>
          </cell>
          <cell r="H90" t="str">
            <v>E05009424</v>
          </cell>
          <cell r="I90" t="str">
            <v>Woughton &amp; Fishermead</v>
          </cell>
        </row>
        <row r="91">
          <cell r="A91" t="str">
            <v>BN1 8DA</v>
          </cell>
          <cell r="B91">
            <v>50.860540999999998</v>
          </cell>
          <cell r="C91">
            <v>-0.129881</v>
          </cell>
          <cell r="D91" t="str">
            <v>E12000008</v>
          </cell>
          <cell r="E91" t="str">
            <v>South East</v>
          </cell>
          <cell r="F91" t="str">
            <v>E06000043</v>
          </cell>
          <cell r="G91" t="str">
            <v>Brighton and Hove</v>
          </cell>
          <cell r="H91" t="str">
            <v>E05015408</v>
          </cell>
          <cell r="I91" t="str">
            <v>Patcham &amp; Hollingbury</v>
          </cell>
        </row>
        <row r="92">
          <cell r="A92" t="str">
            <v>MK42 9DN</v>
          </cell>
          <cell r="B92">
            <v>52.130760000000002</v>
          </cell>
          <cell r="C92">
            <v>-0.47217599999999998</v>
          </cell>
          <cell r="D92" t="str">
            <v>E12000006</v>
          </cell>
          <cell r="E92" t="str">
            <v>East of England</v>
          </cell>
          <cell r="F92" t="str">
            <v>E06000055</v>
          </cell>
          <cell r="G92" t="str">
            <v>Bedford</v>
          </cell>
          <cell r="H92" t="str">
            <v>E05014495</v>
          </cell>
          <cell r="I92" t="str">
            <v>Cauldwell</v>
          </cell>
        </row>
        <row r="93">
          <cell r="A93" t="str">
            <v>BD20 8DG</v>
          </cell>
          <cell r="B93">
            <v>53.898136999999998</v>
          </cell>
          <cell r="C93">
            <v>-1.9908939999999999</v>
          </cell>
          <cell r="D93" t="str">
            <v>E12000003</v>
          </cell>
          <cell r="E93" t="str">
            <v>Yorkshire and The Humber</v>
          </cell>
          <cell r="F93" t="str">
            <v>E06000065</v>
          </cell>
          <cell r="G93" t="str">
            <v>North Yorkshire</v>
          </cell>
          <cell r="H93" t="str">
            <v>E05014277</v>
          </cell>
          <cell r="I93" t="str">
            <v>Glusburn, Cross Hills &amp; Sutton-in-Craven</v>
          </cell>
        </row>
        <row r="94">
          <cell r="A94" t="str">
            <v>BH11 8AY</v>
          </cell>
          <cell r="B94">
            <v>50.760579999999997</v>
          </cell>
          <cell r="C94">
            <v>-1.910911</v>
          </cell>
          <cell r="D94" t="str">
            <v>E12000009</v>
          </cell>
          <cell r="E94" t="str">
            <v>South West</v>
          </cell>
          <cell r="F94" t="str">
            <v>E06000058</v>
          </cell>
          <cell r="G94" t="str">
            <v>Bournemouth, Christchurch and Poole</v>
          </cell>
          <cell r="H94" t="str">
            <v>E05012665</v>
          </cell>
          <cell r="I94" t="str">
            <v>Kinson</v>
          </cell>
        </row>
        <row r="95">
          <cell r="A95" t="str">
            <v>WR15 8BZ</v>
          </cell>
          <cell r="B95">
            <v>52.303663</v>
          </cell>
          <cell r="C95">
            <v>-2.5942639999999999</v>
          </cell>
          <cell r="D95" t="str">
            <v>E12000005</v>
          </cell>
          <cell r="E95" t="str">
            <v>West Midlands</v>
          </cell>
          <cell r="F95" t="str">
            <v>E07000235</v>
          </cell>
          <cell r="G95" t="str">
            <v>Malvern Hills</v>
          </cell>
          <cell r="H95" t="str">
            <v>E05015394</v>
          </cell>
          <cell r="I95" t="str">
            <v>Tenbury</v>
          </cell>
        </row>
        <row r="96">
          <cell r="A96" t="str">
            <v>M34 2EH</v>
          </cell>
          <cell r="B96">
            <v>53.449086999999999</v>
          </cell>
          <cell r="C96">
            <v>-2.1254469999999999</v>
          </cell>
          <cell r="D96" t="str">
            <v>E12000002</v>
          </cell>
          <cell r="E96" t="str">
            <v>North West</v>
          </cell>
          <cell r="F96" t="str">
            <v>E08000008</v>
          </cell>
          <cell r="G96" t="str">
            <v>Tameside</v>
          </cell>
          <cell r="H96" t="str">
            <v>E05014525</v>
          </cell>
          <cell r="I96" t="str">
            <v>Denton West</v>
          </cell>
        </row>
        <row r="97">
          <cell r="A97" t="str">
            <v>BN26 6GA</v>
          </cell>
          <cell r="B97">
            <v>50.820919000000004</v>
          </cell>
          <cell r="C97">
            <v>0.25451000000000001</v>
          </cell>
          <cell r="D97" t="str">
            <v>E12000008</v>
          </cell>
          <cell r="E97" t="str">
            <v>South East</v>
          </cell>
          <cell r="F97" t="str">
            <v>E07000065</v>
          </cell>
          <cell r="G97" t="str">
            <v>Wealden</v>
          </cell>
          <cell r="H97" t="str">
            <v>E05011655</v>
          </cell>
          <cell r="I97" t="str">
            <v>Polegate Central</v>
          </cell>
        </row>
        <row r="98">
          <cell r="A98" t="str">
            <v>BH16 6GP</v>
          </cell>
          <cell r="B98">
            <v>50.759183</v>
          </cell>
          <cell r="C98">
            <v>-2.0790099999999998</v>
          </cell>
          <cell r="D98" t="str">
            <v>E12000009</v>
          </cell>
          <cell r="E98" t="str">
            <v>South West</v>
          </cell>
          <cell r="F98" t="str">
            <v>E06000059</v>
          </cell>
          <cell r="G98" t="str">
            <v>Dorset</v>
          </cell>
          <cell r="H98" t="str">
            <v>E05012706</v>
          </cell>
          <cell r="I98" t="str">
            <v>Lytchett Matravers &amp; Upton</v>
          </cell>
        </row>
        <row r="99">
          <cell r="A99" t="str">
            <v>LE5 1GG</v>
          </cell>
          <cell r="B99">
            <v>52.656196000000001</v>
          </cell>
          <cell r="C99">
            <v>-1.052244</v>
          </cell>
          <cell r="D99" t="str">
            <v>E12000004</v>
          </cell>
          <cell r="E99" t="str">
            <v>East Midlands</v>
          </cell>
          <cell r="F99" t="str">
            <v>E07000130</v>
          </cell>
          <cell r="G99" t="str">
            <v>Charnwood</v>
          </cell>
          <cell r="H99" t="str">
            <v>E05014685</v>
          </cell>
          <cell r="I99" t="str">
            <v>South Charnwood</v>
          </cell>
        </row>
        <row r="100">
          <cell r="A100" t="str">
            <v>HR6 8NF</v>
          </cell>
          <cell r="B100">
            <v>52.229114000000003</v>
          </cell>
          <cell r="C100">
            <v>-2.7376740000000002</v>
          </cell>
          <cell r="D100" t="str">
            <v>E12000005</v>
          </cell>
          <cell r="E100" t="str">
            <v>West Midlands</v>
          </cell>
          <cell r="F100" t="str">
            <v>E06000019</v>
          </cell>
          <cell r="G100" t="str">
            <v>Herefordshire, County of</v>
          </cell>
          <cell r="H100" t="str">
            <v>E05009468</v>
          </cell>
          <cell r="I100" t="str">
            <v>Leominster East</v>
          </cell>
        </row>
        <row r="101">
          <cell r="A101" t="str">
            <v>MK41 8NN</v>
          </cell>
          <cell r="B101">
            <v>52.156508000000002</v>
          </cell>
          <cell r="C101">
            <v>-0.43154700000000001</v>
          </cell>
          <cell r="D101" t="str">
            <v>E12000006</v>
          </cell>
          <cell r="E101" t="str">
            <v>East of England</v>
          </cell>
          <cell r="F101" t="str">
            <v>E06000055</v>
          </cell>
          <cell r="G101" t="str">
            <v>Bedford</v>
          </cell>
          <cell r="H101" t="str">
            <v>E05014509</v>
          </cell>
          <cell r="I101" t="str">
            <v>Putnoe</v>
          </cell>
        </row>
        <row r="102">
          <cell r="A102" t="str">
            <v>BN50 8TQ</v>
          </cell>
          <cell r="B102">
            <v>50.826327999999997</v>
          </cell>
          <cell r="C102">
            <v>-0.14079</v>
          </cell>
          <cell r="D102" t="str">
            <v>E12000008</v>
          </cell>
          <cell r="E102" t="str">
            <v>South East</v>
          </cell>
          <cell r="F102" t="str">
            <v>E06000043</v>
          </cell>
          <cell r="G102" t="str">
            <v>Brighton and Hove</v>
          </cell>
          <cell r="H102" t="str">
            <v>E05015415</v>
          </cell>
          <cell r="I102" t="str">
            <v>West Hill &amp; North Laine</v>
          </cell>
        </row>
        <row r="103">
          <cell r="A103" t="str">
            <v>B67 7BY</v>
          </cell>
          <cell r="B103">
            <v>52.493012999999998</v>
          </cell>
          <cell r="C103">
            <v>-1.974505</v>
          </cell>
          <cell r="D103" t="str">
            <v>E12000005</v>
          </cell>
          <cell r="E103" t="str">
            <v>West Midlands</v>
          </cell>
          <cell r="F103" t="str">
            <v>E08000028</v>
          </cell>
          <cell r="G103" t="str">
            <v>Sandwell</v>
          </cell>
          <cell r="H103" t="str">
            <v>E05001277</v>
          </cell>
          <cell r="I103" t="str">
            <v>Smethwick</v>
          </cell>
        </row>
        <row r="104">
          <cell r="A104" t="str">
            <v>CB9 9NN</v>
          </cell>
          <cell r="B104">
            <v>52.092987000000001</v>
          </cell>
          <cell r="C104">
            <v>0.43193399999999998</v>
          </cell>
          <cell r="D104" t="str">
            <v>E12000006</v>
          </cell>
          <cell r="E104" t="str">
            <v>East of England</v>
          </cell>
          <cell r="F104" t="str">
            <v>E07000245</v>
          </cell>
          <cell r="G104" t="str">
            <v>West Suffolk</v>
          </cell>
          <cell r="H104" t="str">
            <v>E05012776</v>
          </cell>
          <cell r="I104" t="str">
            <v>Haverhill North</v>
          </cell>
        </row>
        <row r="105">
          <cell r="A105" t="str">
            <v>BN50 8TQ</v>
          </cell>
          <cell r="B105">
            <v>50.826327999999997</v>
          </cell>
          <cell r="C105">
            <v>-0.14079</v>
          </cell>
          <cell r="D105" t="str">
            <v>E12000008</v>
          </cell>
          <cell r="E105" t="str">
            <v>South East</v>
          </cell>
          <cell r="F105" t="str">
            <v>E06000043</v>
          </cell>
          <cell r="G105" t="str">
            <v>Brighton and Hove</v>
          </cell>
          <cell r="H105" t="str">
            <v>E05015415</v>
          </cell>
          <cell r="I105" t="str">
            <v>West Hill &amp; North Laine</v>
          </cell>
        </row>
        <row r="106">
          <cell r="A106" t="str">
            <v>CV34 5PE</v>
          </cell>
          <cell r="B106">
            <v>52.288401</v>
          </cell>
          <cell r="C106">
            <v>-1.560125</v>
          </cell>
          <cell r="D106" t="str">
            <v>E12000005</v>
          </cell>
          <cell r="E106" t="str">
            <v>West Midlands</v>
          </cell>
          <cell r="F106" t="str">
            <v>E07000222</v>
          </cell>
          <cell r="G106" t="str">
            <v>Warwick</v>
          </cell>
          <cell r="H106" t="str">
            <v>E05012627</v>
          </cell>
          <cell r="I106" t="str">
            <v>Warwick All Saints &amp; Woodloes</v>
          </cell>
        </row>
        <row r="107">
          <cell r="A107" t="str">
            <v>RG30 3NZ</v>
          </cell>
          <cell r="B107">
            <v>51.443097000000002</v>
          </cell>
          <cell r="C107">
            <v>-1.0194970000000001</v>
          </cell>
          <cell r="D107" t="str">
            <v>E12000008</v>
          </cell>
          <cell r="E107" t="str">
            <v>South East</v>
          </cell>
          <cell r="F107" t="str">
            <v>E06000038</v>
          </cell>
          <cell r="G107" t="str">
            <v>Reading</v>
          </cell>
          <cell r="H107" t="str">
            <v>E05013876</v>
          </cell>
          <cell r="I107" t="str">
            <v>Southcote</v>
          </cell>
        </row>
        <row r="108">
          <cell r="A108" t="str">
            <v>SO50 4RQ</v>
          </cell>
          <cell r="B108">
            <v>50.981901999999998</v>
          </cell>
          <cell r="C108">
            <v>-1.3551500000000001</v>
          </cell>
          <cell r="D108" t="str">
            <v>E12000008</v>
          </cell>
          <cell r="E108" t="str">
            <v>South East</v>
          </cell>
          <cell r="F108" t="str">
            <v>E07000086</v>
          </cell>
          <cell r="G108" t="str">
            <v>Eastleigh</v>
          </cell>
          <cell r="H108" t="str">
            <v>E05011192</v>
          </cell>
          <cell r="I108" t="str">
            <v>Eastleigh North</v>
          </cell>
        </row>
        <row r="109">
          <cell r="A109" t="str">
            <v>SO15 3SE</v>
          </cell>
          <cell r="B109">
            <v>50.911853999999998</v>
          </cell>
          <cell r="C109">
            <v>-1.4320459999999999</v>
          </cell>
          <cell r="D109" t="str">
            <v>E12000008</v>
          </cell>
          <cell r="E109" t="str">
            <v>South East</v>
          </cell>
          <cell r="F109" t="str">
            <v>E06000045</v>
          </cell>
          <cell r="G109" t="str">
            <v>Southampton</v>
          </cell>
          <cell r="H109" t="str">
            <v>E05015496</v>
          </cell>
          <cell r="I109" t="str">
            <v>Freemantle</v>
          </cell>
        </row>
        <row r="110">
          <cell r="A110" t="str">
            <v>HR6 9NF</v>
          </cell>
          <cell r="B110">
            <v>52.250588</v>
          </cell>
          <cell r="C110">
            <v>-2.8871509999999998</v>
          </cell>
          <cell r="D110" t="str">
            <v>E12000005</v>
          </cell>
          <cell r="E110" t="str">
            <v>West Midlands</v>
          </cell>
          <cell r="F110" t="str">
            <v>E06000019</v>
          </cell>
          <cell r="G110" t="str">
            <v>Herefordshire, County of</v>
          </cell>
          <cell r="H110" t="str">
            <v>E05009438</v>
          </cell>
          <cell r="I110" t="str">
            <v>Arrow</v>
          </cell>
        </row>
        <row r="111">
          <cell r="A111" t="str">
            <v>SN1 5JE</v>
          </cell>
          <cell r="B111">
            <v>51.560074</v>
          </cell>
          <cell r="C111">
            <v>-1.7893589999999999</v>
          </cell>
          <cell r="D111" t="str">
            <v>E12000009</v>
          </cell>
          <cell r="E111" t="str">
            <v>South West</v>
          </cell>
          <cell r="F111" t="str">
            <v>E06000030</v>
          </cell>
          <cell r="G111" t="str">
            <v>Swindon</v>
          </cell>
          <cell r="H111" t="str">
            <v>E05008954</v>
          </cell>
          <cell r="I111" t="str">
            <v>Central</v>
          </cell>
        </row>
        <row r="112">
          <cell r="A112" t="str">
            <v>WR15 8DQ</v>
          </cell>
          <cell r="B112">
            <v>52.302653999999997</v>
          </cell>
          <cell r="C112">
            <v>-2.596406</v>
          </cell>
          <cell r="D112" t="str">
            <v>E12000005</v>
          </cell>
          <cell r="E112" t="str">
            <v>West Midlands</v>
          </cell>
          <cell r="F112" t="str">
            <v>E07000235</v>
          </cell>
          <cell r="G112" t="str">
            <v>Malvern Hills</v>
          </cell>
          <cell r="H112" t="str">
            <v>E05015394</v>
          </cell>
          <cell r="I112" t="str">
            <v>Tenbury</v>
          </cell>
        </row>
        <row r="113">
          <cell r="A113" t="str">
            <v>TA6 5HE</v>
          </cell>
          <cell r="B113">
            <v>51.130378</v>
          </cell>
          <cell r="C113">
            <v>-2.9923389999999999</v>
          </cell>
          <cell r="D113" t="str">
            <v>E12000009</v>
          </cell>
          <cell r="E113" t="str">
            <v>South West</v>
          </cell>
          <cell r="F113" t="str">
            <v>E06000066</v>
          </cell>
          <cell r="G113" t="str">
            <v>Somerset</v>
          </cell>
          <cell r="H113" t="str">
            <v>E05014344</v>
          </cell>
          <cell r="I113" t="str">
            <v>Bridgwater North &amp; Central</v>
          </cell>
        </row>
        <row r="114">
          <cell r="A114" t="str">
            <v>B66 4LQ</v>
          </cell>
          <cell r="B114">
            <v>52.485531000000002</v>
          </cell>
          <cell r="C114">
            <v>-1.9647319999999999</v>
          </cell>
          <cell r="D114" t="str">
            <v>E12000005</v>
          </cell>
          <cell r="E114" t="str">
            <v>West Midlands</v>
          </cell>
          <cell r="F114" t="str">
            <v>E08000028</v>
          </cell>
          <cell r="G114" t="str">
            <v>Sandwell</v>
          </cell>
          <cell r="H114" t="str">
            <v>E05001278</v>
          </cell>
          <cell r="I114" t="str">
            <v>Soho and Victoria</v>
          </cell>
        </row>
        <row r="115">
          <cell r="A115" t="str">
            <v>SO15 3DR</v>
          </cell>
          <cell r="B115">
            <v>50.914436000000002</v>
          </cell>
          <cell r="C115">
            <v>-1.424831</v>
          </cell>
          <cell r="D115" t="str">
            <v>E12000008</v>
          </cell>
          <cell r="E115" t="str">
            <v>South East</v>
          </cell>
          <cell r="F115" t="str">
            <v>E06000045</v>
          </cell>
          <cell r="G115" t="str">
            <v>Southampton</v>
          </cell>
          <cell r="H115" t="str">
            <v>E05015496</v>
          </cell>
          <cell r="I115" t="str">
            <v>Freemantle</v>
          </cell>
        </row>
        <row r="116">
          <cell r="A116" t="str">
            <v>SO18 5SE</v>
          </cell>
          <cell r="B116">
            <v>50.924954</v>
          </cell>
          <cell r="C116">
            <v>-1.3521099999999999</v>
          </cell>
          <cell r="D116" t="str">
            <v>E12000008</v>
          </cell>
          <cell r="E116" t="str">
            <v>South East</v>
          </cell>
          <cell r="F116" t="str">
            <v>E06000045</v>
          </cell>
          <cell r="G116" t="str">
            <v>Southampton</v>
          </cell>
          <cell r="H116" t="str">
            <v>E05015497</v>
          </cell>
          <cell r="I116" t="str">
            <v>Harefield</v>
          </cell>
        </row>
        <row r="117">
          <cell r="A117" t="str">
            <v>SN9 5QE</v>
          </cell>
          <cell r="B117">
            <v>51.340513999999999</v>
          </cell>
          <cell r="C117">
            <v>-1.768286</v>
          </cell>
          <cell r="D117" t="str">
            <v>E12000009</v>
          </cell>
          <cell r="E117" t="str">
            <v>South West</v>
          </cell>
          <cell r="F117" t="str">
            <v>E06000054</v>
          </cell>
          <cell r="G117" t="str">
            <v>Wiltshire</v>
          </cell>
          <cell r="H117" t="str">
            <v>E05013834</v>
          </cell>
          <cell r="I117" t="str">
            <v>Pewsey</v>
          </cell>
        </row>
        <row r="118">
          <cell r="A118" t="str">
            <v>SN1 4AS</v>
          </cell>
          <cell r="B118">
            <v>51.552419</v>
          </cell>
          <cell r="C118">
            <v>-1.7778130000000001</v>
          </cell>
          <cell r="D118" t="str">
            <v>E12000009</v>
          </cell>
          <cell r="E118" t="str">
            <v>South West</v>
          </cell>
          <cell r="F118" t="str">
            <v>E06000030</v>
          </cell>
          <cell r="G118" t="str">
            <v>Swindon</v>
          </cell>
          <cell r="H118" t="str">
            <v>E05008963</v>
          </cell>
          <cell r="I118" t="str">
            <v>Old Town</v>
          </cell>
        </row>
        <row r="119">
          <cell r="A119" t="str">
            <v>PO19 6GN</v>
          </cell>
          <cell r="B119">
            <v>50.844059000000001</v>
          </cell>
          <cell r="C119">
            <v>-0.76230399999999998</v>
          </cell>
          <cell r="D119" t="str">
            <v>E12000008</v>
          </cell>
          <cell r="E119" t="str">
            <v>South East</v>
          </cell>
          <cell r="F119" t="str">
            <v>E07000225</v>
          </cell>
          <cell r="G119" t="str">
            <v>Chichester</v>
          </cell>
          <cell r="H119" t="str">
            <v>E05011667</v>
          </cell>
          <cell r="I119" t="str">
            <v>Chichester East</v>
          </cell>
        </row>
        <row r="120">
          <cell r="A120" t="str">
            <v>MK42 6GQ</v>
          </cell>
          <cell r="B120">
            <v>52.086582999999997</v>
          </cell>
          <cell r="C120">
            <v>-0.470364</v>
          </cell>
          <cell r="D120" t="str">
            <v>E12000006</v>
          </cell>
          <cell r="E120" t="str">
            <v>East of England</v>
          </cell>
          <cell r="F120" t="str">
            <v>E06000056</v>
          </cell>
          <cell r="G120" t="str">
            <v>Central Bedfordshire</v>
          </cell>
          <cell r="H120" t="str">
            <v>E05014411</v>
          </cell>
          <cell r="I120" t="str">
            <v>Houghton Conquest &amp; Haynes</v>
          </cell>
        </row>
        <row r="121">
          <cell r="A121" t="str">
            <v>WR15 8DQ</v>
          </cell>
          <cell r="B121">
            <v>52.302653999999997</v>
          </cell>
          <cell r="C121">
            <v>-2.596406</v>
          </cell>
          <cell r="D121" t="str">
            <v>E12000005</v>
          </cell>
          <cell r="E121" t="str">
            <v>West Midlands</v>
          </cell>
          <cell r="F121" t="str">
            <v>E07000235</v>
          </cell>
          <cell r="G121" t="str">
            <v>Malvern Hills</v>
          </cell>
          <cell r="H121" t="str">
            <v>E05015394</v>
          </cell>
          <cell r="I121" t="str">
            <v>Tenbury</v>
          </cell>
        </row>
        <row r="122">
          <cell r="A122" t="str">
            <v>WF9 2JT</v>
          </cell>
          <cell r="B122">
            <v>53.593175000000002</v>
          </cell>
          <cell r="C122">
            <v>-1.284505</v>
          </cell>
          <cell r="D122" t="str">
            <v>E12000003</v>
          </cell>
          <cell r="E122" t="str">
            <v>Yorkshire and The Humber</v>
          </cell>
          <cell r="F122" t="str">
            <v>E08000036</v>
          </cell>
          <cell r="G122" t="str">
            <v>Wakefield</v>
          </cell>
          <cell r="H122" t="str">
            <v>E05001457</v>
          </cell>
          <cell r="I122" t="str">
            <v>South Elmsall and South Kirkby</v>
          </cell>
        </row>
        <row r="123">
          <cell r="A123" t="str">
            <v>SN10 2FH</v>
          </cell>
          <cell r="B123">
            <v>51.358443000000001</v>
          </cell>
          <cell r="C123">
            <v>-1.98742</v>
          </cell>
          <cell r="D123" t="str">
            <v>E12000009</v>
          </cell>
          <cell r="E123" t="str">
            <v>South West</v>
          </cell>
          <cell r="F123" t="str">
            <v>E06000054</v>
          </cell>
          <cell r="G123" t="str">
            <v>Wiltshire</v>
          </cell>
          <cell r="H123" t="str">
            <v>E05013409</v>
          </cell>
          <cell r="I123" t="str">
            <v>Bromham, Rowde &amp; Roundway</v>
          </cell>
        </row>
        <row r="124">
          <cell r="A124" t="str">
            <v>BN26 6FW</v>
          </cell>
          <cell r="B124">
            <v>50.824309999999997</v>
          </cell>
          <cell r="C124">
            <v>0.26377499999999998</v>
          </cell>
          <cell r="D124" t="str">
            <v>E12000008</v>
          </cell>
          <cell r="E124" t="str">
            <v>South East</v>
          </cell>
          <cell r="F124" t="str">
            <v>E07000065</v>
          </cell>
          <cell r="G124" t="str">
            <v>Wealden</v>
          </cell>
          <cell r="H124" t="str">
            <v>E05011655</v>
          </cell>
          <cell r="I124" t="str">
            <v>Polegate Central</v>
          </cell>
        </row>
        <row r="125">
          <cell r="A125" t="str">
            <v>NN5 5LU</v>
          </cell>
          <cell r="B125">
            <v>52.236212999999999</v>
          </cell>
          <cell r="C125">
            <v>-0.91472500000000001</v>
          </cell>
          <cell r="D125" t="str">
            <v>E12000004</v>
          </cell>
          <cell r="E125" t="str">
            <v>East Midlands</v>
          </cell>
          <cell r="F125" t="str">
            <v>E06000062</v>
          </cell>
          <cell r="G125" t="str">
            <v>West Northamptonshire</v>
          </cell>
          <cell r="H125" t="str">
            <v>E05013266</v>
          </cell>
          <cell r="I125" t="str">
            <v>Sixfields</v>
          </cell>
        </row>
        <row r="126">
          <cell r="A126" t="str">
            <v>SG19 1AP</v>
          </cell>
          <cell r="B126">
            <v>52.125656999999997</v>
          </cell>
          <cell r="C126">
            <v>-0.28298099999999998</v>
          </cell>
          <cell r="D126" t="str">
            <v>E12000006</v>
          </cell>
          <cell r="E126" t="str">
            <v>East of England</v>
          </cell>
          <cell r="F126" t="str">
            <v>E06000056</v>
          </cell>
          <cell r="G126" t="str">
            <v>Central Bedfordshire</v>
          </cell>
          <cell r="H126" t="str">
            <v>E05014420</v>
          </cell>
          <cell r="I126" t="str">
            <v>Sandy</v>
          </cell>
        </row>
        <row r="127">
          <cell r="A127" t="str">
            <v>CV36 4RL</v>
          </cell>
          <cell r="B127">
            <v>52.062314999999998</v>
          </cell>
          <cell r="C127">
            <v>-1.637893</v>
          </cell>
          <cell r="D127" t="str">
            <v>E12000005</v>
          </cell>
          <cell r="E127" t="str">
            <v>West Midlands</v>
          </cell>
          <cell r="F127" t="str">
            <v>E07000221</v>
          </cell>
          <cell r="G127" t="str">
            <v>Stratford-on-Avon</v>
          </cell>
          <cell r="H127" t="str">
            <v>E05015122</v>
          </cell>
          <cell r="I127" t="str">
            <v>Shipston South</v>
          </cell>
        </row>
        <row r="128">
          <cell r="A128" t="str">
            <v>SO19 9TN</v>
          </cell>
          <cell r="B128">
            <v>50.89799</v>
          </cell>
          <cell r="C128">
            <v>-1.3810800000000001</v>
          </cell>
          <cell r="D128" t="str">
            <v>E12000008</v>
          </cell>
          <cell r="E128" t="str">
            <v>South East</v>
          </cell>
          <cell r="F128" t="str">
            <v>E06000045</v>
          </cell>
          <cell r="G128" t="str">
            <v>Southampton</v>
          </cell>
          <cell r="H128" t="str">
            <v>E05015506</v>
          </cell>
          <cell r="I128" t="str">
            <v>Woolston</v>
          </cell>
        </row>
        <row r="129">
          <cell r="A129" t="str">
            <v>BA3 4TN</v>
          </cell>
          <cell r="B129">
            <v>51.262352</v>
          </cell>
          <cell r="C129">
            <v>-2.5128849999999998</v>
          </cell>
          <cell r="D129" t="str">
            <v>E12000009</v>
          </cell>
          <cell r="E129" t="str">
            <v>South West</v>
          </cell>
          <cell r="F129" t="str">
            <v>E06000066</v>
          </cell>
          <cell r="G129" t="str">
            <v>Somerset</v>
          </cell>
          <cell r="H129" t="str">
            <v>E05014371</v>
          </cell>
          <cell r="I129" t="str">
            <v>Mendip Hills</v>
          </cell>
        </row>
        <row r="130">
          <cell r="A130" t="str">
            <v>BS23 3HH</v>
          </cell>
          <cell r="B130">
            <v>51.346479000000002</v>
          </cell>
          <cell r="C130">
            <v>-2.9538609999999998</v>
          </cell>
          <cell r="D130" t="str">
            <v>E12000009</v>
          </cell>
          <cell r="E130" t="str">
            <v>South West</v>
          </cell>
          <cell r="F130" t="str">
            <v>E06000024</v>
          </cell>
          <cell r="G130" t="str">
            <v>North Somerset</v>
          </cell>
          <cell r="H130" t="str">
            <v>E05010302</v>
          </cell>
          <cell r="I130" t="str">
            <v>Weston-super-Mare Milton</v>
          </cell>
        </row>
        <row r="131">
          <cell r="A131" t="str">
            <v>WR15 8BU</v>
          </cell>
          <cell r="B131">
            <v>52.305863000000002</v>
          </cell>
          <cell r="C131">
            <v>-2.594646</v>
          </cell>
          <cell r="D131" t="str">
            <v>E12000005</v>
          </cell>
          <cell r="E131" t="str">
            <v>West Midlands</v>
          </cell>
          <cell r="F131" t="str">
            <v>E07000235</v>
          </cell>
          <cell r="G131" t="str">
            <v>Malvern Hills</v>
          </cell>
          <cell r="H131" t="str">
            <v>E05015394</v>
          </cell>
          <cell r="I131" t="str">
            <v>Tenbury</v>
          </cell>
        </row>
        <row r="132">
          <cell r="A132" t="str">
            <v>RG22 4LL</v>
          </cell>
          <cell r="B132">
            <v>51.243067000000003</v>
          </cell>
          <cell r="C132">
            <v>-1.1211549999999999</v>
          </cell>
          <cell r="D132" t="str">
            <v>E12000008</v>
          </cell>
          <cell r="E132" t="str">
            <v>South East</v>
          </cell>
          <cell r="F132" t="str">
            <v>E07000084</v>
          </cell>
          <cell r="G132" t="str">
            <v>Basingstoke and Deane</v>
          </cell>
          <cell r="H132" t="str">
            <v>E05013080</v>
          </cell>
          <cell r="I132" t="str">
            <v>Brighton Hill</v>
          </cell>
        </row>
        <row r="133">
          <cell r="A133" t="str">
            <v>CV11 6AF</v>
          </cell>
          <cell r="B133">
            <v>52.543374999999997</v>
          </cell>
          <cell r="C133">
            <v>-1.442056</v>
          </cell>
          <cell r="D133" t="str">
            <v>E12000005</v>
          </cell>
          <cell r="E133" t="str">
            <v>West Midlands</v>
          </cell>
          <cell r="F133" t="str">
            <v>E07000219</v>
          </cell>
          <cell r="G133" t="str">
            <v>Nuneaton and Bedworth</v>
          </cell>
          <cell r="H133" t="str">
            <v>E05007488</v>
          </cell>
          <cell r="I133" t="str">
            <v>Weddington</v>
          </cell>
        </row>
        <row r="134">
          <cell r="A134" t="str">
            <v>EX20 1XT</v>
          </cell>
          <cell r="B134">
            <v>50.745313000000003</v>
          </cell>
          <cell r="C134">
            <v>-3.9820030000000002</v>
          </cell>
          <cell r="D134" t="str">
            <v>E12000009</v>
          </cell>
          <cell r="E134" t="str">
            <v>South West</v>
          </cell>
          <cell r="F134" t="str">
            <v>E07000047</v>
          </cell>
          <cell r="G134" t="str">
            <v>West Devon</v>
          </cell>
          <cell r="H134" t="str">
            <v>E05010561</v>
          </cell>
          <cell r="I134" t="str">
            <v>Okehampton North</v>
          </cell>
        </row>
        <row r="135">
          <cell r="A135" t="str">
            <v>CV31 1HS</v>
          </cell>
          <cell r="B135">
            <v>52.281834000000003</v>
          </cell>
          <cell r="C135">
            <v>-1.524335</v>
          </cell>
          <cell r="D135" t="str">
            <v>E12000005</v>
          </cell>
          <cell r="E135" t="str">
            <v>West Midlands</v>
          </cell>
          <cell r="F135" t="str">
            <v>E07000222</v>
          </cell>
          <cell r="G135" t="str">
            <v>Warwick</v>
          </cell>
          <cell r="H135" t="str">
            <v>E05012625</v>
          </cell>
          <cell r="I135" t="str">
            <v>Leamington Willes</v>
          </cell>
        </row>
        <row r="136">
          <cell r="A136" t="str">
            <v>BH14 9BA</v>
          </cell>
          <cell r="B136">
            <v>50.724186000000003</v>
          </cell>
          <cell r="C136">
            <v>-1.926342</v>
          </cell>
          <cell r="D136" t="str">
            <v>E12000009</v>
          </cell>
          <cell r="E136" t="str">
            <v>South West</v>
          </cell>
          <cell r="F136" t="str">
            <v>E06000058</v>
          </cell>
          <cell r="G136" t="str">
            <v>Bournemouth, Christchurch and Poole</v>
          </cell>
          <cell r="H136" t="str">
            <v>E05012673</v>
          </cell>
          <cell r="I136" t="str">
            <v>Penn Hill</v>
          </cell>
        </row>
        <row r="137">
          <cell r="A137" t="str">
            <v>BN21 1LY</v>
          </cell>
          <cell r="B137">
            <v>50.772511999999999</v>
          </cell>
          <cell r="C137">
            <v>0.27266200000000002</v>
          </cell>
          <cell r="D137" t="str">
            <v>E12000008</v>
          </cell>
          <cell r="E137" t="str">
            <v>South East</v>
          </cell>
          <cell r="F137" t="str">
            <v>E07000061</v>
          </cell>
          <cell r="G137" t="str">
            <v>Eastbourne</v>
          </cell>
          <cell r="H137" t="str">
            <v>E05011582</v>
          </cell>
          <cell r="I137" t="str">
            <v>Upperton</v>
          </cell>
        </row>
        <row r="138">
          <cell r="A138" t="str">
            <v>CV10 9RF</v>
          </cell>
          <cell r="B138">
            <v>52.527341</v>
          </cell>
          <cell r="C138">
            <v>-1.530038</v>
          </cell>
          <cell r="D138" t="str">
            <v>E12000005</v>
          </cell>
          <cell r="E138" t="str">
            <v>West Midlands</v>
          </cell>
          <cell r="F138" t="str">
            <v>E07000219</v>
          </cell>
          <cell r="G138" t="str">
            <v>Nuneaton and Bedworth</v>
          </cell>
          <cell r="H138" t="str">
            <v>E05007482</v>
          </cell>
          <cell r="I138" t="str">
            <v>Galley Common</v>
          </cell>
        </row>
        <row r="139">
          <cell r="A139" t="str">
            <v>B67 7QJ</v>
          </cell>
          <cell r="B139">
            <v>52.494388999999998</v>
          </cell>
          <cell r="C139">
            <v>-1.976361</v>
          </cell>
          <cell r="D139" t="str">
            <v>E12000005</v>
          </cell>
          <cell r="E139" t="str">
            <v>West Midlands</v>
          </cell>
          <cell r="F139" t="str">
            <v>E08000028</v>
          </cell>
          <cell r="G139" t="str">
            <v>Sandwell</v>
          </cell>
          <cell r="H139" t="str">
            <v>E05001277</v>
          </cell>
          <cell r="I139" t="str">
            <v>Smethwick</v>
          </cell>
        </row>
        <row r="140">
          <cell r="A140" t="str">
            <v>SO19 2NY</v>
          </cell>
          <cell r="B140">
            <v>50.899926999999998</v>
          </cell>
          <cell r="C140">
            <v>-1.3651610000000001</v>
          </cell>
          <cell r="D140" t="str">
            <v>E12000008</v>
          </cell>
          <cell r="E140" t="str">
            <v>South East</v>
          </cell>
          <cell r="F140" t="str">
            <v>E06000045</v>
          </cell>
          <cell r="G140" t="str">
            <v>Southampton</v>
          </cell>
          <cell r="H140" t="str">
            <v>E05015499</v>
          </cell>
          <cell r="I140" t="str">
            <v>Peartree</v>
          </cell>
        </row>
        <row r="141">
          <cell r="A141" t="str">
            <v>GL5 1NR</v>
          </cell>
          <cell r="B141">
            <v>51.745643999999999</v>
          </cell>
          <cell r="C141">
            <v>-2.1921819999999999</v>
          </cell>
          <cell r="D141" t="str">
            <v>E12000009</v>
          </cell>
          <cell r="E141" t="str">
            <v>South West</v>
          </cell>
          <cell r="F141" t="str">
            <v>E07000082</v>
          </cell>
          <cell r="G141" t="str">
            <v>Stroud</v>
          </cell>
          <cell r="H141" t="str">
            <v>E05010988</v>
          </cell>
          <cell r="I141" t="str">
            <v>Stroud Slade</v>
          </cell>
        </row>
        <row r="142">
          <cell r="A142" t="str">
            <v>BH9 2EL</v>
          </cell>
          <cell r="B142">
            <v>50.745120999999997</v>
          </cell>
          <cell r="C142">
            <v>-1.880212</v>
          </cell>
          <cell r="D142" t="str">
            <v>E12000009</v>
          </cell>
          <cell r="E142" t="str">
            <v>South West</v>
          </cell>
          <cell r="F142" t="str">
            <v>E06000058</v>
          </cell>
          <cell r="G142" t="str">
            <v>Bournemouth, Christchurch and Poole</v>
          </cell>
          <cell r="H142" t="str">
            <v>E05012681</v>
          </cell>
          <cell r="I142" t="str">
            <v>Winton East</v>
          </cell>
        </row>
        <row r="143">
          <cell r="A143" t="str">
            <v>TA1 3AG</v>
          </cell>
          <cell r="B143">
            <v>51.012661000000001</v>
          </cell>
          <cell r="C143">
            <v>-3.0904579999999999</v>
          </cell>
          <cell r="D143" t="str">
            <v>E12000009</v>
          </cell>
          <cell r="E143" t="str">
            <v>South West</v>
          </cell>
          <cell r="F143" t="str">
            <v>E06000066</v>
          </cell>
          <cell r="G143" t="str">
            <v>Somerset</v>
          </cell>
          <cell r="H143" t="str">
            <v>E05014384</v>
          </cell>
          <cell r="I143" t="str">
            <v>Taunton South</v>
          </cell>
        </row>
        <row r="144">
          <cell r="A144" t="str">
            <v>DY2 0JJ</v>
          </cell>
          <cell r="B144">
            <v>52.490183000000002</v>
          </cell>
          <cell r="C144">
            <v>-2.0894050000000002</v>
          </cell>
          <cell r="D144" t="str">
            <v>E12000005</v>
          </cell>
          <cell r="E144" t="str">
            <v>West Midlands</v>
          </cell>
          <cell r="F144" t="str">
            <v>E08000027</v>
          </cell>
          <cell r="G144" t="str">
            <v>Dudley</v>
          </cell>
          <cell r="H144" t="str">
            <v>E05001250</v>
          </cell>
          <cell r="I144" t="str">
            <v>Netherton, Woodside and St Andrews</v>
          </cell>
        </row>
        <row r="145">
          <cell r="A145" t="str">
            <v>DN7 4EW</v>
          </cell>
          <cell r="B145">
            <v>53.585089000000004</v>
          </cell>
          <cell r="C145">
            <v>-1.018748</v>
          </cell>
          <cell r="D145" t="str">
            <v>E12000003</v>
          </cell>
          <cell r="E145" t="str">
            <v>Yorkshire and The Humber</v>
          </cell>
          <cell r="F145" t="str">
            <v>E08000017</v>
          </cell>
          <cell r="G145" t="str">
            <v>Doncaster</v>
          </cell>
          <cell r="H145" t="str">
            <v>E05010737</v>
          </cell>
          <cell r="I145" t="str">
            <v>Hatfield</v>
          </cell>
        </row>
        <row r="146">
          <cell r="A146" t="str">
            <v>SN3 3PY</v>
          </cell>
          <cell r="B146">
            <v>51.563827000000003</v>
          </cell>
          <cell r="C146">
            <v>-1.741533</v>
          </cell>
          <cell r="D146" t="str">
            <v>E12000009</v>
          </cell>
          <cell r="E146" t="str">
            <v>South West</v>
          </cell>
          <cell r="F146" t="str">
            <v>E06000030</v>
          </cell>
          <cell r="G146" t="str">
            <v>Swindon</v>
          </cell>
          <cell r="H146" t="str">
            <v>E05008956</v>
          </cell>
          <cell r="I146" t="str">
            <v>Covingham and Dorcan</v>
          </cell>
        </row>
        <row r="147">
          <cell r="A147" t="str">
            <v>B66 4NQ</v>
          </cell>
          <cell r="B147">
            <v>52.485135999999997</v>
          </cell>
          <cell r="C147">
            <v>-1.9660280000000001</v>
          </cell>
          <cell r="D147" t="str">
            <v>E12000005</v>
          </cell>
          <cell r="E147" t="str">
            <v>West Midlands</v>
          </cell>
          <cell r="F147" t="str">
            <v>E08000028</v>
          </cell>
          <cell r="G147" t="str">
            <v>Sandwell</v>
          </cell>
          <cell r="H147" t="str">
            <v>E05001278</v>
          </cell>
          <cell r="I147" t="str">
            <v>Soho and Victoria</v>
          </cell>
        </row>
        <row r="148">
          <cell r="A148" t="str">
            <v>SN1 4AS</v>
          </cell>
          <cell r="B148">
            <v>51.552419</v>
          </cell>
          <cell r="C148">
            <v>-1.7778130000000001</v>
          </cell>
          <cell r="D148" t="str">
            <v>E12000009</v>
          </cell>
          <cell r="E148" t="str">
            <v>South West</v>
          </cell>
          <cell r="F148" t="str">
            <v>E06000030</v>
          </cell>
          <cell r="G148" t="str">
            <v>Swindon</v>
          </cell>
          <cell r="H148" t="str">
            <v>E05008963</v>
          </cell>
          <cell r="I148" t="str">
            <v>Old Town</v>
          </cell>
        </row>
        <row r="149">
          <cell r="A149" t="str">
            <v>B69 4DN</v>
          </cell>
          <cell r="B149">
            <v>52.502814000000001</v>
          </cell>
          <cell r="C149">
            <v>-2.015587</v>
          </cell>
          <cell r="D149" t="str">
            <v>E12000005</v>
          </cell>
          <cell r="E149" t="str">
            <v>West Midlands</v>
          </cell>
          <cell r="F149" t="str">
            <v>E08000028</v>
          </cell>
          <cell r="G149" t="str">
            <v>Sandwell</v>
          </cell>
          <cell r="H149" t="str">
            <v>E05001273</v>
          </cell>
          <cell r="I149" t="str">
            <v>Oldbury</v>
          </cell>
        </row>
        <row r="150">
          <cell r="A150" t="str">
            <v>MK42 7NZ</v>
          </cell>
          <cell r="B150">
            <v>52.120486999999997</v>
          </cell>
          <cell r="C150">
            <v>-0.47922500000000001</v>
          </cell>
          <cell r="D150" t="str">
            <v>E12000006</v>
          </cell>
          <cell r="E150" t="str">
            <v>East of England</v>
          </cell>
          <cell r="F150" t="str">
            <v>E06000055</v>
          </cell>
          <cell r="G150" t="str">
            <v>Bedford</v>
          </cell>
          <cell r="H150" t="str">
            <v>E05014504</v>
          </cell>
          <cell r="I150" t="str">
            <v>Kempston Central &amp; East</v>
          </cell>
        </row>
        <row r="151">
          <cell r="A151" t="str">
            <v>BN50 8TQ</v>
          </cell>
          <cell r="B151">
            <v>50.826327999999997</v>
          </cell>
          <cell r="C151">
            <v>-0.14079</v>
          </cell>
          <cell r="D151" t="str">
            <v>E12000008</v>
          </cell>
          <cell r="E151" t="str">
            <v>South East</v>
          </cell>
          <cell r="F151" t="str">
            <v>E06000043</v>
          </cell>
          <cell r="G151" t="str">
            <v>Brighton and Hove</v>
          </cell>
          <cell r="H151" t="str">
            <v>E05015415</v>
          </cell>
          <cell r="I151" t="str">
            <v>West Hill &amp; North Laine</v>
          </cell>
        </row>
        <row r="152">
          <cell r="A152" t="str">
            <v>CB9 0LP</v>
          </cell>
          <cell r="B152">
            <v>52.077643000000002</v>
          </cell>
          <cell r="C152">
            <v>0.45506400000000002</v>
          </cell>
          <cell r="D152" t="str">
            <v>E12000006</v>
          </cell>
          <cell r="E152" t="str">
            <v>East of England</v>
          </cell>
          <cell r="F152" t="str">
            <v>E07000245</v>
          </cell>
          <cell r="G152" t="str">
            <v>West Suffolk</v>
          </cell>
          <cell r="H152" t="str">
            <v>E05012778</v>
          </cell>
          <cell r="I152" t="str">
            <v>Haverhill South East</v>
          </cell>
        </row>
        <row r="153">
          <cell r="A153" t="str">
            <v>DY8 4DG</v>
          </cell>
          <cell r="B153">
            <v>52.466538999999997</v>
          </cell>
          <cell r="C153">
            <v>-2.150855</v>
          </cell>
          <cell r="D153" t="str">
            <v>E12000005</v>
          </cell>
          <cell r="E153" t="str">
            <v>West Midlands</v>
          </cell>
          <cell r="F153" t="str">
            <v>E08000027</v>
          </cell>
          <cell r="G153" t="str">
            <v>Dudley</v>
          </cell>
          <cell r="H153" t="str">
            <v>E05001258</v>
          </cell>
          <cell r="I153" t="str">
            <v>Wollaston and Stourbridge Town</v>
          </cell>
        </row>
        <row r="154">
          <cell r="A154" t="str">
            <v>SN3 1SB</v>
          </cell>
          <cell r="B154">
            <v>51.551617</v>
          </cell>
          <cell r="C154">
            <v>-1.7723800000000001</v>
          </cell>
          <cell r="D154" t="str">
            <v>E12000009</v>
          </cell>
          <cell r="E154" t="str">
            <v>South West</v>
          </cell>
          <cell r="F154" t="str">
            <v>E06000030</v>
          </cell>
          <cell r="G154" t="str">
            <v>Swindon</v>
          </cell>
          <cell r="H154" t="str">
            <v>E05008963</v>
          </cell>
          <cell r="I154" t="str">
            <v>Old Town</v>
          </cell>
        </row>
        <row r="155">
          <cell r="A155" t="str">
            <v>WS8 7LH</v>
          </cell>
          <cell r="B155">
            <v>52.658642999999998</v>
          </cell>
          <cell r="C155">
            <v>-1.9517169999999999</v>
          </cell>
          <cell r="D155" t="str">
            <v>E12000005</v>
          </cell>
          <cell r="E155" t="str">
            <v>West Midlands</v>
          </cell>
          <cell r="F155" t="str">
            <v>E08000030</v>
          </cell>
          <cell r="G155" t="str">
            <v>Walsall</v>
          </cell>
          <cell r="H155" t="str">
            <v>E05001308</v>
          </cell>
          <cell r="I155" t="str">
            <v>Brownhills</v>
          </cell>
        </row>
        <row r="156">
          <cell r="A156" t="str">
            <v>SN3 4QU</v>
          </cell>
          <cell r="B156">
            <v>51.578223999999999</v>
          </cell>
          <cell r="C156">
            <v>-1.7510619999999999</v>
          </cell>
          <cell r="D156" t="str">
            <v>E12000009</v>
          </cell>
          <cell r="E156" t="str">
            <v>South West</v>
          </cell>
          <cell r="F156" t="str">
            <v>E06000030</v>
          </cell>
          <cell r="G156" t="str">
            <v>Swindon</v>
          </cell>
          <cell r="H156" t="str">
            <v>E05008969</v>
          </cell>
          <cell r="I156" t="str">
            <v>St Margaret and South Marston</v>
          </cell>
        </row>
        <row r="157">
          <cell r="A157" t="str">
            <v>CV34 4NZ</v>
          </cell>
          <cell r="B157">
            <v>52.287213000000001</v>
          </cell>
          <cell r="C157">
            <v>-1.5729230000000001</v>
          </cell>
          <cell r="D157" t="str">
            <v>E12000005</v>
          </cell>
          <cell r="E157" t="str">
            <v>West Midlands</v>
          </cell>
          <cell r="F157" t="str">
            <v>E07000222</v>
          </cell>
          <cell r="G157" t="str">
            <v>Warwick</v>
          </cell>
          <cell r="H157" t="str">
            <v>E05012629</v>
          </cell>
          <cell r="I157" t="str">
            <v>Warwick Myton &amp; Heathcote</v>
          </cell>
        </row>
        <row r="158">
          <cell r="A158" t="str">
            <v>TA11 6LF</v>
          </cell>
          <cell r="B158">
            <v>51.056911999999997</v>
          </cell>
          <cell r="C158">
            <v>-2.7376779999999998</v>
          </cell>
          <cell r="D158" t="str">
            <v>E12000009</v>
          </cell>
          <cell r="E158" t="str">
            <v>South West</v>
          </cell>
          <cell r="F158" t="str">
            <v>E06000066</v>
          </cell>
          <cell r="G158" t="str">
            <v>Somerset</v>
          </cell>
          <cell r="H158" t="str">
            <v>E05014379</v>
          </cell>
          <cell r="I158" t="str">
            <v>Somerton</v>
          </cell>
        </row>
        <row r="159">
          <cell r="A159" t="str">
            <v>BA9 9FX</v>
          </cell>
          <cell r="B159">
            <v>51.053216999999997</v>
          </cell>
          <cell r="C159">
            <v>-2.4232689999999999</v>
          </cell>
          <cell r="D159" t="str">
            <v>E12000009</v>
          </cell>
          <cell r="E159" t="str">
            <v>South West</v>
          </cell>
          <cell r="F159" t="str">
            <v>E06000066</v>
          </cell>
          <cell r="G159" t="str">
            <v>Somerset</v>
          </cell>
          <cell r="H159" t="str">
            <v>E05014389</v>
          </cell>
          <cell r="I159" t="str">
            <v>Wincanton &amp; Bruton</v>
          </cell>
        </row>
        <row r="160">
          <cell r="A160" t="str">
            <v>PO1 4EB</v>
          </cell>
          <cell r="B160">
            <v>50.804653000000002</v>
          </cell>
          <cell r="C160">
            <v>-1.0851010000000001</v>
          </cell>
          <cell r="D160" t="str">
            <v>E12000008</v>
          </cell>
          <cell r="E160" t="str">
            <v>South East</v>
          </cell>
          <cell r="F160" t="str">
            <v>E06000044</v>
          </cell>
          <cell r="G160" t="str">
            <v>Portsmouth</v>
          </cell>
          <cell r="H160" t="str">
            <v>E05002443</v>
          </cell>
          <cell r="I160" t="str">
            <v>Charles Dickens</v>
          </cell>
        </row>
        <row r="161">
          <cell r="A161" t="str">
            <v>LU7 2LA</v>
          </cell>
          <cell r="B161">
            <v>51.915281999999998</v>
          </cell>
          <cell r="C161">
            <v>-0.67007300000000003</v>
          </cell>
          <cell r="D161" t="str">
            <v>E12000006</v>
          </cell>
          <cell r="E161" t="str">
            <v>East of England</v>
          </cell>
          <cell r="F161" t="str">
            <v>E06000056</v>
          </cell>
          <cell r="G161" t="str">
            <v>Central Bedfordshire</v>
          </cell>
          <cell r="H161" t="str">
            <v>E05014416</v>
          </cell>
          <cell r="I161" t="str">
            <v>Leighton-Linslade West</v>
          </cell>
        </row>
        <row r="162">
          <cell r="A162" t="str">
            <v>SP10 2BU</v>
          </cell>
          <cell r="B162">
            <v>51.209674999999997</v>
          </cell>
          <cell r="C162">
            <v>-1.4619759999999999</v>
          </cell>
          <cell r="D162" t="str">
            <v>E12000008</v>
          </cell>
          <cell r="E162" t="str">
            <v>South East</v>
          </cell>
          <cell r="F162" t="str">
            <v>E07000093</v>
          </cell>
          <cell r="G162" t="str">
            <v>Test Valley</v>
          </cell>
          <cell r="H162" t="str">
            <v>E05012930</v>
          </cell>
          <cell r="I162" t="str">
            <v>Andover St Mary's</v>
          </cell>
        </row>
        <row r="163">
          <cell r="A163" t="str">
            <v>CV6 5PB</v>
          </cell>
          <cell r="B163">
            <v>52.426547999999997</v>
          </cell>
          <cell r="C163">
            <v>-1.5023</v>
          </cell>
          <cell r="D163" t="str">
            <v>E12000005</v>
          </cell>
          <cell r="E163" t="str">
            <v>West Midlands</v>
          </cell>
          <cell r="F163" t="str">
            <v>E08000026</v>
          </cell>
          <cell r="G163" t="str">
            <v>Coventry</v>
          </cell>
          <cell r="H163" t="str">
            <v>E05001222</v>
          </cell>
          <cell r="I163" t="str">
            <v>Foleshill</v>
          </cell>
        </row>
        <row r="164">
          <cell r="A164" t="str">
            <v>LE9 7RS</v>
          </cell>
          <cell r="B164">
            <v>52.578060999999998</v>
          </cell>
          <cell r="C164">
            <v>-1.324946</v>
          </cell>
          <cell r="D164" t="str">
            <v>E12000004</v>
          </cell>
          <cell r="E164" t="str">
            <v>East Midlands</v>
          </cell>
          <cell r="F164" t="str">
            <v>E07000132</v>
          </cell>
          <cell r="G164" t="str">
            <v>Hinckley and Bosworth</v>
          </cell>
          <cell r="H164" t="str">
            <v>E05005485</v>
          </cell>
          <cell r="I164" t="str">
            <v>Earl Shilton</v>
          </cell>
        </row>
        <row r="165">
          <cell r="A165" t="str">
            <v>DY1 2DH</v>
          </cell>
          <cell r="B165">
            <v>52.503523000000001</v>
          </cell>
          <cell r="C165">
            <v>-2.101896</v>
          </cell>
          <cell r="D165" t="str">
            <v>E12000005</v>
          </cell>
          <cell r="E165" t="str">
            <v>West Midlands</v>
          </cell>
          <cell r="F165" t="str">
            <v>E08000027</v>
          </cell>
          <cell r="G165" t="str">
            <v>Dudley</v>
          </cell>
          <cell r="H165" t="str">
            <v>E05001250</v>
          </cell>
          <cell r="I165" t="str">
            <v>Netherton, Woodside and St Andrews</v>
          </cell>
        </row>
        <row r="166">
          <cell r="A166" t="str">
            <v>LU6 1EH</v>
          </cell>
          <cell r="B166">
            <v>51.894289000000001</v>
          </cell>
          <cell r="C166">
            <v>-0.54053600000000002</v>
          </cell>
          <cell r="D166" t="str">
            <v>E12000006</v>
          </cell>
          <cell r="E166" t="str">
            <v>East of England</v>
          </cell>
          <cell r="F166" t="str">
            <v>E06000056</v>
          </cell>
          <cell r="G166" t="str">
            <v>Central Bedfordshire</v>
          </cell>
          <cell r="H166" t="str">
            <v>E05014405</v>
          </cell>
          <cell r="I166" t="str">
            <v>Dunstable North</v>
          </cell>
        </row>
        <row r="167">
          <cell r="A167" t="str">
            <v>TA11 6FF</v>
          </cell>
          <cell r="B167">
            <v>51.071831000000003</v>
          </cell>
          <cell r="C167">
            <v>-2.6485699999999999</v>
          </cell>
          <cell r="D167" t="str">
            <v>E12000009</v>
          </cell>
          <cell r="E167" t="str">
            <v>South West</v>
          </cell>
          <cell r="F167" t="str">
            <v>E06000066</v>
          </cell>
          <cell r="G167" t="str">
            <v>Somerset</v>
          </cell>
          <cell r="H167" t="str">
            <v>E05014379</v>
          </cell>
          <cell r="I167" t="str">
            <v>Somerton</v>
          </cell>
        </row>
        <row r="168">
          <cell r="A168" t="str">
            <v>SN2 8BQ</v>
          </cell>
          <cell r="B168">
            <v>51.570481000000001</v>
          </cell>
          <cell r="C168">
            <v>-1.772459</v>
          </cell>
          <cell r="D168" t="str">
            <v>E12000009</v>
          </cell>
          <cell r="E168" t="str">
            <v>South West</v>
          </cell>
          <cell r="F168" t="str">
            <v>E06000030</v>
          </cell>
          <cell r="G168" t="str">
            <v>Swindon</v>
          </cell>
          <cell r="H168" t="str">
            <v>E05008958</v>
          </cell>
          <cell r="I168" t="str">
            <v>Gorse Hill and Pinehurst</v>
          </cell>
        </row>
        <row r="169">
          <cell r="A169" t="str">
            <v>LU5 5UT</v>
          </cell>
          <cell r="B169">
            <v>51.905206999999997</v>
          </cell>
          <cell r="C169">
            <v>-0.50341899999999995</v>
          </cell>
          <cell r="D169" t="str">
            <v>E12000006</v>
          </cell>
          <cell r="E169" t="str">
            <v>East of England</v>
          </cell>
          <cell r="F169" t="str">
            <v>E06000056</v>
          </cell>
          <cell r="G169" t="str">
            <v>Central Bedfordshire</v>
          </cell>
          <cell r="H169" t="str">
            <v>E05014413</v>
          </cell>
          <cell r="I169" t="str">
            <v>Houghton Regis West</v>
          </cell>
        </row>
        <row r="170">
          <cell r="A170" t="str">
            <v>HX6 2RZ</v>
          </cell>
          <cell r="B170">
            <v>53.712311999999997</v>
          </cell>
          <cell r="C170">
            <v>-1.91892</v>
          </cell>
          <cell r="D170" t="str">
            <v>E12000003</v>
          </cell>
          <cell r="E170" t="str">
            <v>Yorkshire and The Humber</v>
          </cell>
          <cell r="F170" t="str">
            <v>E08000033</v>
          </cell>
          <cell r="G170" t="str">
            <v>Calderdale</v>
          </cell>
          <cell r="H170" t="str">
            <v>E05001384</v>
          </cell>
          <cell r="I170" t="str">
            <v>Sowerby Bridge</v>
          </cell>
        </row>
        <row r="171">
          <cell r="A171" t="str">
            <v>SN1 5JE</v>
          </cell>
          <cell r="B171">
            <v>51.560074</v>
          </cell>
          <cell r="C171">
            <v>-1.7893589999999999</v>
          </cell>
          <cell r="D171" t="str">
            <v>E12000009</v>
          </cell>
          <cell r="E171" t="str">
            <v>South West</v>
          </cell>
          <cell r="F171" t="str">
            <v>E06000030</v>
          </cell>
          <cell r="G171" t="str">
            <v>Swindon</v>
          </cell>
          <cell r="H171" t="str">
            <v>E05008954</v>
          </cell>
          <cell r="I171" t="str">
            <v>Central</v>
          </cell>
        </row>
        <row r="172">
          <cell r="A172" t="str">
            <v>BH12 1NG</v>
          </cell>
          <cell r="B172">
            <v>50.727808000000003</v>
          </cell>
          <cell r="C172">
            <v>-1.9197</v>
          </cell>
          <cell r="D172" t="str">
            <v>E12000009</v>
          </cell>
          <cell r="E172" t="str">
            <v>South West</v>
          </cell>
          <cell r="F172" t="str">
            <v>E06000058</v>
          </cell>
          <cell r="G172" t="str">
            <v>Bournemouth, Christchurch and Poole</v>
          </cell>
          <cell r="H172" t="str">
            <v>E05012649</v>
          </cell>
          <cell r="I172" t="str">
            <v>Alderney &amp; Bourne Valley</v>
          </cell>
        </row>
        <row r="173">
          <cell r="A173" t="str">
            <v>BH16 6GP</v>
          </cell>
          <cell r="B173">
            <v>50.759183</v>
          </cell>
          <cell r="C173">
            <v>-2.0790099999999998</v>
          </cell>
          <cell r="D173" t="str">
            <v>E12000009</v>
          </cell>
          <cell r="E173" t="str">
            <v>South West</v>
          </cell>
          <cell r="F173" t="str">
            <v>E06000059</v>
          </cell>
          <cell r="G173" t="str">
            <v>Dorset</v>
          </cell>
          <cell r="H173" t="str">
            <v>E05012706</v>
          </cell>
          <cell r="I173" t="str">
            <v>Lytchett Matravers &amp; Upton</v>
          </cell>
        </row>
        <row r="174">
          <cell r="A174" t="str">
            <v>SO18 1HL</v>
          </cell>
          <cell r="B174">
            <v>50.918737</v>
          </cell>
          <cell r="C174">
            <v>-1.3730230000000001</v>
          </cell>
          <cell r="D174" t="str">
            <v>E12000008</v>
          </cell>
          <cell r="E174" t="str">
            <v>South East</v>
          </cell>
          <cell r="F174" t="str">
            <v>E06000045</v>
          </cell>
          <cell r="G174" t="str">
            <v>Southampton</v>
          </cell>
          <cell r="H174" t="str">
            <v>E05015494</v>
          </cell>
          <cell r="I174" t="str">
            <v>Bitterne Park</v>
          </cell>
        </row>
        <row r="175">
          <cell r="A175" t="str">
            <v>SP10 5JP</v>
          </cell>
          <cell r="B175">
            <v>51.225068</v>
          </cell>
          <cell r="C175">
            <v>-1.477649</v>
          </cell>
          <cell r="D175" t="str">
            <v>E12000008</v>
          </cell>
          <cell r="E175" t="str">
            <v>South East</v>
          </cell>
          <cell r="F175" t="str">
            <v>E07000093</v>
          </cell>
          <cell r="G175" t="str">
            <v>Test Valley</v>
          </cell>
          <cell r="H175" t="str">
            <v>E05012088</v>
          </cell>
          <cell r="I175" t="str">
            <v>Andover Romans</v>
          </cell>
        </row>
        <row r="176">
          <cell r="A176" t="str">
            <v>BH16 6GP</v>
          </cell>
          <cell r="B176">
            <v>50.759183</v>
          </cell>
          <cell r="C176">
            <v>-2.0790099999999998</v>
          </cell>
          <cell r="D176" t="str">
            <v>E12000009</v>
          </cell>
          <cell r="E176" t="str">
            <v>South West</v>
          </cell>
          <cell r="F176" t="str">
            <v>E06000059</v>
          </cell>
          <cell r="G176" t="str">
            <v>Dorset</v>
          </cell>
          <cell r="H176" t="str">
            <v>E05012706</v>
          </cell>
          <cell r="I176" t="str">
            <v>Lytchett Matravers &amp; Upton</v>
          </cell>
        </row>
        <row r="177">
          <cell r="A177" t="str">
            <v>SO50 4SZ</v>
          </cell>
          <cell r="B177">
            <v>50.979528000000002</v>
          </cell>
          <cell r="C177">
            <v>-1.3501719999999999</v>
          </cell>
          <cell r="D177" t="str">
            <v>E12000008</v>
          </cell>
          <cell r="E177" t="str">
            <v>South East</v>
          </cell>
          <cell r="F177" t="str">
            <v>E07000086</v>
          </cell>
          <cell r="G177" t="str">
            <v>Eastleigh</v>
          </cell>
          <cell r="H177" t="str">
            <v>E05011192</v>
          </cell>
          <cell r="I177" t="str">
            <v>Eastleigh North</v>
          </cell>
        </row>
        <row r="178">
          <cell r="A178" t="str">
            <v>TA18 7AT</v>
          </cell>
          <cell r="B178">
            <v>50.886834</v>
          </cell>
          <cell r="C178">
            <v>-2.7971849999999998</v>
          </cell>
          <cell r="D178" t="str">
            <v>E12000009</v>
          </cell>
          <cell r="E178" t="str">
            <v>South West</v>
          </cell>
          <cell r="F178" t="str">
            <v>E06000066</v>
          </cell>
          <cell r="G178" t="str">
            <v>Somerset</v>
          </cell>
          <cell r="H178" t="str">
            <v>E05014356</v>
          </cell>
          <cell r="I178" t="str">
            <v>Crewkerne</v>
          </cell>
        </row>
        <row r="179">
          <cell r="A179" t="str">
            <v>B67 7BX</v>
          </cell>
          <cell r="B179">
            <v>52.493533999999997</v>
          </cell>
          <cell r="C179">
            <v>-1.9744759999999999</v>
          </cell>
          <cell r="D179" t="str">
            <v>E12000005</v>
          </cell>
          <cell r="E179" t="str">
            <v>West Midlands</v>
          </cell>
          <cell r="F179" t="str">
            <v>E08000028</v>
          </cell>
          <cell r="G179" t="str">
            <v>Sandwell</v>
          </cell>
          <cell r="H179" t="str">
            <v>E05001277</v>
          </cell>
          <cell r="I179" t="str">
            <v>Smethwick</v>
          </cell>
        </row>
        <row r="180">
          <cell r="A180" t="str">
            <v>LU6 1HF</v>
          </cell>
          <cell r="B180">
            <v>51.887318</v>
          </cell>
          <cell r="C180">
            <v>-0.52517400000000003</v>
          </cell>
          <cell r="D180" t="str">
            <v>E12000006</v>
          </cell>
          <cell r="E180" t="str">
            <v>East of England</v>
          </cell>
          <cell r="F180" t="str">
            <v>E06000056</v>
          </cell>
          <cell r="G180" t="str">
            <v>Central Bedfordshire</v>
          </cell>
          <cell r="H180" t="str">
            <v>E05014403</v>
          </cell>
          <cell r="I180" t="str">
            <v>Dunstable Central</v>
          </cell>
        </row>
        <row r="181">
          <cell r="A181" t="str">
            <v>PO8 8BT</v>
          </cell>
          <cell r="B181">
            <v>50.902723999999999</v>
          </cell>
          <cell r="C181">
            <v>-1.02251</v>
          </cell>
          <cell r="D181" t="str">
            <v>E12000008</v>
          </cell>
          <cell r="E181" t="str">
            <v>South East</v>
          </cell>
          <cell r="F181" t="str">
            <v>E07000090</v>
          </cell>
          <cell r="G181" t="str">
            <v>Havant</v>
          </cell>
          <cell r="H181" t="str">
            <v>E05004572</v>
          </cell>
          <cell r="I181" t="str">
            <v>Hart Plain</v>
          </cell>
        </row>
        <row r="182">
          <cell r="A182" t="str">
            <v>OX16 2DG</v>
          </cell>
          <cell r="B182">
            <v>52.087440999999998</v>
          </cell>
          <cell r="C182">
            <v>-1.3341320000000001</v>
          </cell>
          <cell r="D182" t="str">
            <v>E12000008</v>
          </cell>
          <cell r="E182" t="str">
            <v>South East</v>
          </cell>
          <cell r="F182" t="str">
            <v>E07000177</v>
          </cell>
          <cell r="G182" t="str">
            <v>Cherwell</v>
          </cell>
          <cell r="H182" t="str">
            <v>E05010923</v>
          </cell>
          <cell r="I182" t="str">
            <v>Banbury Hardwick</v>
          </cell>
        </row>
        <row r="183">
          <cell r="A183" t="str">
            <v>SY3 5NE</v>
          </cell>
          <cell r="B183">
            <v>52.709316999999999</v>
          </cell>
          <cell r="C183">
            <v>-2.8024100000000001</v>
          </cell>
          <cell r="D183" t="str">
            <v>E12000005</v>
          </cell>
          <cell r="E183" t="str">
            <v>West Midlands</v>
          </cell>
          <cell r="F183" t="str">
            <v>E06000051</v>
          </cell>
          <cell r="G183" t="str">
            <v>Shropshire</v>
          </cell>
          <cell r="H183" t="str">
            <v>E05008144</v>
          </cell>
          <cell r="I183" t="str">
            <v>Bowbrook</v>
          </cell>
        </row>
        <row r="184">
          <cell r="A184" t="str">
            <v>LU6 1HF</v>
          </cell>
          <cell r="B184">
            <v>51.887318</v>
          </cell>
          <cell r="C184">
            <v>-0.52517400000000003</v>
          </cell>
          <cell r="D184" t="str">
            <v>E12000006</v>
          </cell>
          <cell r="E184" t="str">
            <v>East of England</v>
          </cell>
          <cell r="F184" t="str">
            <v>E06000056</v>
          </cell>
          <cell r="G184" t="str">
            <v>Central Bedfordshire</v>
          </cell>
          <cell r="H184" t="str">
            <v>E05014403</v>
          </cell>
          <cell r="I184" t="str">
            <v>Dunstable Central</v>
          </cell>
        </row>
        <row r="185">
          <cell r="A185" t="str">
            <v>LU6 1HF</v>
          </cell>
          <cell r="B185">
            <v>51.887318</v>
          </cell>
          <cell r="C185">
            <v>-0.52517400000000003</v>
          </cell>
          <cell r="D185" t="str">
            <v>E12000006</v>
          </cell>
          <cell r="E185" t="str">
            <v>East of England</v>
          </cell>
          <cell r="F185" t="str">
            <v>E06000056</v>
          </cell>
          <cell r="G185" t="str">
            <v>Central Bedfordshire</v>
          </cell>
          <cell r="H185" t="str">
            <v>E05014403</v>
          </cell>
          <cell r="I185" t="str">
            <v>Dunstable Central</v>
          </cell>
        </row>
        <row r="186">
          <cell r="A186" t="str">
            <v>LU5 5FF</v>
          </cell>
          <cell r="B186">
            <v>51.902368000000003</v>
          </cell>
          <cell r="C186">
            <v>-0.53076800000000002</v>
          </cell>
          <cell r="D186" t="str">
            <v>E12000006</v>
          </cell>
          <cell r="E186" t="str">
            <v>East of England</v>
          </cell>
          <cell r="F186" t="str">
            <v>E06000056</v>
          </cell>
          <cell r="G186" t="str">
            <v>Central Bedfordshire</v>
          </cell>
          <cell r="H186" t="str">
            <v>E05014413</v>
          </cell>
          <cell r="I186" t="str">
            <v>Houghton Regis West</v>
          </cell>
        </row>
        <row r="187">
          <cell r="A187" t="str">
            <v>BS23 3AT</v>
          </cell>
          <cell r="B187">
            <v>51.347658000000003</v>
          </cell>
          <cell r="C187">
            <v>-2.9718680000000002</v>
          </cell>
          <cell r="D187" t="str">
            <v>E12000009</v>
          </cell>
          <cell r="E187" t="str">
            <v>South West</v>
          </cell>
          <cell r="F187" t="str">
            <v>E06000024</v>
          </cell>
          <cell r="G187" t="str">
            <v>North Somerset</v>
          </cell>
          <cell r="H187" t="str">
            <v>E05010298</v>
          </cell>
          <cell r="I187" t="str">
            <v>Weston-super-Mare Central</v>
          </cell>
        </row>
        <row r="188">
          <cell r="A188" t="str">
            <v>B66 4LF</v>
          </cell>
          <cell r="B188">
            <v>52.486699999999999</v>
          </cell>
          <cell r="C188">
            <v>-1.9650399999999999</v>
          </cell>
          <cell r="D188" t="str">
            <v>E12000005</v>
          </cell>
          <cell r="E188" t="str">
            <v>West Midlands</v>
          </cell>
          <cell r="F188" t="str">
            <v>E08000028</v>
          </cell>
          <cell r="G188" t="str">
            <v>Sandwell</v>
          </cell>
          <cell r="H188" t="str">
            <v>E05001278</v>
          </cell>
          <cell r="I188" t="str">
            <v>Soho and Victoria</v>
          </cell>
        </row>
        <row r="189">
          <cell r="A189" t="str">
            <v>WR14 3BX</v>
          </cell>
          <cell r="B189">
            <v>52.108722</v>
          </cell>
          <cell r="C189">
            <v>-2.317815</v>
          </cell>
          <cell r="D189" t="str">
            <v>E12000005</v>
          </cell>
          <cell r="E189" t="str">
            <v>West Midlands</v>
          </cell>
          <cell r="F189" t="str">
            <v>E07000235</v>
          </cell>
          <cell r="G189" t="str">
            <v>Malvern Hills</v>
          </cell>
          <cell r="H189" t="str">
            <v>E05015382</v>
          </cell>
          <cell r="I189" t="str">
            <v>Barnards Green</v>
          </cell>
        </row>
        <row r="190">
          <cell r="A190" t="str">
            <v>BA6 9PY</v>
          </cell>
          <cell r="B190">
            <v>51.147086999999999</v>
          </cell>
          <cell r="C190">
            <v>-2.7261489999999999</v>
          </cell>
          <cell r="D190" t="str">
            <v>E12000009</v>
          </cell>
          <cell r="E190" t="str">
            <v>South West</v>
          </cell>
          <cell r="F190" t="str">
            <v>E06000066</v>
          </cell>
          <cell r="G190" t="str">
            <v>Somerset</v>
          </cell>
          <cell r="H190" t="str">
            <v>E05014363</v>
          </cell>
          <cell r="I190" t="str">
            <v>Glastonbury</v>
          </cell>
        </row>
        <row r="191">
          <cell r="A191" t="str">
            <v>SG15 6TW</v>
          </cell>
          <cell r="B191">
            <v>52.022589000000004</v>
          </cell>
          <cell r="C191">
            <v>-0.266511</v>
          </cell>
          <cell r="D191" t="str">
            <v>E12000006</v>
          </cell>
          <cell r="E191" t="str">
            <v>East of England</v>
          </cell>
          <cell r="F191" t="str">
            <v>E06000056</v>
          </cell>
          <cell r="G191" t="str">
            <v>Central Bedfordshire</v>
          </cell>
          <cell r="H191" t="str">
            <v>E05014395</v>
          </cell>
          <cell r="I191" t="str">
            <v>Arlesey &amp; Fairfield</v>
          </cell>
        </row>
        <row r="192">
          <cell r="A192" t="str">
            <v>RH14 0GA</v>
          </cell>
          <cell r="B192">
            <v>51.077841999999997</v>
          </cell>
          <cell r="C192">
            <v>-0.52034899999999995</v>
          </cell>
          <cell r="D192" t="str">
            <v>E12000008</v>
          </cell>
          <cell r="E192" t="str">
            <v>South East</v>
          </cell>
          <cell r="F192" t="str">
            <v>E07000225</v>
          </cell>
          <cell r="G192" t="str">
            <v>Chichester</v>
          </cell>
          <cell r="H192" t="str">
            <v>E05011678</v>
          </cell>
          <cell r="I192" t="str">
            <v>Loxwood</v>
          </cell>
        </row>
        <row r="193">
          <cell r="A193" t="str">
            <v>BH16 6GP</v>
          </cell>
          <cell r="B193">
            <v>50.759183</v>
          </cell>
          <cell r="C193">
            <v>-2.0790099999999998</v>
          </cell>
          <cell r="D193" t="str">
            <v>E12000009</v>
          </cell>
          <cell r="E193" t="str">
            <v>South West</v>
          </cell>
          <cell r="F193" t="str">
            <v>E06000059</v>
          </cell>
          <cell r="G193" t="str">
            <v>Dorset</v>
          </cell>
          <cell r="H193" t="str">
            <v>E05012706</v>
          </cell>
          <cell r="I193" t="str">
            <v>Lytchett Matravers &amp; Upton</v>
          </cell>
        </row>
        <row r="194">
          <cell r="A194" t="str">
            <v>BN50 8TQ</v>
          </cell>
          <cell r="B194">
            <v>50.826327999999997</v>
          </cell>
          <cell r="C194">
            <v>-0.14079</v>
          </cell>
          <cell r="D194" t="str">
            <v>E12000008</v>
          </cell>
          <cell r="E194" t="str">
            <v>South East</v>
          </cell>
          <cell r="F194" t="str">
            <v>E06000043</v>
          </cell>
          <cell r="G194" t="str">
            <v>Brighton and Hove</v>
          </cell>
          <cell r="H194" t="str">
            <v>E05015415</v>
          </cell>
          <cell r="I194" t="str">
            <v>West Hill &amp; North Laine</v>
          </cell>
        </row>
        <row r="195">
          <cell r="A195" t="str">
            <v>BA7 7GA</v>
          </cell>
          <cell r="B195">
            <v>51.094285999999997</v>
          </cell>
          <cell r="C195">
            <v>-2.524705</v>
          </cell>
          <cell r="D195" t="str">
            <v>E12000009</v>
          </cell>
          <cell r="E195" t="str">
            <v>South West</v>
          </cell>
          <cell r="F195" t="str">
            <v>E06000066</v>
          </cell>
          <cell r="G195" t="str">
            <v>Somerset</v>
          </cell>
          <cell r="H195" t="str">
            <v>E05014350</v>
          </cell>
          <cell r="I195" t="str">
            <v>Castle Cary</v>
          </cell>
        </row>
        <row r="196">
          <cell r="A196" t="str">
            <v>LU6 3JW</v>
          </cell>
          <cell r="B196">
            <v>51.878191999999999</v>
          </cell>
          <cell r="C196">
            <v>-0.53091699999999997</v>
          </cell>
          <cell r="D196" t="str">
            <v>E12000006</v>
          </cell>
          <cell r="E196" t="str">
            <v>East of England</v>
          </cell>
          <cell r="F196" t="str">
            <v>E06000056</v>
          </cell>
          <cell r="G196" t="str">
            <v>Central Bedfordshire</v>
          </cell>
          <cell r="H196" t="str">
            <v>E05014407</v>
          </cell>
          <cell r="I196" t="str">
            <v>Dunstable West</v>
          </cell>
        </row>
        <row r="197">
          <cell r="A197" t="str">
            <v>DY3 1SH</v>
          </cell>
          <cell r="B197">
            <v>52.533552</v>
          </cell>
          <cell r="C197">
            <v>-2.1181079999999999</v>
          </cell>
          <cell r="D197" t="str">
            <v>E12000005</v>
          </cell>
          <cell r="E197" t="str">
            <v>West Midlands</v>
          </cell>
          <cell r="F197" t="str">
            <v>E08000027</v>
          </cell>
          <cell r="G197" t="str">
            <v>Dudley</v>
          </cell>
          <cell r="H197" t="str">
            <v>E05001257</v>
          </cell>
          <cell r="I197" t="str">
            <v>Upper Gornal and Woodsetton</v>
          </cell>
        </row>
        <row r="198">
          <cell r="A198" t="str">
            <v>DY8 4LA</v>
          </cell>
          <cell r="B198">
            <v>52.461849999999998</v>
          </cell>
          <cell r="C198">
            <v>-2.1408019999999999</v>
          </cell>
          <cell r="D198" t="str">
            <v>E12000005</v>
          </cell>
          <cell r="E198" t="str">
            <v>West Midlands</v>
          </cell>
          <cell r="F198" t="str">
            <v>E08000027</v>
          </cell>
          <cell r="G198" t="str">
            <v>Dudley</v>
          </cell>
          <cell r="H198" t="str">
            <v>E05001236</v>
          </cell>
          <cell r="I198" t="str">
            <v>Amblecote</v>
          </cell>
        </row>
        <row r="199">
          <cell r="A199" t="str">
            <v>BN27 2BZ</v>
          </cell>
          <cell r="B199">
            <v>50.856360000000002</v>
          </cell>
          <cell r="C199">
            <v>0.264488</v>
          </cell>
          <cell r="D199" t="str">
            <v>E12000008</v>
          </cell>
          <cell r="E199" t="str">
            <v>South East</v>
          </cell>
          <cell r="F199" t="str">
            <v>E07000065</v>
          </cell>
          <cell r="G199" t="str">
            <v>Wealden</v>
          </cell>
          <cell r="H199" t="str">
            <v>E05011640</v>
          </cell>
          <cell r="I199" t="str">
            <v>Hailsham East</v>
          </cell>
        </row>
        <row r="200">
          <cell r="A200" t="str">
            <v>CV3 2QZ</v>
          </cell>
          <cell r="B200">
            <v>52.393745000000003</v>
          </cell>
          <cell r="C200">
            <v>-1.459517</v>
          </cell>
          <cell r="D200" t="str">
            <v>E12000005</v>
          </cell>
          <cell r="E200" t="str">
            <v>West Midlands</v>
          </cell>
          <cell r="F200" t="str">
            <v>E08000026</v>
          </cell>
          <cell r="G200" t="str">
            <v>Coventry</v>
          </cell>
          <cell r="H200" t="str">
            <v>E05001219</v>
          </cell>
          <cell r="I200" t="str">
            <v>Binley and Willenhall</v>
          </cell>
        </row>
        <row r="201">
          <cell r="A201" t="str">
            <v>B66 3BA</v>
          </cell>
          <cell r="B201">
            <v>52.49391</v>
          </cell>
          <cell r="C201">
            <v>-1.9683630000000001</v>
          </cell>
          <cell r="D201" t="str">
            <v>E12000005</v>
          </cell>
          <cell r="E201" t="str">
            <v>West Midlands</v>
          </cell>
          <cell r="F201" t="str">
            <v>E08000028</v>
          </cell>
          <cell r="G201" t="str">
            <v>Sandwell</v>
          </cell>
          <cell r="H201" t="str">
            <v>E05001278</v>
          </cell>
          <cell r="I201" t="str">
            <v>Soho and Victoria</v>
          </cell>
        </row>
        <row r="202">
          <cell r="A202" t="str">
            <v>EX2 4AD</v>
          </cell>
          <cell r="B202">
            <v>50.718881000000003</v>
          </cell>
          <cell r="C202">
            <v>-3.5327869999999999</v>
          </cell>
          <cell r="D202" t="str">
            <v>E12000009</v>
          </cell>
          <cell r="E202" t="str">
            <v>South West</v>
          </cell>
          <cell r="F202" t="str">
            <v>E07000041</v>
          </cell>
          <cell r="G202" t="str">
            <v>Exeter</v>
          </cell>
          <cell r="H202" t="str">
            <v>E05011020</v>
          </cell>
          <cell r="I202" t="str">
            <v>St David's</v>
          </cell>
        </row>
        <row r="203">
          <cell r="A203" t="str">
            <v>LE19 4DX</v>
          </cell>
          <cell r="B203">
            <v>52.610469999999999</v>
          </cell>
          <cell r="C203">
            <v>-1.220852</v>
          </cell>
          <cell r="D203" t="str">
            <v>E12000004</v>
          </cell>
          <cell r="E203" t="str">
            <v>East Midlands</v>
          </cell>
          <cell r="F203" t="str">
            <v>E07000129</v>
          </cell>
          <cell r="G203" t="str">
            <v>Blaby</v>
          </cell>
          <cell r="H203" t="str">
            <v>E05015273</v>
          </cell>
          <cell r="I203" t="str">
            <v>Leicester Forest &amp; Lubbesthorpe</v>
          </cell>
        </row>
        <row r="204">
          <cell r="A204" t="str">
            <v>TQ1 3ST</v>
          </cell>
          <cell r="B204">
            <v>50.477269</v>
          </cell>
          <cell r="C204">
            <v>-3.5129630000000001</v>
          </cell>
          <cell r="D204" t="str">
            <v>E12000009</v>
          </cell>
          <cell r="E204" t="str">
            <v>South West</v>
          </cell>
          <cell r="F204" t="str">
            <v>E06000027</v>
          </cell>
          <cell r="G204" t="str">
            <v>Torbay</v>
          </cell>
          <cell r="H204" t="str">
            <v>E05012265</v>
          </cell>
          <cell r="I204" t="str">
            <v>St Marychurch</v>
          </cell>
        </row>
        <row r="205">
          <cell r="A205" t="str">
            <v>SO31 7PR</v>
          </cell>
          <cell r="B205">
            <v>50.883487000000002</v>
          </cell>
          <cell r="C205">
            <v>-1.298727</v>
          </cell>
          <cell r="D205" t="str">
            <v>E12000008</v>
          </cell>
          <cell r="E205" t="str">
            <v>South East</v>
          </cell>
          <cell r="F205" t="str">
            <v>E07000087</v>
          </cell>
          <cell r="G205" t="str">
            <v>Fareham</v>
          </cell>
          <cell r="H205" t="str">
            <v>E05004526</v>
          </cell>
          <cell r="I205" t="str">
            <v>Sarisbury</v>
          </cell>
        </row>
        <row r="206">
          <cell r="A206" t="str">
            <v>LU6 1HF</v>
          </cell>
          <cell r="B206">
            <v>51.887318</v>
          </cell>
          <cell r="C206">
            <v>-0.52517400000000003</v>
          </cell>
          <cell r="D206" t="str">
            <v>E12000006</v>
          </cell>
          <cell r="E206" t="str">
            <v>East of England</v>
          </cell>
          <cell r="F206" t="str">
            <v>E06000056</v>
          </cell>
          <cell r="G206" t="str">
            <v>Central Bedfordshire</v>
          </cell>
          <cell r="H206" t="str">
            <v>E05014403</v>
          </cell>
          <cell r="I206" t="str">
            <v>Dunstable Central</v>
          </cell>
        </row>
        <row r="207">
          <cell r="A207" t="str">
            <v>BH16 5DJ</v>
          </cell>
          <cell r="B207">
            <v>50.726458000000001</v>
          </cell>
          <cell r="C207">
            <v>-2.0198529999999999</v>
          </cell>
          <cell r="D207" t="str">
            <v>E12000009</v>
          </cell>
          <cell r="E207" t="str">
            <v>South West</v>
          </cell>
          <cell r="F207" t="str">
            <v>E06000058</v>
          </cell>
          <cell r="G207" t="str">
            <v>Bournemouth, Christchurch and Poole</v>
          </cell>
          <cell r="H207" t="str">
            <v>E05012663</v>
          </cell>
          <cell r="I207" t="str">
            <v>Hamworthy</v>
          </cell>
        </row>
        <row r="208">
          <cell r="A208" t="str">
            <v>SP3 4DB</v>
          </cell>
          <cell r="B208">
            <v>51.196891000000001</v>
          </cell>
          <cell r="C208">
            <v>-1.9022509999999999</v>
          </cell>
          <cell r="D208" t="str">
            <v>E12000009</v>
          </cell>
          <cell r="E208" t="str">
            <v>South West</v>
          </cell>
          <cell r="F208" t="str">
            <v>E06000054</v>
          </cell>
          <cell r="G208" t="str">
            <v>Wiltshire</v>
          </cell>
          <cell r="H208" t="str">
            <v>E05013475</v>
          </cell>
          <cell r="I208" t="str">
            <v>Till Valley</v>
          </cell>
        </row>
        <row r="209">
          <cell r="A209" t="str">
            <v>SN1 3PA</v>
          </cell>
          <cell r="B209">
            <v>51.554026</v>
          </cell>
          <cell r="C209">
            <v>-1.781498</v>
          </cell>
          <cell r="D209" t="str">
            <v>E12000009</v>
          </cell>
          <cell r="E209" t="str">
            <v>South West</v>
          </cell>
          <cell r="F209" t="str">
            <v>E06000030</v>
          </cell>
          <cell r="G209" t="str">
            <v>Swindon</v>
          </cell>
          <cell r="H209" t="str">
            <v>E05008957</v>
          </cell>
          <cell r="I209" t="str">
            <v>Eastcott</v>
          </cell>
        </row>
        <row r="210">
          <cell r="A210" t="str">
            <v>RG22 4NL</v>
          </cell>
          <cell r="B210">
            <v>51.243586000000001</v>
          </cell>
          <cell r="C210">
            <v>-1.1230249999999999</v>
          </cell>
          <cell r="D210" t="str">
            <v>E12000008</v>
          </cell>
          <cell r="E210" t="str">
            <v>South East</v>
          </cell>
          <cell r="F210" t="str">
            <v>E07000084</v>
          </cell>
          <cell r="G210" t="str">
            <v>Basingstoke and Deane</v>
          </cell>
          <cell r="H210" t="str">
            <v>E05013080</v>
          </cell>
          <cell r="I210" t="str">
            <v>Brighton Hill</v>
          </cell>
        </row>
        <row r="211">
          <cell r="A211" t="str">
            <v>TA12 6FX</v>
          </cell>
          <cell r="B211">
            <v>50.975760000000001</v>
          </cell>
          <cell r="C211">
            <v>-2.77075</v>
          </cell>
          <cell r="D211" t="str">
            <v>E12000009</v>
          </cell>
          <cell r="E211" t="str">
            <v>South West</v>
          </cell>
          <cell r="F211" t="str">
            <v>E06000066</v>
          </cell>
          <cell r="G211" t="str">
            <v>Somerset</v>
          </cell>
          <cell r="H211" t="str">
            <v>E05014369</v>
          </cell>
          <cell r="I211" t="str">
            <v>Martock</v>
          </cell>
        </row>
        <row r="212">
          <cell r="A212" t="str">
            <v>LE5 1GG</v>
          </cell>
          <cell r="B212">
            <v>52.656196000000001</v>
          </cell>
          <cell r="C212">
            <v>-1.052244</v>
          </cell>
          <cell r="D212" t="str">
            <v>E12000004</v>
          </cell>
          <cell r="E212" t="str">
            <v>East Midlands</v>
          </cell>
          <cell r="F212" t="str">
            <v>E07000130</v>
          </cell>
          <cell r="G212" t="str">
            <v>Charnwood</v>
          </cell>
          <cell r="H212" t="str">
            <v>E05014685</v>
          </cell>
          <cell r="I212" t="str">
            <v>South Charnwood</v>
          </cell>
        </row>
        <row r="213">
          <cell r="A213" t="str">
            <v>MK3 6DF</v>
          </cell>
          <cell r="B213">
            <v>51.995196</v>
          </cell>
          <cell r="C213">
            <v>-0.739514</v>
          </cell>
          <cell r="D213" t="str">
            <v>E12000008</v>
          </cell>
          <cell r="E213" t="str">
            <v>South East</v>
          </cell>
          <cell r="F213" t="str">
            <v>E06000042</v>
          </cell>
          <cell r="G213" t="str">
            <v>Milton Keynes</v>
          </cell>
          <cell r="H213" t="str">
            <v>E05009407</v>
          </cell>
          <cell r="I213" t="str">
            <v>Bletchley Park</v>
          </cell>
        </row>
        <row r="214">
          <cell r="A214" t="str">
            <v>SO15 3DR</v>
          </cell>
          <cell r="B214">
            <v>50.914436000000002</v>
          </cell>
          <cell r="C214">
            <v>-1.424831</v>
          </cell>
          <cell r="D214" t="str">
            <v>E12000008</v>
          </cell>
          <cell r="E214" t="str">
            <v>South East</v>
          </cell>
          <cell r="F214" t="str">
            <v>E06000045</v>
          </cell>
          <cell r="G214" t="str">
            <v>Southampton</v>
          </cell>
          <cell r="H214" t="str">
            <v>E05015496</v>
          </cell>
          <cell r="I214" t="str">
            <v>Freemantle</v>
          </cell>
        </row>
        <row r="215">
          <cell r="A215" t="str">
            <v>NG11 6BA</v>
          </cell>
          <cell r="B215">
            <v>52.892268000000001</v>
          </cell>
          <cell r="C215">
            <v>-1.1619470000000001</v>
          </cell>
          <cell r="D215" t="str">
            <v>E12000004</v>
          </cell>
          <cell r="E215" t="str">
            <v>East Midlands</v>
          </cell>
          <cell r="F215" t="str">
            <v>E07000176</v>
          </cell>
          <cell r="G215" t="str">
            <v>Rushcliffe</v>
          </cell>
          <cell r="H215" t="str">
            <v>E05014985</v>
          </cell>
          <cell r="I215" t="str">
            <v>Ruddington</v>
          </cell>
        </row>
        <row r="216">
          <cell r="A216" t="str">
            <v>DY3 3XP</v>
          </cell>
          <cell r="B216">
            <v>52.547490000000003</v>
          </cell>
          <cell r="C216">
            <v>-2.1311960000000001</v>
          </cell>
          <cell r="D216" t="str">
            <v>E12000005</v>
          </cell>
          <cell r="E216" t="str">
            <v>West Midlands</v>
          </cell>
          <cell r="F216" t="str">
            <v>E08000027</v>
          </cell>
          <cell r="G216" t="str">
            <v>Dudley</v>
          </cell>
          <cell r="H216" t="str">
            <v>E05001256</v>
          </cell>
          <cell r="I216" t="str">
            <v>Sedgley</v>
          </cell>
        </row>
        <row r="217">
          <cell r="A217" t="str">
            <v>BN12 6ES</v>
          </cell>
          <cell r="B217">
            <v>50.819997000000001</v>
          </cell>
          <cell r="C217">
            <v>-0.41261999999999999</v>
          </cell>
          <cell r="D217" t="str">
            <v>E12000008</v>
          </cell>
          <cell r="E217" t="str">
            <v>South East</v>
          </cell>
          <cell r="F217" t="str">
            <v>E07000229</v>
          </cell>
          <cell r="G217" t="str">
            <v>Worthing</v>
          </cell>
          <cell r="H217" t="str">
            <v>E05007695</v>
          </cell>
          <cell r="I217" t="str">
            <v>Castle</v>
          </cell>
        </row>
        <row r="218">
          <cell r="A218" t="str">
            <v>BH4 9DT</v>
          </cell>
          <cell r="B218">
            <v>50.722160000000002</v>
          </cell>
          <cell r="C218">
            <v>-1.8962639999999999</v>
          </cell>
          <cell r="D218" t="str">
            <v>E12000009</v>
          </cell>
          <cell r="E218" t="str">
            <v>South West</v>
          </cell>
          <cell r="F218" t="str">
            <v>E06000058</v>
          </cell>
          <cell r="G218" t="str">
            <v>Bournemouth, Christchurch and Poole</v>
          </cell>
          <cell r="H218" t="str">
            <v>E05012680</v>
          </cell>
          <cell r="I218" t="str">
            <v>Westbourne &amp; West Cliff</v>
          </cell>
        </row>
        <row r="219">
          <cell r="A219" t="str">
            <v>OX7 5TZ</v>
          </cell>
          <cell r="B219">
            <v>51.933942000000002</v>
          </cell>
          <cell r="C219">
            <v>-1.546856</v>
          </cell>
          <cell r="D219" t="str">
            <v>E12000008</v>
          </cell>
          <cell r="E219" t="str">
            <v>South East</v>
          </cell>
          <cell r="F219" t="str">
            <v>E07000181</v>
          </cell>
          <cell r="G219" t="str">
            <v>West Oxfordshire</v>
          </cell>
          <cell r="H219" t="str">
            <v>E05006637</v>
          </cell>
          <cell r="I219" t="str">
            <v>Chipping Norton</v>
          </cell>
        </row>
        <row r="220">
          <cell r="A220" t="str">
            <v>HX2 0JD</v>
          </cell>
          <cell r="B220">
            <v>53.73169</v>
          </cell>
          <cell r="C220">
            <v>-1.895343</v>
          </cell>
          <cell r="D220" t="str">
            <v>E12000003</v>
          </cell>
          <cell r="E220" t="str">
            <v>Yorkshire and The Humber</v>
          </cell>
          <cell r="F220" t="str">
            <v>E08000033</v>
          </cell>
          <cell r="G220" t="str">
            <v>Calderdale</v>
          </cell>
          <cell r="H220" t="str">
            <v>E05001387</v>
          </cell>
          <cell r="I220" t="str">
            <v>Warley</v>
          </cell>
        </row>
        <row r="221">
          <cell r="A221" t="str">
            <v>SN16 9GW</v>
          </cell>
          <cell r="B221">
            <v>51.596587999999997</v>
          </cell>
          <cell r="C221">
            <v>-2.1019899999999998</v>
          </cell>
          <cell r="D221" t="str">
            <v>E12000009</v>
          </cell>
          <cell r="E221" t="str">
            <v>South West</v>
          </cell>
          <cell r="F221" t="str">
            <v>E06000054</v>
          </cell>
          <cell r="G221" t="str">
            <v>Wiltshire</v>
          </cell>
          <cell r="H221" t="str">
            <v>E05013442</v>
          </cell>
          <cell r="I221" t="str">
            <v>Malmesbury</v>
          </cell>
        </row>
        <row r="222">
          <cell r="A222" t="str">
            <v>BH20 4RN</v>
          </cell>
          <cell r="B222">
            <v>50.686841000000001</v>
          </cell>
          <cell r="C222">
            <v>-2.1175809999999999</v>
          </cell>
          <cell r="D222" t="str">
            <v>E12000009</v>
          </cell>
          <cell r="E222" t="str">
            <v>South West</v>
          </cell>
          <cell r="F222" t="str">
            <v>E06000059</v>
          </cell>
          <cell r="G222" t="str">
            <v>Dorset</v>
          </cell>
          <cell r="H222" t="str">
            <v>E05012725</v>
          </cell>
          <cell r="I222" t="str">
            <v>Wareham</v>
          </cell>
        </row>
        <row r="223">
          <cell r="A223" t="str">
            <v>BH4 8DR</v>
          </cell>
          <cell r="B223">
            <v>50.719062999999998</v>
          </cell>
          <cell r="C223">
            <v>-1.894463</v>
          </cell>
          <cell r="D223" t="str">
            <v>E12000009</v>
          </cell>
          <cell r="E223" t="str">
            <v>South West</v>
          </cell>
          <cell r="F223" t="str">
            <v>E06000058</v>
          </cell>
          <cell r="G223" t="str">
            <v>Bournemouth, Christchurch and Poole</v>
          </cell>
          <cell r="H223" t="str">
            <v>E05012680</v>
          </cell>
          <cell r="I223" t="str">
            <v>Westbourne &amp; West Cliff</v>
          </cell>
        </row>
        <row r="224">
          <cell r="A224" t="str">
            <v>MK40 4WH</v>
          </cell>
          <cell r="B224">
            <v>52.126576999999997</v>
          </cell>
          <cell r="C224">
            <v>-0.51038300000000003</v>
          </cell>
          <cell r="D224" t="str">
            <v>E12000006</v>
          </cell>
          <cell r="E224" t="str">
            <v>East of England</v>
          </cell>
          <cell r="F224" t="str">
            <v>E06000055</v>
          </cell>
          <cell r="G224" t="str">
            <v>Bedford</v>
          </cell>
          <cell r="H224" t="str">
            <v>E05014500</v>
          </cell>
          <cell r="I224" t="str">
            <v>Great Denham</v>
          </cell>
        </row>
        <row r="225">
          <cell r="A225" t="str">
            <v>MK4 4NQ</v>
          </cell>
          <cell r="B225">
            <v>51.996983999999998</v>
          </cell>
          <cell r="C225">
            <v>-0.79954199999999997</v>
          </cell>
          <cell r="D225" t="str">
            <v>E12000008</v>
          </cell>
          <cell r="E225" t="str">
            <v>South East</v>
          </cell>
          <cell r="F225" t="str">
            <v>E06000042</v>
          </cell>
          <cell r="G225" t="str">
            <v>Milton Keynes</v>
          </cell>
          <cell r="H225" t="str">
            <v>E05009422</v>
          </cell>
          <cell r="I225" t="str">
            <v>Tattenhoe</v>
          </cell>
        </row>
        <row r="226">
          <cell r="A226" t="str">
            <v>MK8 1EJ</v>
          </cell>
          <cell r="B226">
            <v>52.030816999999999</v>
          </cell>
          <cell r="C226">
            <v>-0.81098499999999996</v>
          </cell>
          <cell r="D226" t="str">
            <v>E12000008</v>
          </cell>
          <cell r="E226" t="str">
            <v>South East</v>
          </cell>
          <cell r="F226" t="str">
            <v>E06000042</v>
          </cell>
          <cell r="G226" t="str">
            <v>Milton Keynes</v>
          </cell>
          <cell r="H226" t="str">
            <v>E05009421</v>
          </cell>
          <cell r="I226" t="str">
            <v>Stony Stratford</v>
          </cell>
        </row>
        <row r="227">
          <cell r="A227" t="str">
            <v>OX16 2DP</v>
          </cell>
          <cell r="B227">
            <v>52.085562000000003</v>
          </cell>
          <cell r="C227">
            <v>-1.3309200000000001</v>
          </cell>
          <cell r="D227" t="str">
            <v>E12000008</v>
          </cell>
          <cell r="E227" t="str">
            <v>South East</v>
          </cell>
          <cell r="F227" t="str">
            <v>E07000177</v>
          </cell>
          <cell r="G227" t="str">
            <v>Cherwell</v>
          </cell>
          <cell r="H227" t="str">
            <v>E05010923</v>
          </cell>
          <cell r="I227" t="str">
            <v>Banbury Hardwick</v>
          </cell>
        </row>
        <row r="228">
          <cell r="A228" t="str">
            <v>MK41 6AJ</v>
          </cell>
          <cell r="B228">
            <v>52.163442000000003</v>
          </cell>
          <cell r="C228">
            <v>-0.50221400000000005</v>
          </cell>
          <cell r="D228" t="str">
            <v>E12000006</v>
          </cell>
          <cell r="E228" t="str">
            <v>East of England</v>
          </cell>
          <cell r="F228" t="str">
            <v>E06000055</v>
          </cell>
          <cell r="G228" t="str">
            <v>Bedford</v>
          </cell>
          <cell r="H228" t="str">
            <v>E05014496</v>
          </cell>
          <cell r="I228" t="str">
            <v>Clapham &amp; Oakley</v>
          </cell>
        </row>
        <row r="229">
          <cell r="A229" t="str">
            <v>WR15 8TN</v>
          </cell>
          <cell r="B229">
            <v>52.305737999999998</v>
          </cell>
          <cell r="C229">
            <v>-2.6008300000000002</v>
          </cell>
          <cell r="D229" t="str">
            <v>E12000005</v>
          </cell>
          <cell r="E229" t="str">
            <v>West Midlands</v>
          </cell>
          <cell r="F229" t="str">
            <v>E07000235</v>
          </cell>
          <cell r="G229" t="str">
            <v>Malvern Hills</v>
          </cell>
          <cell r="H229" t="str">
            <v>E05015394</v>
          </cell>
          <cell r="I229" t="str">
            <v>Tenbury</v>
          </cell>
        </row>
        <row r="230">
          <cell r="A230" t="str">
            <v>BS30 6UN</v>
          </cell>
          <cell r="B230">
            <v>51.431663</v>
          </cell>
          <cell r="C230">
            <v>-2.477652</v>
          </cell>
          <cell r="D230" t="str">
            <v>E12000009</v>
          </cell>
          <cell r="E230" t="str">
            <v>South West</v>
          </cell>
          <cell r="F230" t="str">
            <v>E06000025</v>
          </cell>
          <cell r="G230" t="str">
            <v>South Gloucestershire</v>
          </cell>
          <cell r="H230" t="str">
            <v>E05012118</v>
          </cell>
          <cell r="I230" t="str">
            <v>Longwell Green</v>
          </cell>
        </row>
        <row r="231">
          <cell r="A231" t="str">
            <v>LE5 1GG</v>
          </cell>
          <cell r="B231">
            <v>52.656196000000001</v>
          </cell>
          <cell r="C231">
            <v>-1.052244</v>
          </cell>
          <cell r="D231" t="str">
            <v>E12000004</v>
          </cell>
          <cell r="E231" t="str">
            <v>East Midlands</v>
          </cell>
          <cell r="F231" t="str">
            <v>E07000130</v>
          </cell>
          <cell r="G231" t="str">
            <v>Charnwood</v>
          </cell>
          <cell r="H231" t="str">
            <v>E05014685</v>
          </cell>
          <cell r="I231" t="str">
            <v>South Charnwood</v>
          </cell>
        </row>
        <row r="232">
          <cell r="A232" t="str">
            <v>BN21 1LX</v>
          </cell>
          <cell r="B232">
            <v>50.775644999999997</v>
          </cell>
          <cell r="C232">
            <v>0.26743800000000001</v>
          </cell>
          <cell r="D232" t="str">
            <v>E12000008</v>
          </cell>
          <cell r="E232" t="str">
            <v>South East</v>
          </cell>
          <cell r="F232" t="str">
            <v>E07000061</v>
          </cell>
          <cell r="G232" t="str">
            <v>Eastbourne</v>
          </cell>
          <cell r="H232" t="str">
            <v>E05011582</v>
          </cell>
          <cell r="I232" t="str">
            <v>Upperton</v>
          </cell>
        </row>
        <row r="233">
          <cell r="A233" t="str">
            <v>GL15 6AP</v>
          </cell>
          <cell r="B233">
            <v>51.746116000000001</v>
          </cell>
          <cell r="C233">
            <v>-2.5710709999999999</v>
          </cell>
          <cell r="D233" t="str">
            <v>E12000009</v>
          </cell>
          <cell r="E233" t="str">
            <v>South West</v>
          </cell>
          <cell r="F233" t="str">
            <v>E07000080</v>
          </cell>
          <cell r="G233" t="str">
            <v>Forest of Dean</v>
          </cell>
          <cell r="H233" t="str">
            <v>E05012157</v>
          </cell>
          <cell r="I233" t="str">
            <v>Bream</v>
          </cell>
        </row>
        <row r="234">
          <cell r="A234" t="str">
            <v>BA9 9FP</v>
          </cell>
          <cell r="B234">
            <v>51.055512999999998</v>
          </cell>
          <cell r="C234">
            <v>-2.3985500000000002</v>
          </cell>
          <cell r="D234" t="str">
            <v>E12000009</v>
          </cell>
          <cell r="E234" t="str">
            <v>South West</v>
          </cell>
          <cell r="F234" t="str">
            <v>E06000066</v>
          </cell>
          <cell r="G234" t="str">
            <v>Somerset</v>
          </cell>
          <cell r="H234" t="str">
            <v>E05014389</v>
          </cell>
          <cell r="I234" t="str">
            <v>Wincanton &amp; Bruton</v>
          </cell>
        </row>
        <row r="235">
          <cell r="A235" t="str">
            <v>WR15 8BU</v>
          </cell>
          <cell r="B235">
            <v>52.305863000000002</v>
          </cell>
          <cell r="C235">
            <v>-2.594646</v>
          </cell>
          <cell r="D235" t="str">
            <v>E12000005</v>
          </cell>
          <cell r="E235" t="str">
            <v>West Midlands</v>
          </cell>
          <cell r="F235" t="str">
            <v>E07000235</v>
          </cell>
          <cell r="G235" t="str">
            <v>Malvern Hills</v>
          </cell>
          <cell r="H235" t="str">
            <v>E05015394</v>
          </cell>
          <cell r="I235" t="str">
            <v>Tenbury</v>
          </cell>
        </row>
        <row r="236">
          <cell r="A236" t="str">
            <v>SP4 7NN</v>
          </cell>
          <cell r="B236">
            <v>51.171591999999997</v>
          </cell>
          <cell r="C236">
            <v>-1.772322</v>
          </cell>
          <cell r="D236" t="str">
            <v>E12000009</v>
          </cell>
          <cell r="E236" t="str">
            <v>South West</v>
          </cell>
          <cell r="F236" t="str">
            <v>E06000054</v>
          </cell>
          <cell r="G236" t="str">
            <v>Wiltshire</v>
          </cell>
          <cell r="H236" t="str">
            <v>E05013402</v>
          </cell>
          <cell r="I236" t="str">
            <v>Amesbury West</v>
          </cell>
        </row>
        <row r="237">
          <cell r="A237" t="str">
            <v>SO15 5BA</v>
          </cell>
          <cell r="B237">
            <v>50.913024999999998</v>
          </cell>
          <cell r="C237">
            <v>-1.4160010000000001</v>
          </cell>
          <cell r="D237" t="str">
            <v>E12000008</v>
          </cell>
          <cell r="E237" t="str">
            <v>South East</v>
          </cell>
          <cell r="F237" t="str">
            <v>E06000045</v>
          </cell>
          <cell r="G237" t="str">
            <v>Southampton</v>
          </cell>
          <cell r="H237" t="str">
            <v>E05015490</v>
          </cell>
          <cell r="I237" t="str">
            <v>Banister &amp; Polygon</v>
          </cell>
        </row>
        <row r="238">
          <cell r="A238" t="str">
            <v>BA7 7GE</v>
          </cell>
          <cell r="B238">
            <v>51.094177000000002</v>
          </cell>
          <cell r="C238">
            <v>-2.5250889999999999</v>
          </cell>
          <cell r="D238" t="str">
            <v>E12000009</v>
          </cell>
          <cell r="E238" t="str">
            <v>South West</v>
          </cell>
          <cell r="F238" t="str">
            <v>E06000066</v>
          </cell>
          <cell r="G238" t="str">
            <v>Somerset</v>
          </cell>
          <cell r="H238" t="str">
            <v>E05014350</v>
          </cell>
          <cell r="I238" t="str">
            <v>Castle Cary</v>
          </cell>
        </row>
        <row r="239">
          <cell r="A239" t="str">
            <v>BH15 4DD</v>
          </cell>
          <cell r="B239">
            <v>50.715415999999998</v>
          </cell>
          <cell r="C239">
            <v>-2.0084040000000001</v>
          </cell>
          <cell r="D239" t="str">
            <v>E12000009</v>
          </cell>
          <cell r="E239" t="str">
            <v>South West</v>
          </cell>
          <cell r="F239" t="str">
            <v>E06000058</v>
          </cell>
          <cell r="G239" t="str">
            <v>Bournemouth, Christchurch and Poole</v>
          </cell>
          <cell r="H239" t="str">
            <v>E05012663</v>
          </cell>
          <cell r="I239" t="str">
            <v>Hamworthy</v>
          </cell>
        </row>
        <row r="240">
          <cell r="A240" t="str">
            <v>BH12 2DX</v>
          </cell>
          <cell r="B240">
            <v>50.728873999999998</v>
          </cell>
          <cell r="C240">
            <v>-1.9313359999999999</v>
          </cell>
          <cell r="D240" t="str">
            <v>E12000009</v>
          </cell>
          <cell r="E240" t="str">
            <v>South West</v>
          </cell>
          <cell r="F240" t="str">
            <v>E06000058</v>
          </cell>
          <cell r="G240" t="str">
            <v>Bournemouth, Christchurch and Poole</v>
          </cell>
          <cell r="H240" t="str">
            <v>E05012670</v>
          </cell>
          <cell r="I240" t="str">
            <v>Newtown &amp; Heatherlands</v>
          </cell>
        </row>
        <row r="241">
          <cell r="A241" t="str">
            <v>SO16 9BB</v>
          </cell>
          <cell r="B241">
            <v>50.924013000000002</v>
          </cell>
          <cell r="C241">
            <v>-1.4664999999999999</v>
          </cell>
          <cell r="D241" t="str">
            <v>E12000008</v>
          </cell>
          <cell r="E241" t="str">
            <v>South East</v>
          </cell>
          <cell r="F241" t="str">
            <v>E06000045</v>
          </cell>
          <cell r="G241" t="str">
            <v>Southampton</v>
          </cell>
          <cell r="H241" t="str">
            <v>E05015501</v>
          </cell>
          <cell r="I241" t="str">
            <v>Redbridge</v>
          </cell>
        </row>
        <row r="242">
          <cell r="A242" t="str">
            <v>BA7 7FN</v>
          </cell>
          <cell r="B242">
            <v>51.096147999999999</v>
          </cell>
          <cell r="C242">
            <v>-2.5246110000000002</v>
          </cell>
          <cell r="D242" t="str">
            <v>E12000009</v>
          </cell>
          <cell r="E242" t="str">
            <v>South West</v>
          </cell>
          <cell r="F242" t="str">
            <v>E06000066</v>
          </cell>
          <cell r="G242" t="str">
            <v>Somerset</v>
          </cell>
          <cell r="H242" t="str">
            <v>E05014350</v>
          </cell>
          <cell r="I242" t="str">
            <v>Castle Cary</v>
          </cell>
        </row>
        <row r="243">
          <cell r="A243" t="str">
            <v>HR6 9NW</v>
          </cell>
          <cell r="B243">
            <v>52.251750999999999</v>
          </cell>
          <cell r="C243">
            <v>-2.8903240000000001</v>
          </cell>
          <cell r="D243" t="str">
            <v>E12000005</v>
          </cell>
          <cell r="E243" t="str">
            <v>West Midlands</v>
          </cell>
          <cell r="F243" t="str">
            <v>E06000019</v>
          </cell>
          <cell r="G243" t="str">
            <v>Herefordshire, County of</v>
          </cell>
          <cell r="H243" t="str">
            <v>E05009438</v>
          </cell>
          <cell r="I243" t="str">
            <v>Arrow</v>
          </cell>
        </row>
        <row r="244">
          <cell r="A244" t="str">
            <v>BA21 3SB</v>
          </cell>
          <cell r="B244">
            <v>50.945064000000002</v>
          </cell>
          <cell r="C244">
            <v>-2.6675529999999998</v>
          </cell>
          <cell r="D244" t="str">
            <v>E12000009</v>
          </cell>
          <cell r="E244" t="str">
            <v>South West</v>
          </cell>
          <cell r="F244" t="str">
            <v>E06000066</v>
          </cell>
          <cell r="G244" t="str">
            <v>Somerset</v>
          </cell>
          <cell r="H244" t="str">
            <v>E05014347</v>
          </cell>
          <cell r="I244" t="str">
            <v>Brympton</v>
          </cell>
        </row>
        <row r="245">
          <cell r="A245" t="str">
            <v>BH20 6EF</v>
          </cell>
          <cell r="B245">
            <v>50.674534999999999</v>
          </cell>
          <cell r="C245">
            <v>-2.229012</v>
          </cell>
          <cell r="D245" t="str">
            <v>E12000009</v>
          </cell>
          <cell r="E245" t="str">
            <v>South West</v>
          </cell>
          <cell r="F245" t="str">
            <v>E06000059</v>
          </cell>
          <cell r="G245" t="str">
            <v>Dorset</v>
          </cell>
          <cell r="H245" t="str">
            <v>E05012728</v>
          </cell>
          <cell r="I245" t="str">
            <v>West Purbeck</v>
          </cell>
        </row>
        <row r="246">
          <cell r="A246" t="str">
            <v>SG18 0AS</v>
          </cell>
          <cell r="B246">
            <v>52.088909999999998</v>
          </cell>
          <cell r="C246">
            <v>-0.26709500000000003</v>
          </cell>
          <cell r="D246" t="str">
            <v>E12000006</v>
          </cell>
          <cell r="E246" t="str">
            <v>East of England</v>
          </cell>
          <cell r="F246" t="str">
            <v>E06000056</v>
          </cell>
          <cell r="G246" t="str">
            <v>Central Bedfordshire</v>
          </cell>
          <cell r="H246" t="str">
            <v>E05014399</v>
          </cell>
          <cell r="I246" t="str">
            <v>Biggleswade West</v>
          </cell>
        </row>
        <row r="247">
          <cell r="A247" t="str">
            <v>GU21 7RT</v>
          </cell>
          <cell r="B247">
            <v>51.311425999999997</v>
          </cell>
          <cell r="C247">
            <v>-0.59237600000000001</v>
          </cell>
          <cell r="D247" t="str">
            <v>E12000008</v>
          </cell>
          <cell r="E247" t="str">
            <v>South East</v>
          </cell>
          <cell r="F247" t="str">
            <v>E07000217</v>
          </cell>
          <cell r="G247" t="str">
            <v>Woking</v>
          </cell>
          <cell r="H247" t="str">
            <v>E05010804</v>
          </cell>
          <cell r="I247" t="str">
            <v>St John's</v>
          </cell>
        </row>
        <row r="248">
          <cell r="A248" t="str">
            <v>BN1 6DF</v>
          </cell>
          <cell r="B248">
            <v>50.837335000000003</v>
          </cell>
          <cell r="C248">
            <v>-0.138151</v>
          </cell>
          <cell r="D248" t="str">
            <v>E12000008</v>
          </cell>
          <cell r="E248" t="str">
            <v>South East</v>
          </cell>
          <cell r="F248" t="str">
            <v>E06000043</v>
          </cell>
          <cell r="G248" t="str">
            <v>Brighton and Hove</v>
          </cell>
          <cell r="H248" t="str">
            <v>E05015413</v>
          </cell>
          <cell r="I248" t="str">
            <v>Round Hill</v>
          </cell>
        </row>
        <row r="249">
          <cell r="A249" t="str">
            <v>LE2 4TT</v>
          </cell>
          <cell r="B249">
            <v>52.586534999999998</v>
          </cell>
          <cell r="C249">
            <v>-1.063887</v>
          </cell>
          <cell r="D249" t="str">
            <v>E12000004</v>
          </cell>
          <cell r="E249" t="str">
            <v>East Midlands</v>
          </cell>
          <cell r="F249" t="str">
            <v>E07000135</v>
          </cell>
          <cell r="G249" t="str">
            <v>Oadby and Wigston</v>
          </cell>
          <cell r="H249" t="str">
            <v>E05005531</v>
          </cell>
          <cell r="I249" t="str">
            <v>Oadby Brocks Hill</v>
          </cell>
        </row>
        <row r="250">
          <cell r="A250" t="str">
            <v>MK10 7DX</v>
          </cell>
          <cell r="B250">
            <v>52.043315</v>
          </cell>
          <cell r="C250">
            <v>-0.68176099999999995</v>
          </cell>
          <cell r="D250" t="str">
            <v>E12000008</v>
          </cell>
          <cell r="E250" t="str">
            <v>South East</v>
          </cell>
          <cell r="F250" t="str">
            <v>E06000042</v>
          </cell>
          <cell r="G250" t="str">
            <v>Milton Keynes</v>
          </cell>
          <cell r="H250" t="str">
            <v>E05009410</v>
          </cell>
          <cell r="I250" t="str">
            <v>Broughton</v>
          </cell>
        </row>
        <row r="251">
          <cell r="A251" t="str">
            <v>CV10 9RF</v>
          </cell>
          <cell r="B251">
            <v>52.527341</v>
          </cell>
          <cell r="C251">
            <v>-1.530038</v>
          </cell>
          <cell r="D251" t="str">
            <v>E12000005</v>
          </cell>
          <cell r="E251" t="str">
            <v>West Midlands</v>
          </cell>
          <cell r="F251" t="str">
            <v>E07000219</v>
          </cell>
          <cell r="G251" t="str">
            <v>Nuneaton and Bedworth</v>
          </cell>
          <cell r="H251" t="str">
            <v>E05007482</v>
          </cell>
          <cell r="I251" t="str">
            <v>Galley Common</v>
          </cell>
        </row>
        <row r="252">
          <cell r="A252" t="str">
            <v>BN3 5UD</v>
          </cell>
          <cell r="B252">
            <v>50.834189000000002</v>
          </cell>
          <cell r="C252">
            <v>-0.194359</v>
          </cell>
          <cell r="D252" t="str">
            <v>E12000008</v>
          </cell>
          <cell r="E252" t="str">
            <v>South East</v>
          </cell>
          <cell r="F252" t="str">
            <v>E06000043</v>
          </cell>
          <cell r="G252" t="str">
            <v>Brighton and Hove</v>
          </cell>
          <cell r="H252" t="str">
            <v>E05015419</v>
          </cell>
          <cell r="I252" t="str">
            <v>Wish</v>
          </cell>
        </row>
        <row r="253">
          <cell r="A253" t="str">
            <v>BS23 3ES</v>
          </cell>
          <cell r="B253">
            <v>51.339446000000002</v>
          </cell>
          <cell r="C253">
            <v>-2.9681570000000002</v>
          </cell>
          <cell r="D253" t="str">
            <v>E12000009</v>
          </cell>
          <cell r="E253" t="str">
            <v>South West</v>
          </cell>
          <cell r="F253" t="str">
            <v>E06000024</v>
          </cell>
          <cell r="G253" t="str">
            <v>North Somerset</v>
          </cell>
          <cell r="H253" t="str">
            <v>E05010297</v>
          </cell>
          <cell r="I253" t="str">
            <v>Weston-super-Mare South</v>
          </cell>
        </row>
        <row r="254">
          <cell r="A254" t="str">
            <v>LE11 5XE</v>
          </cell>
          <cell r="B254">
            <v>52.780222999999999</v>
          </cell>
          <cell r="C254">
            <v>-1.232726</v>
          </cell>
          <cell r="D254" t="str">
            <v>E12000004</v>
          </cell>
          <cell r="E254" t="str">
            <v>East Midlands</v>
          </cell>
          <cell r="F254" t="str">
            <v>E07000130</v>
          </cell>
          <cell r="G254" t="str">
            <v>Charnwood</v>
          </cell>
          <cell r="H254" t="str">
            <v>E05014670</v>
          </cell>
          <cell r="I254" t="str">
            <v>Dishley, Hathern &amp; Thorpe Acre</v>
          </cell>
        </row>
        <row r="255">
          <cell r="A255" t="str">
            <v>DY11 6LY</v>
          </cell>
          <cell r="B255">
            <v>52.375718999999997</v>
          </cell>
          <cell r="C255">
            <v>-2.2660399999999998</v>
          </cell>
          <cell r="D255" t="str">
            <v>E12000005</v>
          </cell>
          <cell r="E255" t="str">
            <v>West Midlands</v>
          </cell>
          <cell r="F255" t="str">
            <v>E07000239</v>
          </cell>
          <cell r="G255" t="str">
            <v>Wyre Forest</v>
          </cell>
          <cell r="H255" t="str">
            <v>E05010507</v>
          </cell>
          <cell r="I255" t="str">
            <v>Foley Park &amp; Hoobrook</v>
          </cell>
        </row>
        <row r="256">
          <cell r="A256" t="str">
            <v>LE5 1EW</v>
          </cell>
          <cell r="B256">
            <v>52.656373000000002</v>
          </cell>
          <cell r="C256">
            <v>-1.051782</v>
          </cell>
          <cell r="D256" t="str">
            <v>E12000004</v>
          </cell>
          <cell r="E256" t="str">
            <v>East Midlands</v>
          </cell>
          <cell r="F256" t="str">
            <v>E07000130</v>
          </cell>
          <cell r="G256" t="str">
            <v>Charnwood</v>
          </cell>
          <cell r="H256" t="str">
            <v>E05014685</v>
          </cell>
          <cell r="I256" t="str">
            <v>South Charnwood</v>
          </cell>
        </row>
        <row r="257">
          <cell r="A257" t="str">
            <v>BN3 6GQ</v>
          </cell>
          <cell r="B257">
            <v>50.836241000000001</v>
          </cell>
          <cell r="C257">
            <v>-0.16503699999999999</v>
          </cell>
          <cell r="D257" t="str">
            <v>E12000008</v>
          </cell>
          <cell r="E257" t="str">
            <v>South East</v>
          </cell>
          <cell r="F257" t="str">
            <v>E06000043</v>
          </cell>
          <cell r="G257" t="str">
            <v>Brighton and Hove</v>
          </cell>
          <cell r="H257" t="str">
            <v>E05015401</v>
          </cell>
          <cell r="I257" t="str">
            <v>Goldsmid</v>
          </cell>
        </row>
        <row r="258">
          <cell r="A258" t="str">
            <v>B69 1XE</v>
          </cell>
          <cell r="B258">
            <v>52.505423999999998</v>
          </cell>
          <cell r="C258">
            <v>-2.0603889999999998</v>
          </cell>
          <cell r="D258" t="str">
            <v>E12000005</v>
          </cell>
          <cell r="E258" t="str">
            <v>West Midlands</v>
          </cell>
          <cell r="F258" t="str">
            <v>E08000028</v>
          </cell>
          <cell r="G258" t="str">
            <v>Sandwell</v>
          </cell>
          <cell r="H258" t="str">
            <v>E05001280</v>
          </cell>
          <cell r="I258" t="str">
            <v>Tividale</v>
          </cell>
        </row>
        <row r="259">
          <cell r="A259" t="str">
            <v>CV34 5FX</v>
          </cell>
          <cell r="B259">
            <v>52.290464</v>
          </cell>
          <cell r="C259">
            <v>-1.56135</v>
          </cell>
          <cell r="D259" t="str">
            <v>E12000005</v>
          </cell>
          <cell r="E259" t="str">
            <v>West Midlands</v>
          </cell>
          <cell r="F259" t="str">
            <v>E07000222</v>
          </cell>
          <cell r="G259" t="str">
            <v>Warwick</v>
          </cell>
          <cell r="H259" t="str">
            <v>E05012627</v>
          </cell>
          <cell r="I259" t="str">
            <v>Warwick All Saints &amp; Woodloes</v>
          </cell>
        </row>
        <row r="260">
          <cell r="A260" t="str">
            <v>CB9 0JF</v>
          </cell>
          <cell r="B260">
            <v>52.081670000000003</v>
          </cell>
          <cell r="C260">
            <v>0.44998700000000003</v>
          </cell>
          <cell r="D260" t="str">
            <v>E12000006</v>
          </cell>
          <cell r="E260" t="str">
            <v>East of England</v>
          </cell>
          <cell r="F260" t="str">
            <v>E07000245</v>
          </cell>
          <cell r="G260" t="str">
            <v>West Suffolk</v>
          </cell>
          <cell r="H260" t="str">
            <v>E05012775</v>
          </cell>
          <cell r="I260" t="str">
            <v>Haverhill East</v>
          </cell>
        </row>
        <row r="261">
          <cell r="A261" t="str">
            <v>SN3 2GX</v>
          </cell>
          <cell r="B261">
            <v>51.555881999999997</v>
          </cell>
          <cell r="C261">
            <v>-1.756146</v>
          </cell>
          <cell r="D261" t="str">
            <v>E12000009</v>
          </cell>
          <cell r="E261" t="str">
            <v>South West</v>
          </cell>
          <cell r="F261" t="str">
            <v>E06000030</v>
          </cell>
          <cell r="G261" t="str">
            <v>Swindon</v>
          </cell>
          <cell r="H261" t="str">
            <v>E05008971</v>
          </cell>
          <cell r="I261" t="str">
            <v>Walcot and Park North</v>
          </cell>
        </row>
        <row r="262">
          <cell r="A262" t="str">
            <v>RG22 4LL</v>
          </cell>
          <cell r="B262">
            <v>51.243067000000003</v>
          </cell>
          <cell r="C262">
            <v>-1.1211549999999999</v>
          </cell>
          <cell r="D262" t="str">
            <v>E12000008</v>
          </cell>
          <cell r="E262" t="str">
            <v>South East</v>
          </cell>
          <cell r="F262" t="str">
            <v>E07000084</v>
          </cell>
          <cell r="G262" t="str">
            <v>Basingstoke and Deane</v>
          </cell>
          <cell r="H262" t="str">
            <v>E05013080</v>
          </cell>
          <cell r="I262" t="str">
            <v>Brighton Hill</v>
          </cell>
        </row>
        <row r="263">
          <cell r="A263" t="str">
            <v>WV10 7AG</v>
          </cell>
          <cell r="B263">
            <v>52.647455999999998</v>
          </cell>
          <cell r="C263">
            <v>-2.0830899999999999</v>
          </cell>
          <cell r="D263" t="str">
            <v>E12000005</v>
          </cell>
          <cell r="E263" t="str">
            <v>West Midlands</v>
          </cell>
          <cell r="F263" t="str">
            <v>E07000196</v>
          </cell>
          <cell r="G263" t="str">
            <v>South Staffordshire</v>
          </cell>
          <cell r="H263" t="str">
            <v>E05015059</v>
          </cell>
          <cell r="I263" t="str">
            <v>Featherstone, Sharehill &amp; Saredon</v>
          </cell>
        </row>
        <row r="264">
          <cell r="A264" t="str">
            <v>RH14 0GA</v>
          </cell>
          <cell r="B264">
            <v>51.077841999999997</v>
          </cell>
          <cell r="C264">
            <v>-0.52034899999999995</v>
          </cell>
          <cell r="D264" t="str">
            <v>E12000008</v>
          </cell>
          <cell r="E264" t="str">
            <v>South East</v>
          </cell>
          <cell r="F264" t="str">
            <v>E07000225</v>
          </cell>
          <cell r="G264" t="str">
            <v>Chichester</v>
          </cell>
          <cell r="H264" t="str">
            <v>E05011678</v>
          </cell>
          <cell r="I264" t="str">
            <v>Loxwood</v>
          </cell>
        </row>
        <row r="265">
          <cell r="A265" t="str">
            <v>SG5 3NX</v>
          </cell>
          <cell r="B265">
            <v>51.996295000000003</v>
          </cell>
          <cell r="C265">
            <v>-0.36507800000000001</v>
          </cell>
          <cell r="D265" t="str">
            <v>E12000006</v>
          </cell>
          <cell r="E265" t="str">
            <v>East of England</v>
          </cell>
          <cell r="F265" t="str">
            <v>E06000056</v>
          </cell>
          <cell r="G265" t="str">
            <v>Central Bedfordshire</v>
          </cell>
          <cell r="H265" t="str">
            <v>E05014417</v>
          </cell>
          <cell r="I265" t="str">
            <v>Meppershall &amp; Shillington</v>
          </cell>
        </row>
        <row r="266">
          <cell r="A266" t="str">
            <v>BH4 9DT</v>
          </cell>
          <cell r="B266">
            <v>50.722160000000002</v>
          </cell>
          <cell r="C266">
            <v>-1.8962639999999999</v>
          </cell>
          <cell r="D266" t="str">
            <v>E12000009</v>
          </cell>
          <cell r="E266" t="str">
            <v>South West</v>
          </cell>
          <cell r="F266" t="str">
            <v>E06000058</v>
          </cell>
          <cell r="G266" t="str">
            <v>Bournemouth, Christchurch and Poole</v>
          </cell>
          <cell r="H266" t="str">
            <v>E05012680</v>
          </cell>
          <cell r="I266" t="str">
            <v>Westbourne &amp; West Cliff</v>
          </cell>
        </row>
        <row r="267">
          <cell r="A267" t="str">
            <v>MK40 4PS</v>
          </cell>
          <cell r="B267">
            <v>52.132632999999998</v>
          </cell>
          <cell r="C267">
            <v>-0.48958000000000002</v>
          </cell>
          <cell r="D267" t="str">
            <v>E12000006</v>
          </cell>
          <cell r="E267" t="str">
            <v>East of England</v>
          </cell>
          <cell r="F267" t="str">
            <v>E06000055</v>
          </cell>
          <cell r="G267" t="str">
            <v>Bedford</v>
          </cell>
          <cell r="H267" t="str">
            <v>E05014510</v>
          </cell>
          <cell r="I267" t="str">
            <v>Queens Park</v>
          </cell>
        </row>
        <row r="268">
          <cell r="A268" t="str">
            <v>BA20 1FH</v>
          </cell>
          <cell r="B268">
            <v>50.943016999999998</v>
          </cell>
          <cell r="C268">
            <v>-2.636695</v>
          </cell>
          <cell r="D268" t="str">
            <v>E12000009</v>
          </cell>
          <cell r="E268" t="str">
            <v>South West</v>
          </cell>
          <cell r="F268" t="str">
            <v>E06000066</v>
          </cell>
          <cell r="G268" t="str">
            <v>Somerset</v>
          </cell>
          <cell r="H268" t="str">
            <v>E05014392</v>
          </cell>
          <cell r="I268" t="str">
            <v>Yeovil South</v>
          </cell>
        </row>
        <row r="269">
          <cell r="A269" t="str">
            <v>LE8 0UZ</v>
          </cell>
          <cell r="B269">
            <v>52.540646000000002</v>
          </cell>
          <cell r="C269">
            <v>-1.007312</v>
          </cell>
          <cell r="D269" t="str">
            <v>E12000004</v>
          </cell>
          <cell r="E269" t="str">
            <v>East Midlands</v>
          </cell>
          <cell r="F269" t="str">
            <v>E07000131</v>
          </cell>
          <cell r="G269" t="str">
            <v>Harborough</v>
          </cell>
          <cell r="H269" t="str">
            <v>E05011971</v>
          </cell>
          <cell r="I269" t="str">
            <v>Kibworths</v>
          </cell>
        </row>
        <row r="270">
          <cell r="A270" t="str">
            <v>OX16 2DA</v>
          </cell>
          <cell r="B270">
            <v>52.084491999999997</v>
          </cell>
          <cell r="C270">
            <v>-1.334176</v>
          </cell>
          <cell r="D270" t="str">
            <v>E12000008</v>
          </cell>
          <cell r="E270" t="str">
            <v>South East</v>
          </cell>
          <cell r="F270" t="str">
            <v>E07000177</v>
          </cell>
          <cell r="G270" t="str">
            <v>Cherwell</v>
          </cell>
          <cell r="H270" t="str">
            <v>E05010923</v>
          </cell>
          <cell r="I270" t="str">
            <v>Banbury Hardwick</v>
          </cell>
        </row>
        <row r="271">
          <cell r="A271" t="str">
            <v>GU12 4PB</v>
          </cell>
          <cell r="B271">
            <v>51.244542000000003</v>
          </cell>
          <cell r="C271">
            <v>-0.75180100000000005</v>
          </cell>
          <cell r="D271" t="str">
            <v>E12000008</v>
          </cell>
          <cell r="E271" t="str">
            <v>South East</v>
          </cell>
          <cell r="F271" t="str">
            <v>E07000092</v>
          </cell>
          <cell r="G271" t="str">
            <v>Rushmoor</v>
          </cell>
          <cell r="H271" t="str">
            <v>E05008989</v>
          </cell>
          <cell r="I271" t="str">
            <v>Aldershot Park</v>
          </cell>
        </row>
        <row r="272">
          <cell r="A272" t="str">
            <v>DY2 7JB</v>
          </cell>
          <cell r="B272">
            <v>52.505476999999999</v>
          </cell>
          <cell r="C272">
            <v>-2.072524</v>
          </cell>
          <cell r="D272" t="str">
            <v>E12000005</v>
          </cell>
          <cell r="E272" t="str">
            <v>West Midlands</v>
          </cell>
          <cell r="F272" t="str">
            <v>E08000027</v>
          </cell>
          <cell r="G272" t="str">
            <v>Dudley</v>
          </cell>
          <cell r="H272" t="str">
            <v>E05001255</v>
          </cell>
          <cell r="I272" t="str">
            <v>St Thomas's</v>
          </cell>
        </row>
        <row r="273">
          <cell r="A273" t="str">
            <v>LE9 7RS</v>
          </cell>
          <cell r="B273">
            <v>52.578060999999998</v>
          </cell>
          <cell r="C273">
            <v>-1.324946</v>
          </cell>
          <cell r="D273" t="str">
            <v>E12000004</v>
          </cell>
          <cell r="E273" t="str">
            <v>East Midlands</v>
          </cell>
          <cell r="F273" t="str">
            <v>E07000132</v>
          </cell>
          <cell r="G273" t="str">
            <v>Hinckley and Bosworth</v>
          </cell>
          <cell r="H273" t="str">
            <v>E05005485</v>
          </cell>
          <cell r="I273" t="str">
            <v>Earl Shilton</v>
          </cell>
        </row>
        <row r="274">
          <cell r="A274" t="str">
            <v>MK6 4LH</v>
          </cell>
          <cell r="B274">
            <v>52.017380000000003</v>
          </cell>
          <cell r="C274">
            <v>-0.73721499999999995</v>
          </cell>
          <cell r="D274" t="str">
            <v>E12000008</v>
          </cell>
          <cell r="E274" t="str">
            <v>South East</v>
          </cell>
          <cell r="F274" t="str">
            <v>E06000042</v>
          </cell>
          <cell r="G274" t="str">
            <v>Milton Keynes</v>
          </cell>
          <cell r="H274" t="str">
            <v>E05009424</v>
          </cell>
          <cell r="I274" t="str">
            <v>Woughton &amp; Fishermead</v>
          </cell>
        </row>
        <row r="275">
          <cell r="A275" t="str">
            <v>RH14 0NP</v>
          </cell>
          <cell r="B275">
            <v>51.029553999999997</v>
          </cell>
          <cell r="C275">
            <v>-0.55188800000000005</v>
          </cell>
          <cell r="D275" t="str">
            <v>E12000008</v>
          </cell>
          <cell r="E275" t="str">
            <v>South East</v>
          </cell>
          <cell r="F275" t="str">
            <v>E07000225</v>
          </cell>
          <cell r="G275" t="str">
            <v>Chichester</v>
          </cell>
          <cell r="H275" t="str">
            <v>E05011678</v>
          </cell>
          <cell r="I275" t="str">
            <v>Loxwood</v>
          </cell>
        </row>
        <row r="276">
          <cell r="A276" t="str">
            <v>BN21 1LX</v>
          </cell>
          <cell r="B276">
            <v>50.775644999999997</v>
          </cell>
          <cell r="C276">
            <v>0.26743800000000001</v>
          </cell>
          <cell r="D276" t="str">
            <v>E12000008</v>
          </cell>
          <cell r="E276" t="str">
            <v>South East</v>
          </cell>
          <cell r="F276" t="str">
            <v>E07000061</v>
          </cell>
          <cell r="G276" t="str">
            <v>Eastbourne</v>
          </cell>
          <cell r="H276" t="str">
            <v>E05011582</v>
          </cell>
          <cell r="I276" t="str">
            <v>Upperton</v>
          </cell>
        </row>
        <row r="277">
          <cell r="A277" t="str">
            <v>TQ4 7UJ</v>
          </cell>
          <cell r="B277">
            <v>50.419241999999997</v>
          </cell>
          <cell r="C277">
            <v>-3.5939589999999999</v>
          </cell>
          <cell r="D277" t="str">
            <v>E12000009</v>
          </cell>
          <cell r="E277" t="str">
            <v>South West</v>
          </cell>
          <cell r="F277" t="str">
            <v>E06000027</v>
          </cell>
          <cell r="G277" t="str">
            <v>Torbay</v>
          </cell>
          <cell r="H277" t="str">
            <v>E05012258</v>
          </cell>
          <cell r="I277" t="str">
            <v>Collaton St Mary</v>
          </cell>
        </row>
        <row r="278">
          <cell r="A278" t="str">
            <v>SO40 9LZ</v>
          </cell>
          <cell r="B278">
            <v>50.916446999999998</v>
          </cell>
          <cell r="C278">
            <v>-1.4880100000000001</v>
          </cell>
          <cell r="D278" t="str">
            <v>E12000008</v>
          </cell>
          <cell r="E278" t="str">
            <v>South East</v>
          </cell>
          <cell r="F278" t="str">
            <v>E07000091</v>
          </cell>
          <cell r="G278" t="str">
            <v>New Forest</v>
          </cell>
          <cell r="H278" t="str">
            <v>E05014786</v>
          </cell>
          <cell r="I278" t="str">
            <v>Marchwood &amp; Eling</v>
          </cell>
        </row>
        <row r="279">
          <cell r="A279" t="str">
            <v>DE74 2YH</v>
          </cell>
          <cell r="B279">
            <v>52.84075</v>
          </cell>
          <cell r="C279">
            <v>-1.280103</v>
          </cell>
          <cell r="D279" t="str">
            <v>E12000004</v>
          </cell>
          <cell r="E279" t="str">
            <v>East Midlands</v>
          </cell>
          <cell r="F279" t="str">
            <v>E07000134</v>
          </cell>
          <cell r="G279" t="str">
            <v>North West Leicestershire</v>
          </cell>
          <cell r="H279" t="str">
            <v>E05010106</v>
          </cell>
          <cell r="I279" t="str">
            <v>Daleacre Hill</v>
          </cell>
        </row>
        <row r="280">
          <cell r="A280" t="str">
            <v>NN5 5JX</v>
          </cell>
          <cell r="B280">
            <v>52.236457000000001</v>
          </cell>
          <cell r="C280">
            <v>-0.91486500000000004</v>
          </cell>
          <cell r="D280" t="str">
            <v>E12000004</v>
          </cell>
          <cell r="E280" t="str">
            <v>East Midlands</v>
          </cell>
          <cell r="F280" t="str">
            <v>E06000062</v>
          </cell>
          <cell r="G280" t="str">
            <v>West Northamptonshire</v>
          </cell>
          <cell r="H280" t="str">
            <v>E05013266</v>
          </cell>
          <cell r="I280" t="str">
            <v>Sixfields</v>
          </cell>
        </row>
        <row r="281">
          <cell r="A281" t="str">
            <v>CV11 6AF</v>
          </cell>
          <cell r="B281">
            <v>52.543374999999997</v>
          </cell>
          <cell r="C281">
            <v>-1.442056</v>
          </cell>
          <cell r="D281" t="str">
            <v>E12000005</v>
          </cell>
          <cell r="E281" t="str">
            <v>West Midlands</v>
          </cell>
          <cell r="F281" t="str">
            <v>E07000219</v>
          </cell>
          <cell r="G281" t="str">
            <v>Nuneaton and Bedworth</v>
          </cell>
          <cell r="H281" t="str">
            <v>E05007488</v>
          </cell>
          <cell r="I281" t="str">
            <v>Weddington</v>
          </cell>
        </row>
        <row r="282">
          <cell r="A282" t="str">
            <v>BD23 1SY</v>
          </cell>
          <cell r="B282">
            <v>53.958925000000001</v>
          </cell>
          <cell r="C282">
            <v>-2.0377900000000002</v>
          </cell>
          <cell r="D282" t="str">
            <v>E12000003</v>
          </cell>
          <cell r="E282" t="str">
            <v>Yorkshire and The Humber</v>
          </cell>
          <cell r="F282" t="str">
            <v>E06000065</v>
          </cell>
          <cell r="G282" t="str">
            <v>North Yorkshire</v>
          </cell>
          <cell r="H282" t="str">
            <v>E05014321</v>
          </cell>
          <cell r="I282" t="str">
            <v>Skipton West &amp; West Craven</v>
          </cell>
        </row>
        <row r="283">
          <cell r="A283" t="str">
            <v>HR6 9FB</v>
          </cell>
          <cell r="B283">
            <v>52.222530999999996</v>
          </cell>
          <cell r="C283">
            <v>-2.76661</v>
          </cell>
          <cell r="D283" t="str">
            <v>E12000005</v>
          </cell>
          <cell r="E283" t="str">
            <v>West Midlands</v>
          </cell>
          <cell r="F283" t="str">
            <v>E06000019</v>
          </cell>
          <cell r="G283" t="str">
            <v>Herefordshire, County of</v>
          </cell>
          <cell r="H283" t="str">
            <v>E05009471</v>
          </cell>
          <cell r="I283" t="str">
            <v>Leominster West</v>
          </cell>
        </row>
        <row r="284">
          <cell r="A284" t="str">
            <v>RH12 4AZ</v>
          </cell>
          <cell r="B284">
            <v>51.078578999999998</v>
          </cell>
          <cell r="C284">
            <v>-0.30849399999999999</v>
          </cell>
          <cell r="D284" t="str">
            <v>E12000008</v>
          </cell>
          <cell r="E284" t="str">
            <v>South East</v>
          </cell>
          <cell r="F284" t="str">
            <v>E07000227</v>
          </cell>
          <cell r="G284" t="str">
            <v>Horsham</v>
          </cell>
          <cell r="H284" t="str">
            <v>E05011825</v>
          </cell>
          <cell r="I284" t="str">
            <v>Roffey North</v>
          </cell>
        </row>
        <row r="285">
          <cell r="A285" t="str">
            <v>BH9 2EL</v>
          </cell>
          <cell r="B285">
            <v>50.745120999999997</v>
          </cell>
          <cell r="C285">
            <v>-1.880212</v>
          </cell>
          <cell r="D285" t="str">
            <v>E12000009</v>
          </cell>
          <cell r="E285" t="str">
            <v>South West</v>
          </cell>
          <cell r="F285" t="str">
            <v>E06000058</v>
          </cell>
          <cell r="G285" t="str">
            <v>Bournemouth, Christchurch and Poole</v>
          </cell>
          <cell r="H285" t="str">
            <v>E05012681</v>
          </cell>
          <cell r="I285" t="str">
            <v>Winton East</v>
          </cell>
        </row>
        <row r="286">
          <cell r="A286" t="str">
            <v>BA21 3TU</v>
          </cell>
          <cell r="B286">
            <v>50.950208000000003</v>
          </cell>
          <cell r="C286">
            <v>-2.6690930000000002</v>
          </cell>
          <cell r="D286" t="str">
            <v>E12000009</v>
          </cell>
          <cell r="E286" t="str">
            <v>South West</v>
          </cell>
          <cell r="F286" t="str">
            <v>E06000066</v>
          </cell>
          <cell r="G286" t="str">
            <v>Somerset</v>
          </cell>
          <cell r="H286" t="str">
            <v>E05014347</v>
          </cell>
          <cell r="I286" t="str">
            <v>Brympton</v>
          </cell>
        </row>
        <row r="287">
          <cell r="A287" t="str">
            <v>BH1 4QX</v>
          </cell>
          <cell r="B287">
            <v>50.730794000000003</v>
          </cell>
          <cell r="C287">
            <v>-1.8474900000000001</v>
          </cell>
          <cell r="D287" t="str">
            <v>E12000009</v>
          </cell>
          <cell r="E287" t="str">
            <v>South West</v>
          </cell>
          <cell r="F287" t="str">
            <v>E06000058</v>
          </cell>
          <cell r="G287" t="str">
            <v>Bournemouth, Christchurch and Poole</v>
          </cell>
          <cell r="H287" t="str">
            <v>E05012661</v>
          </cell>
          <cell r="I287" t="str">
            <v>East Cliff &amp; Springbourne</v>
          </cell>
        </row>
        <row r="288">
          <cell r="A288" t="str">
            <v>BN21 2NH</v>
          </cell>
          <cell r="B288">
            <v>50.775992000000002</v>
          </cell>
          <cell r="C288">
            <v>0.26809300000000003</v>
          </cell>
          <cell r="D288" t="str">
            <v>E12000008</v>
          </cell>
          <cell r="E288" t="str">
            <v>South East</v>
          </cell>
          <cell r="F288" t="str">
            <v>E07000061</v>
          </cell>
          <cell r="G288" t="str">
            <v>Eastbourne</v>
          </cell>
          <cell r="H288" t="str">
            <v>E05011582</v>
          </cell>
          <cell r="I288" t="str">
            <v>Upperton</v>
          </cell>
        </row>
        <row r="289">
          <cell r="A289" t="str">
            <v>BN27 1GL</v>
          </cell>
          <cell r="B289">
            <v>50.879635999999998</v>
          </cell>
          <cell r="C289">
            <v>0.25354700000000002</v>
          </cell>
          <cell r="D289" t="str">
            <v>E12000008</v>
          </cell>
          <cell r="E289" t="str">
            <v>South East</v>
          </cell>
          <cell r="F289" t="str">
            <v>E07000065</v>
          </cell>
          <cell r="G289" t="str">
            <v>Wealden</v>
          </cell>
          <cell r="H289" t="str">
            <v>E05011648</v>
          </cell>
          <cell r="I289" t="str">
            <v>Hellingly</v>
          </cell>
        </row>
        <row r="290">
          <cell r="A290" t="str">
            <v>TA20 4LQ</v>
          </cell>
          <cell r="B290">
            <v>50.827561000000003</v>
          </cell>
          <cell r="C290">
            <v>-2.8872149999999999</v>
          </cell>
          <cell r="D290" t="str">
            <v>E12000009</v>
          </cell>
          <cell r="E290" t="str">
            <v>South West</v>
          </cell>
          <cell r="F290" t="str">
            <v>E06000059</v>
          </cell>
          <cell r="G290" t="str">
            <v>Dorset</v>
          </cell>
          <cell r="H290" t="str">
            <v>E05012707</v>
          </cell>
          <cell r="I290" t="str">
            <v>Marshwood Vale</v>
          </cell>
        </row>
        <row r="291">
          <cell r="A291" t="str">
            <v>SG18 1AP</v>
          </cell>
          <cell r="B291">
            <v>52.085931000000002</v>
          </cell>
          <cell r="C291">
            <v>-0.26242799999999999</v>
          </cell>
          <cell r="D291" t="str">
            <v>E12000006</v>
          </cell>
          <cell r="E291" t="str">
            <v>East of England</v>
          </cell>
          <cell r="F291" t="str">
            <v>E06000056</v>
          </cell>
          <cell r="G291" t="str">
            <v>Central Bedfordshire</v>
          </cell>
          <cell r="H291" t="str">
            <v>E05014399</v>
          </cell>
          <cell r="I291" t="str">
            <v>Biggleswade West</v>
          </cell>
        </row>
        <row r="292">
          <cell r="A292" t="str">
            <v>BN50 8TQ</v>
          </cell>
          <cell r="B292">
            <v>50.826327999999997</v>
          </cell>
          <cell r="C292">
            <v>-0.14079</v>
          </cell>
          <cell r="D292" t="str">
            <v>E12000008</v>
          </cell>
          <cell r="E292" t="str">
            <v>South East</v>
          </cell>
          <cell r="F292" t="str">
            <v>E06000043</v>
          </cell>
          <cell r="G292" t="str">
            <v>Brighton and Hove</v>
          </cell>
          <cell r="H292" t="str">
            <v>E05015415</v>
          </cell>
          <cell r="I292" t="str">
            <v>West Hill &amp; North Laine</v>
          </cell>
        </row>
        <row r="293">
          <cell r="A293" t="str">
            <v>BN50 8TQ</v>
          </cell>
          <cell r="B293">
            <v>50.826327999999997</v>
          </cell>
          <cell r="C293">
            <v>-0.14079</v>
          </cell>
          <cell r="D293" t="str">
            <v>E12000008</v>
          </cell>
          <cell r="E293" t="str">
            <v>South East</v>
          </cell>
          <cell r="F293" t="str">
            <v>E06000043</v>
          </cell>
          <cell r="G293" t="str">
            <v>Brighton and Hove</v>
          </cell>
          <cell r="H293" t="str">
            <v>E05015415</v>
          </cell>
          <cell r="I293" t="str">
            <v>West Hill &amp; North Laine</v>
          </cell>
        </row>
        <row r="294">
          <cell r="A294" t="str">
            <v>TA6 5QG</v>
          </cell>
          <cell r="B294">
            <v>51.128112000000002</v>
          </cell>
          <cell r="C294">
            <v>-2.9950549999999998</v>
          </cell>
          <cell r="D294" t="str">
            <v>E12000009</v>
          </cell>
          <cell r="E294" t="str">
            <v>South West</v>
          </cell>
          <cell r="F294" t="str">
            <v>E06000066</v>
          </cell>
          <cell r="G294" t="str">
            <v>Somerset</v>
          </cell>
          <cell r="H294" t="str">
            <v>E05014344</v>
          </cell>
          <cell r="I294" t="str">
            <v>Bridgwater North &amp; Central</v>
          </cell>
        </row>
        <row r="295">
          <cell r="A295" t="str">
            <v>GU22 8HE</v>
          </cell>
          <cell r="B295">
            <v>51.325769000000001</v>
          </cell>
          <cell r="C295">
            <v>-0.53804399999999997</v>
          </cell>
          <cell r="D295" t="str">
            <v>E12000008</v>
          </cell>
          <cell r="E295" t="str">
            <v>South East</v>
          </cell>
          <cell r="F295" t="str">
            <v>E07000217</v>
          </cell>
          <cell r="G295" t="str">
            <v>Woking</v>
          </cell>
          <cell r="H295" t="str">
            <v>E05010803</v>
          </cell>
          <cell r="I295" t="str">
            <v>Pyrford</v>
          </cell>
        </row>
        <row r="296">
          <cell r="A296" t="str">
            <v>SP10 5JP</v>
          </cell>
          <cell r="B296">
            <v>51.225068</v>
          </cell>
          <cell r="C296">
            <v>-1.477649</v>
          </cell>
          <cell r="D296" t="str">
            <v>E12000008</v>
          </cell>
          <cell r="E296" t="str">
            <v>South East</v>
          </cell>
          <cell r="F296" t="str">
            <v>E07000093</v>
          </cell>
          <cell r="G296" t="str">
            <v>Test Valley</v>
          </cell>
          <cell r="H296" t="str">
            <v>E05012088</v>
          </cell>
          <cell r="I296" t="str">
            <v>Andover Romans</v>
          </cell>
        </row>
        <row r="297">
          <cell r="A297" t="str">
            <v>TA21 0DH</v>
          </cell>
          <cell r="B297">
            <v>50.985726999999997</v>
          </cell>
          <cell r="C297">
            <v>-3.244421</v>
          </cell>
          <cell r="D297" t="str">
            <v>E12000009</v>
          </cell>
          <cell r="E297" t="str">
            <v>South West</v>
          </cell>
          <cell r="F297" t="str">
            <v>E06000066</v>
          </cell>
          <cell r="G297" t="str">
            <v>Somerset</v>
          </cell>
          <cell r="H297" t="str">
            <v>E05014387</v>
          </cell>
          <cell r="I297" t="str">
            <v>Wellington</v>
          </cell>
        </row>
        <row r="298">
          <cell r="A298" t="str">
            <v>CV32 7JP</v>
          </cell>
          <cell r="B298">
            <v>52.315151</v>
          </cell>
          <cell r="C298">
            <v>-1.50057</v>
          </cell>
          <cell r="D298" t="str">
            <v>E12000005</v>
          </cell>
          <cell r="E298" t="str">
            <v>West Midlands</v>
          </cell>
          <cell r="F298" t="str">
            <v>E07000222</v>
          </cell>
          <cell r="G298" t="str">
            <v>Warwick</v>
          </cell>
          <cell r="H298" t="str">
            <v>E05012617</v>
          </cell>
          <cell r="I298" t="str">
            <v>Cubbington &amp; Leek Wootton</v>
          </cell>
        </row>
        <row r="299">
          <cell r="A299" t="str">
            <v>SO15 5BA</v>
          </cell>
          <cell r="B299">
            <v>50.913024999999998</v>
          </cell>
          <cell r="C299">
            <v>-1.4160010000000001</v>
          </cell>
          <cell r="D299" t="str">
            <v>E12000008</v>
          </cell>
          <cell r="E299" t="str">
            <v>South East</v>
          </cell>
          <cell r="F299" t="str">
            <v>E06000045</v>
          </cell>
          <cell r="G299" t="str">
            <v>Southampton</v>
          </cell>
          <cell r="H299" t="str">
            <v>E05015490</v>
          </cell>
          <cell r="I299" t="str">
            <v>Banister &amp; Polygon</v>
          </cell>
        </row>
        <row r="300">
          <cell r="A300" t="str">
            <v>SN1 5EY</v>
          </cell>
          <cell r="B300">
            <v>51.558354999999999</v>
          </cell>
          <cell r="C300">
            <v>-1.7986850000000001</v>
          </cell>
          <cell r="D300" t="str">
            <v>E12000009</v>
          </cell>
          <cell r="E300" t="str">
            <v>South West</v>
          </cell>
          <cell r="F300" t="str">
            <v>E06000030</v>
          </cell>
          <cell r="G300" t="str">
            <v>Swindon</v>
          </cell>
          <cell r="H300" t="str">
            <v>E05008954</v>
          </cell>
          <cell r="I300" t="str">
            <v>Central</v>
          </cell>
        </row>
        <row r="301">
          <cell r="A301" t="str">
            <v>SN2 5HA</v>
          </cell>
          <cell r="B301">
            <v>51.596777000000003</v>
          </cell>
          <cell r="C301">
            <v>-1.7800370000000001</v>
          </cell>
          <cell r="D301" t="str">
            <v>E12000009</v>
          </cell>
          <cell r="E301" t="str">
            <v>South West</v>
          </cell>
          <cell r="F301" t="str">
            <v>E06000030</v>
          </cell>
          <cell r="G301" t="str">
            <v>Swindon</v>
          </cell>
          <cell r="H301" t="str">
            <v>E05010757</v>
          </cell>
          <cell r="I301" t="str">
            <v>Penhill and Upper Stratton</v>
          </cell>
        </row>
        <row r="302">
          <cell r="A302" t="str">
            <v>LU6 1LY</v>
          </cell>
          <cell r="B302">
            <v>51.889778</v>
          </cell>
          <cell r="C302">
            <v>-0.52920199999999995</v>
          </cell>
          <cell r="D302" t="str">
            <v>E12000006</v>
          </cell>
          <cell r="E302" t="str">
            <v>East of England</v>
          </cell>
          <cell r="F302" t="str">
            <v>E06000056</v>
          </cell>
          <cell r="G302" t="str">
            <v>Central Bedfordshire</v>
          </cell>
          <cell r="H302" t="str">
            <v>E05014403</v>
          </cell>
          <cell r="I302" t="str">
            <v>Dunstable Central</v>
          </cell>
        </row>
        <row r="303">
          <cell r="A303" t="str">
            <v>HX3 0UZ</v>
          </cell>
          <cell r="B303">
            <v>53.699097000000002</v>
          </cell>
          <cell r="C303">
            <v>-1.8750370000000001</v>
          </cell>
          <cell r="D303" t="str">
            <v>E12000003</v>
          </cell>
          <cell r="E303" t="str">
            <v>Yorkshire and The Humber</v>
          </cell>
          <cell r="F303" t="str">
            <v>E08000033</v>
          </cell>
          <cell r="G303" t="str">
            <v>Calderdale</v>
          </cell>
          <cell r="H303" t="str">
            <v>E05001383</v>
          </cell>
          <cell r="I303" t="str">
            <v>Skircoat</v>
          </cell>
        </row>
        <row r="304">
          <cell r="A304" t="str">
            <v>OX14 1GQ</v>
          </cell>
          <cell r="B304">
            <v>51.671101</v>
          </cell>
          <cell r="C304">
            <v>-1.298635</v>
          </cell>
          <cell r="D304" t="str">
            <v>E12000008</v>
          </cell>
          <cell r="E304" t="str">
            <v>South East</v>
          </cell>
          <cell r="F304" t="str">
            <v>E07000180</v>
          </cell>
          <cell r="G304" t="str">
            <v>Vale of White Horse</v>
          </cell>
          <cell r="H304" t="str">
            <v>E05009757</v>
          </cell>
          <cell r="I304" t="str">
            <v>Abingdon Fitzharris</v>
          </cell>
        </row>
        <row r="305">
          <cell r="A305" t="str">
            <v>CV10 9RN</v>
          </cell>
          <cell r="B305">
            <v>52.527676</v>
          </cell>
          <cell r="C305">
            <v>-1.5239910000000001</v>
          </cell>
          <cell r="D305" t="str">
            <v>E12000005</v>
          </cell>
          <cell r="E305" t="str">
            <v>West Midlands</v>
          </cell>
          <cell r="F305" t="str">
            <v>E07000219</v>
          </cell>
          <cell r="G305" t="str">
            <v>Nuneaton and Bedworth</v>
          </cell>
          <cell r="H305" t="str">
            <v>E05007482</v>
          </cell>
          <cell r="I305" t="str">
            <v>Galley Common</v>
          </cell>
        </row>
        <row r="306">
          <cell r="A306" t="str">
            <v>SO19 9BL</v>
          </cell>
          <cell r="B306">
            <v>50.895907999999999</v>
          </cell>
          <cell r="C306">
            <v>-1.378477</v>
          </cell>
          <cell r="D306" t="str">
            <v>E12000008</v>
          </cell>
          <cell r="E306" t="str">
            <v>South East</v>
          </cell>
          <cell r="F306" t="str">
            <v>E06000045</v>
          </cell>
          <cell r="G306" t="str">
            <v>Southampton</v>
          </cell>
          <cell r="H306" t="str">
            <v>E05015506</v>
          </cell>
          <cell r="I306" t="str">
            <v>Woolston</v>
          </cell>
        </row>
        <row r="307">
          <cell r="A307" t="str">
            <v>MK42 9NJ</v>
          </cell>
          <cell r="B307">
            <v>52.126739999999998</v>
          </cell>
          <cell r="C307">
            <v>-0.46352700000000002</v>
          </cell>
          <cell r="D307" t="str">
            <v>E12000006</v>
          </cell>
          <cell r="E307" t="str">
            <v>East of England</v>
          </cell>
          <cell r="F307" t="str">
            <v>E06000055</v>
          </cell>
          <cell r="G307" t="str">
            <v>Bedford</v>
          </cell>
          <cell r="H307" t="str">
            <v>E05014508</v>
          </cell>
          <cell r="I307" t="str">
            <v>Kingsbrook</v>
          </cell>
        </row>
        <row r="308">
          <cell r="A308" t="str">
            <v>DY2 7JB</v>
          </cell>
          <cell r="B308">
            <v>52.505476999999999</v>
          </cell>
          <cell r="C308">
            <v>-2.072524</v>
          </cell>
          <cell r="D308" t="str">
            <v>E12000005</v>
          </cell>
          <cell r="E308" t="str">
            <v>West Midlands</v>
          </cell>
          <cell r="F308" t="str">
            <v>E08000027</v>
          </cell>
          <cell r="G308" t="str">
            <v>Dudley</v>
          </cell>
          <cell r="H308" t="str">
            <v>E05001255</v>
          </cell>
          <cell r="I308" t="str">
            <v>St Thomas's</v>
          </cell>
        </row>
        <row r="309">
          <cell r="A309" t="str">
            <v>NN10 9BX</v>
          </cell>
          <cell r="B309">
            <v>52.296182000000002</v>
          </cell>
          <cell r="C309">
            <v>-0.59779400000000005</v>
          </cell>
          <cell r="D309" t="str">
            <v>E12000004</v>
          </cell>
          <cell r="E309" t="str">
            <v>East Midlands</v>
          </cell>
          <cell r="F309" t="str">
            <v>E06000061</v>
          </cell>
          <cell r="G309" t="str">
            <v>North Northamptonshire</v>
          </cell>
          <cell r="H309" t="str">
            <v>E05013223</v>
          </cell>
          <cell r="I309" t="str">
            <v>Higham Ferrers</v>
          </cell>
        </row>
        <row r="310">
          <cell r="A310" t="str">
            <v>DY8 4HT</v>
          </cell>
          <cell r="B310">
            <v>52.462829999999997</v>
          </cell>
          <cell r="C310">
            <v>-2.1406580000000002</v>
          </cell>
          <cell r="D310" t="str">
            <v>E12000005</v>
          </cell>
          <cell r="E310" t="str">
            <v>West Midlands</v>
          </cell>
          <cell r="F310" t="str">
            <v>E08000027</v>
          </cell>
          <cell r="G310" t="str">
            <v>Dudley</v>
          </cell>
          <cell r="H310" t="str">
            <v>E05001249</v>
          </cell>
          <cell r="I310" t="str">
            <v>Lye and Stourbridge North</v>
          </cell>
        </row>
        <row r="311">
          <cell r="A311" t="str">
            <v>BN2 3LB</v>
          </cell>
          <cell r="B311">
            <v>50.832901</v>
          </cell>
          <cell r="C311">
            <v>-0.12834499999999999</v>
          </cell>
          <cell r="D311" t="str">
            <v>E12000008</v>
          </cell>
          <cell r="E311" t="str">
            <v>South East</v>
          </cell>
          <cell r="F311" t="str">
            <v>E06000043</v>
          </cell>
          <cell r="G311" t="str">
            <v>Brighton and Hove</v>
          </cell>
          <cell r="H311" t="str">
            <v>E05015403</v>
          </cell>
          <cell r="I311" t="str">
            <v>Hanover &amp; Elm Grove</v>
          </cell>
        </row>
        <row r="312">
          <cell r="A312" t="str">
            <v>BN50 8TQ</v>
          </cell>
          <cell r="B312">
            <v>50.826327999999997</v>
          </cell>
          <cell r="C312">
            <v>-0.14079</v>
          </cell>
          <cell r="D312" t="str">
            <v>E12000008</v>
          </cell>
          <cell r="E312" t="str">
            <v>South East</v>
          </cell>
          <cell r="F312" t="str">
            <v>E06000043</v>
          </cell>
          <cell r="G312" t="str">
            <v>Brighton and Hove</v>
          </cell>
          <cell r="H312" t="str">
            <v>E05015415</v>
          </cell>
          <cell r="I312" t="str">
            <v>West Hill &amp; North Laine</v>
          </cell>
        </row>
        <row r="313">
          <cell r="A313" t="str">
            <v>SP4 8DJ</v>
          </cell>
          <cell r="B313">
            <v>51.196328999999999</v>
          </cell>
          <cell r="C313">
            <v>-1.7701</v>
          </cell>
          <cell r="D313" t="str">
            <v>E12000009</v>
          </cell>
          <cell r="E313" t="str">
            <v>South West</v>
          </cell>
          <cell r="F313" t="str">
            <v>E06000054</v>
          </cell>
          <cell r="G313" t="str">
            <v>Wiltshire</v>
          </cell>
          <cell r="H313" t="str">
            <v>E05013433</v>
          </cell>
          <cell r="I313" t="str">
            <v>Durrington</v>
          </cell>
        </row>
        <row r="314">
          <cell r="A314" t="str">
            <v>CV37 7DQ</v>
          </cell>
          <cell r="B314">
            <v>52.193494000000001</v>
          </cell>
          <cell r="C314">
            <v>-1.69214</v>
          </cell>
          <cell r="D314" t="str">
            <v>E12000005</v>
          </cell>
          <cell r="E314" t="str">
            <v>West Midlands</v>
          </cell>
          <cell r="F314" t="str">
            <v>E07000221</v>
          </cell>
          <cell r="G314" t="str">
            <v>Stratford-on-Avon</v>
          </cell>
          <cell r="H314" t="str">
            <v>E05015132</v>
          </cell>
          <cell r="I314" t="str">
            <v>Stratford Orchard Hill</v>
          </cell>
        </row>
        <row r="315">
          <cell r="A315" t="str">
            <v>TA3 7SE</v>
          </cell>
          <cell r="B315">
            <v>50.966289000000003</v>
          </cell>
          <cell r="C315">
            <v>-3.1233219999999999</v>
          </cell>
          <cell r="D315" t="str">
            <v>E12000009</v>
          </cell>
          <cell r="E315" t="str">
            <v>South West</v>
          </cell>
          <cell r="F315" t="str">
            <v>E06000066</v>
          </cell>
          <cell r="G315" t="str">
            <v>Somerset</v>
          </cell>
          <cell r="H315" t="str">
            <v>E05014340</v>
          </cell>
          <cell r="I315" t="str">
            <v>Blackdown &amp; Neroche</v>
          </cell>
        </row>
        <row r="316">
          <cell r="A316" t="str">
            <v>SY3 0NB</v>
          </cell>
          <cell r="B316">
            <v>52.673760000000001</v>
          </cell>
          <cell r="C316">
            <v>-2.7716020000000001</v>
          </cell>
          <cell r="D316" t="str">
            <v>E12000005</v>
          </cell>
          <cell r="E316" t="str">
            <v>West Midlands</v>
          </cell>
          <cell r="F316" t="str">
            <v>E06000051</v>
          </cell>
          <cell r="G316" t="str">
            <v>Shropshire</v>
          </cell>
          <cell r="H316" t="str">
            <v>E05008141</v>
          </cell>
          <cell r="I316" t="str">
            <v>Bayston Hill, Column and Sutton</v>
          </cell>
        </row>
        <row r="317">
          <cell r="A317" t="str">
            <v>BS30 6UZ</v>
          </cell>
          <cell r="B317">
            <v>51.432502999999997</v>
          </cell>
          <cell r="C317">
            <v>-2.4789270000000001</v>
          </cell>
          <cell r="D317" t="str">
            <v>E12000009</v>
          </cell>
          <cell r="E317" t="str">
            <v>South West</v>
          </cell>
          <cell r="F317" t="str">
            <v>E06000025</v>
          </cell>
          <cell r="G317" t="str">
            <v>South Gloucestershire</v>
          </cell>
          <cell r="H317" t="str">
            <v>E05012118</v>
          </cell>
          <cell r="I317" t="str">
            <v>Longwell Green</v>
          </cell>
        </row>
        <row r="318">
          <cell r="A318" t="str">
            <v>SG18 0BP</v>
          </cell>
          <cell r="B318">
            <v>52.091690999999997</v>
          </cell>
          <cell r="C318">
            <v>-0.26663700000000001</v>
          </cell>
          <cell r="D318" t="str">
            <v>E12000006</v>
          </cell>
          <cell r="E318" t="str">
            <v>East of England</v>
          </cell>
          <cell r="F318" t="str">
            <v>E06000056</v>
          </cell>
          <cell r="G318" t="str">
            <v>Central Bedfordshire</v>
          </cell>
          <cell r="H318" t="str">
            <v>E05014399</v>
          </cell>
          <cell r="I318" t="str">
            <v>Biggleswade West</v>
          </cell>
        </row>
        <row r="319">
          <cell r="A319" t="str">
            <v>SG18 0BP</v>
          </cell>
          <cell r="B319">
            <v>52.091690999999997</v>
          </cell>
          <cell r="C319">
            <v>-0.26663700000000001</v>
          </cell>
          <cell r="D319" t="str">
            <v>E12000006</v>
          </cell>
          <cell r="E319" t="str">
            <v>East of England</v>
          </cell>
          <cell r="F319" t="str">
            <v>E06000056</v>
          </cell>
          <cell r="G319" t="str">
            <v>Central Bedfordshire</v>
          </cell>
          <cell r="H319" t="str">
            <v>E05014399</v>
          </cell>
          <cell r="I319" t="str">
            <v>Biggleswade West</v>
          </cell>
        </row>
        <row r="320">
          <cell r="A320" t="str">
            <v>CV11 6AF</v>
          </cell>
          <cell r="B320">
            <v>52.543374999999997</v>
          </cell>
          <cell r="C320">
            <v>-1.442056</v>
          </cell>
          <cell r="D320" t="str">
            <v>E12000005</v>
          </cell>
          <cell r="E320" t="str">
            <v>West Midlands</v>
          </cell>
          <cell r="F320" t="str">
            <v>E07000219</v>
          </cell>
          <cell r="G320" t="str">
            <v>Nuneaton and Bedworth</v>
          </cell>
          <cell r="H320" t="str">
            <v>E05007488</v>
          </cell>
          <cell r="I320" t="str">
            <v>Weddington</v>
          </cell>
        </row>
        <row r="321">
          <cell r="A321" t="str">
            <v>DY10 4TB</v>
          </cell>
          <cell r="B321">
            <v>52.369880999999999</v>
          </cell>
          <cell r="C321">
            <v>-2.2383769999999998</v>
          </cell>
          <cell r="D321" t="str">
            <v>E12000005</v>
          </cell>
          <cell r="E321" t="str">
            <v>West Midlands</v>
          </cell>
          <cell r="F321" t="str">
            <v>E07000239</v>
          </cell>
          <cell r="G321" t="str">
            <v>Wyre Forest</v>
          </cell>
          <cell r="H321" t="str">
            <v>E05010502</v>
          </cell>
          <cell r="I321" t="str">
            <v>Aggborough &amp; Spennells</v>
          </cell>
        </row>
        <row r="322">
          <cell r="A322" t="str">
            <v>BH17 8DB</v>
          </cell>
          <cell r="B322">
            <v>50.752693999999998</v>
          </cell>
          <cell r="C322">
            <v>-1.9601569999999999</v>
          </cell>
          <cell r="D322" t="str">
            <v>E12000009</v>
          </cell>
          <cell r="E322" t="str">
            <v>South West</v>
          </cell>
          <cell r="F322" t="str">
            <v>E06000058</v>
          </cell>
          <cell r="G322" t="str">
            <v>Bournemouth, Christchurch and Poole</v>
          </cell>
          <cell r="H322" t="str">
            <v>E05012657</v>
          </cell>
          <cell r="I322" t="str">
            <v>Canford Heath</v>
          </cell>
        </row>
        <row r="323">
          <cell r="A323" t="str">
            <v>SO14 0QW</v>
          </cell>
          <cell r="B323">
            <v>50.914523000000003</v>
          </cell>
          <cell r="C323">
            <v>-1.397518</v>
          </cell>
          <cell r="D323" t="str">
            <v>E12000008</v>
          </cell>
          <cell r="E323" t="str">
            <v>South East</v>
          </cell>
          <cell r="F323" t="str">
            <v>E06000045</v>
          </cell>
          <cell r="G323" t="str">
            <v>Southampton</v>
          </cell>
          <cell r="H323" t="str">
            <v>E05015493</v>
          </cell>
          <cell r="I323" t="str">
            <v>Bevois</v>
          </cell>
        </row>
        <row r="324">
          <cell r="A324" t="str">
            <v>SN3 3SA</v>
          </cell>
          <cell r="B324">
            <v>51.553507000000003</v>
          </cell>
          <cell r="C324">
            <v>-1.7346680000000001</v>
          </cell>
          <cell r="D324" t="str">
            <v>E12000009</v>
          </cell>
          <cell r="E324" t="str">
            <v>South West</v>
          </cell>
          <cell r="F324" t="str">
            <v>E06000030</v>
          </cell>
          <cell r="G324" t="str">
            <v>Swindon</v>
          </cell>
          <cell r="H324" t="str">
            <v>E05008960</v>
          </cell>
          <cell r="I324" t="str">
            <v>Liden, Eldene and Park South</v>
          </cell>
        </row>
        <row r="325">
          <cell r="A325" t="str">
            <v>WV14 9JG</v>
          </cell>
          <cell r="B325">
            <v>52.540565999999998</v>
          </cell>
          <cell r="C325">
            <v>-2.1000709999999998</v>
          </cell>
          <cell r="D325" t="str">
            <v>E12000005</v>
          </cell>
          <cell r="E325" t="str">
            <v>West Midlands</v>
          </cell>
          <cell r="F325" t="str">
            <v>E08000027</v>
          </cell>
          <cell r="G325" t="str">
            <v>Dudley</v>
          </cell>
          <cell r="H325" t="str">
            <v>E05001257</v>
          </cell>
          <cell r="I325" t="str">
            <v>Upper Gornal and Woodsetton</v>
          </cell>
        </row>
        <row r="326">
          <cell r="A326" t="str">
            <v>WV14 9JG</v>
          </cell>
          <cell r="B326">
            <v>52.540565999999998</v>
          </cell>
          <cell r="C326">
            <v>-2.1000709999999998</v>
          </cell>
          <cell r="D326" t="str">
            <v>E12000005</v>
          </cell>
          <cell r="E326" t="str">
            <v>West Midlands</v>
          </cell>
          <cell r="F326" t="str">
            <v>E08000027</v>
          </cell>
          <cell r="G326" t="str">
            <v>Dudley</v>
          </cell>
          <cell r="H326" t="str">
            <v>E05001257</v>
          </cell>
          <cell r="I326" t="str">
            <v>Upper Gornal and Woodsetton</v>
          </cell>
        </row>
        <row r="327">
          <cell r="A327" t="str">
            <v>SO15 3HP</v>
          </cell>
          <cell r="B327">
            <v>50.915841</v>
          </cell>
          <cell r="C327">
            <v>-1.425397</v>
          </cell>
          <cell r="D327" t="str">
            <v>E12000008</v>
          </cell>
          <cell r="E327" t="str">
            <v>South East</v>
          </cell>
          <cell r="F327" t="str">
            <v>E06000045</v>
          </cell>
          <cell r="G327" t="str">
            <v>Southampton</v>
          </cell>
          <cell r="H327" t="str">
            <v>E05015496</v>
          </cell>
          <cell r="I327" t="str">
            <v>Freemantle</v>
          </cell>
        </row>
        <row r="328">
          <cell r="A328" t="str">
            <v>BA20 2FW</v>
          </cell>
          <cell r="B328">
            <v>50.937966000000003</v>
          </cell>
          <cell r="C328">
            <v>-2.6428029999999998</v>
          </cell>
          <cell r="D328" t="str">
            <v>E12000009</v>
          </cell>
          <cell r="E328" t="str">
            <v>South West</v>
          </cell>
          <cell r="F328" t="str">
            <v>E06000066</v>
          </cell>
          <cell r="G328" t="str">
            <v>Somerset</v>
          </cell>
          <cell r="H328" t="str">
            <v>E05014392</v>
          </cell>
          <cell r="I328" t="str">
            <v>Yeovil South</v>
          </cell>
        </row>
        <row r="329">
          <cell r="A329" t="str">
            <v>BN26 6GA</v>
          </cell>
          <cell r="B329">
            <v>50.820919000000004</v>
          </cell>
          <cell r="C329">
            <v>0.25451000000000001</v>
          </cell>
          <cell r="D329" t="str">
            <v>E12000008</v>
          </cell>
          <cell r="E329" t="str">
            <v>South East</v>
          </cell>
          <cell r="F329" t="str">
            <v>E07000065</v>
          </cell>
          <cell r="G329" t="str">
            <v>Wealden</v>
          </cell>
          <cell r="H329" t="str">
            <v>E05011655</v>
          </cell>
          <cell r="I329" t="str">
            <v>Polegate Central</v>
          </cell>
        </row>
      </sheetData>
      <sheetData sheetId="5">
        <row r="4">
          <cell r="A4" t="str">
            <v>E22-00265W</v>
          </cell>
          <cell r="C4" t="str">
            <v>E22-00265W</v>
          </cell>
          <cell r="D4" t="str">
            <v>RG30 4QX</v>
          </cell>
          <cell r="F4" t="str">
            <v>Helping to alleviate financial hardship</v>
          </cell>
          <cell r="G4">
            <v>931</v>
          </cell>
          <cell r="H4">
            <v>45117</v>
          </cell>
          <cell r="I4" t="str">
            <v>3  Customer/family moving from homelessness/supported living into independent living</v>
          </cell>
          <cell r="K4" t="str">
            <v>Appliances</v>
          </cell>
          <cell r="N4" t="str">
            <v>Hardship Grant</v>
          </cell>
          <cell r="O4">
            <v>45117</v>
          </cell>
          <cell r="P4">
            <v>45145</v>
          </cell>
        </row>
        <row r="5">
          <cell r="A5" t="str">
            <v>E22-00268W</v>
          </cell>
          <cell r="C5" t="str">
            <v>E22-00268W</v>
          </cell>
          <cell r="D5" t="str">
            <v>MK42 9PF</v>
          </cell>
          <cell r="F5" t="str">
            <v>Helping to alleviate financial hardship</v>
          </cell>
          <cell r="G5">
            <v>720</v>
          </cell>
          <cell r="H5">
            <v>45120</v>
          </cell>
          <cell r="I5" t="str">
            <v>3  Customer/family moving from homelessness/supported living into independent living</v>
          </cell>
          <cell r="K5" t="str">
            <v>Appliances</v>
          </cell>
          <cell r="N5" t="str">
            <v>Hardship Grant</v>
          </cell>
          <cell r="O5">
            <v>45120</v>
          </cell>
          <cell r="P5">
            <v>45145</v>
          </cell>
        </row>
        <row r="6">
          <cell r="A6" t="str">
            <v>E22-00272W</v>
          </cell>
          <cell r="C6" t="str">
            <v>E22-00272W</v>
          </cell>
          <cell r="D6" t="str">
            <v>LE5 1EW</v>
          </cell>
          <cell r="F6" t="str">
            <v>Helping to alleviate financial hardship</v>
          </cell>
          <cell r="G6">
            <v>673.16</v>
          </cell>
          <cell r="H6">
            <v>45117</v>
          </cell>
          <cell r="I6" t="str">
            <v>2. Customer receiving medication and/or therapy for a mental health condition or substance addiction</v>
          </cell>
          <cell r="K6" t="str">
            <v>Utility Vouchers</v>
          </cell>
          <cell r="L6" t="str">
            <v>Food Vouchers</v>
          </cell>
          <cell r="N6" t="str">
            <v>Hardship Grant</v>
          </cell>
          <cell r="O6">
            <v>45117</v>
          </cell>
          <cell r="P6">
            <v>45362</v>
          </cell>
        </row>
        <row r="7">
          <cell r="A7" t="str">
            <v>E22-00276W</v>
          </cell>
          <cell r="C7" t="str">
            <v>E22-00276W</v>
          </cell>
          <cell r="D7" t="str">
            <v>SG17 5FX</v>
          </cell>
          <cell r="F7" t="str">
            <v>Helping to alleviate financial hardship</v>
          </cell>
          <cell r="G7">
            <v>1000</v>
          </cell>
          <cell r="H7">
            <v>45110</v>
          </cell>
          <cell r="I7" t="str">
            <v>3  Customer/family moving from homelessness/supported living into independent living</v>
          </cell>
          <cell r="K7" t="str">
            <v xml:space="preserve">Furniture </v>
          </cell>
          <cell r="N7" t="str">
            <v>Hardship Grant</v>
          </cell>
          <cell r="O7">
            <v>45110</v>
          </cell>
          <cell r="P7">
            <v>45269</v>
          </cell>
        </row>
        <row r="8">
          <cell r="A8" t="str">
            <v>E22-00278W</v>
          </cell>
          <cell r="C8" t="str">
            <v>E22-00278W</v>
          </cell>
          <cell r="D8" t="str">
            <v>CV11 6AF</v>
          </cell>
          <cell r="F8" t="str">
            <v>Helping to alleviate financial hardship</v>
          </cell>
          <cell r="G8">
            <v>1039</v>
          </cell>
          <cell r="H8">
            <v>45112</v>
          </cell>
          <cell r="I8" t="str">
            <v>2. Customer receiving medication and/or therapy for a mental health condition or substance addiction</v>
          </cell>
          <cell r="J8" t="str">
            <v>6a. Customer/family under the care of Social Services (Adult or Children’s) - MH</v>
          </cell>
          <cell r="K8" t="str">
            <v>Voucher for small household items</v>
          </cell>
          <cell r="L8" t="str">
            <v>Travel costs</v>
          </cell>
          <cell r="M8" t="str">
            <v>Utility Vouchers</v>
          </cell>
          <cell r="N8" t="str">
            <v>Hardship Grant</v>
          </cell>
          <cell r="O8">
            <v>45112</v>
          </cell>
          <cell r="P8">
            <v>45282</v>
          </cell>
        </row>
        <row r="9">
          <cell r="A9" t="str">
            <v>E23-00003W</v>
          </cell>
          <cell r="C9" t="str">
            <v>E23-00003W</v>
          </cell>
          <cell r="D9" t="str">
            <v>LU7 1FQ</v>
          </cell>
          <cell r="F9" t="str">
            <v>Helping to alleviate financial hardship</v>
          </cell>
          <cell r="G9">
            <v>875.11</v>
          </cell>
          <cell r="H9">
            <v>45117</v>
          </cell>
          <cell r="I9" t="str">
            <v>2. Customer receiving medication and/or therapy for a mental health condition or substance addiction</v>
          </cell>
          <cell r="K9" t="str">
            <v>Food Vouchers</v>
          </cell>
          <cell r="L9" t="str">
            <v>Utility Vouchers</v>
          </cell>
          <cell r="M9" t="str">
            <v>Appliances</v>
          </cell>
          <cell r="N9" t="str">
            <v>Hardship Grant</v>
          </cell>
          <cell r="O9">
            <v>45117</v>
          </cell>
          <cell r="P9">
            <v>45268</v>
          </cell>
        </row>
        <row r="10">
          <cell r="A10" t="str">
            <v>E23-00004W</v>
          </cell>
          <cell r="C10" t="str">
            <v>E23-00004W</v>
          </cell>
          <cell r="D10" t="str">
            <v>SP5 4BH</v>
          </cell>
          <cell r="F10" t="str">
            <v>Helping to alleviate financial hardship</v>
          </cell>
          <cell r="G10">
            <v>840</v>
          </cell>
          <cell r="H10">
            <v>45121</v>
          </cell>
          <cell r="I10" t="str">
            <v>2. Customer receiving medication and/or therapy for a mental health condition or substance addiction</v>
          </cell>
          <cell r="K10" t="str">
            <v xml:space="preserve">Furniture </v>
          </cell>
          <cell r="L10" t="str">
            <v>Voucher for small household items</v>
          </cell>
          <cell r="N10" t="str">
            <v>Hardship Grant</v>
          </cell>
          <cell r="O10">
            <v>45121</v>
          </cell>
          <cell r="P10">
            <v>45145</v>
          </cell>
        </row>
        <row r="11">
          <cell r="A11" t="str">
            <v>E23-00005W</v>
          </cell>
          <cell r="C11" t="str">
            <v>E23-00005W</v>
          </cell>
          <cell r="D11" t="str">
            <v>BN50 8TQ</v>
          </cell>
          <cell r="F11" t="str">
            <v>Helping to provide an education or training  opportunity</v>
          </cell>
          <cell r="G11">
            <v>990</v>
          </cell>
          <cell r="H11">
            <v>45126</v>
          </cell>
          <cell r="I11" t="str">
            <v>4. Customer/family fleeing from a violent or abusive relationship</v>
          </cell>
          <cell r="K11" t="str">
            <v>Training and Course Fees</v>
          </cell>
          <cell r="L11" t="str">
            <v>Travel costs</v>
          </cell>
          <cell r="N11" t="str">
            <v>Education Training &amp; Employment Grant</v>
          </cell>
          <cell r="O11">
            <v>45126</v>
          </cell>
          <cell r="P11">
            <v>45313</v>
          </cell>
        </row>
        <row r="12">
          <cell r="A12" t="str">
            <v>E23-00006W</v>
          </cell>
          <cell r="C12" t="str">
            <v>E23-00006W</v>
          </cell>
          <cell r="D12" t="str">
            <v>BH2 6PW</v>
          </cell>
          <cell r="F12" t="str">
            <v>Helping to alleviate financial hardship</v>
          </cell>
          <cell r="G12">
            <v>100</v>
          </cell>
          <cell r="H12">
            <v>45117</v>
          </cell>
          <cell r="I12" t="str">
            <v>1. Customer (or family member residing with them) with a diagnosed condition or disability (physical and/or sensory and/or behavioural)</v>
          </cell>
          <cell r="K12" t="str">
            <v>Food Vouchers</v>
          </cell>
          <cell r="N12" t="str">
            <v>Hardship Grant</v>
          </cell>
          <cell r="O12">
            <v>45117</v>
          </cell>
          <cell r="P12">
            <v>45269</v>
          </cell>
        </row>
        <row r="13">
          <cell r="A13" t="str">
            <v>E23-00007W</v>
          </cell>
          <cell r="C13" t="str">
            <v>E23-00007W</v>
          </cell>
          <cell r="D13" t="str">
            <v>BH15 1NR</v>
          </cell>
          <cell r="F13" t="str">
            <v>Helping to alleviate financial hardship</v>
          </cell>
          <cell r="G13">
            <v>942.37</v>
          </cell>
          <cell r="H13">
            <v>45132</v>
          </cell>
          <cell r="I13" t="str">
            <v>8. Customer is in financial hardship and their household meets one of two criteria</v>
          </cell>
          <cell r="K13" t="str">
            <v>Food Vouchers</v>
          </cell>
          <cell r="N13" t="str">
            <v>Hardship Grant</v>
          </cell>
          <cell r="O13">
            <v>45132</v>
          </cell>
          <cell r="P13">
            <v>45268</v>
          </cell>
        </row>
        <row r="14">
          <cell r="A14" t="str">
            <v>E23-00009W</v>
          </cell>
          <cell r="C14" t="str">
            <v>E23-00009W</v>
          </cell>
          <cell r="D14" t="str">
            <v>BN50 8TQ</v>
          </cell>
          <cell r="F14" t="str">
            <v>Helping to alleviate financial hardship</v>
          </cell>
          <cell r="G14">
            <v>773.17</v>
          </cell>
          <cell r="H14">
            <v>45118</v>
          </cell>
          <cell r="I14" t="str">
            <v>4. Customer/family fleeing from a violent or abusive relationship</v>
          </cell>
          <cell r="K14" t="str">
            <v xml:space="preserve">Furniture </v>
          </cell>
          <cell r="L14" t="str">
            <v>Removals</v>
          </cell>
          <cell r="N14" t="str">
            <v>Hardship Grant</v>
          </cell>
          <cell r="O14">
            <v>45118</v>
          </cell>
          <cell r="P14">
            <v>45145</v>
          </cell>
        </row>
        <row r="15">
          <cell r="A15" t="str">
            <v>E23-00010W</v>
          </cell>
          <cell r="C15" t="str">
            <v>E23-00010W</v>
          </cell>
          <cell r="D15" t="str">
            <v>GL15 6AP</v>
          </cell>
          <cell r="F15" t="str">
            <v>Helping to alleviate financial hardship</v>
          </cell>
          <cell r="G15">
            <v>618</v>
          </cell>
          <cell r="H15">
            <v>45117</v>
          </cell>
          <cell r="I15" t="str">
            <v>6c. Customer/family under the care of Social Services (Adult or Children’s - PH</v>
          </cell>
          <cell r="K15" t="str">
            <v xml:space="preserve">Furniture </v>
          </cell>
          <cell r="N15" t="str">
            <v>Hardship Grant</v>
          </cell>
          <cell r="O15">
            <v>45117</v>
          </cell>
          <cell r="P15">
            <v>45268</v>
          </cell>
        </row>
        <row r="16">
          <cell r="A16" t="str">
            <v>E23-00011W</v>
          </cell>
          <cell r="C16" t="str">
            <v>E23-00011W</v>
          </cell>
          <cell r="D16" t="str">
            <v>SY7 0NP</v>
          </cell>
          <cell r="F16" t="str">
            <v>Helping to alleviate financial hardship</v>
          </cell>
          <cell r="G16">
            <v>801.69</v>
          </cell>
          <cell r="H16">
            <v>45117</v>
          </cell>
          <cell r="I16" t="str">
            <v>2. Customer receiving medication and/or therapy for a mental health condition or substance addiction</v>
          </cell>
          <cell r="K16" t="str">
            <v>Appliances</v>
          </cell>
          <cell r="N16" t="str">
            <v>Hardship Grant</v>
          </cell>
          <cell r="O16">
            <v>45117</v>
          </cell>
          <cell r="P16">
            <v>45145</v>
          </cell>
        </row>
        <row r="17">
          <cell r="A17" t="str">
            <v>E23-00012W</v>
          </cell>
          <cell r="C17" t="str">
            <v>E23-00012W</v>
          </cell>
          <cell r="D17" t="str">
            <v>B62 9BG</v>
          </cell>
          <cell r="F17" t="str">
            <v>Helping to alleviate financial hardship</v>
          </cell>
          <cell r="G17">
            <v>946</v>
          </cell>
          <cell r="H17">
            <v>45117</v>
          </cell>
          <cell r="I17" t="str">
            <v>2. Customer receiving medication and/or therapy for a mental health condition or substance addiction</v>
          </cell>
          <cell r="K17" t="str">
            <v xml:space="preserve">Furniture </v>
          </cell>
          <cell r="L17" t="str">
            <v>Voucher for small household items</v>
          </cell>
          <cell r="N17" t="str">
            <v>Hardship Grant</v>
          </cell>
          <cell r="O17">
            <v>45117</v>
          </cell>
          <cell r="P17">
            <v>45289</v>
          </cell>
        </row>
        <row r="18">
          <cell r="A18" t="str">
            <v>E23-00013W</v>
          </cell>
          <cell r="C18" t="str">
            <v>E23-00013W</v>
          </cell>
          <cell r="D18" t="str">
            <v>B67 7AP</v>
          </cell>
          <cell r="F18" t="str">
            <v>Helping to alleviate financial hardship</v>
          </cell>
          <cell r="G18">
            <v>506</v>
          </cell>
          <cell r="H18">
            <v>45118</v>
          </cell>
          <cell r="I18" t="str">
            <v>7. Customer where there is a child/ren in receipt of means-tested free school meals</v>
          </cell>
          <cell r="K18" t="str">
            <v>Utility Vouchers</v>
          </cell>
          <cell r="L18" t="str">
            <v>Food Vouchers</v>
          </cell>
          <cell r="M18" t="str">
            <v>Clothing</v>
          </cell>
          <cell r="N18" t="str">
            <v>Hardship Grant</v>
          </cell>
          <cell r="O18">
            <v>45118</v>
          </cell>
          <cell r="P18">
            <v>45330</v>
          </cell>
        </row>
        <row r="19">
          <cell r="A19" t="str">
            <v>E23-00014W</v>
          </cell>
          <cell r="C19" t="str">
            <v>E23-00014W</v>
          </cell>
          <cell r="D19" t="str">
            <v>CV32 7JS</v>
          </cell>
          <cell r="F19" t="str">
            <v>Helping to alleviate financial hardship</v>
          </cell>
          <cell r="G19">
            <v>1000</v>
          </cell>
          <cell r="H19">
            <v>45120</v>
          </cell>
          <cell r="I19" t="str">
            <v>3  Customer/family moving from homelessness/supported living into independent living</v>
          </cell>
          <cell r="J19" t="str">
            <v>4. Customer/family fleeing from a violent or abusive relationship</v>
          </cell>
          <cell r="K19" t="str">
            <v>Appliances</v>
          </cell>
          <cell r="L19" t="str">
            <v>Voucher for small household items</v>
          </cell>
          <cell r="N19" t="str">
            <v>Hardship Grant</v>
          </cell>
          <cell r="O19">
            <v>45120</v>
          </cell>
          <cell r="P19">
            <v>45268</v>
          </cell>
        </row>
        <row r="20">
          <cell r="A20" t="str">
            <v>E23-00015W</v>
          </cell>
          <cell r="C20" t="str">
            <v>E23-00015W</v>
          </cell>
          <cell r="D20" t="str">
            <v>CV34 5EN</v>
          </cell>
          <cell r="F20" t="str">
            <v>Helping to alleviate financial hardship</v>
          </cell>
          <cell r="G20">
            <v>338</v>
          </cell>
          <cell r="H20">
            <v>45120</v>
          </cell>
          <cell r="I20" t="str">
            <v>1. Customer (or family member residing with them) with a diagnosed condition or disability (physical and/or sensory and/or behavioural)</v>
          </cell>
          <cell r="K20" t="str">
            <v>Food Vouchers</v>
          </cell>
          <cell r="L20" t="str">
            <v>Clothing</v>
          </cell>
          <cell r="N20" t="str">
            <v>Hardship Grant</v>
          </cell>
          <cell r="O20">
            <v>45120</v>
          </cell>
          <cell r="P20">
            <v>45268</v>
          </cell>
        </row>
        <row r="21">
          <cell r="A21" t="str">
            <v>E23-00016W</v>
          </cell>
          <cell r="C21" t="str">
            <v>E23-00016W</v>
          </cell>
          <cell r="D21" t="str">
            <v>BA21 5PN</v>
          </cell>
          <cell r="F21" t="str">
            <v>Helping to alleviate financial hardship</v>
          </cell>
          <cell r="G21">
            <v>937</v>
          </cell>
          <cell r="H21">
            <v>45120</v>
          </cell>
          <cell r="I21" t="str">
            <v>1. Customer (or family member residing with them) with a diagnosed condition or disability (physical and/or sensory and/or behavioural)</v>
          </cell>
          <cell r="J21" t="str">
            <v>3  Customer/family moving from homelessness/supported living into independent living</v>
          </cell>
          <cell r="K21" t="str">
            <v>Appliances</v>
          </cell>
          <cell r="N21" t="str">
            <v>Hardship Grant</v>
          </cell>
          <cell r="O21">
            <v>45120</v>
          </cell>
          <cell r="P21">
            <v>45145</v>
          </cell>
        </row>
        <row r="22">
          <cell r="A22" t="str">
            <v>E23-00017W</v>
          </cell>
          <cell r="C22" t="str">
            <v>E23-00017W</v>
          </cell>
          <cell r="D22" t="str">
            <v>BH14 0QW</v>
          </cell>
          <cell r="F22" t="str">
            <v>Helping to alleviate financial hardship</v>
          </cell>
          <cell r="G22">
            <v>250</v>
          </cell>
          <cell r="H22">
            <v>45125</v>
          </cell>
          <cell r="I22" t="str">
            <v>3  Customer/family moving from homelessness/supported living into independent living</v>
          </cell>
          <cell r="K22" t="str">
            <v xml:space="preserve">Furniture </v>
          </cell>
          <cell r="N22" t="str">
            <v>Hardship Grant</v>
          </cell>
          <cell r="O22">
            <v>45125</v>
          </cell>
          <cell r="P22">
            <v>45269</v>
          </cell>
        </row>
        <row r="23">
          <cell r="A23" t="str">
            <v>E23-00018W</v>
          </cell>
          <cell r="C23" t="str">
            <v>E23-00018W</v>
          </cell>
          <cell r="D23" t="str">
            <v>SN1 4AS</v>
          </cell>
          <cell r="F23" t="str">
            <v>Helping to alleviate financial hardship</v>
          </cell>
          <cell r="G23">
            <v>900</v>
          </cell>
          <cell r="H23">
            <v>45142</v>
          </cell>
          <cell r="I23" t="str">
            <v>1. Customer (or family member residing with them) with a diagnosed condition or disability (physical and/or sensory and/or behavioural)</v>
          </cell>
          <cell r="K23" t="str">
            <v>Clothing</v>
          </cell>
          <cell r="L23" t="str">
            <v>Toys and Books</v>
          </cell>
          <cell r="M23" t="str">
            <v>Food Vouchers</v>
          </cell>
          <cell r="N23" t="str">
            <v>Hardship Grant</v>
          </cell>
          <cell r="O23">
            <v>45142</v>
          </cell>
          <cell r="P23">
            <v>45271</v>
          </cell>
        </row>
        <row r="24">
          <cell r="A24" t="str">
            <v>E23-00020W</v>
          </cell>
          <cell r="C24" t="str">
            <v>E23-00020W</v>
          </cell>
          <cell r="D24" t="str">
            <v>DE1 2JN</v>
          </cell>
          <cell r="F24" t="str">
            <v>Helping to alleviate financial hardship</v>
          </cell>
          <cell r="G24">
            <v>962.4</v>
          </cell>
          <cell r="H24">
            <v>45121</v>
          </cell>
          <cell r="I24" t="str">
            <v>1. Customer (or family member residing with them) with a diagnosed condition or disability (physical and/or sensory and/or behavioural)</v>
          </cell>
          <cell r="K24" t="str">
            <v>Food Vouchers</v>
          </cell>
          <cell r="L24" t="str">
            <v>Utility Vouchers</v>
          </cell>
          <cell r="N24" t="str">
            <v>Hardship Grant</v>
          </cell>
          <cell r="O24">
            <v>45121</v>
          </cell>
          <cell r="P24">
            <v>45271</v>
          </cell>
        </row>
        <row r="25">
          <cell r="A25" t="str">
            <v>E23-00021W</v>
          </cell>
          <cell r="C25" t="str">
            <v>E23-00021W</v>
          </cell>
          <cell r="D25" t="str">
            <v>LE13 1LN</v>
          </cell>
          <cell r="F25" t="str">
            <v xml:space="preserve">Providing new flooring </v>
          </cell>
          <cell r="G25">
            <v>942</v>
          </cell>
          <cell r="H25">
            <v>45230</v>
          </cell>
          <cell r="I25" t="str">
            <v>6b. Customer/family under the care of Social Services (Adult or Children’s) - DV</v>
          </cell>
          <cell r="K25" t="str">
            <v>Flooring</v>
          </cell>
          <cell r="N25" t="str">
            <v>Flooring Grant</v>
          </cell>
          <cell r="O25">
            <v>45230</v>
          </cell>
          <cell r="P25">
            <v>45302</v>
          </cell>
        </row>
        <row r="26">
          <cell r="A26" t="str">
            <v>E23-00022W</v>
          </cell>
          <cell r="C26" t="str">
            <v>E23-00022W</v>
          </cell>
          <cell r="D26" t="str">
            <v>OX16 2DG</v>
          </cell>
          <cell r="F26" t="str">
            <v>Helping to alleviate financial hardship</v>
          </cell>
          <cell r="G26">
            <v>1029</v>
          </cell>
          <cell r="H26">
            <v>45131</v>
          </cell>
          <cell r="I26" t="str">
            <v>2. Customer receiving medication and/or therapy for a mental health condition or substance addiction</v>
          </cell>
          <cell r="K26" t="str">
            <v>Food Vouchers</v>
          </cell>
          <cell r="L26" t="str">
            <v>Clothing</v>
          </cell>
          <cell r="N26" t="str">
            <v>Hardship Grant</v>
          </cell>
          <cell r="O26">
            <v>45131</v>
          </cell>
          <cell r="P26">
            <v>45269</v>
          </cell>
        </row>
        <row r="27">
          <cell r="A27" t="str">
            <v>E23-00023W</v>
          </cell>
          <cell r="C27" t="str">
            <v>E23-00023W</v>
          </cell>
          <cell r="D27" t="str">
            <v>BH16 5AZ</v>
          </cell>
          <cell r="F27" t="str">
            <v>Helping to alleviate financial hardship</v>
          </cell>
          <cell r="G27">
            <v>591.27</v>
          </cell>
          <cell r="H27">
            <v>45131</v>
          </cell>
          <cell r="I27" t="str">
            <v>3  Customer/family moving from homelessness/supported living into independent living</v>
          </cell>
          <cell r="K27" t="str">
            <v>Appliances</v>
          </cell>
          <cell r="L27" t="str">
            <v>Voucher for small household items</v>
          </cell>
          <cell r="N27" t="str">
            <v>Hardship Grant</v>
          </cell>
          <cell r="O27">
            <v>45131</v>
          </cell>
          <cell r="P27">
            <v>45269</v>
          </cell>
        </row>
        <row r="28">
          <cell r="A28" t="str">
            <v>E23-00024W</v>
          </cell>
          <cell r="C28" t="str">
            <v>E23-00024W</v>
          </cell>
          <cell r="D28" t="str">
            <v>GL1 2JS</v>
          </cell>
          <cell r="F28" t="str">
            <v>Helping to alleviate financial hardship</v>
          </cell>
          <cell r="G28">
            <v>977.27</v>
          </cell>
          <cell r="H28">
            <v>45131</v>
          </cell>
          <cell r="I28" t="str">
            <v>6d. Customer/family under the care of Social Services (Adult or Children’s - FH</v>
          </cell>
          <cell r="K28" t="str">
            <v xml:space="preserve">Furniture </v>
          </cell>
          <cell r="L28" t="str">
            <v>Voucher for small household items</v>
          </cell>
          <cell r="N28" t="str">
            <v>Hardship Grant</v>
          </cell>
          <cell r="O28">
            <v>45131</v>
          </cell>
          <cell r="P28">
            <v>45145</v>
          </cell>
        </row>
        <row r="29">
          <cell r="A29" t="str">
            <v>E23-00025W</v>
          </cell>
          <cell r="C29" t="str">
            <v>E23-00025W</v>
          </cell>
          <cell r="D29" t="str">
            <v>BS23 3EA</v>
          </cell>
          <cell r="F29" t="str">
            <v>Helping to alleviate financial hardship</v>
          </cell>
          <cell r="G29">
            <v>905</v>
          </cell>
          <cell r="H29">
            <v>45131</v>
          </cell>
          <cell r="I29" t="str">
            <v>3  Customer/family moving from homelessness/supported living into independent living</v>
          </cell>
          <cell r="K29" t="str">
            <v>Appliances</v>
          </cell>
          <cell r="N29" t="str">
            <v>Hardship Grant</v>
          </cell>
          <cell r="O29">
            <v>45131</v>
          </cell>
          <cell r="P29">
            <v>45268</v>
          </cell>
        </row>
        <row r="30">
          <cell r="A30" t="str">
            <v>E23-00026W</v>
          </cell>
          <cell r="C30" t="str">
            <v>E23-00026W</v>
          </cell>
          <cell r="D30" t="str">
            <v>RG1 6QS</v>
          </cell>
          <cell r="F30" t="str">
            <v>Helping to provide an education or training  opportunity</v>
          </cell>
          <cell r="G30">
            <v>896.17</v>
          </cell>
          <cell r="H30">
            <v>45134</v>
          </cell>
          <cell r="I30" t="str">
            <v>10. Education Training and Employment</v>
          </cell>
          <cell r="K30" t="str">
            <v>Training and Course Fees</v>
          </cell>
          <cell r="L30" t="str">
            <v>Laptops</v>
          </cell>
          <cell r="M30" t="str">
            <v>Stationery and other associated items</v>
          </cell>
          <cell r="N30" t="str">
            <v>Education Training &amp; Employment Grant</v>
          </cell>
          <cell r="O30">
            <v>45134</v>
          </cell>
          <cell r="P30">
            <v>45269</v>
          </cell>
        </row>
        <row r="31">
          <cell r="A31" t="str">
            <v>E23-00027W</v>
          </cell>
          <cell r="C31" t="str">
            <v>E23-00027W</v>
          </cell>
          <cell r="D31" t="str">
            <v>HX2 8BN</v>
          </cell>
          <cell r="F31" t="str">
            <v>Helping to alleviate financial hardship</v>
          </cell>
          <cell r="G31">
            <v>200</v>
          </cell>
          <cell r="H31">
            <v>45140</v>
          </cell>
          <cell r="I31" t="str">
            <v>3  Customer/family moving from homelessness/supported living into independent living</v>
          </cell>
          <cell r="K31" t="str">
            <v xml:space="preserve">Furniture </v>
          </cell>
          <cell r="N31" t="str">
            <v>Hardship Grant</v>
          </cell>
          <cell r="O31">
            <v>45140</v>
          </cell>
          <cell r="P31">
            <v>45269</v>
          </cell>
        </row>
        <row r="32">
          <cell r="A32" t="str">
            <v>E23-00029W</v>
          </cell>
          <cell r="C32" t="str">
            <v>E23-00029W</v>
          </cell>
          <cell r="D32" t="str">
            <v>NN3 8FD</v>
          </cell>
          <cell r="F32" t="str">
            <v>Helping to provide an education or training  opportunity</v>
          </cell>
          <cell r="G32">
            <v>960</v>
          </cell>
          <cell r="H32">
            <v>45131</v>
          </cell>
          <cell r="I32" t="str">
            <v>10. Education Training and Employment</v>
          </cell>
          <cell r="K32" t="str">
            <v>Clothing</v>
          </cell>
          <cell r="N32" t="str">
            <v>Education Training &amp; Employment Grant</v>
          </cell>
          <cell r="O32">
            <v>45131</v>
          </cell>
          <cell r="P32">
            <v>45145</v>
          </cell>
        </row>
        <row r="33">
          <cell r="A33" t="str">
            <v>E23-00030W</v>
          </cell>
          <cell r="C33" t="str">
            <v>E23-00030W</v>
          </cell>
          <cell r="D33" t="str">
            <v>PO7 7TT</v>
          </cell>
          <cell r="F33" t="str">
            <v>Helping to alleviate financial hardship</v>
          </cell>
          <cell r="G33">
            <v>803</v>
          </cell>
          <cell r="H33">
            <v>45131</v>
          </cell>
          <cell r="I33" t="str">
            <v>7. Customer where there is a child/ren in receipt of means-tested free school meals</v>
          </cell>
          <cell r="K33" t="str">
            <v>Food Vouchers</v>
          </cell>
          <cell r="L33" t="str">
            <v>Utility Vouchers</v>
          </cell>
          <cell r="N33" t="str">
            <v>Hardship Grant</v>
          </cell>
          <cell r="O33">
            <v>45131</v>
          </cell>
          <cell r="P33">
            <v>45271</v>
          </cell>
        </row>
        <row r="34">
          <cell r="A34" t="str">
            <v>E23-00032W</v>
          </cell>
          <cell r="C34" t="str">
            <v>E23-00032W</v>
          </cell>
          <cell r="D34" t="str">
            <v>NN8 6DB</v>
          </cell>
          <cell r="F34" t="str">
            <v>Helping to alleviate financial hardship</v>
          </cell>
          <cell r="G34">
            <v>778</v>
          </cell>
          <cell r="H34">
            <v>45146</v>
          </cell>
          <cell r="I34" t="str">
            <v>3  Customer/family moving from homelessness/supported living into independent living</v>
          </cell>
          <cell r="K34" t="str">
            <v>Appliances</v>
          </cell>
          <cell r="N34" t="str">
            <v>Hardship Grant</v>
          </cell>
          <cell r="O34">
            <v>45146</v>
          </cell>
          <cell r="P34">
            <v>45268</v>
          </cell>
        </row>
        <row r="35">
          <cell r="A35" t="str">
            <v>E23-00033W</v>
          </cell>
          <cell r="C35" t="str">
            <v>E23-00033W</v>
          </cell>
          <cell r="D35" t="str">
            <v>TA12 6FX</v>
          </cell>
          <cell r="F35" t="str">
            <v>Helping to alleviate financial hardship</v>
          </cell>
          <cell r="G35">
            <v>980.92</v>
          </cell>
          <cell r="H35">
            <v>45134</v>
          </cell>
          <cell r="I35" t="str">
            <v>7. Customer where there is a child/ren in receipt of means-tested free school meals</v>
          </cell>
          <cell r="K35" t="str">
            <v>Appliances</v>
          </cell>
          <cell r="L35" t="str">
            <v>Food Vouchers</v>
          </cell>
          <cell r="M35" t="str">
            <v>Clothing</v>
          </cell>
          <cell r="N35" t="str">
            <v>Hardship Grant</v>
          </cell>
          <cell r="O35">
            <v>45134</v>
          </cell>
          <cell r="P35">
            <v>45269</v>
          </cell>
        </row>
        <row r="36">
          <cell r="A36" t="str">
            <v>E23-00034W</v>
          </cell>
          <cell r="C36" t="str">
            <v>E23-00034W</v>
          </cell>
          <cell r="D36" t="str">
            <v>TA18 7AT</v>
          </cell>
          <cell r="F36" t="str">
            <v>Helping to alleviate financial hardship</v>
          </cell>
          <cell r="G36">
            <v>983.77</v>
          </cell>
          <cell r="H36">
            <v>45133</v>
          </cell>
          <cell r="I36" t="str">
            <v>7. Customer where there is a child/ren in receipt of means-tested free school meals</v>
          </cell>
          <cell r="K36" t="str">
            <v xml:space="preserve">Furniture </v>
          </cell>
          <cell r="L36" t="str">
            <v>Voucher for small household items</v>
          </cell>
          <cell r="N36" t="str">
            <v>Hardship Grant</v>
          </cell>
          <cell r="O36">
            <v>45133</v>
          </cell>
          <cell r="P36">
            <v>45271</v>
          </cell>
        </row>
        <row r="37">
          <cell r="A37" t="str">
            <v>E23-00035W</v>
          </cell>
          <cell r="C37" t="str">
            <v>E23-00035W</v>
          </cell>
          <cell r="D37" t="str">
            <v>MK43 9NJ</v>
          </cell>
          <cell r="F37" t="str">
            <v>Helping to alleviate financial hardship</v>
          </cell>
          <cell r="G37">
            <v>500</v>
          </cell>
          <cell r="H37">
            <v>45133</v>
          </cell>
          <cell r="I37" t="str">
            <v>3  Customer/family moving from homelessness/supported living into independent living</v>
          </cell>
          <cell r="K37" t="str">
            <v xml:space="preserve">Furniture </v>
          </cell>
          <cell r="L37" t="str">
            <v>Removals</v>
          </cell>
          <cell r="N37" t="str">
            <v>Hardship Grant</v>
          </cell>
          <cell r="O37">
            <v>45133</v>
          </cell>
          <cell r="P37">
            <v>45145</v>
          </cell>
        </row>
        <row r="38">
          <cell r="A38" t="str">
            <v>E23-00036W</v>
          </cell>
          <cell r="C38" t="str">
            <v>E23-00036W</v>
          </cell>
          <cell r="D38" t="str">
            <v>SP4 7FL</v>
          </cell>
          <cell r="F38" t="str">
            <v>Providing financial aid during a time of crisis</v>
          </cell>
          <cell r="G38">
            <v>760</v>
          </cell>
          <cell r="H38">
            <v>45132</v>
          </cell>
          <cell r="I38" t="str">
            <v>5. Customer/family having been the victims of a reported crime in their home.</v>
          </cell>
          <cell r="K38" t="str">
            <v>Clothing</v>
          </cell>
          <cell r="N38" t="str">
            <v>Crisis Grant</v>
          </cell>
          <cell r="O38">
            <v>45132</v>
          </cell>
          <cell r="P38">
            <v>45268</v>
          </cell>
        </row>
        <row r="39">
          <cell r="A39" t="str">
            <v>E23-00037W</v>
          </cell>
          <cell r="C39" t="str">
            <v>E23-00037W</v>
          </cell>
          <cell r="D39" t="str">
            <v>OX16 2DN</v>
          </cell>
          <cell r="F39" t="str">
            <v>Helping to alleviate financial hardship</v>
          </cell>
          <cell r="G39">
            <v>600</v>
          </cell>
          <cell r="H39">
            <v>45133</v>
          </cell>
          <cell r="I39" t="str">
            <v>1. Customer (or family member residing with them) with a diagnosed condition or disability (physical and/or sensory and/or behavioural)</v>
          </cell>
          <cell r="J39" t="str">
            <v>2. Customer receiving medication and/or therapy for a mental health condition or substance addiction</v>
          </cell>
          <cell r="K39" t="str">
            <v>Food Vouchers</v>
          </cell>
          <cell r="L39" t="str">
            <v>Clothing</v>
          </cell>
          <cell r="N39" t="str">
            <v>Hardship Grant</v>
          </cell>
          <cell r="O39">
            <v>45133</v>
          </cell>
          <cell r="P39">
            <v>45271</v>
          </cell>
        </row>
        <row r="40">
          <cell r="A40" t="str">
            <v>E23-00039W</v>
          </cell>
          <cell r="C40" t="str">
            <v>E23-00039W</v>
          </cell>
          <cell r="D40" t="str">
            <v>LE19 4DH</v>
          </cell>
          <cell r="F40" t="str">
            <v>Helping to alleviate financial hardship</v>
          </cell>
          <cell r="G40">
            <v>1455.98</v>
          </cell>
          <cell r="H40">
            <v>45134</v>
          </cell>
          <cell r="I40" t="str">
            <v>1. Customer (or family member residing with them) with a diagnosed condition or disability (physical and/or sensory and/or behavioural)</v>
          </cell>
          <cell r="K40" t="str">
            <v>Food Vouchers</v>
          </cell>
          <cell r="N40" t="str">
            <v>Hardship Grant</v>
          </cell>
          <cell r="O40">
            <v>45134</v>
          </cell>
          <cell r="P40">
            <v>45269</v>
          </cell>
        </row>
        <row r="41">
          <cell r="A41" t="str">
            <v>E23-00040W</v>
          </cell>
          <cell r="C41" t="str">
            <v>E23-00040W</v>
          </cell>
          <cell r="D41" t="str">
            <v>BN26 6FW</v>
          </cell>
          <cell r="F41" t="str">
            <v>Helping to alleviate financial hardship</v>
          </cell>
          <cell r="G41">
            <v>420</v>
          </cell>
          <cell r="H41">
            <v>45141</v>
          </cell>
          <cell r="I41" t="str">
            <v>1. Customer (or family member residing with them) with a diagnosed condition or disability (physical and/or sensory and/or behavioural)</v>
          </cell>
          <cell r="K41" t="str">
            <v>Appliances</v>
          </cell>
          <cell r="N41" t="str">
            <v>Hardship Grant</v>
          </cell>
          <cell r="O41">
            <v>45141</v>
          </cell>
          <cell r="P41">
            <v>45269</v>
          </cell>
        </row>
        <row r="42">
          <cell r="A42" t="str">
            <v>E23-00041W</v>
          </cell>
          <cell r="C42" t="str">
            <v>E23-00041W</v>
          </cell>
          <cell r="D42" t="str">
            <v>SN1 1HE</v>
          </cell>
          <cell r="F42" t="str">
            <v>Providing financial aid during a time of crisis</v>
          </cell>
          <cell r="G42">
            <v>996</v>
          </cell>
          <cell r="H42">
            <v>45134</v>
          </cell>
          <cell r="I42" t="str">
            <v>4. Customer/family fleeing from a violent or abusive relationship</v>
          </cell>
          <cell r="K42" t="str">
            <v>Food Vouchers</v>
          </cell>
          <cell r="L42" t="str">
            <v>Clothing</v>
          </cell>
          <cell r="M42" t="str">
            <v>Utility Vouchers</v>
          </cell>
          <cell r="N42" t="str">
            <v>Crisis Grant</v>
          </cell>
          <cell r="O42">
            <v>45134</v>
          </cell>
          <cell r="P42">
            <v>45268</v>
          </cell>
        </row>
        <row r="43">
          <cell r="A43" t="str">
            <v>E23-00042W</v>
          </cell>
          <cell r="C43" t="str">
            <v>E23-00042W</v>
          </cell>
          <cell r="D43" t="str">
            <v>DT1 3BD</v>
          </cell>
          <cell r="F43" t="str">
            <v>Helping to alleviate financial hardship</v>
          </cell>
          <cell r="G43">
            <v>2397.4499999999998</v>
          </cell>
          <cell r="H43">
            <v>45133</v>
          </cell>
          <cell r="I43" t="str">
            <v>3  Customer/family moving from homelessness/supported living into independent living</v>
          </cell>
          <cell r="K43" t="str">
            <v>Appliances</v>
          </cell>
          <cell r="L43" t="str">
            <v>Voucher for small household items</v>
          </cell>
          <cell r="N43" t="str">
            <v>Hardship Grant</v>
          </cell>
          <cell r="O43">
            <v>45133</v>
          </cell>
          <cell r="P43">
            <v>45268</v>
          </cell>
        </row>
        <row r="44">
          <cell r="A44" t="str">
            <v>E23-00043W</v>
          </cell>
          <cell r="C44" t="str">
            <v>E23-00043W</v>
          </cell>
          <cell r="D44" t="str">
            <v>RG14 7TZ</v>
          </cell>
          <cell r="F44" t="str">
            <v>Providing financial aid after an impactful incident</v>
          </cell>
          <cell r="G44">
            <v>850.79</v>
          </cell>
          <cell r="H44">
            <v>45147</v>
          </cell>
          <cell r="I44" t="str">
            <v>4. Customer/family fleeing from a violent or abusive relationship</v>
          </cell>
          <cell r="J44" t="str">
            <v>6b. Customer/family under the care of Social Services (Adult or Children’s) - DV</v>
          </cell>
          <cell r="K44" t="str">
            <v xml:space="preserve">Furniture </v>
          </cell>
          <cell r="L44" t="str">
            <v>Food Vouchers</v>
          </cell>
          <cell r="M44" t="str">
            <v>Voucher for small household items</v>
          </cell>
          <cell r="N44" t="str">
            <v>Critical Incident Grant</v>
          </cell>
          <cell r="O44">
            <v>45147</v>
          </cell>
          <cell r="P44">
            <v>45269</v>
          </cell>
        </row>
        <row r="45">
          <cell r="A45" t="str">
            <v>E23-00044W</v>
          </cell>
          <cell r="C45" t="str">
            <v>E23-00044W</v>
          </cell>
          <cell r="D45" t="str">
            <v>SO40 8XT</v>
          </cell>
          <cell r="F45" t="str">
            <v>Helping to alleviate financial hardship</v>
          </cell>
          <cell r="G45">
            <v>720</v>
          </cell>
          <cell r="H45">
            <v>45140</v>
          </cell>
          <cell r="I45" t="str">
            <v>1. Customer (or family member residing with them) with a diagnosed condition or disability (physical and/or sensory and/or behavioural)</v>
          </cell>
          <cell r="J45" t="str">
            <v>3  Customer/family moving from homelessness/supported living into independent living</v>
          </cell>
          <cell r="K45" t="str">
            <v>Appliances</v>
          </cell>
          <cell r="L45" t="str">
            <v>Voucher for small household items</v>
          </cell>
          <cell r="N45" t="str">
            <v>Hardship Grant</v>
          </cell>
          <cell r="O45">
            <v>45140</v>
          </cell>
          <cell r="P45">
            <v>45273</v>
          </cell>
        </row>
        <row r="46">
          <cell r="A46" t="str">
            <v>E23-00045W</v>
          </cell>
          <cell r="C46" t="str">
            <v>E23-00045W</v>
          </cell>
          <cell r="D46" t="str">
            <v>RG2 7RP</v>
          </cell>
          <cell r="F46" t="str">
            <v>Helping to alleviate financial hardship</v>
          </cell>
          <cell r="G46">
            <v>727</v>
          </cell>
          <cell r="H46">
            <v>45135</v>
          </cell>
          <cell r="I46" t="str">
            <v>1. Customer (or family member residing with them) with a diagnosed condition or disability (physical and/or sensory and/or behavioural)</v>
          </cell>
          <cell r="J46" t="str">
            <v>2. Customer receiving medication and/or therapy for a mental health condition or substance addiction</v>
          </cell>
          <cell r="K46" t="str">
            <v>Food Vouchers</v>
          </cell>
          <cell r="N46" t="str">
            <v>Hardship Grant</v>
          </cell>
          <cell r="O46">
            <v>45135</v>
          </cell>
          <cell r="P46">
            <v>45313</v>
          </cell>
        </row>
        <row r="47">
          <cell r="A47" t="str">
            <v>E23-00046W</v>
          </cell>
          <cell r="C47" t="str">
            <v>E23-00046W</v>
          </cell>
          <cell r="D47" t="str">
            <v>HR5 3BE</v>
          </cell>
          <cell r="F47" t="str">
            <v>Helping to alleviate financial hardship</v>
          </cell>
          <cell r="G47">
            <v>484.12</v>
          </cell>
          <cell r="H47">
            <v>45145</v>
          </cell>
          <cell r="I47" t="str">
            <v>2. Customer receiving medication and/or therapy for a mental health condition or substance addiction</v>
          </cell>
          <cell r="K47" t="str">
            <v>Appliances</v>
          </cell>
          <cell r="N47" t="str">
            <v>Hardship Grant</v>
          </cell>
          <cell r="O47">
            <v>45145</v>
          </cell>
          <cell r="P47">
            <v>45268</v>
          </cell>
        </row>
        <row r="48">
          <cell r="A48" t="str">
            <v>E23-00048W</v>
          </cell>
          <cell r="C48" t="str">
            <v>E23-00048W</v>
          </cell>
          <cell r="D48" t="str">
            <v>PO1 4EB</v>
          </cell>
          <cell r="F48" t="str">
            <v>Helping to alleviate financial hardship</v>
          </cell>
          <cell r="G48">
            <v>1028</v>
          </cell>
          <cell r="H48">
            <v>45138</v>
          </cell>
          <cell r="I48" t="str">
            <v>3  Customer/family moving from homelessness/supported living into independent living</v>
          </cell>
          <cell r="K48" t="str">
            <v xml:space="preserve">Furniture </v>
          </cell>
          <cell r="N48" t="str">
            <v>Hardship Grant</v>
          </cell>
          <cell r="O48">
            <v>45138</v>
          </cell>
          <cell r="P48">
            <v>45145</v>
          </cell>
        </row>
        <row r="49">
          <cell r="A49" t="str">
            <v>E23-00049W</v>
          </cell>
          <cell r="C49" t="str">
            <v>E23-00049W</v>
          </cell>
          <cell r="D49" t="str">
            <v>TA5 2FE</v>
          </cell>
          <cell r="F49" t="str">
            <v>Helping to alleviate financial hardship</v>
          </cell>
          <cell r="G49">
            <v>967</v>
          </cell>
          <cell r="H49">
            <v>45139</v>
          </cell>
          <cell r="I49" t="str">
            <v>3  Customer/family moving from homelessness/supported living into independent living</v>
          </cell>
          <cell r="K49" t="str">
            <v xml:space="preserve">Furniture </v>
          </cell>
          <cell r="L49" t="str">
            <v>Food Vouchers</v>
          </cell>
          <cell r="M49" t="str">
            <v>Utility Vouchers</v>
          </cell>
          <cell r="N49" t="str">
            <v>Hardship Grant</v>
          </cell>
          <cell r="O49">
            <v>45139</v>
          </cell>
          <cell r="P49">
            <v>45269</v>
          </cell>
        </row>
        <row r="50">
          <cell r="A50" t="str">
            <v>E23-00050W</v>
          </cell>
          <cell r="C50" t="str">
            <v>E23-00050W</v>
          </cell>
          <cell r="D50" t="str">
            <v>SP5 4BH</v>
          </cell>
          <cell r="F50" t="str">
            <v>Helping to alleviate financial hardship</v>
          </cell>
          <cell r="G50">
            <v>330</v>
          </cell>
          <cell r="H50">
            <v>45135</v>
          </cell>
          <cell r="I50" t="str">
            <v>1. Customer (or family member residing with them) with a diagnosed condition or disability (physical and/or sensory and/or behavioural)</v>
          </cell>
          <cell r="J50" t="str">
            <v>2. Customer receiving medication and/or therapy for a mental health condition or substance addiction</v>
          </cell>
          <cell r="K50" t="str">
            <v>Appliances</v>
          </cell>
          <cell r="L50" t="str">
            <v>Voucher for small household items</v>
          </cell>
          <cell r="N50" t="str">
            <v>Hardship Grant</v>
          </cell>
          <cell r="O50">
            <v>45135</v>
          </cell>
          <cell r="P50">
            <v>45268</v>
          </cell>
        </row>
        <row r="51">
          <cell r="A51" t="str">
            <v>E23-00051W</v>
          </cell>
          <cell r="C51" t="str">
            <v>E23-00051W</v>
          </cell>
          <cell r="D51" t="str">
            <v>OX16 2DT</v>
          </cell>
          <cell r="F51" t="str">
            <v>Helping to alleviate financial hardship</v>
          </cell>
          <cell r="G51">
            <v>1002.09</v>
          </cell>
          <cell r="H51">
            <v>45149</v>
          </cell>
          <cell r="I51" t="str">
            <v>7. Customer where there is a child/ren in receipt of means-tested free school meals</v>
          </cell>
          <cell r="K51" t="str">
            <v>Appliances</v>
          </cell>
          <cell r="L51" t="str">
            <v>Food Vouchers</v>
          </cell>
          <cell r="M51" t="str">
            <v>Utility Vouchers</v>
          </cell>
          <cell r="N51" t="str">
            <v>Hardship Grant</v>
          </cell>
          <cell r="O51">
            <v>45149</v>
          </cell>
          <cell r="P51">
            <v>45269</v>
          </cell>
        </row>
        <row r="52">
          <cell r="A52" t="str">
            <v>E23-00052W</v>
          </cell>
          <cell r="C52" t="str">
            <v>E23-00052W</v>
          </cell>
          <cell r="D52" t="str">
            <v>SN4 0QT</v>
          </cell>
          <cell r="F52" t="str">
            <v>Helping to provide an education or training  opportunity</v>
          </cell>
          <cell r="G52">
            <v>775.37</v>
          </cell>
          <cell r="H52">
            <v>45148</v>
          </cell>
          <cell r="I52" t="str">
            <v>7. Customer where there is a child/ren in receipt of means-tested free school meals</v>
          </cell>
          <cell r="K52" t="str">
            <v>Food Vouchers</v>
          </cell>
          <cell r="L52" t="str">
            <v>Clothing</v>
          </cell>
          <cell r="N52" t="str">
            <v>Education Training &amp; Employment Grant</v>
          </cell>
          <cell r="O52">
            <v>45148</v>
          </cell>
          <cell r="P52">
            <v>45271</v>
          </cell>
        </row>
        <row r="53">
          <cell r="A53" t="str">
            <v>E23-00053W</v>
          </cell>
          <cell r="C53" t="str">
            <v>E23-00053W</v>
          </cell>
          <cell r="D53" t="str">
            <v>LE11 5XF</v>
          </cell>
          <cell r="F53" t="str">
            <v>Helping to alleviate financial hardship</v>
          </cell>
          <cell r="G53">
            <v>490</v>
          </cell>
          <cell r="H53">
            <v>45147</v>
          </cell>
          <cell r="I53" t="str">
            <v>3  Customer/family moving from homelessness/supported living into independent living</v>
          </cell>
          <cell r="K53" t="str">
            <v xml:space="preserve">Furniture </v>
          </cell>
          <cell r="L53" t="str">
            <v>Voucher for small household items</v>
          </cell>
          <cell r="N53" t="str">
            <v>Hardship Grant</v>
          </cell>
          <cell r="O53">
            <v>45147</v>
          </cell>
          <cell r="P53">
            <v>45269</v>
          </cell>
        </row>
        <row r="54">
          <cell r="A54" t="str">
            <v>E23-00054W</v>
          </cell>
          <cell r="C54" t="str">
            <v>E23-00054W</v>
          </cell>
          <cell r="D54" t="str">
            <v>MK41 9RW</v>
          </cell>
          <cell r="F54" t="str">
            <v>Helping to alleviate financial hardship</v>
          </cell>
          <cell r="G54">
            <v>600</v>
          </cell>
          <cell r="H54">
            <v>45163</v>
          </cell>
          <cell r="I54" t="str">
            <v>3  Customer/family moving from homelessness/supported living into independent living</v>
          </cell>
          <cell r="K54" t="str">
            <v>Appliances</v>
          </cell>
          <cell r="N54" t="str">
            <v>Hardship Grant</v>
          </cell>
          <cell r="O54">
            <v>45163</v>
          </cell>
          <cell r="P54">
            <v>45269</v>
          </cell>
        </row>
        <row r="55">
          <cell r="A55" t="str">
            <v>E23-00056W</v>
          </cell>
          <cell r="C55" t="str">
            <v>E23-00056W</v>
          </cell>
          <cell r="D55" t="str">
            <v>SP4 7FL</v>
          </cell>
          <cell r="F55" t="str">
            <v>Helping to alleviate financial hardship</v>
          </cell>
          <cell r="G55">
            <v>1018</v>
          </cell>
          <cell r="H55">
            <v>45149</v>
          </cell>
          <cell r="I55" t="str">
            <v>2. Customer receiving medication and/or therapy for a mental health condition or substance addiction</v>
          </cell>
          <cell r="K55" t="str">
            <v>Food Vouchers</v>
          </cell>
          <cell r="L55" t="str">
            <v>Clothing</v>
          </cell>
          <cell r="N55" t="str">
            <v>Hardship Grant</v>
          </cell>
          <cell r="O55">
            <v>45149</v>
          </cell>
          <cell r="P55">
            <v>45271</v>
          </cell>
        </row>
        <row r="56">
          <cell r="A56" t="str">
            <v>E23-00057W</v>
          </cell>
          <cell r="C56" t="str">
            <v>E23-00057W</v>
          </cell>
          <cell r="D56" t="str">
            <v>BS23 3PQ</v>
          </cell>
          <cell r="F56" t="str">
            <v>Helping to alleviate financial hardship</v>
          </cell>
          <cell r="G56">
            <v>1019</v>
          </cell>
          <cell r="H56">
            <v>45149</v>
          </cell>
          <cell r="I56" t="str">
            <v>1. Customer (or family member residing with them) with a diagnosed condition or disability (physical and/or sensory and/or behavioural)</v>
          </cell>
          <cell r="K56" t="str">
            <v>Food Vouchers</v>
          </cell>
          <cell r="N56" t="str">
            <v>Hardship Grant</v>
          </cell>
          <cell r="O56">
            <v>45149</v>
          </cell>
          <cell r="P56">
            <v>45269</v>
          </cell>
        </row>
        <row r="57">
          <cell r="A57" t="str">
            <v>E23-00058W</v>
          </cell>
          <cell r="C57" t="str">
            <v>E23-00058W</v>
          </cell>
          <cell r="D57" t="str">
            <v>CV34 6HZ</v>
          </cell>
          <cell r="F57" t="str">
            <v>Helping to alleviate financial hardship</v>
          </cell>
          <cell r="G57">
            <v>300</v>
          </cell>
          <cell r="H57">
            <v>45152</v>
          </cell>
          <cell r="I57" t="str">
            <v>2. Customer receiving medication and/or therapy for a mental health condition or substance addiction</v>
          </cell>
          <cell r="K57" t="str">
            <v>Food Vouchers</v>
          </cell>
          <cell r="L57" t="str">
            <v>Appliances</v>
          </cell>
          <cell r="N57" t="str">
            <v>Hardship Grant</v>
          </cell>
          <cell r="O57">
            <v>45152</v>
          </cell>
          <cell r="P57">
            <v>45190</v>
          </cell>
        </row>
        <row r="58">
          <cell r="A58" t="str">
            <v>E23-00059W</v>
          </cell>
          <cell r="C58" t="str">
            <v>E23-00059W</v>
          </cell>
          <cell r="D58" t="str">
            <v>SN2 8AH</v>
          </cell>
          <cell r="F58" t="str">
            <v>Helping to alleviate financial hardship</v>
          </cell>
          <cell r="G58">
            <v>1725.6</v>
          </cell>
          <cell r="H58">
            <v>45148</v>
          </cell>
          <cell r="I58" t="str">
            <v>3  Customer/family moving from homelessness/supported living into independent living</v>
          </cell>
          <cell r="K58" t="str">
            <v>Appliances</v>
          </cell>
          <cell r="L58" t="str">
            <v>Voucher for small household items</v>
          </cell>
          <cell r="N58" t="str">
            <v>Hardship Grant</v>
          </cell>
          <cell r="O58">
            <v>45148</v>
          </cell>
          <cell r="P58">
            <v>45156</v>
          </cell>
        </row>
        <row r="59">
          <cell r="A59" t="str">
            <v>E23-00060W</v>
          </cell>
          <cell r="C59" t="str">
            <v>E23-00060W</v>
          </cell>
          <cell r="D59" t="str">
            <v>MK42 7NZ</v>
          </cell>
          <cell r="F59" t="str">
            <v>Providing financial aid during a time of crisis</v>
          </cell>
          <cell r="G59">
            <v>300</v>
          </cell>
          <cell r="H59">
            <v>45147</v>
          </cell>
          <cell r="I59" t="str">
            <v>4. Customer/family fleeing from a violent or abusive relationship</v>
          </cell>
          <cell r="K59" t="str">
            <v>Food Vouchers</v>
          </cell>
          <cell r="N59" t="str">
            <v>Crisis Grant</v>
          </cell>
          <cell r="O59">
            <v>45147</v>
          </cell>
          <cell r="P59">
            <v>45287</v>
          </cell>
        </row>
        <row r="60">
          <cell r="A60" t="str">
            <v>E23-00061W</v>
          </cell>
          <cell r="C60" t="str">
            <v>E23-00061W</v>
          </cell>
          <cell r="D60" t="str">
            <v>MK41 8QW</v>
          </cell>
          <cell r="F60" t="str">
            <v xml:space="preserve">Providing new flooring </v>
          </cell>
          <cell r="G60">
            <v>500</v>
          </cell>
          <cell r="H60">
            <v>45148</v>
          </cell>
          <cell r="I60" t="str">
            <v>1. Customer (or family member residing with them) with a diagnosed condition or disability (physical and/or sensory and/or behavioural)</v>
          </cell>
          <cell r="K60" t="str">
            <v>Flooring</v>
          </cell>
          <cell r="N60" t="str">
            <v>Flooring Grant</v>
          </cell>
          <cell r="O60">
            <v>45148</v>
          </cell>
          <cell r="P60">
            <v>45195</v>
          </cell>
        </row>
        <row r="61">
          <cell r="A61" t="str">
            <v>E23-00062W</v>
          </cell>
          <cell r="C61" t="str">
            <v>E23-00062W</v>
          </cell>
          <cell r="D61" t="str">
            <v>BN50 8TQ</v>
          </cell>
          <cell r="F61" t="str">
            <v>Helping to alleviate financial hardship</v>
          </cell>
          <cell r="G61">
            <v>990</v>
          </cell>
          <cell r="H61">
            <v>45153</v>
          </cell>
          <cell r="I61" t="str">
            <v>4. Customer/family fleeing from a violent or abusive relationship</v>
          </cell>
          <cell r="K61" t="str">
            <v>Food Vouchers</v>
          </cell>
          <cell r="L61" t="str">
            <v>Travel costs</v>
          </cell>
          <cell r="N61" t="str">
            <v>Hardship Grant</v>
          </cell>
          <cell r="O61">
            <v>45153</v>
          </cell>
          <cell r="P61">
            <v>45198</v>
          </cell>
        </row>
        <row r="62">
          <cell r="A62" t="str">
            <v>E23-00063W</v>
          </cell>
          <cell r="C62" t="str">
            <v>E23-00063W</v>
          </cell>
          <cell r="D62" t="str">
            <v>BN50 8TQ</v>
          </cell>
          <cell r="F62" t="str">
            <v>Providing financial aid during a time of crisis</v>
          </cell>
          <cell r="G62">
            <v>482.22</v>
          </cell>
          <cell r="H62">
            <v>45148</v>
          </cell>
          <cell r="I62" t="str">
            <v>4. Customer/family fleeing from a violent or abusive relationship</v>
          </cell>
          <cell r="K62" t="str">
            <v>Food Vouchers</v>
          </cell>
          <cell r="L62" t="str">
            <v>Clothing</v>
          </cell>
          <cell r="M62" t="str">
            <v>Travel costs</v>
          </cell>
          <cell r="N62" t="str">
            <v>Crisis Grant</v>
          </cell>
          <cell r="O62">
            <v>45148</v>
          </cell>
          <cell r="P62">
            <v>45158</v>
          </cell>
        </row>
        <row r="63">
          <cell r="A63" t="str">
            <v>E23-00064W</v>
          </cell>
          <cell r="C63" t="str">
            <v>E23-00064W</v>
          </cell>
          <cell r="D63" t="str">
            <v>BH25 6NP</v>
          </cell>
          <cell r="F63" t="str">
            <v>Helping to alleviate financial hardship</v>
          </cell>
          <cell r="G63">
            <v>912</v>
          </cell>
          <cell r="H63">
            <v>45148</v>
          </cell>
          <cell r="I63" t="str">
            <v>1. Customer (or family member residing with them) with a diagnosed condition or disability (physical and/or sensory and/or behavioural)</v>
          </cell>
          <cell r="J63" t="str">
            <v>3  Customer/family moving from homelessness/supported living into independent living</v>
          </cell>
          <cell r="K63" t="str">
            <v>Utility Vouchers</v>
          </cell>
          <cell r="L63" t="str">
            <v>Food Vouchers</v>
          </cell>
          <cell r="N63" t="str">
            <v>Hardship Grant</v>
          </cell>
          <cell r="O63">
            <v>45148</v>
          </cell>
          <cell r="P63">
            <v>45233</v>
          </cell>
        </row>
        <row r="64">
          <cell r="A64" t="str">
            <v>E23-00066W</v>
          </cell>
          <cell r="C64" t="str">
            <v>E23-00066W</v>
          </cell>
          <cell r="D64" t="str">
            <v>B66 4LN</v>
          </cell>
          <cell r="F64" t="str">
            <v>Providing financial aid during a time of crisis</v>
          </cell>
          <cell r="G64">
            <v>1195</v>
          </cell>
          <cell r="H64">
            <v>45149</v>
          </cell>
          <cell r="I64" t="str">
            <v>5. Customer/family having been the victims of a reported crime in their home.</v>
          </cell>
          <cell r="K64" t="str">
            <v>Clothing</v>
          </cell>
          <cell r="L64" t="str">
            <v>Mobile Phone</v>
          </cell>
          <cell r="M64" t="str">
            <v>Food Vouchers</v>
          </cell>
          <cell r="N64" t="str">
            <v>Crisis Grant</v>
          </cell>
          <cell r="O64">
            <v>45149</v>
          </cell>
          <cell r="P64">
            <v>45160</v>
          </cell>
        </row>
        <row r="65">
          <cell r="A65" t="str">
            <v>E23-00067W</v>
          </cell>
          <cell r="C65" t="str">
            <v>E23-00067W</v>
          </cell>
          <cell r="D65" t="str">
            <v>CV8 1GY</v>
          </cell>
          <cell r="F65" t="str">
            <v>Helping to alleviate financial hardship</v>
          </cell>
          <cell r="G65">
            <v>582.27</v>
          </cell>
          <cell r="H65">
            <v>45160</v>
          </cell>
          <cell r="I65" t="str">
            <v>3  Customer/family moving from homelessness/supported living into independent living</v>
          </cell>
          <cell r="K65" t="str">
            <v>Appliances</v>
          </cell>
          <cell r="L65" t="str">
            <v>Voucher for small household items</v>
          </cell>
          <cell r="N65" t="str">
            <v>Hardship Grant</v>
          </cell>
          <cell r="O65">
            <v>45160</v>
          </cell>
          <cell r="P65">
            <v>45268</v>
          </cell>
        </row>
        <row r="66">
          <cell r="A66" t="str">
            <v>E23-00068W</v>
          </cell>
          <cell r="C66" t="str">
            <v>E23-00068W</v>
          </cell>
          <cell r="D66" t="str">
            <v>CV8 1GY</v>
          </cell>
          <cell r="F66" t="str">
            <v>Helping to alleviate financial hardship</v>
          </cell>
          <cell r="G66">
            <v>982.43</v>
          </cell>
          <cell r="H66">
            <v>45155</v>
          </cell>
          <cell r="I66" t="str">
            <v>2. Customer receiving medication and/or therapy for a mental health condition or substance addiction</v>
          </cell>
          <cell r="K66" t="str">
            <v>Removals</v>
          </cell>
          <cell r="N66" t="str">
            <v>Hardship Grant</v>
          </cell>
          <cell r="O66">
            <v>45155</v>
          </cell>
          <cell r="P66">
            <v>45271</v>
          </cell>
        </row>
        <row r="67">
          <cell r="A67" t="str">
            <v>E23-00069W</v>
          </cell>
          <cell r="C67" t="str">
            <v>E23-00069W</v>
          </cell>
          <cell r="D67" t="str">
            <v>SO18 1HL</v>
          </cell>
          <cell r="F67" t="str">
            <v>Helping to alleviate financial hardship</v>
          </cell>
          <cell r="G67">
            <v>421.34</v>
          </cell>
          <cell r="H67">
            <v>45156</v>
          </cell>
          <cell r="I67" t="str">
            <v>2. Customer receiving medication and/or therapy for a mental health condition or substance addiction</v>
          </cell>
          <cell r="K67" t="str">
            <v xml:space="preserve">Furniture </v>
          </cell>
          <cell r="L67" t="str">
            <v>Food Vouchers</v>
          </cell>
          <cell r="M67" t="str">
            <v>Utility Vouchers</v>
          </cell>
          <cell r="N67" t="str">
            <v>Hardship Grant</v>
          </cell>
          <cell r="O67">
            <v>45156</v>
          </cell>
          <cell r="P67">
            <v>45269</v>
          </cell>
        </row>
        <row r="68">
          <cell r="A68" t="str">
            <v>E23-00070W</v>
          </cell>
          <cell r="C68" t="str">
            <v>E23-00070W</v>
          </cell>
          <cell r="D68" t="str">
            <v>HR6 8DF</v>
          </cell>
          <cell r="F68" t="str">
            <v>Helping to alleviate financial hardship</v>
          </cell>
          <cell r="G68">
            <v>700</v>
          </cell>
          <cell r="H68">
            <v>45156</v>
          </cell>
          <cell r="I68" t="str">
            <v>2. Customer receiving medication and/or therapy for a mental health condition or substance addiction</v>
          </cell>
          <cell r="K68" t="str">
            <v>Appliances</v>
          </cell>
          <cell r="L68" t="str">
            <v>Food Vouchers</v>
          </cell>
          <cell r="N68" t="str">
            <v>Hardship Grant</v>
          </cell>
          <cell r="O68">
            <v>45156</v>
          </cell>
          <cell r="P68">
            <v>45269</v>
          </cell>
        </row>
        <row r="69">
          <cell r="A69" t="str">
            <v>E23-00071W</v>
          </cell>
          <cell r="C69" t="str">
            <v>E23-00071W</v>
          </cell>
          <cell r="D69" t="str">
            <v>BN50 8TQ</v>
          </cell>
          <cell r="F69" t="str">
            <v>Helping to provide an education or training  opportunity</v>
          </cell>
          <cell r="G69">
            <v>485</v>
          </cell>
          <cell r="H69">
            <v>45160</v>
          </cell>
          <cell r="I69" t="str">
            <v>10. Education Training and Employment</v>
          </cell>
          <cell r="K69" t="str">
            <v xml:space="preserve">Furniture </v>
          </cell>
          <cell r="N69" t="str">
            <v>Education Training &amp; Employment Grant</v>
          </cell>
          <cell r="O69">
            <v>45160</v>
          </cell>
          <cell r="P69">
            <v>45271</v>
          </cell>
        </row>
        <row r="70">
          <cell r="A70" t="str">
            <v>E23-00072W</v>
          </cell>
          <cell r="C70" t="str">
            <v>E23-00072W</v>
          </cell>
          <cell r="D70" t="str">
            <v>CV6 6AZ</v>
          </cell>
          <cell r="F70" t="str">
            <v>Helping to alleviate financial hardship</v>
          </cell>
          <cell r="G70">
            <v>600</v>
          </cell>
          <cell r="H70">
            <v>45160</v>
          </cell>
          <cell r="I70" t="str">
            <v>1. Customer (or family member residing with them) with a diagnosed condition or disability (physical and/or sensory and/or behavioural)</v>
          </cell>
          <cell r="K70" t="str">
            <v>Food Vouchers</v>
          </cell>
          <cell r="N70" t="str">
            <v>Hardship Grant</v>
          </cell>
          <cell r="O70">
            <v>45160</v>
          </cell>
          <cell r="P70">
            <v>45271</v>
          </cell>
        </row>
        <row r="71">
          <cell r="A71" t="str">
            <v>E23-00074W</v>
          </cell>
          <cell r="C71" t="str">
            <v>E23-00074W</v>
          </cell>
          <cell r="D71" t="str">
            <v>WV14 9JF</v>
          </cell>
          <cell r="F71" t="str">
            <v>Helping to alleviate financial hardship</v>
          </cell>
          <cell r="G71">
            <v>875.09</v>
          </cell>
          <cell r="H71">
            <v>45156</v>
          </cell>
          <cell r="I71" t="str">
            <v>4. Customer/family fleeing from a violent or abusive relationship</v>
          </cell>
          <cell r="K71" t="str">
            <v>Removals</v>
          </cell>
          <cell r="N71" t="str">
            <v>Hardship Grant</v>
          </cell>
          <cell r="O71">
            <v>45156</v>
          </cell>
          <cell r="P71">
            <v>45271</v>
          </cell>
        </row>
        <row r="72">
          <cell r="A72" t="str">
            <v>E23-00075W</v>
          </cell>
          <cell r="C72" t="str">
            <v>E23-00075W</v>
          </cell>
          <cell r="D72" t="str">
            <v>CV34 5QN</v>
          </cell>
          <cell r="F72" t="str">
            <v>Helping to alleviate financial hardship</v>
          </cell>
          <cell r="G72">
            <v>1000.27</v>
          </cell>
          <cell r="H72">
            <v>45161</v>
          </cell>
          <cell r="I72" t="str">
            <v>2. Customer receiving medication and/or therapy for a mental health condition or substance addiction</v>
          </cell>
          <cell r="K72" t="str">
            <v>Food Vouchers</v>
          </cell>
          <cell r="L72" t="str">
            <v>Utility Vouchers</v>
          </cell>
          <cell r="N72" t="str">
            <v>Hardship Grant</v>
          </cell>
          <cell r="O72">
            <v>45161</v>
          </cell>
          <cell r="P72">
            <v>45269</v>
          </cell>
        </row>
        <row r="73">
          <cell r="A73" t="str">
            <v>E23-00077W</v>
          </cell>
          <cell r="C73" t="str">
            <v>E23-00077W</v>
          </cell>
          <cell r="D73" t="str">
            <v>BA11 1FW</v>
          </cell>
          <cell r="F73" t="str">
            <v>Helping to alleviate financial hardship</v>
          </cell>
          <cell r="G73">
            <v>952</v>
          </cell>
          <cell r="H73">
            <v>45169</v>
          </cell>
          <cell r="I73" t="str">
            <v>1. Customer (or family member residing with them) with a diagnosed condition or disability (physical and/or sensory and/or behavioural)</v>
          </cell>
          <cell r="K73" t="str">
            <v xml:space="preserve">Furniture </v>
          </cell>
          <cell r="N73" t="str">
            <v>Hardship Grant</v>
          </cell>
          <cell r="O73">
            <v>45169</v>
          </cell>
          <cell r="P73">
            <v>45269</v>
          </cell>
        </row>
        <row r="74">
          <cell r="A74" t="str">
            <v>E23-00078W</v>
          </cell>
          <cell r="C74" t="str">
            <v>E23-00078W</v>
          </cell>
          <cell r="D74" t="str">
            <v>DT3 6FR</v>
          </cell>
          <cell r="F74" t="str">
            <v>Helping to alleviate financial hardship</v>
          </cell>
          <cell r="G74">
            <v>986</v>
          </cell>
          <cell r="H74">
            <v>45174</v>
          </cell>
          <cell r="I74" t="str">
            <v>2. Customer receiving medication and/or therapy for a mental health condition or substance addiction</v>
          </cell>
          <cell r="K74" t="str">
            <v>Appliances</v>
          </cell>
          <cell r="L74" t="str">
            <v>Voucher for small household items</v>
          </cell>
          <cell r="M74" t="str">
            <v>Food Vouchers</v>
          </cell>
          <cell r="N74" t="str">
            <v>Hardship Grant</v>
          </cell>
          <cell r="O74">
            <v>45174</v>
          </cell>
          <cell r="P74">
            <v>45273</v>
          </cell>
        </row>
        <row r="75">
          <cell r="A75" t="str">
            <v>E23-00079W</v>
          </cell>
          <cell r="C75" t="str">
            <v>E23-00079W</v>
          </cell>
          <cell r="D75" t="str">
            <v>B78 1TT</v>
          </cell>
          <cell r="F75" t="str">
            <v>Helping to alleviate financial hardship</v>
          </cell>
          <cell r="G75">
            <v>1037</v>
          </cell>
          <cell r="H75">
            <v>45163</v>
          </cell>
          <cell r="I75" t="str">
            <v>2. Customer receiving medication and/or therapy for a mental health condition or substance addiction</v>
          </cell>
          <cell r="J75" t="str">
            <v>3  Customer/family moving from homelessness/supported living into independent living</v>
          </cell>
          <cell r="K75" t="str">
            <v>Appliances</v>
          </cell>
          <cell r="N75" t="str">
            <v>Hardship Grant</v>
          </cell>
          <cell r="O75">
            <v>45163</v>
          </cell>
          <cell r="P75">
            <v>45272</v>
          </cell>
        </row>
        <row r="76">
          <cell r="A76" t="str">
            <v>E23-00080W</v>
          </cell>
          <cell r="C76" t="str">
            <v>E23-00080W</v>
          </cell>
          <cell r="D76" t="str">
            <v>HX6 2RZ</v>
          </cell>
          <cell r="F76" t="str">
            <v>Helping to alleviate financial hardship</v>
          </cell>
          <cell r="G76">
            <v>954.97</v>
          </cell>
          <cell r="H76">
            <v>45174</v>
          </cell>
          <cell r="I76" t="str">
            <v>2. Customer receiving medication and/or therapy for a mental health condition or substance addiction</v>
          </cell>
          <cell r="K76" t="str">
            <v xml:space="preserve">Furniture </v>
          </cell>
          <cell r="N76" t="str">
            <v>Hardship Grant</v>
          </cell>
          <cell r="O76">
            <v>45174</v>
          </cell>
          <cell r="P76">
            <v>45269</v>
          </cell>
        </row>
        <row r="77">
          <cell r="A77" t="str">
            <v>E23-00082W</v>
          </cell>
          <cell r="C77" t="str">
            <v>E23-00082W</v>
          </cell>
          <cell r="D77" t="str">
            <v>BH20 5SA</v>
          </cell>
          <cell r="F77" t="str">
            <v>Helping to alleviate financial hardship</v>
          </cell>
          <cell r="G77">
            <v>1032</v>
          </cell>
          <cell r="H77">
            <v>45163</v>
          </cell>
          <cell r="I77" t="str">
            <v>1. Customer (or family member residing with them) with a diagnosed condition or disability (physical and/or sensory and/or behavioural)</v>
          </cell>
          <cell r="K77" t="str">
            <v>Appliances</v>
          </cell>
          <cell r="N77" t="str">
            <v>Hardship Grant</v>
          </cell>
          <cell r="O77">
            <v>45163</v>
          </cell>
          <cell r="P77">
            <v>45272</v>
          </cell>
        </row>
        <row r="78">
          <cell r="A78" t="str">
            <v>E23-00083W</v>
          </cell>
          <cell r="C78" t="str">
            <v>E23-00083W</v>
          </cell>
          <cell r="D78" t="str">
            <v>MK40 2DD</v>
          </cell>
          <cell r="F78" t="str">
            <v>Helping to alleviate financial hardship</v>
          </cell>
          <cell r="G78">
            <v>973</v>
          </cell>
          <cell r="H78">
            <v>45184</v>
          </cell>
          <cell r="I78" t="str">
            <v>1. Customer (or family member residing with them) with a diagnosed condition or disability (physical and/or sensory and/or behavioural)</v>
          </cell>
          <cell r="J78" t="str">
            <v>3  Customer/family moving from homelessness/supported living into independent living</v>
          </cell>
          <cell r="K78" t="str">
            <v xml:space="preserve">Furniture </v>
          </cell>
          <cell r="L78" t="str">
            <v>Voucher for small household items</v>
          </cell>
          <cell r="N78" t="str">
            <v>Hardship Grant</v>
          </cell>
          <cell r="O78">
            <v>45184</v>
          </cell>
          <cell r="P78">
            <v>45268</v>
          </cell>
        </row>
        <row r="79">
          <cell r="A79" t="str">
            <v>E23-00084W</v>
          </cell>
          <cell r="C79" t="str">
            <v>E23-00084W</v>
          </cell>
          <cell r="D79" t="str">
            <v>LU6 9NA</v>
          </cell>
          <cell r="F79" t="str">
            <v>Helping to alleviate financial hardship</v>
          </cell>
          <cell r="G79">
            <v>794</v>
          </cell>
          <cell r="H79">
            <v>45184</v>
          </cell>
          <cell r="I79" t="str">
            <v>3  Customer/family moving from homelessness/supported living into independent living</v>
          </cell>
          <cell r="K79" t="str">
            <v>Appliances</v>
          </cell>
          <cell r="L79" t="str">
            <v>Voucher for small household items</v>
          </cell>
          <cell r="N79" t="str">
            <v>Hardship Grant</v>
          </cell>
          <cell r="O79">
            <v>45184</v>
          </cell>
          <cell r="P79">
            <v>45269</v>
          </cell>
        </row>
        <row r="80">
          <cell r="A80" t="str">
            <v>E23-00085W</v>
          </cell>
          <cell r="C80" t="str">
            <v>E23-00085W</v>
          </cell>
          <cell r="D80" t="str">
            <v>BH16 6AP</v>
          </cell>
          <cell r="F80" t="str">
            <v>Helping to alleviate financial hardship</v>
          </cell>
          <cell r="G80">
            <v>1019</v>
          </cell>
          <cell r="H80">
            <v>45162</v>
          </cell>
          <cell r="I80" t="str">
            <v>1. Customer (or family member residing with them) with a diagnosed condition or disability (physical and/or sensory and/or behavioural)</v>
          </cell>
          <cell r="K80" t="str">
            <v>Food Vouchers</v>
          </cell>
          <cell r="L80" t="str">
            <v>Appliances</v>
          </cell>
          <cell r="M80" t="str">
            <v>Clothing</v>
          </cell>
          <cell r="N80" t="str">
            <v>Hardship Grant</v>
          </cell>
          <cell r="O80">
            <v>45162</v>
          </cell>
          <cell r="P80">
            <v>45269</v>
          </cell>
        </row>
        <row r="81">
          <cell r="A81" t="str">
            <v>E23-00087W</v>
          </cell>
          <cell r="C81" t="str">
            <v>E23-00087W</v>
          </cell>
          <cell r="D81" t="str">
            <v>DY3 1YJ</v>
          </cell>
          <cell r="F81" t="str">
            <v>Helping to provide an education or training  opportunity</v>
          </cell>
          <cell r="G81">
            <v>995.69</v>
          </cell>
          <cell r="H81">
            <v>45162</v>
          </cell>
          <cell r="I81" t="str">
            <v>10. Education Training and Employment</v>
          </cell>
          <cell r="K81" t="str">
            <v>Food Vouchers</v>
          </cell>
          <cell r="L81" t="str">
            <v>Travel costs</v>
          </cell>
          <cell r="M81" t="str">
            <v>Clothing</v>
          </cell>
          <cell r="N81" t="str">
            <v>Education Training &amp; Employment Grant</v>
          </cell>
          <cell r="O81">
            <v>45162</v>
          </cell>
          <cell r="P81">
            <v>45269</v>
          </cell>
        </row>
        <row r="82">
          <cell r="A82" t="str">
            <v>E23-00089W</v>
          </cell>
          <cell r="C82" t="str">
            <v>E23-00089W</v>
          </cell>
          <cell r="D82" t="str">
            <v>BS23 3RZ</v>
          </cell>
          <cell r="F82" t="str">
            <v>Helping to alleviate financial hardship</v>
          </cell>
          <cell r="G82">
            <v>948.59</v>
          </cell>
          <cell r="H82">
            <v>45182</v>
          </cell>
          <cell r="I82" t="str">
            <v>1. Customer (or family member residing with them) with a diagnosed condition or disability (physical and/or sensory and/or behavioural)</v>
          </cell>
          <cell r="J82" t="str">
            <v>7. Customer where there is a child/ren in receipt of means-tested free school meals</v>
          </cell>
          <cell r="K82" t="str">
            <v>Appliances</v>
          </cell>
          <cell r="L82" t="str">
            <v>Food Vouchers</v>
          </cell>
          <cell r="N82" t="str">
            <v>Hardship Grant</v>
          </cell>
          <cell r="O82">
            <v>45182</v>
          </cell>
          <cell r="P82">
            <v>45268</v>
          </cell>
        </row>
        <row r="83">
          <cell r="A83" t="str">
            <v>E23-00090W</v>
          </cell>
          <cell r="C83" t="str">
            <v>E23-00090W</v>
          </cell>
          <cell r="D83" t="str">
            <v>BN3 8GJ</v>
          </cell>
          <cell r="F83" t="str">
            <v>Helping to alleviate financial hardship</v>
          </cell>
          <cell r="G83">
            <v>851</v>
          </cell>
          <cell r="H83">
            <v>45163</v>
          </cell>
          <cell r="I83" t="str">
            <v>4. Customer/family fleeing from a violent or abusive relationship</v>
          </cell>
          <cell r="K83" t="str">
            <v xml:space="preserve">Furniture </v>
          </cell>
          <cell r="L83" t="str">
            <v>Removals</v>
          </cell>
          <cell r="M83" t="str">
            <v>Voucher for small household items</v>
          </cell>
          <cell r="N83" t="str">
            <v>Hardship Grant</v>
          </cell>
          <cell r="O83">
            <v>45163</v>
          </cell>
          <cell r="P83">
            <v>45271</v>
          </cell>
        </row>
        <row r="84">
          <cell r="A84" t="str">
            <v>E23-00092W</v>
          </cell>
          <cell r="C84" t="str">
            <v>E23-00092W</v>
          </cell>
          <cell r="D84" t="str">
            <v>BN21 1LX</v>
          </cell>
          <cell r="F84" t="str">
            <v>Helping to alleviate financial hardship</v>
          </cell>
          <cell r="G84">
            <v>971</v>
          </cell>
          <cell r="H84">
            <v>45176</v>
          </cell>
          <cell r="I84" t="str">
            <v>2. Customer receiving medication and/or therapy for a mental health condition or substance addiction</v>
          </cell>
          <cell r="J84" t="str">
            <v>3  Customer/family moving from homelessness/supported living into independent living</v>
          </cell>
          <cell r="K84" t="str">
            <v xml:space="preserve">Furniture </v>
          </cell>
          <cell r="L84" t="str">
            <v>Voucher for small household items</v>
          </cell>
          <cell r="N84" t="str">
            <v>Hardship Grant</v>
          </cell>
          <cell r="O84">
            <v>45176</v>
          </cell>
          <cell r="P84">
            <v>45268</v>
          </cell>
        </row>
        <row r="85">
          <cell r="A85" t="str">
            <v>E23-00093W</v>
          </cell>
          <cell r="C85" t="str">
            <v>E23-00093W</v>
          </cell>
          <cell r="D85" t="str">
            <v>BS23 3HH</v>
          </cell>
          <cell r="F85" t="str">
            <v>Helping to alleviate financial hardship</v>
          </cell>
          <cell r="G85">
            <v>533.07000000000005</v>
          </cell>
          <cell r="H85">
            <v>45169</v>
          </cell>
          <cell r="I85" t="str">
            <v>3  Customer/family moving from homelessness/supported living into independent living</v>
          </cell>
          <cell r="K85" t="str">
            <v>Appliances</v>
          </cell>
          <cell r="N85" t="str">
            <v>Hardship Grant</v>
          </cell>
          <cell r="O85">
            <v>45169</v>
          </cell>
          <cell r="P85">
            <v>45269</v>
          </cell>
        </row>
        <row r="86">
          <cell r="A86" t="str">
            <v>E23-00094W</v>
          </cell>
          <cell r="C86" t="str">
            <v>E23-00094W</v>
          </cell>
          <cell r="D86" t="str">
            <v>BA9 9FY</v>
          </cell>
          <cell r="F86" t="str">
            <v>Helping to alleviate financial hardship</v>
          </cell>
          <cell r="G86">
            <v>750.43</v>
          </cell>
          <cell r="H86">
            <v>45176</v>
          </cell>
          <cell r="I86" t="str">
            <v>3  Customer/family moving from homelessness/supported living into independent living</v>
          </cell>
          <cell r="K86" t="str">
            <v>Appliances</v>
          </cell>
          <cell r="N86" t="str">
            <v>Hardship Grant</v>
          </cell>
          <cell r="O86">
            <v>45176</v>
          </cell>
          <cell r="P86">
            <v>45268</v>
          </cell>
        </row>
        <row r="87">
          <cell r="A87" t="str">
            <v>E23-00097W</v>
          </cell>
          <cell r="C87" t="str">
            <v>E23-00097W</v>
          </cell>
          <cell r="D87" t="str">
            <v>SO19 9TL</v>
          </cell>
          <cell r="F87" t="str">
            <v>Helping to alleviate financial hardship</v>
          </cell>
          <cell r="G87">
            <v>797.5</v>
          </cell>
          <cell r="H87">
            <v>45176</v>
          </cell>
          <cell r="I87" t="str">
            <v>2. Customer receiving medication and/or therapy for a mental health condition or substance addiction</v>
          </cell>
          <cell r="K87" t="str">
            <v xml:space="preserve">Furniture </v>
          </cell>
          <cell r="N87" t="str">
            <v>Hardship Grant</v>
          </cell>
          <cell r="O87">
            <v>45176</v>
          </cell>
          <cell r="P87">
            <v>45269</v>
          </cell>
        </row>
        <row r="88">
          <cell r="A88" t="str">
            <v>E23-00098W</v>
          </cell>
          <cell r="C88" t="str">
            <v>E23-00098W</v>
          </cell>
          <cell r="D88" t="str">
            <v>MK6 5EL</v>
          </cell>
          <cell r="F88" t="str">
            <v>Helping to alleviate financial hardship</v>
          </cell>
          <cell r="G88">
            <v>953.79</v>
          </cell>
          <cell r="H88">
            <v>45176</v>
          </cell>
          <cell r="I88" t="str">
            <v>3  Customer/family moving from homelessness/supported living into independent living</v>
          </cell>
          <cell r="K88" t="str">
            <v>Appliances</v>
          </cell>
          <cell r="L88" t="str">
            <v>Voucher for small household items</v>
          </cell>
          <cell r="N88" t="str">
            <v>Hardship Grant</v>
          </cell>
          <cell r="O88">
            <v>45176</v>
          </cell>
          <cell r="P88">
            <v>45269</v>
          </cell>
        </row>
        <row r="89">
          <cell r="A89" t="str">
            <v>E23-00099W</v>
          </cell>
          <cell r="C89" t="str">
            <v>E23-00099W</v>
          </cell>
          <cell r="D89" t="str">
            <v>BN1 8DA</v>
          </cell>
          <cell r="F89" t="str">
            <v>Helping to alleviate financial hardship</v>
          </cell>
          <cell r="G89">
            <v>700</v>
          </cell>
          <cell r="H89">
            <v>45184</v>
          </cell>
          <cell r="I89" t="str">
            <v>4. Customer/family fleeing from a violent or abusive relationship</v>
          </cell>
          <cell r="K89" t="str">
            <v>Food Vouchers</v>
          </cell>
          <cell r="L89" t="str">
            <v>Travel costs</v>
          </cell>
          <cell r="N89" t="str">
            <v>Hardship Grant</v>
          </cell>
          <cell r="O89">
            <v>45184</v>
          </cell>
          <cell r="P89">
            <v>45271</v>
          </cell>
        </row>
        <row r="90">
          <cell r="A90" t="str">
            <v>E23-00100W</v>
          </cell>
          <cell r="C90" t="str">
            <v>E23-00100W</v>
          </cell>
          <cell r="D90" t="str">
            <v>MK42 9DN</v>
          </cell>
          <cell r="F90" t="str">
            <v>Helping to alleviate financial hardship</v>
          </cell>
          <cell r="G90">
            <v>560</v>
          </cell>
          <cell r="H90">
            <v>45182</v>
          </cell>
          <cell r="I90" t="str">
            <v>1. Customer (or family member residing with them) with a diagnosed condition or disability (physical and/or sensory and/or behavioural)</v>
          </cell>
          <cell r="K90" t="str">
            <v xml:space="preserve">Furniture </v>
          </cell>
          <cell r="L90" t="str">
            <v>Voucher for small household items</v>
          </cell>
          <cell r="N90" t="str">
            <v>Hardship Grant</v>
          </cell>
          <cell r="O90">
            <v>45182</v>
          </cell>
          <cell r="P90">
            <v>45268</v>
          </cell>
        </row>
        <row r="91">
          <cell r="A91" t="str">
            <v>E23-00101W</v>
          </cell>
          <cell r="C91" t="str">
            <v>E23-00101W</v>
          </cell>
          <cell r="D91" t="str">
            <v>BD20 8DG</v>
          </cell>
          <cell r="F91" t="str">
            <v>Helping to alleviate financial hardship</v>
          </cell>
          <cell r="G91">
            <v>1416</v>
          </cell>
          <cell r="H91">
            <v>45176</v>
          </cell>
          <cell r="I91" t="str">
            <v>1. Customer (or family member residing with them) with a diagnosed condition or disability (physical and/or sensory and/or behavioural)</v>
          </cell>
          <cell r="J91" t="str">
            <v>2. Customer receiving medication and/or therapy for a mental health condition or substance addiction</v>
          </cell>
          <cell r="K91" t="str">
            <v>Clothing</v>
          </cell>
          <cell r="N91" t="str">
            <v>Hardship Grant</v>
          </cell>
          <cell r="O91">
            <v>45176</v>
          </cell>
          <cell r="P91">
            <v>45273</v>
          </cell>
        </row>
        <row r="92">
          <cell r="A92" t="str">
            <v>E23-00102W</v>
          </cell>
          <cell r="C92" t="str">
            <v>E23-00102W</v>
          </cell>
          <cell r="D92" t="str">
            <v>BH11 8AY</v>
          </cell>
          <cell r="F92" t="str">
            <v>Helping to alleviate financial hardship</v>
          </cell>
          <cell r="G92">
            <v>1400</v>
          </cell>
          <cell r="H92">
            <v>45176</v>
          </cell>
          <cell r="I92" t="str">
            <v>1. Customer (or family member residing with them) with a diagnosed condition or disability (physical and/or sensory and/or behavioural)</v>
          </cell>
          <cell r="K92" t="str">
            <v>Food Vouchers</v>
          </cell>
          <cell r="N92" t="str">
            <v>Hardship Grant</v>
          </cell>
          <cell r="O92">
            <v>45176</v>
          </cell>
          <cell r="P92">
            <v>45303</v>
          </cell>
        </row>
        <row r="93">
          <cell r="A93" t="str">
            <v>E23-00103W</v>
          </cell>
          <cell r="C93" t="str">
            <v>E23-00103W</v>
          </cell>
          <cell r="D93" t="str">
            <v>WR15 8BZ</v>
          </cell>
          <cell r="F93" t="str">
            <v xml:space="preserve">Providing new flooring </v>
          </cell>
          <cell r="G93">
            <v>942</v>
          </cell>
          <cell r="H93">
            <v>45184</v>
          </cell>
          <cell r="I93" t="str">
            <v>1. Customer (or family member residing with them) with a diagnosed condition or disability (physical and/or sensory and/or behavioural)</v>
          </cell>
          <cell r="K93" t="str">
            <v>Flooring</v>
          </cell>
          <cell r="N93" t="str">
            <v>Flooring Grant</v>
          </cell>
          <cell r="O93">
            <v>45184</v>
          </cell>
          <cell r="P93">
            <v>45282</v>
          </cell>
        </row>
        <row r="94">
          <cell r="A94" t="str">
            <v>E23-00104W</v>
          </cell>
          <cell r="C94" t="str">
            <v>E23-00104W</v>
          </cell>
          <cell r="D94" t="str">
            <v>M34 2EH</v>
          </cell>
          <cell r="F94" t="str">
            <v>Helping to alleviate financial hardship</v>
          </cell>
          <cell r="G94">
            <v>989.97</v>
          </cell>
          <cell r="H94">
            <v>45177</v>
          </cell>
          <cell r="I94" t="str">
            <v>8. Customer is in financial hardship and their household meets one of two criteria</v>
          </cell>
          <cell r="K94" t="str">
            <v>Food Vouchers</v>
          </cell>
          <cell r="L94" t="str">
            <v>Utility Vouchers</v>
          </cell>
          <cell r="N94" t="str">
            <v>Hardship Grant</v>
          </cell>
          <cell r="O94">
            <v>45177</v>
          </cell>
          <cell r="P94">
            <v>45302</v>
          </cell>
        </row>
        <row r="95">
          <cell r="A95" t="str">
            <v>E23-00105W</v>
          </cell>
          <cell r="C95" t="str">
            <v>E23-00105W</v>
          </cell>
          <cell r="D95" t="str">
            <v>BN26 6GA</v>
          </cell>
          <cell r="F95" t="str">
            <v>Helping to alleviate financial hardship</v>
          </cell>
          <cell r="G95">
            <v>1000</v>
          </cell>
          <cell r="H95">
            <v>45176</v>
          </cell>
          <cell r="I95" t="str">
            <v>2. Customer receiving medication and/or therapy for a mental health condition or substance addiction</v>
          </cell>
          <cell r="K95" t="str">
            <v>Appliances</v>
          </cell>
          <cell r="N95" t="str">
            <v>Hardship Grant</v>
          </cell>
          <cell r="O95">
            <v>45176</v>
          </cell>
          <cell r="P95">
            <v>45269</v>
          </cell>
        </row>
        <row r="96">
          <cell r="A96" t="str">
            <v>E23-00106W</v>
          </cell>
          <cell r="C96" t="str">
            <v>E23-00106W</v>
          </cell>
          <cell r="D96" t="str">
            <v>BH16 6GP</v>
          </cell>
          <cell r="F96" t="str">
            <v>Helping to alleviate financial hardship</v>
          </cell>
          <cell r="G96">
            <v>1742.79</v>
          </cell>
          <cell r="H96">
            <v>45176</v>
          </cell>
          <cell r="I96" t="str">
            <v>2. Customer receiving medication and/or therapy for a mental health condition or substance addiction</v>
          </cell>
          <cell r="K96" t="str">
            <v xml:space="preserve">Furniture </v>
          </cell>
          <cell r="L96" t="str">
            <v>Food Vouchers</v>
          </cell>
          <cell r="M96" t="str">
            <v>Voucher for small household items</v>
          </cell>
          <cell r="N96" t="str">
            <v>Hardship Grant</v>
          </cell>
          <cell r="O96">
            <v>45176</v>
          </cell>
          <cell r="P96">
            <v>45269</v>
          </cell>
        </row>
        <row r="97">
          <cell r="A97" t="str">
            <v>E23-00107W</v>
          </cell>
          <cell r="C97" t="str">
            <v>E23-00107W</v>
          </cell>
          <cell r="D97" t="str">
            <v>LE5 1GG</v>
          </cell>
          <cell r="F97" t="str">
            <v>Helping to alleviate financial hardship</v>
          </cell>
          <cell r="G97">
            <v>933.99</v>
          </cell>
          <cell r="H97">
            <v>45176</v>
          </cell>
          <cell r="I97" t="str">
            <v>7. Customer where there is a child/ren in receipt of means-tested free school meals</v>
          </cell>
          <cell r="K97" t="str">
            <v>Food Vouchers</v>
          </cell>
          <cell r="L97" t="str">
            <v>Clothing</v>
          </cell>
          <cell r="N97" t="str">
            <v>Hardship Grant</v>
          </cell>
          <cell r="O97">
            <v>45176</v>
          </cell>
          <cell r="P97">
            <v>45273</v>
          </cell>
        </row>
        <row r="98">
          <cell r="A98" t="str">
            <v>E23-00108W</v>
          </cell>
          <cell r="C98" t="str">
            <v>E23-00108W</v>
          </cell>
          <cell r="D98" t="str">
            <v>HR6 8NF</v>
          </cell>
          <cell r="F98" t="str">
            <v xml:space="preserve">Providing new flooring </v>
          </cell>
          <cell r="G98">
            <v>500</v>
          </cell>
          <cell r="H98">
            <v>45194</v>
          </cell>
          <cell r="I98" t="str">
            <v>1. Customer (or family member residing with them) with a diagnosed condition or disability (physical and/or sensory and/or behavioural)</v>
          </cell>
          <cell r="K98" t="str">
            <v>Flooring</v>
          </cell>
          <cell r="N98" t="str">
            <v>Flooring Grant</v>
          </cell>
          <cell r="O98">
            <v>45194</v>
          </cell>
          <cell r="P98">
            <v>45268</v>
          </cell>
        </row>
        <row r="99">
          <cell r="A99" t="str">
            <v>E23-00109W</v>
          </cell>
          <cell r="C99" t="str">
            <v>E23-00109W</v>
          </cell>
          <cell r="D99" t="str">
            <v>MK41 8NN</v>
          </cell>
          <cell r="F99" t="str">
            <v>Helping to alleviate financial hardship</v>
          </cell>
          <cell r="G99">
            <v>894.47</v>
          </cell>
          <cell r="H99">
            <v>45182</v>
          </cell>
          <cell r="I99" t="str">
            <v>1. Customer (or family member residing with them) with a diagnosed condition or disability (physical and/or sensory and/or behavioural)</v>
          </cell>
          <cell r="K99" t="str">
            <v xml:space="preserve">Furniture </v>
          </cell>
          <cell r="N99" t="str">
            <v>Hardship Grant</v>
          </cell>
          <cell r="O99">
            <v>45182</v>
          </cell>
          <cell r="P99">
            <v>45268</v>
          </cell>
        </row>
        <row r="100">
          <cell r="A100" t="str">
            <v>E23-00110W</v>
          </cell>
          <cell r="C100" t="str">
            <v>E23-00110W</v>
          </cell>
          <cell r="D100" t="str">
            <v>BN50 8TQ</v>
          </cell>
          <cell r="F100" t="str">
            <v>Providing financial aid during a time of crisis</v>
          </cell>
          <cell r="G100">
            <v>1386.64</v>
          </cell>
          <cell r="H100">
            <v>45176</v>
          </cell>
          <cell r="I100" t="str">
            <v>4. Customer/family fleeing from a violent or abusive relationship</v>
          </cell>
          <cell r="K100" t="str">
            <v>Clothing</v>
          </cell>
          <cell r="N100" t="str">
            <v>Crisis Grant</v>
          </cell>
          <cell r="O100">
            <v>45176</v>
          </cell>
          <cell r="P100">
            <v>45269</v>
          </cell>
        </row>
        <row r="101">
          <cell r="A101" t="str">
            <v>E23-00111W</v>
          </cell>
          <cell r="C101" t="str">
            <v>E23-00111W</v>
          </cell>
          <cell r="D101" t="str">
            <v>B67 7BY</v>
          </cell>
          <cell r="F101" t="str">
            <v>Helping to alleviate financial hardship</v>
          </cell>
          <cell r="G101">
            <v>300</v>
          </cell>
          <cell r="H101">
            <v>45176</v>
          </cell>
          <cell r="I101" t="str">
            <v>1. Customer (or family member residing with them) with a diagnosed condition or disability (physical and/or sensory and/or behavioural)</v>
          </cell>
          <cell r="K101" t="str">
            <v xml:space="preserve">Furniture </v>
          </cell>
          <cell r="L101" t="str">
            <v>Clothing</v>
          </cell>
          <cell r="N101" t="str">
            <v>Hardship Grant</v>
          </cell>
          <cell r="O101">
            <v>45176</v>
          </cell>
          <cell r="P101">
            <v>45362</v>
          </cell>
        </row>
        <row r="102">
          <cell r="A102" t="str">
            <v>E23-00112W</v>
          </cell>
          <cell r="C102" t="str">
            <v>E23-00112W</v>
          </cell>
          <cell r="D102" t="str">
            <v>CB9 9NN</v>
          </cell>
          <cell r="F102" t="str">
            <v>Helping to alleviate financial hardship</v>
          </cell>
          <cell r="G102">
            <v>953</v>
          </cell>
          <cell r="H102">
            <v>45176</v>
          </cell>
          <cell r="I102" t="str">
            <v>2. Customer receiving medication and/or therapy for a mental health condition or substance addiction</v>
          </cell>
          <cell r="K102" t="str">
            <v>Appliances</v>
          </cell>
          <cell r="N102" t="str">
            <v>Hardship Grant</v>
          </cell>
          <cell r="O102">
            <v>45176</v>
          </cell>
          <cell r="P102">
            <v>45178</v>
          </cell>
        </row>
        <row r="103">
          <cell r="A103" t="str">
            <v>E23-00113W</v>
          </cell>
          <cell r="C103" t="str">
            <v>E23-00113W</v>
          </cell>
          <cell r="D103" t="str">
            <v>BN50 8TQ</v>
          </cell>
          <cell r="F103" t="str">
            <v>Providing financial aid during a time of crisis</v>
          </cell>
          <cell r="G103">
            <v>543</v>
          </cell>
          <cell r="H103">
            <v>45177</v>
          </cell>
          <cell r="I103" t="str">
            <v>4. Customer/family fleeing from a violent or abusive relationship</v>
          </cell>
          <cell r="K103" t="str">
            <v>Clothing</v>
          </cell>
          <cell r="L103" t="str">
            <v>Food Vouchers</v>
          </cell>
          <cell r="N103" t="str">
            <v>Crisis Grant</v>
          </cell>
          <cell r="O103">
            <v>45177</v>
          </cell>
          <cell r="P103">
            <v>45269</v>
          </cell>
        </row>
        <row r="104">
          <cell r="A104" t="str">
            <v>E23-00114W</v>
          </cell>
          <cell r="C104" t="str">
            <v>E23-00114W</v>
          </cell>
          <cell r="D104" t="str">
            <v>CV34 5PE</v>
          </cell>
          <cell r="F104" t="str">
            <v>Helping to alleviate financial hardship</v>
          </cell>
          <cell r="G104">
            <v>854</v>
          </cell>
          <cell r="H104">
            <v>45183</v>
          </cell>
          <cell r="I104" t="str">
            <v>1. Customer (or family member residing with them) with a diagnosed condition or disability (physical and/or sensory and/or behavioural)</v>
          </cell>
          <cell r="K104" t="str">
            <v>Appliances</v>
          </cell>
          <cell r="L104" t="str">
            <v>Voucher for small household items</v>
          </cell>
          <cell r="N104" t="str">
            <v>Hardship Grant</v>
          </cell>
          <cell r="O104">
            <v>45183</v>
          </cell>
          <cell r="P104">
            <v>45268</v>
          </cell>
        </row>
        <row r="105">
          <cell r="A105" t="str">
            <v>E23-00115W</v>
          </cell>
          <cell r="C105" t="str">
            <v>E23-00115W</v>
          </cell>
          <cell r="D105" t="str">
            <v>RG30 3NZ</v>
          </cell>
          <cell r="F105" t="str">
            <v>Helping to alleviate financial hardship</v>
          </cell>
          <cell r="G105">
            <v>940.99</v>
          </cell>
          <cell r="H105">
            <v>45204</v>
          </cell>
          <cell r="I105" t="str">
            <v>7. Customer where there is a child/ren in receipt of means-tested free school meals</v>
          </cell>
          <cell r="K105" t="str">
            <v>Appliances</v>
          </cell>
          <cell r="L105" t="str">
            <v>Food Vouchers</v>
          </cell>
          <cell r="N105" t="str">
            <v>Hardship Grant</v>
          </cell>
          <cell r="O105">
            <v>45204</v>
          </cell>
          <cell r="P105">
            <v>45268</v>
          </cell>
        </row>
        <row r="106">
          <cell r="A106" t="str">
            <v>E23-00117W</v>
          </cell>
          <cell r="C106" t="str">
            <v>E23-00117W</v>
          </cell>
          <cell r="D106" t="str">
            <v>SO50 4RQ</v>
          </cell>
          <cell r="F106" t="str">
            <v>Helping to alleviate financial hardship</v>
          </cell>
          <cell r="G106">
            <v>533.98</v>
          </cell>
          <cell r="H106">
            <v>45183</v>
          </cell>
          <cell r="I106" t="str">
            <v>1. Customer (or family member residing with them) with a diagnosed condition or disability (physical and/or sensory and/or behavioural)</v>
          </cell>
          <cell r="K106" t="str">
            <v>Appliances</v>
          </cell>
          <cell r="L106" t="str">
            <v>Food Vouchers</v>
          </cell>
          <cell r="N106" t="str">
            <v>Hardship Grant</v>
          </cell>
          <cell r="O106">
            <v>45183</v>
          </cell>
          <cell r="P106">
            <v>45271</v>
          </cell>
        </row>
        <row r="107">
          <cell r="A107" t="str">
            <v>E23-00118W</v>
          </cell>
          <cell r="C107" t="str">
            <v>E23-00118W</v>
          </cell>
          <cell r="D107" t="str">
            <v>SO15 3SE</v>
          </cell>
          <cell r="F107" t="str">
            <v>Helping to alleviate financial hardship</v>
          </cell>
          <cell r="G107">
            <v>991.97</v>
          </cell>
          <cell r="H107">
            <v>45184</v>
          </cell>
          <cell r="I107" t="str">
            <v>9. Customer/family is in the UK as part of an official Government scheme supporting the resettlement of Refugees and Asylum Seekers (e.g. Ukraine or ACRS)</v>
          </cell>
          <cell r="K107" t="str">
            <v>Appliances</v>
          </cell>
          <cell r="N107" t="str">
            <v>Hardship Grant</v>
          </cell>
          <cell r="O107">
            <v>45184</v>
          </cell>
          <cell r="P107">
            <v>45268</v>
          </cell>
        </row>
        <row r="108">
          <cell r="A108" t="str">
            <v>E23-00119W</v>
          </cell>
          <cell r="C108" t="str">
            <v>E23-00119W</v>
          </cell>
          <cell r="D108" t="str">
            <v>HR6 9NF</v>
          </cell>
          <cell r="F108" t="str">
            <v>Helping to alleviate financial hardship</v>
          </cell>
          <cell r="G108">
            <v>415.99</v>
          </cell>
          <cell r="H108">
            <v>45183</v>
          </cell>
          <cell r="I108" t="str">
            <v>2. Customer receiving medication and/or therapy for a mental health condition or substance addiction</v>
          </cell>
          <cell r="K108" t="str">
            <v>Appliances</v>
          </cell>
          <cell r="N108" t="str">
            <v>Hardship Grant</v>
          </cell>
          <cell r="O108">
            <v>45183</v>
          </cell>
          <cell r="P108">
            <v>45334</v>
          </cell>
        </row>
        <row r="109">
          <cell r="A109" t="str">
            <v>E23-00120W</v>
          </cell>
          <cell r="C109" t="str">
            <v>E23-00120W</v>
          </cell>
          <cell r="D109" t="str">
            <v>SN1 5JE</v>
          </cell>
          <cell r="F109" t="str">
            <v>Helping to alleviate financial hardship</v>
          </cell>
          <cell r="G109">
            <v>990</v>
          </cell>
          <cell r="H109">
            <v>45184</v>
          </cell>
          <cell r="I109" t="str">
            <v>3  Customer/family moving from homelessness/supported living into independent living</v>
          </cell>
          <cell r="K109" t="str">
            <v>Appliances</v>
          </cell>
          <cell r="N109" t="str">
            <v>Hardship Grant</v>
          </cell>
          <cell r="O109">
            <v>45184</v>
          </cell>
          <cell r="P109">
            <v>45269</v>
          </cell>
        </row>
        <row r="110">
          <cell r="A110" t="str">
            <v>E23-00121W</v>
          </cell>
          <cell r="C110" t="str">
            <v>E23-00121W</v>
          </cell>
          <cell r="D110" t="str">
            <v>WR15 8DQ</v>
          </cell>
          <cell r="F110" t="str">
            <v>Helping to alleviate financial hardship</v>
          </cell>
          <cell r="G110">
            <v>991</v>
          </cell>
          <cell r="H110">
            <v>45184</v>
          </cell>
          <cell r="I110" t="str">
            <v>1. Customer (or family member residing with them) with a diagnosed condition or disability (physical and/or sensory and/or behavioural)</v>
          </cell>
          <cell r="K110" t="str">
            <v>Appliances</v>
          </cell>
          <cell r="L110" t="str">
            <v>Food Vouchers</v>
          </cell>
          <cell r="N110" t="str">
            <v>Hardship Grant</v>
          </cell>
          <cell r="O110">
            <v>45184</v>
          </cell>
          <cell r="P110">
            <v>45467</v>
          </cell>
        </row>
        <row r="111">
          <cell r="A111" t="str">
            <v>E23-00122W</v>
          </cell>
          <cell r="C111" t="str">
            <v>E23-00122W</v>
          </cell>
          <cell r="D111" t="str">
            <v>TA6 5HE</v>
          </cell>
          <cell r="F111" t="str">
            <v>Helping to alleviate financial hardship</v>
          </cell>
          <cell r="G111">
            <v>962</v>
          </cell>
          <cell r="H111">
            <v>45188</v>
          </cell>
          <cell r="I111" t="str">
            <v>7. Customer where there is a child/ren in receipt of means-tested free school meals</v>
          </cell>
          <cell r="K111" t="str">
            <v>Utility Vouchers</v>
          </cell>
          <cell r="L111" t="str">
            <v>Clothing</v>
          </cell>
          <cell r="M111" t="str">
            <v>Food Vouchers</v>
          </cell>
          <cell r="N111" t="str">
            <v>Hardship Grant</v>
          </cell>
          <cell r="O111">
            <v>45188</v>
          </cell>
          <cell r="P111">
            <v>45268</v>
          </cell>
        </row>
        <row r="112">
          <cell r="A112" t="str">
            <v>E23-00123W</v>
          </cell>
          <cell r="C112" t="str">
            <v>E23-00123W</v>
          </cell>
          <cell r="D112" t="str">
            <v>B66 4LQ</v>
          </cell>
          <cell r="F112" t="str">
            <v>Helping to alleviate financial hardship</v>
          </cell>
          <cell r="G112">
            <v>960</v>
          </cell>
          <cell r="H112">
            <v>45184</v>
          </cell>
          <cell r="I112" t="str">
            <v>3  Customer/family moving from homelessness/supported living into independent living</v>
          </cell>
          <cell r="J112" t="str">
            <v>4. Customer/family fleeing from a violent or abusive relationship</v>
          </cell>
          <cell r="K112" t="str">
            <v>Appliances</v>
          </cell>
          <cell r="N112" t="str">
            <v>Hardship Grant</v>
          </cell>
          <cell r="O112">
            <v>45184</v>
          </cell>
          <cell r="P112">
            <v>45268</v>
          </cell>
        </row>
        <row r="113">
          <cell r="A113" t="str">
            <v>E23-00124W</v>
          </cell>
          <cell r="C113" t="str">
            <v>E23-00124W</v>
          </cell>
          <cell r="D113" t="str">
            <v>SO15 3DR</v>
          </cell>
          <cell r="F113" t="str">
            <v>Helping to alleviate financial hardship</v>
          </cell>
          <cell r="G113">
            <v>766</v>
          </cell>
          <cell r="H113">
            <v>45184</v>
          </cell>
          <cell r="I113" t="str">
            <v>7. Customer where there is a child/ren in receipt of means-tested free school meals</v>
          </cell>
          <cell r="K113" t="str">
            <v>Appliances</v>
          </cell>
          <cell r="N113" t="str">
            <v>Hardship Grant</v>
          </cell>
          <cell r="O113">
            <v>45184</v>
          </cell>
          <cell r="P113">
            <v>45269</v>
          </cell>
        </row>
        <row r="114">
          <cell r="A114" t="str">
            <v>E23-00127W</v>
          </cell>
          <cell r="C114" t="str">
            <v>E23-00127W</v>
          </cell>
          <cell r="D114" t="str">
            <v>SO18 5SE</v>
          </cell>
          <cell r="F114" t="str">
            <v>Helping to alleviate financial hardship</v>
          </cell>
          <cell r="G114">
            <v>999.6</v>
          </cell>
          <cell r="H114">
            <v>45196</v>
          </cell>
          <cell r="I114" t="str">
            <v>1. Customer (or family member residing with them) with a diagnosed condition or disability (physical and/or sensory and/or behavioural)</v>
          </cell>
          <cell r="K114" t="str">
            <v>Food Vouchers</v>
          </cell>
          <cell r="L114" t="str">
            <v>Utility Vouchers</v>
          </cell>
          <cell r="N114" t="str">
            <v>Hardship Grant</v>
          </cell>
          <cell r="O114">
            <v>45196</v>
          </cell>
          <cell r="P114">
            <v>45268</v>
          </cell>
        </row>
        <row r="115">
          <cell r="A115" t="str">
            <v>E23-00128W</v>
          </cell>
          <cell r="C115" t="str">
            <v>E23-00128W</v>
          </cell>
          <cell r="D115" t="str">
            <v>SN9 5QE</v>
          </cell>
          <cell r="F115" t="str">
            <v>Helping to alleviate financial hardship</v>
          </cell>
          <cell r="G115">
            <v>1104.98</v>
          </cell>
          <cell r="H115">
            <v>45184</v>
          </cell>
          <cell r="I115" t="str">
            <v>2. Customer receiving medication and/or therapy for a mental health condition or substance addiction</v>
          </cell>
          <cell r="K115" t="str">
            <v>Appliances</v>
          </cell>
          <cell r="N115" t="str">
            <v>Hardship Grant</v>
          </cell>
          <cell r="O115">
            <v>45184</v>
          </cell>
          <cell r="P115">
            <v>45269</v>
          </cell>
        </row>
        <row r="116">
          <cell r="A116" t="str">
            <v>E23-00129W</v>
          </cell>
          <cell r="C116" t="str">
            <v>E23-00129W</v>
          </cell>
          <cell r="D116" t="str">
            <v>SN1 4AS</v>
          </cell>
          <cell r="F116" t="str">
            <v>Helping to alleviate financial hardship</v>
          </cell>
          <cell r="G116">
            <v>957.11</v>
          </cell>
          <cell r="H116">
            <v>45195</v>
          </cell>
          <cell r="I116" t="str">
            <v>3  Customer/family moving from homelessness/supported living into independent living</v>
          </cell>
          <cell r="K116" t="str">
            <v>Food Vouchers</v>
          </cell>
          <cell r="L116" t="str">
            <v xml:space="preserve">Furniture </v>
          </cell>
          <cell r="M116" t="str">
            <v>Voucher for small household items</v>
          </cell>
          <cell r="N116" t="str">
            <v>Hardship Grant</v>
          </cell>
          <cell r="O116">
            <v>45195</v>
          </cell>
          <cell r="P116">
            <v>45300</v>
          </cell>
        </row>
        <row r="117">
          <cell r="A117" t="str">
            <v>E23-00130W</v>
          </cell>
          <cell r="C117" t="str">
            <v>E23-00130W</v>
          </cell>
          <cell r="D117" t="str">
            <v>PO19 6GN</v>
          </cell>
          <cell r="F117" t="str">
            <v>Helping to alleviate financial hardship</v>
          </cell>
          <cell r="G117">
            <v>960</v>
          </cell>
          <cell r="H117">
            <v>45197</v>
          </cell>
          <cell r="I117" t="str">
            <v>1. Customer (or family member residing with them) with a diagnosed condition or disability (physical and/or sensory and/or behavioural)</v>
          </cell>
          <cell r="J117" t="str">
            <v>4. Customer/family fleeing from a violent or abusive relationship</v>
          </cell>
          <cell r="K117" t="str">
            <v>Appliances</v>
          </cell>
          <cell r="L117" t="str">
            <v>Food Vouchers</v>
          </cell>
          <cell r="N117" t="str">
            <v>Hardship Grant</v>
          </cell>
          <cell r="O117">
            <v>45197</v>
          </cell>
          <cell r="P117">
            <v>45330</v>
          </cell>
        </row>
        <row r="118">
          <cell r="A118" t="str">
            <v>E23-00131W</v>
          </cell>
          <cell r="C118" t="str">
            <v>E23-00131W</v>
          </cell>
          <cell r="D118" t="str">
            <v>MK42 6GQ</v>
          </cell>
          <cell r="F118" t="str">
            <v>Helping to alleviate financial hardship</v>
          </cell>
          <cell r="G118">
            <v>925.07</v>
          </cell>
          <cell r="H118">
            <v>45189</v>
          </cell>
          <cell r="I118" t="str">
            <v>3  Customer/family moving from homelessness/supported living into independent living</v>
          </cell>
          <cell r="J118" t="str">
            <v>4. Customer/family fleeing from a violent or abusive relationship</v>
          </cell>
          <cell r="K118" t="str">
            <v xml:space="preserve">Furniture </v>
          </cell>
          <cell r="N118" t="str">
            <v>Hardship Grant</v>
          </cell>
          <cell r="O118">
            <v>45189</v>
          </cell>
          <cell r="P118">
            <v>45330</v>
          </cell>
        </row>
        <row r="119">
          <cell r="A119" t="str">
            <v>E23-00132W</v>
          </cell>
          <cell r="C119" t="str">
            <v>E23-00132W</v>
          </cell>
          <cell r="D119" t="str">
            <v>WR15 8DQ</v>
          </cell>
          <cell r="F119" t="str">
            <v>Helping to alleviate financial hardship</v>
          </cell>
          <cell r="G119">
            <v>960</v>
          </cell>
          <cell r="H119">
            <v>45189</v>
          </cell>
          <cell r="I119" t="str">
            <v>2. Customer receiving medication and/or therapy for a mental health condition or substance addiction</v>
          </cell>
          <cell r="K119" t="str">
            <v>Food Vouchers</v>
          </cell>
          <cell r="L119" t="str">
            <v>Utility Vouchers</v>
          </cell>
          <cell r="N119" t="str">
            <v>Hardship Grant</v>
          </cell>
          <cell r="O119">
            <v>45189</v>
          </cell>
          <cell r="P119">
            <v>45268</v>
          </cell>
        </row>
        <row r="120">
          <cell r="A120" t="str">
            <v>E23-00133W</v>
          </cell>
          <cell r="C120" t="str">
            <v>E23-00133W</v>
          </cell>
          <cell r="D120" t="str">
            <v>WF9 2JT</v>
          </cell>
          <cell r="F120" t="str">
            <v>Helping to alleviate financial hardship</v>
          </cell>
          <cell r="G120">
            <v>1027</v>
          </cell>
          <cell r="H120">
            <v>45190</v>
          </cell>
          <cell r="I120" t="str">
            <v>2. Customer receiving medication and/or therapy for a mental health condition or substance addiction</v>
          </cell>
          <cell r="K120" t="str">
            <v xml:space="preserve">Furniture </v>
          </cell>
          <cell r="N120" t="str">
            <v>Hardship Grant</v>
          </cell>
          <cell r="O120">
            <v>45190</v>
          </cell>
          <cell r="P120">
            <v>45269</v>
          </cell>
        </row>
        <row r="121">
          <cell r="A121" t="str">
            <v>E23-00134W</v>
          </cell>
          <cell r="C121" t="str">
            <v>E23-00134W</v>
          </cell>
          <cell r="D121" t="str">
            <v>SN10 2FH</v>
          </cell>
          <cell r="F121" t="str">
            <v>Helping to alleviate financial hardship</v>
          </cell>
          <cell r="G121">
            <v>923.15</v>
          </cell>
          <cell r="H121">
            <v>45189</v>
          </cell>
          <cell r="I121" t="str">
            <v>2. Customer receiving medication and/or therapy for a mental health condition or substance addiction</v>
          </cell>
          <cell r="K121" t="str">
            <v>Food Vouchers</v>
          </cell>
          <cell r="L121" t="str">
            <v>Utility Vouchers</v>
          </cell>
          <cell r="N121" t="str">
            <v>Hardship Grant</v>
          </cell>
          <cell r="O121">
            <v>45189</v>
          </cell>
          <cell r="P121">
            <v>45268</v>
          </cell>
        </row>
        <row r="122">
          <cell r="A122" t="str">
            <v>E23-00135W</v>
          </cell>
          <cell r="C122" t="str">
            <v>E23-00135W</v>
          </cell>
          <cell r="D122" t="str">
            <v>BN26 6FW</v>
          </cell>
          <cell r="F122" t="str">
            <v>Helping to alleviate financial hardship</v>
          </cell>
          <cell r="G122">
            <v>989.11</v>
          </cell>
          <cell r="H122">
            <v>45189</v>
          </cell>
          <cell r="I122" t="str">
            <v>2. Customer receiving medication and/or therapy for a mental health condition or substance addiction</v>
          </cell>
          <cell r="K122" t="str">
            <v>Appliances</v>
          </cell>
          <cell r="N122" t="str">
            <v>Hardship Grant</v>
          </cell>
          <cell r="O122">
            <v>45189</v>
          </cell>
          <cell r="P122">
            <v>45268</v>
          </cell>
        </row>
        <row r="123">
          <cell r="A123" t="str">
            <v>E23-00136W</v>
          </cell>
          <cell r="C123" t="str">
            <v>E23-00136W</v>
          </cell>
          <cell r="D123" t="str">
            <v>NN5 5LU</v>
          </cell>
          <cell r="F123" t="str">
            <v>Helping to alleviate financial hardship</v>
          </cell>
          <cell r="G123">
            <v>1000</v>
          </cell>
          <cell r="H123">
            <v>45190</v>
          </cell>
          <cell r="I123" t="str">
            <v>7. Customer where there is a child/ren in receipt of means-tested free school meals</v>
          </cell>
          <cell r="K123" t="str">
            <v xml:space="preserve">Furniture </v>
          </cell>
          <cell r="L123" t="str">
            <v>Clothing</v>
          </cell>
          <cell r="N123" t="str">
            <v>Hardship Grant</v>
          </cell>
          <cell r="O123">
            <v>45190</v>
          </cell>
          <cell r="P123">
            <v>45269</v>
          </cell>
        </row>
        <row r="124">
          <cell r="A124" t="str">
            <v>E23-00137W</v>
          </cell>
          <cell r="C124" t="str">
            <v>E23-00137W</v>
          </cell>
          <cell r="D124" t="str">
            <v>SG19 1AP</v>
          </cell>
          <cell r="F124" t="str">
            <v>Helping to alleviate financial hardship</v>
          </cell>
          <cell r="G124">
            <v>998</v>
          </cell>
          <cell r="H124">
            <v>45190</v>
          </cell>
          <cell r="I124" t="str">
            <v>2. Customer receiving medication and/or therapy for a mental health condition or substance addiction</v>
          </cell>
          <cell r="K124" t="str">
            <v xml:space="preserve">Furniture </v>
          </cell>
          <cell r="N124" t="str">
            <v>Hardship Grant</v>
          </cell>
          <cell r="O124">
            <v>45190</v>
          </cell>
          <cell r="P124">
            <v>45269</v>
          </cell>
        </row>
        <row r="125">
          <cell r="A125" t="str">
            <v>E23-00138W</v>
          </cell>
          <cell r="C125" t="str">
            <v>E23-00138W</v>
          </cell>
          <cell r="D125" t="str">
            <v>CV36 4RL</v>
          </cell>
          <cell r="F125" t="str">
            <v>Helping to alleviate financial hardship</v>
          </cell>
          <cell r="G125">
            <v>954.7</v>
          </cell>
          <cell r="H125">
            <v>45188</v>
          </cell>
          <cell r="I125" t="str">
            <v>1. Customer (or family member residing with them) with a diagnosed condition or disability (physical and/or sensory and/or behavioural)</v>
          </cell>
          <cell r="K125" t="str">
            <v>Food Vouchers</v>
          </cell>
          <cell r="L125" t="str">
            <v>Utility Vouchers</v>
          </cell>
          <cell r="N125" t="str">
            <v>Hardship Grant</v>
          </cell>
          <cell r="O125">
            <v>45188</v>
          </cell>
          <cell r="P125">
            <v>45269</v>
          </cell>
        </row>
        <row r="126">
          <cell r="A126" t="str">
            <v>E23-00140W</v>
          </cell>
          <cell r="C126" t="str">
            <v>E23-00140W</v>
          </cell>
          <cell r="D126" t="str">
            <v>SO19 9TN</v>
          </cell>
          <cell r="F126" t="str">
            <v>Helping to alleviate financial hardship</v>
          </cell>
          <cell r="G126">
            <v>942</v>
          </cell>
          <cell r="H126">
            <v>45190</v>
          </cell>
          <cell r="I126" t="str">
            <v>2. Customer receiving medication and/or therapy for a mental health condition or substance addiction</v>
          </cell>
          <cell r="K126" t="str">
            <v>Appliances</v>
          </cell>
          <cell r="L126" t="str">
            <v>Clothing</v>
          </cell>
          <cell r="N126" t="str">
            <v>Hardship Grant</v>
          </cell>
          <cell r="O126">
            <v>45190</v>
          </cell>
          <cell r="P126">
            <v>45269</v>
          </cell>
        </row>
        <row r="127">
          <cell r="A127" t="str">
            <v>E23-00141W</v>
          </cell>
          <cell r="C127" t="str">
            <v>E23-00141W</v>
          </cell>
          <cell r="D127" t="str">
            <v>BA3 4TN</v>
          </cell>
          <cell r="F127" t="str">
            <v>Helping to alleviate financial hardship</v>
          </cell>
          <cell r="G127">
            <v>1007</v>
          </cell>
          <cell r="H127">
            <v>45190</v>
          </cell>
          <cell r="I127" t="str">
            <v>3  Customer/family moving from homelessness/supported living into independent living</v>
          </cell>
          <cell r="K127" t="str">
            <v>Appliances</v>
          </cell>
          <cell r="N127" t="str">
            <v>Hardship Grant</v>
          </cell>
          <cell r="O127">
            <v>45190</v>
          </cell>
          <cell r="P127">
            <v>45272</v>
          </cell>
        </row>
        <row r="128">
          <cell r="A128" t="str">
            <v>E23-00142W</v>
          </cell>
          <cell r="C128" t="str">
            <v>E23-00142W</v>
          </cell>
          <cell r="D128" t="str">
            <v>BS23 3HH</v>
          </cell>
          <cell r="F128" t="str">
            <v>Helping to alleviate financial hardship</v>
          </cell>
          <cell r="G128">
            <v>1262.4000000000001</v>
          </cell>
          <cell r="H128">
            <v>45190</v>
          </cell>
          <cell r="I128" t="str">
            <v>3  Customer/family moving from homelessness/supported living into independent living</v>
          </cell>
          <cell r="K128" t="str">
            <v>Appliances</v>
          </cell>
          <cell r="N128" t="str">
            <v>Hardship Grant</v>
          </cell>
          <cell r="O128">
            <v>45190</v>
          </cell>
          <cell r="P128">
            <v>45269</v>
          </cell>
        </row>
        <row r="129">
          <cell r="A129" t="str">
            <v>E23-00143W</v>
          </cell>
          <cell r="C129" t="str">
            <v>E23-00143W</v>
          </cell>
          <cell r="D129" t="str">
            <v>WR15 8BU</v>
          </cell>
          <cell r="F129" t="str">
            <v>Helping to alleviate financial hardship</v>
          </cell>
          <cell r="G129">
            <v>833.01</v>
          </cell>
          <cell r="H129">
            <v>45189</v>
          </cell>
          <cell r="I129" t="str">
            <v>3  Customer/family moving from homelessness/supported living into independent living</v>
          </cell>
          <cell r="K129" t="str">
            <v>Appliances</v>
          </cell>
          <cell r="N129" t="str">
            <v>Hardship Grant</v>
          </cell>
          <cell r="O129">
            <v>45189</v>
          </cell>
          <cell r="P129">
            <v>45268</v>
          </cell>
        </row>
        <row r="130">
          <cell r="A130" t="str">
            <v>E23-00144W</v>
          </cell>
          <cell r="C130" t="str">
            <v>E23-00144W</v>
          </cell>
          <cell r="D130" t="str">
            <v>RG22 4LL</v>
          </cell>
          <cell r="F130" t="str">
            <v xml:space="preserve">Providing new flooring </v>
          </cell>
          <cell r="G130">
            <v>926</v>
          </cell>
          <cell r="H130">
            <v>45196</v>
          </cell>
          <cell r="I130" t="str">
            <v>1. Customer (or family member residing with them) with a diagnosed condition or disability (physical and/or sensory and/or behavioural)</v>
          </cell>
          <cell r="K130" t="str">
            <v>Flooring</v>
          </cell>
          <cell r="N130" t="str">
            <v>Flooring Grant</v>
          </cell>
          <cell r="O130">
            <v>45196</v>
          </cell>
          <cell r="P130">
            <v>45268</v>
          </cell>
        </row>
        <row r="131">
          <cell r="A131" t="str">
            <v>E23-00145W</v>
          </cell>
          <cell r="C131" t="str">
            <v>E23-00145W</v>
          </cell>
          <cell r="D131" t="str">
            <v>CV11 6AF</v>
          </cell>
          <cell r="F131" t="str">
            <v>Helping to alleviate financial hardship</v>
          </cell>
          <cell r="G131">
            <v>991.85</v>
          </cell>
          <cell r="H131">
            <v>45191</v>
          </cell>
          <cell r="I131" t="str">
            <v>6d. Customer/family under the care of Social Services (Adult or Children’s - FH</v>
          </cell>
          <cell r="J131" t="str">
            <v>1. Customer (or family member residing with them) with a diagnosed condition or disability (physical and/or sensory and/or behavioural)</v>
          </cell>
          <cell r="K131" t="str">
            <v xml:space="preserve">Furniture </v>
          </cell>
          <cell r="L131" t="str">
            <v>Clothing</v>
          </cell>
          <cell r="N131" t="str">
            <v>Hardship Grant</v>
          </cell>
          <cell r="O131">
            <v>45191</v>
          </cell>
          <cell r="P131">
            <v>45297</v>
          </cell>
        </row>
        <row r="132">
          <cell r="A132" t="str">
            <v>E23-00146W</v>
          </cell>
          <cell r="C132" t="str">
            <v>E23-00146W</v>
          </cell>
          <cell r="D132" t="str">
            <v>EX20 1XT</v>
          </cell>
          <cell r="F132" t="str">
            <v>Helping to alleviate financial hardship</v>
          </cell>
          <cell r="G132">
            <v>975.39</v>
          </cell>
          <cell r="H132">
            <v>45192</v>
          </cell>
          <cell r="I132" t="str">
            <v>3  Customer/family moving from homelessness/supported living into independent living</v>
          </cell>
          <cell r="K132" t="str">
            <v>Appliances</v>
          </cell>
          <cell r="N132" t="str">
            <v>Hardship Grant</v>
          </cell>
          <cell r="O132">
            <v>45192</v>
          </cell>
          <cell r="P132">
            <v>45268</v>
          </cell>
        </row>
        <row r="133">
          <cell r="A133" t="str">
            <v>E23-00149W</v>
          </cell>
          <cell r="C133" t="str">
            <v>E23-00149W</v>
          </cell>
          <cell r="D133" t="str">
            <v>CV31 1HS</v>
          </cell>
          <cell r="F133" t="str">
            <v>Helping to alleviate financial hardship</v>
          </cell>
          <cell r="G133">
            <v>876</v>
          </cell>
          <cell r="H133">
            <v>45196</v>
          </cell>
          <cell r="I133" t="str">
            <v>2. Customer receiving medication and/or therapy for a mental health condition or substance addiction</v>
          </cell>
          <cell r="K133" t="str">
            <v xml:space="preserve">Furniture </v>
          </cell>
          <cell r="L133" t="str">
            <v>Clothing</v>
          </cell>
          <cell r="M133" t="str">
            <v>Voucher for small household items</v>
          </cell>
          <cell r="N133" t="str">
            <v>Hardship Grant</v>
          </cell>
          <cell r="O133">
            <v>45196</v>
          </cell>
          <cell r="P133">
            <v>45268</v>
          </cell>
        </row>
        <row r="134">
          <cell r="A134" t="str">
            <v>E23-00150W</v>
          </cell>
          <cell r="C134" t="str">
            <v>E23-00150W</v>
          </cell>
          <cell r="D134" t="str">
            <v>BH14 9BA</v>
          </cell>
          <cell r="F134" t="str">
            <v>Helping to alleviate financial hardship</v>
          </cell>
          <cell r="G134">
            <v>250</v>
          </cell>
          <cell r="H134">
            <v>45196</v>
          </cell>
          <cell r="I134" t="str">
            <v>2. Customer receiving medication and/or therapy for a mental health condition or substance addiction</v>
          </cell>
          <cell r="K134" t="str">
            <v>Food Vouchers</v>
          </cell>
          <cell r="L134" t="str">
            <v xml:space="preserve">Furniture </v>
          </cell>
          <cell r="N134" t="str">
            <v>Hardship Grant</v>
          </cell>
          <cell r="O134">
            <v>45196</v>
          </cell>
          <cell r="P134">
            <v>45282</v>
          </cell>
        </row>
        <row r="135">
          <cell r="A135" t="str">
            <v>E23-00151W</v>
          </cell>
          <cell r="C135" t="str">
            <v>E23-00151W</v>
          </cell>
          <cell r="D135" t="str">
            <v>BN21 1LY</v>
          </cell>
          <cell r="F135" t="str">
            <v>Helping to alleviate financial hardship</v>
          </cell>
          <cell r="G135">
            <v>960</v>
          </cell>
          <cell r="H135">
            <v>45195</v>
          </cell>
          <cell r="I135" t="str">
            <v>1. Customer (or family member residing with them) with a diagnosed condition or disability (physical and/or sensory and/or behavioural)</v>
          </cell>
          <cell r="J135" t="str">
            <v>4. Customer/family fleeing from a violent or abusive relationship</v>
          </cell>
          <cell r="K135" t="str">
            <v>Appliances</v>
          </cell>
          <cell r="N135" t="str">
            <v>Hardship Grant</v>
          </cell>
          <cell r="O135">
            <v>45195</v>
          </cell>
          <cell r="P135">
            <v>45313</v>
          </cell>
        </row>
        <row r="136">
          <cell r="A136" t="str">
            <v>E23-00152W</v>
          </cell>
          <cell r="C136" t="str">
            <v>E23-00152W</v>
          </cell>
          <cell r="D136" t="str">
            <v>CV10 9RF</v>
          </cell>
          <cell r="F136" t="str">
            <v>Providing financial aid after an impactful incident</v>
          </cell>
          <cell r="G136">
            <v>1000</v>
          </cell>
          <cell r="H136">
            <v>45219</v>
          </cell>
          <cell r="I136" t="str">
            <v>2. Customer receiving medication and/or therapy for a mental health condition or substance addiction</v>
          </cell>
          <cell r="K136" t="str">
            <v>Voucher for small household items</v>
          </cell>
          <cell r="N136" t="str">
            <v>Critical Incident Grant</v>
          </cell>
          <cell r="O136">
            <v>45219</v>
          </cell>
          <cell r="P136">
            <v>45362</v>
          </cell>
        </row>
        <row r="137">
          <cell r="A137" t="str">
            <v>E23-00153W</v>
          </cell>
          <cell r="C137" t="str">
            <v>E23-00153W</v>
          </cell>
          <cell r="D137" t="str">
            <v>B67 7QJ</v>
          </cell>
          <cell r="F137" t="str">
            <v>Helping to alleviate financial hardship</v>
          </cell>
          <cell r="G137">
            <v>2500</v>
          </cell>
          <cell r="H137">
            <v>45197</v>
          </cell>
          <cell r="I137" t="str">
            <v>1. Customer (or family member residing with them) with a diagnosed condition or disability (physical and/or sensory and/or behavioural)</v>
          </cell>
          <cell r="K137" t="str">
            <v>Food Vouchers</v>
          </cell>
          <cell r="L137" t="str">
            <v>Utility Vouchers</v>
          </cell>
          <cell r="N137" t="str">
            <v>Hardship Grant</v>
          </cell>
          <cell r="O137">
            <v>45197</v>
          </cell>
          <cell r="P137">
            <v>45268</v>
          </cell>
        </row>
        <row r="138">
          <cell r="A138" t="str">
            <v>E23-00154W</v>
          </cell>
          <cell r="C138" t="str">
            <v>E23-00154W</v>
          </cell>
          <cell r="D138" t="str">
            <v>SO19 2NY</v>
          </cell>
          <cell r="F138" t="str">
            <v>Helping to alleviate financial hardship</v>
          </cell>
          <cell r="G138">
            <v>926.13</v>
          </cell>
          <cell r="H138">
            <v>45197</v>
          </cell>
          <cell r="I138" t="str">
            <v>3  Customer/family moving from homelessness/supported living into independent living</v>
          </cell>
          <cell r="K138" t="str">
            <v>Appliances</v>
          </cell>
          <cell r="L138" t="str">
            <v>Food Vouchers</v>
          </cell>
          <cell r="N138" t="str">
            <v>Hardship Grant</v>
          </cell>
          <cell r="O138">
            <v>45197</v>
          </cell>
          <cell r="P138">
            <v>45268</v>
          </cell>
        </row>
        <row r="139">
          <cell r="A139" t="str">
            <v>E23-00155W</v>
          </cell>
          <cell r="C139" t="str">
            <v>E23-00155W</v>
          </cell>
          <cell r="D139" t="str">
            <v>GL5 1NR</v>
          </cell>
          <cell r="F139" t="str">
            <v>Providing financial aid after an impactful incident</v>
          </cell>
          <cell r="G139">
            <v>1000</v>
          </cell>
          <cell r="H139">
            <v>45201</v>
          </cell>
          <cell r="I139" t="str">
            <v>7. Customer where there is a child/ren in receipt of means-tested free school meals</v>
          </cell>
          <cell r="K139" t="str">
            <v>Funeral Costs</v>
          </cell>
          <cell r="N139" t="str">
            <v>Critical Incident Grant</v>
          </cell>
          <cell r="O139">
            <v>45201</v>
          </cell>
          <cell r="P139">
            <v>45269</v>
          </cell>
        </row>
        <row r="140">
          <cell r="A140" t="str">
            <v>E23-00158W</v>
          </cell>
          <cell r="C140" t="str">
            <v>E23-00158W</v>
          </cell>
          <cell r="D140" t="str">
            <v>BH9 2EL</v>
          </cell>
          <cell r="F140" t="str">
            <v>Helping to alleviate financial hardship</v>
          </cell>
          <cell r="G140">
            <v>1008</v>
          </cell>
          <cell r="H140">
            <v>45203</v>
          </cell>
          <cell r="I140" t="str">
            <v>6a. Customer/family under the care of Social Services (Adult or Children’s) - MH</v>
          </cell>
          <cell r="K140" t="str">
            <v>Appliances</v>
          </cell>
          <cell r="N140" t="str">
            <v>Hardship Grant</v>
          </cell>
          <cell r="O140">
            <v>45203</v>
          </cell>
          <cell r="P140">
            <v>45268</v>
          </cell>
        </row>
        <row r="141">
          <cell r="A141" t="str">
            <v>E23-00159W</v>
          </cell>
          <cell r="C141" t="str">
            <v>E23-00159W</v>
          </cell>
          <cell r="D141" t="str">
            <v>TA1 3AG</v>
          </cell>
          <cell r="F141" t="str">
            <v>Helping to alleviate financial hardship</v>
          </cell>
          <cell r="G141">
            <v>920</v>
          </cell>
          <cell r="H141">
            <v>45203</v>
          </cell>
          <cell r="I141" t="str">
            <v>8. Customer is in financial hardship and their household meets one of two criteria</v>
          </cell>
          <cell r="K141" t="str">
            <v>Food Vouchers</v>
          </cell>
          <cell r="L141" t="str">
            <v>Clothing</v>
          </cell>
          <cell r="N141" t="str">
            <v>Hardship Grant</v>
          </cell>
          <cell r="O141">
            <v>45203</v>
          </cell>
          <cell r="P141">
            <v>45268</v>
          </cell>
        </row>
        <row r="142">
          <cell r="A142" t="str">
            <v>E23-00160W</v>
          </cell>
          <cell r="C142" t="str">
            <v>E23-00160W</v>
          </cell>
          <cell r="D142" t="str">
            <v>DY2 0JJ</v>
          </cell>
          <cell r="F142" t="str">
            <v>Helping to alleviate financial hardship</v>
          </cell>
          <cell r="G142">
            <v>868.39</v>
          </cell>
          <cell r="H142">
            <v>45201</v>
          </cell>
          <cell r="I142" t="str">
            <v>2. Customer receiving medication and/or therapy for a mental health condition or substance addiction</v>
          </cell>
          <cell r="K142" t="str">
            <v>Food Vouchers</v>
          </cell>
          <cell r="L142" t="str">
            <v>Appliances</v>
          </cell>
          <cell r="M142" t="str">
            <v>Utility Vouchers</v>
          </cell>
          <cell r="N142" t="str">
            <v>Hardship Grant</v>
          </cell>
          <cell r="O142">
            <v>45201</v>
          </cell>
          <cell r="P142">
            <v>45269</v>
          </cell>
        </row>
        <row r="143">
          <cell r="A143" t="str">
            <v>E23-00161W</v>
          </cell>
          <cell r="C143" t="str">
            <v>E23-00161W</v>
          </cell>
          <cell r="D143" t="str">
            <v>DN7 4EW</v>
          </cell>
          <cell r="F143" t="str">
            <v>Helping to alleviate financial hardship</v>
          </cell>
          <cell r="G143">
            <v>990</v>
          </cell>
          <cell r="H143">
            <v>45202</v>
          </cell>
          <cell r="I143" t="str">
            <v>1. Customer (or family member residing with them) with a diagnosed condition or disability (physical and/or sensory and/or behavioural)</v>
          </cell>
          <cell r="K143" t="str">
            <v>Food Vouchers</v>
          </cell>
          <cell r="L143" t="str">
            <v>Utility Vouchers</v>
          </cell>
          <cell r="N143" t="str">
            <v>Hardship Grant</v>
          </cell>
          <cell r="O143">
            <v>45202</v>
          </cell>
          <cell r="P143">
            <v>45282</v>
          </cell>
        </row>
        <row r="144">
          <cell r="A144" t="str">
            <v>E23-00162W</v>
          </cell>
          <cell r="C144" t="str">
            <v>E23-00162W</v>
          </cell>
          <cell r="D144" t="str">
            <v>SN3 3PY</v>
          </cell>
          <cell r="F144" t="str">
            <v>Helping to alleviate financial hardship</v>
          </cell>
          <cell r="G144">
            <v>1019</v>
          </cell>
          <cell r="H144">
            <v>45202</v>
          </cell>
          <cell r="I144" t="str">
            <v>3  Customer/family moving from homelessness/supported living into independent living</v>
          </cell>
          <cell r="K144" t="str">
            <v xml:space="preserve">Furniture </v>
          </cell>
          <cell r="L144" t="str">
            <v>Food Vouchers</v>
          </cell>
          <cell r="N144" t="str">
            <v>Hardship Grant</v>
          </cell>
          <cell r="O144">
            <v>45202</v>
          </cell>
          <cell r="P144">
            <v>45295</v>
          </cell>
        </row>
        <row r="145">
          <cell r="A145" t="str">
            <v>E23-00163W</v>
          </cell>
          <cell r="C145" t="str">
            <v>E23-00163W</v>
          </cell>
          <cell r="D145" t="str">
            <v>B66 4NQ</v>
          </cell>
          <cell r="F145" t="str">
            <v>Helping to alleviate financial hardship</v>
          </cell>
          <cell r="G145">
            <v>642.29</v>
          </cell>
          <cell r="H145">
            <v>45203</v>
          </cell>
          <cell r="I145" t="str">
            <v>1. Customer (or family member residing with them) with a diagnosed condition or disability (physical and/or sensory and/or behavioural)</v>
          </cell>
          <cell r="K145" t="str">
            <v>Food Vouchers</v>
          </cell>
          <cell r="L145" t="str">
            <v>Utility Vouchers</v>
          </cell>
          <cell r="N145" t="str">
            <v>Hardship Grant</v>
          </cell>
          <cell r="O145">
            <v>45203</v>
          </cell>
          <cell r="P145">
            <v>45268</v>
          </cell>
        </row>
        <row r="146">
          <cell r="A146" t="str">
            <v>E23-00164W</v>
          </cell>
          <cell r="C146" t="str">
            <v>E23-00164W</v>
          </cell>
          <cell r="D146" t="str">
            <v>SN1 4AS</v>
          </cell>
          <cell r="F146" t="str">
            <v>Helping to alleviate financial hardship</v>
          </cell>
          <cell r="G146">
            <v>805.51</v>
          </cell>
          <cell r="H146">
            <v>45202</v>
          </cell>
          <cell r="I146" t="str">
            <v>3  Customer/family moving from homelessness/supported living into independent living</v>
          </cell>
          <cell r="K146" t="str">
            <v>Appliances</v>
          </cell>
          <cell r="L146" t="str">
            <v>Voucher for small household items</v>
          </cell>
          <cell r="N146" t="str">
            <v>Hardship Grant</v>
          </cell>
          <cell r="O146">
            <v>45202</v>
          </cell>
          <cell r="P146">
            <v>45269</v>
          </cell>
        </row>
        <row r="147">
          <cell r="A147" t="str">
            <v>E23-00165W</v>
          </cell>
          <cell r="C147" t="str">
            <v>E23-00165W</v>
          </cell>
          <cell r="D147" t="str">
            <v>B69 4DN</v>
          </cell>
          <cell r="F147" t="str">
            <v>Helping to alleviate financial hardship</v>
          </cell>
          <cell r="G147">
            <v>500</v>
          </cell>
          <cell r="H147">
            <v>45203</v>
          </cell>
          <cell r="I147" t="str">
            <v>2. Customer receiving medication and/or therapy for a mental health condition or substance addiction</v>
          </cell>
          <cell r="K147" t="str">
            <v>Appliances</v>
          </cell>
          <cell r="N147" t="str">
            <v>Hardship Grant</v>
          </cell>
          <cell r="O147">
            <v>45203</v>
          </cell>
          <cell r="P147">
            <v>45268</v>
          </cell>
        </row>
        <row r="148">
          <cell r="A148" t="str">
            <v>E23-00166W</v>
          </cell>
          <cell r="C148" t="str">
            <v>E23-00166W</v>
          </cell>
          <cell r="D148" t="str">
            <v>MK42 7NZ</v>
          </cell>
          <cell r="F148" t="str">
            <v>Helping to alleviate financial hardship</v>
          </cell>
          <cell r="G148">
            <v>880</v>
          </cell>
          <cell r="H148">
            <v>45203</v>
          </cell>
          <cell r="I148" t="str">
            <v>3  Customer/family moving from homelessness/supported living into independent living</v>
          </cell>
          <cell r="J148" t="str">
            <v>4. Customer/family fleeing from a violent or abusive relationship</v>
          </cell>
          <cell r="K148" t="str">
            <v xml:space="preserve">Furniture </v>
          </cell>
          <cell r="N148" t="str">
            <v>Hardship Grant</v>
          </cell>
          <cell r="O148">
            <v>45203</v>
          </cell>
          <cell r="P148">
            <v>45268</v>
          </cell>
        </row>
        <row r="149">
          <cell r="A149" t="str">
            <v>E23-00167W</v>
          </cell>
          <cell r="C149" t="str">
            <v>E23-00167W</v>
          </cell>
          <cell r="D149" t="str">
            <v>BN50 8TQ</v>
          </cell>
          <cell r="F149" t="str">
            <v>Providing financial aid during a time of crisis</v>
          </cell>
          <cell r="G149">
            <v>632.04</v>
          </cell>
          <cell r="H149">
            <v>45203</v>
          </cell>
          <cell r="I149" t="str">
            <v>4. Customer/family fleeing from a violent or abusive relationship</v>
          </cell>
          <cell r="K149" t="str">
            <v>Food Vouchers</v>
          </cell>
          <cell r="L149" t="str">
            <v>Travel costs</v>
          </cell>
          <cell r="N149" t="str">
            <v>Crisis Grant</v>
          </cell>
          <cell r="O149">
            <v>45203</v>
          </cell>
          <cell r="P149">
            <v>45313</v>
          </cell>
        </row>
        <row r="150">
          <cell r="A150" t="str">
            <v>E23-00168W</v>
          </cell>
          <cell r="C150" t="str">
            <v>E23-00168W</v>
          </cell>
          <cell r="D150" t="str">
            <v>CB9 0LP</v>
          </cell>
          <cell r="F150" t="str">
            <v>Helping to alleviate financial hardship</v>
          </cell>
          <cell r="G150">
            <v>960</v>
          </cell>
          <cell r="H150">
            <v>45202</v>
          </cell>
          <cell r="I150" t="str">
            <v>1. Customer (or family member residing with them) with a diagnosed condition or disability (physical and/or sensory and/or behavioural)</v>
          </cell>
          <cell r="J150" t="str">
            <v>2. Customer receiving medication and/or therapy for a mental health condition or substance addiction</v>
          </cell>
          <cell r="K150" t="str">
            <v>Food Vouchers</v>
          </cell>
          <cell r="L150" t="str">
            <v>Utility Vouchers</v>
          </cell>
          <cell r="N150" t="str">
            <v>Hardship Grant</v>
          </cell>
          <cell r="O150">
            <v>45202</v>
          </cell>
          <cell r="P150">
            <v>45322</v>
          </cell>
        </row>
        <row r="151">
          <cell r="A151" t="str">
            <v>E23-00169W</v>
          </cell>
          <cell r="C151" t="str">
            <v>E23-00169W</v>
          </cell>
          <cell r="D151" t="str">
            <v>DY8 4DG</v>
          </cell>
          <cell r="F151" t="str">
            <v>Helping to alleviate financial hardship</v>
          </cell>
          <cell r="G151">
            <v>952</v>
          </cell>
          <cell r="H151">
            <v>45205</v>
          </cell>
          <cell r="I151" t="str">
            <v>2. Customer receiving medication and/or therapy for a mental health condition or substance addiction</v>
          </cell>
          <cell r="K151" t="str">
            <v xml:space="preserve">Furniture </v>
          </cell>
          <cell r="L151" t="str">
            <v>Voucher for small household items</v>
          </cell>
          <cell r="N151" t="str">
            <v>Hardship Grant</v>
          </cell>
          <cell r="O151">
            <v>45205</v>
          </cell>
          <cell r="P151">
            <v>45273</v>
          </cell>
        </row>
        <row r="152">
          <cell r="A152" t="str">
            <v>E23-00170W</v>
          </cell>
          <cell r="C152" t="str">
            <v>E23-00170W</v>
          </cell>
          <cell r="D152" t="str">
            <v>SN3 1SB</v>
          </cell>
          <cell r="F152" t="str">
            <v>Helping to alleviate financial hardship</v>
          </cell>
          <cell r="G152">
            <v>985.32</v>
          </cell>
          <cell r="H152">
            <v>45204</v>
          </cell>
          <cell r="I152" t="str">
            <v>2. Customer receiving medication and/or therapy for a mental health condition or substance addiction</v>
          </cell>
          <cell r="K152" t="str">
            <v>Food Vouchers</v>
          </cell>
          <cell r="L152" t="str">
            <v>Utility Vouchers</v>
          </cell>
          <cell r="N152" t="str">
            <v>Hardship Grant</v>
          </cell>
          <cell r="O152">
            <v>45204</v>
          </cell>
          <cell r="P152">
            <v>45272</v>
          </cell>
        </row>
        <row r="153">
          <cell r="A153" t="str">
            <v>E23-00171W</v>
          </cell>
          <cell r="C153" t="str">
            <v>E23-00171W</v>
          </cell>
          <cell r="D153" t="str">
            <v>WS8 7LH</v>
          </cell>
          <cell r="F153" t="str">
            <v>Helping to alleviate financial hardship</v>
          </cell>
          <cell r="G153">
            <v>913.98</v>
          </cell>
          <cell r="H153">
            <v>45204</v>
          </cell>
          <cell r="I153" t="str">
            <v>2. Customer receiving medication and/or therapy for a mental health condition or substance addiction</v>
          </cell>
          <cell r="K153" t="str">
            <v>Appliances</v>
          </cell>
          <cell r="N153" t="str">
            <v>Hardship Grant</v>
          </cell>
          <cell r="O153">
            <v>45204</v>
          </cell>
          <cell r="P153">
            <v>45268</v>
          </cell>
        </row>
        <row r="154">
          <cell r="A154" t="str">
            <v>E23-00172W</v>
          </cell>
          <cell r="C154" t="str">
            <v>E23-00172W</v>
          </cell>
          <cell r="D154" t="str">
            <v>SN3 4QU</v>
          </cell>
          <cell r="F154" t="str">
            <v>Helping to alleviate financial hardship</v>
          </cell>
          <cell r="G154">
            <v>965.03</v>
          </cell>
          <cell r="H154">
            <v>45205</v>
          </cell>
          <cell r="I154" t="str">
            <v>2. Customer receiving medication and/or therapy for a mental health condition or substance addiction</v>
          </cell>
          <cell r="K154" t="str">
            <v>Appliances</v>
          </cell>
          <cell r="L154" t="str">
            <v>Food Vouchers</v>
          </cell>
          <cell r="M154" t="str">
            <v>Clothing</v>
          </cell>
          <cell r="N154" t="str">
            <v>Hardship Grant</v>
          </cell>
          <cell r="O154">
            <v>45205</v>
          </cell>
          <cell r="P154">
            <v>45282</v>
          </cell>
        </row>
        <row r="155">
          <cell r="A155" t="str">
            <v>E23-00173W</v>
          </cell>
          <cell r="C155" t="str">
            <v>E23-00173W</v>
          </cell>
          <cell r="D155" t="str">
            <v>CV34 4NZ</v>
          </cell>
          <cell r="F155" t="str">
            <v>Helping to alleviate financial hardship</v>
          </cell>
          <cell r="G155">
            <v>996</v>
          </cell>
          <cell r="H155">
            <v>45205</v>
          </cell>
          <cell r="I155" t="str">
            <v>1. Customer (or family member residing with them) with a diagnosed condition or disability (physical and/or sensory and/or behavioural)</v>
          </cell>
          <cell r="K155" t="str">
            <v>Appliances</v>
          </cell>
          <cell r="L155" t="str">
            <v>Food Vouchers</v>
          </cell>
          <cell r="M155" t="str">
            <v>Utility Vouchers</v>
          </cell>
          <cell r="N155" t="str">
            <v>Hardship Grant</v>
          </cell>
          <cell r="O155">
            <v>45205</v>
          </cell>
          <cell r="P155">
            <v>45313</v>
          </cell>
        </row>
        <row r="156">
          <cell r="A156" t="str">
            <v>E23-00174W</v>
          </cell>
          <cell r="C156" t="str">
            <v>E23-00174W</v>
          </cell>
          <cell r="D156" t="str">
            <v>TA11 6LF</v>
          </cell>
          <cell r="F156" t="str">
            <v>Helping to alleviate financial hardship</v>
          </cell>
          <cell r="G156">
            <v>973.03</v>
          </cell>
          <cell r="H156">
            <v>45208</v>
          </cell>
          <cell r="I156" t="str">
            <v>3  Customer/family moving from homelessness/supported living into independent living</v>
          </cell>
          <cell r="K156" t="str">
            <v>Appliances</v>
          </cell>
          <cell r="N156" t="str">
            <v>Hardship Grant</v>
          </cell>
          <cell r="O156">
            <v>45208</v>
          </cell>
          <cell r="P156">
            <v>45268</v>
          </cell>
        </row>
        <row r="157">
          <cell r="A157" t="str">
            <v>E23-00175W</v>
          </cell>
          <cell r="C157" t="str">
            <v>E23-00175W</v>
          </cell>
          <cell r="D157" t="str">
            <v>BA9 9FX</v>
          </cell>
          <cell r="F157" t="str">
            <v>Helping to alleviate financial hardship</v>
          </cell>
          <cell r="G157">
            <v>992.8</v>
          </cell>
          <cell r="H157">
            <v>45216</v>
          </cell>
          <cell r="I157" t="str">
            <v>1. Customer (or family member residing with them) with a diagnosed condition or disability (physical and/or sensory and/or behavioural)</v>
          </cell>
          <cell r="K157" t="str">
            <v>Food Vouchers</v>
          </cell>
          <cell r="L157" t="str">
            <v>Utility Vouchers</v>
          </cell>
          <cell r="N157" t="str">
            <v>Hardship Grant</v>
          </cell>
          <cell r="O157">
            <v>45216</v>
          </cell>
          <cell r="P157">
            <v>45272</v>
          </cell>
        </row>
        <row r="158">
          <cell r="A158" t="str">
            <v>E23-00176W</v>
          </cell>
          <cell r="C158" t="str">
            <v>E23-00176W</v>
          </cell>
          <cell r="D158" t="str">
            <v>PO1 4EB</v>
          </cell>
          <cell r="F158" t="str">
            <v>Helping to alleviate financial hardship</v>
          </cell>
          <cell r="G158">
            <v>999.37</v>
          </cell>
          <cell r="H158">
            <v>45210</v>
          </cell>
          <cell r="I158" t="str">
            <v>3  Customer/family moving from homelessness/supported living into independent living</v>
          </cell>
          <cell r="K158" t="str">
            <v>Appliances</v>
          </cell>
          <cell r="L158" t="str">
            <v>Food Vouchers</v>
          </cell>
          <cell r="N158" t="str">
            <v>Hardship Grant</v>
          </cell>
          <cell r="O158">
            <v>45210</v>
          </cell>
          <cell r="P158">
            <v>45269</v>
          </cell>
        </row>
        <row r="159">
          <cell r="A159" t="str">
            <v>E23-00177W</v>
          </cell>
          <cell r="C159" t="str">
            <v>E23-00177W</v>
          </cell>
          <cell r="D159" t="str">
            <v>LU7 2LA</v>
          </cell>
          <cell r="F159" t="str">
            <v>Helping to alleviate financial hardship</v>
          </cell>
          <cell r="G159">
            <v>910.57</v>
          </cell>
          <cell r="H159">
            <v>45210</v>
          </cell>
          <cell r="I159" t="str">
            <v>1. Customer (or family member residing with them) with a diagnosed condition or disability (physical and/or sensory and/or behavioural)</v>
          </cell>
          <cell r="J159" t="str">
            <v>3  Customer/family moving from homelessness/supported living into independent living</v>
          </cell>
          <cell r="K159" t="str">
            <v>Utility Vouchers</v>
          </cell>
          <cell r="L159" t="str">
            <v>Food Vouchers</v>
          </cell>
          <cell r="N159" t="str">
            <v>Hardship Grant</v>
          </cell>
          <cell r="O159">
            <v>45210</v>
          </cell>
          <cell r="P159">
            <v>45327</v>
          </cell>
        </row>
        <row r="160">
          <cell r="A160" t="str">
            <v>E23-00178W</v>
          </cell>
          <cell r="C160" t="str">
            <v>E23-00178W</v>
          </cell>
          <cell r="D160" t="str">
            <v>SP10 2BU</v>
          </cell>
          <cell r="F160" t="str">
            <v>Helping to alleviate financial hardship</v>
          </cell>
          <cell r="G160">
            <v>933</v>
          </cell>
          <cell r="H160">
            <v>45217</v>
          </cell>
          <cell r="I160" t="str">
            <v>1. Customer (or family member residing with them) with a diagnosed condition or disability (physical and/or sensory and/or behavioural)</v>
          </cell>
          <cell r="J160" t="str">
            <v>2. Customer receiving medication and/or therapy for a mental health condition or substance addiction</v>
          </cell>
          <cell r="K160" t="str">
            <v>Appliances</v>
          </cell>
          <cell r="L160" t="str">
            <v>Voucher for small household items</v>
          </cell>
          <cell r="N160" t="str">
            <v>Hardship Grant</v>
          </cell>
          <cell r="O160">
            <v>45217</v>
          </cell>
          <cell r="P160">
            <v>45268</v>
          </cell>
        </row>
        <row r="161">
          <cell r="A161" t="str">
            <v>E23-00180W</v>
          </cell>
          <cell r="C161" t="str">
            <v>E23-00180W</v>
          </cell>
          <cell r="D161" t="str">
            <v>CV6 5PB</v>
          </cell>
          <cell r="F161" t="str">
            <v>Helping to alleviate financial hardship</v>
          </cell>
          <cell r="G161">
            <v>936</v>
          </cell>
          <cell r="H161">
            <v>45215</v>
          </cell>
          <cell r="I161" t="str">
            <v>2. Customer receiving medication and/or therapy for a mental health condition or substance addiction</v>
          </cell>
          <cell r="K161" t="str">
            <v>Appliances</v>
          </cell>
          <cell r="L161" t="str">
            <v>Food Vouchers</v>
          </cell>
          <cell r="N161" t="str">
            <v>Hardship Grant</v>
          </cell>
          <cell r="O161">
            <v>45215</v>
          </cell>
          <cell r="P161">
            <v>45302</v>
          </cell>
        </row>
        <row r="162">
          <cell r="A162" t="str">
            <v>E23-00181W</v>
          </cell>
          <cell r="C162" t="str">
            <v>E23-00181W</v>
          </cell>
          <cell r="D162" t="str">
            <v>LE9 7RS</v>
          </cell>
          <cell r="F162" t="str">
            <v>Helping to alleviate financial hardship</v>
          </cell>
          <cell r="G162">
            <v>1000</v>
          </cell>
          <cell r="H162">
            <v>45210</v>
          </cell>
          <cell r="I162" t="str">
            <v>2. Customer receiving medication and/or therapy for a mental health condition or substance addiction</v>
          </cell>
          <cell r="K162" t="str">
            <v>Food Vouchers</v>
          </cell>
          <cell r="L162" t="str">
            <v>Voucher for small household items</v>
          </cell>
          <cell r="M162" t="str">
            <v>Appliances</v>
          </cell>
          <cell r="N162" t="str">
            <v>Hardship Grant</v>
          </cell>
          <cell r="O162">
            <v>45210</v>
          </cell>
          <cell r="P162">
            <v>45272</v>
          </cell>
        </row>
        <row r="163">
          <cell r="A163" t="str">
            <v>E23-00182W</v>
          </cell>
          <cell r="C163" t="str">
            <v>E23-00182W</v>
          </cell>
          <cell r="D163" t="str">
            <v>DY1 2DH</v>
          </cell>
          <cell r="F163" t="str">
            <v>Helping to alleviate financial hardship</v>
          </cell>
          <cell r="G163">
            <v>767</v>
          </cell>
          <cell r="H163">
            <v>45210</v>
          </cell>
          <cell r="I163" t="str">
            <v>3  Customer/family moving from homelessness/supported living into independent living</v>
          </cell>
          <cell r="K163" t="str">
            <v>Appliances</v>
          </cell>
          <cell r="N163" t="str">
            <v>Hardship Grant</v>
          </cell>
          <cell r="O163">
            <v>45210</v>
          </cell>
          <cell r="P163">
            <v>45322</v>
          </cell>
        </row>
        <row r="164">
          <cell r="A164" t="str">
            <v>E23-00183W</v>
          </cell>
          <cell r="C164" t="str">
            <v>E23-00183W</v>
          </cell>
          <cell r="D164" t="str">
            <v>LU6 1EH</v>
          </cell>
          <cell r="F164" t="str">
            <v>Helping to alleviate financial hardship</v>
          </cell>
          <cell r="G164">
            <v>960</v>
          </cell>
          <cell r="H164">
            <v>45210</v>
          </cell>
          <cell r="I164" t="str">
            <v>1. Customer (or family member residing with them) with a diagnosed condition or disability (physical and/or sensory and/or behavioural)</v>
          </cell>
          <cell r="K164" t="str">
            <v>House Deep Clean</v>
          </cell>
          <cell r="N164" t="str">
            <v>Hardship Grant</v>
          </cell>
          <cell r="O164">
            <v>45210</v>
          </cell>
          <cell r="P164">
            <v>45295</v>
          </cell>
        </row>
        <row r="165">
          <cell r="A165" t="str">
            <v>E23-00184W</v>
          </cell>
          <cell r="C165" t="str">
            <v>E23-00184W</v>
          </cell>
          <cell r="D165" t="str">
            <v>TA11 6FF</v>
          </cell>
          <cell r="F165" t="str">
            <v>Helping to alleviate financial hardship</v>
          </cell>
          <cell r="G165">
            <v>880</v>
          </cell>
          <cell r="H165">
            <v>45216</v>
          </cell>
          <cell r="I165" t="str">
            <v>3  Customer/family moving from homelessness/supported living into independent living</v>
          </cell>
          <cell r="K165" t="str">
            <v>Appliances</v>
          </cell>
          <cell r="N165" t="str">
            <v>Hardship Grant</v>
          </cell>
          <cell r="O165">
            <v>45216</v>
          </cell>
          <cell r="P165">
            <v>45322</v>
          </cell>
        </row>
        <row r="166">
          <cell r="A166" t="str">
            <v>E23-00185W</v>
          </cell>
          <cell r="C166" t="str">
            <v>E23-00185W</v>
          </cell>
          <cell r="D166" t="str">
            <v>SN2 8BQ</v>
          </cell>
          <cell r="F166" t="str">
            <v>Helping to alleviate financial hardship</v>
          </cell>
          <cell r="G166">
            <v>987.07</v>
          </cell>
          <cell r="H166">
            <v>45216</v>
          </cell>
          <cell r="I166" t="str">
            <v>2. Customer receiving medication and/or therapy for a mental health condition or substance addiction</v>
          </cell>
          <cell r="K166" t="str">
            <v>Food Vouchers</v>
          </cell>
          <cell r="L166" t="str">
            <v>Utility Vouchers</v>
          </cell>
          <cell r="N166" t="str">
            <v>Hardship Grant</v>
          </cell>
          <cell r="O166">
            <v>45216</v>
          </cell>
          <cell r="P166">
            <v>45327</v>
          </cell>
        </row>
        <row r="167">
          <cell r="A167" t="str">
            <v>E23-00186W</v>
          </cell>
          <cell r="C167" t="str">
            <v>E23-00186W</v>
          </cell>
          <cell r="D167" t="str">
            <v>LU5 5UT</v>
          </cell>
          <cell r="F167" t="str">
            <v>Helping to alleviate financial hardship</v>
          </cell>
          <cell r="G167">
            <v>657.69</v>
          </cell>
          <cell r="H167">
            <v>45212</v>
          </cell>
          <cell r="I167" t="str">
            <v>1. Customer (or family member residing with them) with a diagnosed condition or disability (physical and/or sensory and/or behavioural)</v>
          </cell>
          <cell r="K167" t="str">
            <v>Food Vouchers</v>
          </cell>
          <cell r="L167" t="str">
            <v>Utility Vouchers</v>
          </cell>
          <cell r="N167" t="str">
            <v>Hardship Grant</v>
          </cell>
          <cell r="O167">
            <v>45212</v>
          </cell>
          <cell r="P167">
            <v>45322</v>
          </cell>
        </row>
        <row r="168">
          <cell r="A168" t="str">
            <v>E23-00187W</v>
          </cell>
          <cell r="C168" t="str">
            <v>E23-00187W</v>
          </cell>
          <cell r="D168" t="str">
            <v>HX6 2RZ</v>
          </cell>
          <cell r="F168" t="str">
            <v>Helping to alleviate financial hardship</v>
          </cell>
          <cell r="G168">
            <v>987.07</v>
          </cell>
          <cell r="H168">
            <v>45212</v>
          </cell>
          <cell r="I168" t="str">
            <v>1. Customer (or family member residing with them) with a diagnosed condition or disability (physical and/or sensory and/or behavioural)</v>
          </cell>
          <cell r="K168" t="str">
            <v>Food Vouchers</v>
          </cell>
          <cell r="L168" t="str">
            <v>Utility Vouchers</v>
          </cell>
          <cell r="M168" t="str">
            <v>Voucher for small household items</v>
          </cell>
          <cell r="N168" t="str">
            <v>Hardship Grant</v>
          </cell>
          <cell r="O168">
            <v>45212</v>
          </cell>
          <cell r="P168">
            <v>45315</v>
          </cell>
        </row>
        <row r="169">
          <cell r="A169" t="str">
            <v>E23-00188W</v>
          </cell>
          <cell r="C169" t="str">
            <v>E23-00188W</v>
          </cell>
          <cell r="D169" t="str">
            <v>SN1 5JE</v>
          </cell>
          <cell r="F169" t="str">
            <v>Providing financial aid after an impactful incident</v>
          </cell>
          <cell r="G169">
            <v>657.69</v>
          </cell>
          <cell r="H169">
            <v>45208</v>
          </cell>
          <cell r="I169" t="str">
            <v>5. Customer/family having been the victims of a reported crime in their home.</v>
          </cell>
          <cell r="K169" t="str">
            <v xml:space="preserve">Furniture </v>
          </cell>
          <cell r="L169" t="str">
            <v>Food Vouchers</v>
          </cell>
          <cell r="M169" t="str">
            <v>Utility Vouchers</v>
          </cell>
          <cell r="N169" t="str">
            <v>Critical Incident Grant</v>
          </cell>
          <cell r="O169">
            <v>45208</v>
          </cell>
          <cell r="P169">
            <v>45313</v>
          </cell>
        </row>
        <row r="170">
          <cell r="A170" t="str">
            <v>E23-00189W</v>
          </cell>
          <cell r="C170" t="str">
            <v>E23-00189W</v>
          </cell>
          <cell r="D170" t="str">
            <v>BH12 1NG</v>
          </cell>
          <cell r="F170" t="str">
            <v>Helping to alleviate financial hardship</v>
          </cell>
          <cell r="G170">
            <v>1078</v>
          </cell>
          <cell r="H170">
            <v>45232</v>
          </cell>
          <cell r="I170" t="str">
            <v>8. Customer is in financial hardship and their household meets one of two criteria</v>
          </cell>
          <cell r="K170" t="str">
            <v>Food Vouchers</v>
          </cell>
          <cell r="L170" t="str">
            <v>Utility Vouchers</v>
          </cell>
          <cell r="M170" t="str">
            <v>Appliances</v>
          </cell>
          <cell r="N170" t="str">
            <v>Hardship Grant</v>
          </cell>
          <cell r="O170">
            <v>45232</v>
          </cell>
          <cell r="P170">
            <v>45313</v>
          </cell>
        </row>
        <row r="171">
          <cell r="A171" t="str">
            <v>E23-00190W</v>
          </cell>
          <cell r="C171" t="str">
            <v>E23-00190W</v>
          </cell>
          <cell r="D171" t="str">
            <v>BH16 6GP</v>
          </cell>
          <cell r="F171" t="str">
            <v>Helping to alleviate financial hardship</v>
          </cell>
          <cell r="G171">
            <v>976.27</v>
          </cell>
          <cell r="H171">
            <v>45215</v>
          </cell>
          <cell r="I171" t="str">
            <v>2. Customer receiving medication and/or therapy for a mental health condition or substance addiction</v>
          </cell>
          <cell r="K171" t="str">
            <v>Food Vouchers</v>
          </cell>
          <cell r="L171" t="str">
            <v xml:space="preserve">Furniture </v>
          </cell>
          <cell r="N171" t="str">
            <v>Hardship Grant</v>
          </cell>
          <cell r="O171">
            <v>45215</v>
          </cell>
          <cell r="P171">
            <v>45273</v>
          </cell>
        </row>
        <row r="172">
          <cell r="A172" t="str">
            <v>E23-00191W</v>
          </cell>
          <cell r="C172" t="str">
            <v>E23-00191W</v>
          </cell>
          <cell r="D172" t="str">
            <v>SO18 1HL</v>
          </cell>
          <cell r="F172" t="str">
            <v>Helping to alleviate financial hardship</v>
          </cell>
          <cell r="G172">
            <v>136.16999999999999</v>
          </cell>
          <cell r="H172">
            <v>45215</v>
          </cell>
          <cell r="I172" t="str">
            <v>1. Customer (or family member residing with them) with a diagnosed condition or disability (physical and/or sensory and/or behavioural)</v>
          </cell>
          <cell r="K172" t="str">
            <v xml:space="preserve">Furniture </v>
          </cell>
          <cell r="L172" t="str">
            <v>Voucher for small household items</v>
          </cell>
          <cell r="N172" t="str">
            <v>Hardship Grant</v>
          </cell>
          <cell r="O172">
            <v>45215</v>
          </cell>
          <cell r="P172">
            <v>45268</v>
          </cell>
        </row>
        <row r="173">
          <cell r="A173" t="str">
            <v>E23-00192W</v>
          </cell>
          <cell r="C173" t="str">
            <v>E23-00192W</v>
          </cell>
          <cell r="D173" t="str">
            <v>SP10 5JP</v>
          </cell>
          <cell r="F173" t="str">
            <v xml:space="preserve">Providing new flooring </v>
          </cell>
          <cell r="G173">
            <v>1652.4</v>
          </cell>
          <cell r="H173">
            <v>45218</v>
          </cell>
          <cell r="I173" t="str">
            <v>6d. Customer/family under the care of Social Services (Adult or Children’s - FH</v>
          </cell>
          <cell r="K173" t="str">
            <v>Flooring</v>
          </cell>
          <cell r="N173" t="str">
            <v>Flooring Grant</v>
          </cell>
          <cell r="O173">
            <v>45218</v>
          </cell>
          <cell r="P173">
            <v>45279</v>
          </cell>
        </row>
        <row r="174">
          <cell r="A174" t="str">
            <v>E23-00193W</v>
          </cell>
          <cell r="C174" t="str">
            <v>E23-00193W</v>
          </cell>
          <cell r="D174" t="str">
            <v>BH16 6GP</v>
          </cell>
          <cell r="F174" t="str">
            <v>Helping to alleviate financial hardship</v>
          </cell>
          <cell r="G174">
            <v>943</v>
          </cell>
          <cell r="H174">
            <v>45216</v>
          </cell>
          <cell r="I174" t="str">
            <v>1. Customer (or family member residing with them) with a diagnosed condition or disability (physical and/or sensory and/or behavioural)</v>
          </cell>
          <cell r="J174" t="str">
            <v>6a. Customer/family under the care of Social Services (Adult or Children’s) - MH</v>
          </cell>
          <cell r="K174" t="str">
            <v>Food Vouchers</v>
          </cell>
          <cell r="L174" t="str">
            <v>Appliances</v>
          </cell>
          <cell r="N174" t="str">
            <v>Hardship Grant</v>
          </cell>
          <cell r="O174">
            <v>45216</v>
          </cell>
          <cell r="P174">
            <v>45322</v>
          </cell>
        </row>
        <row r="175">
          <cell r="A175" t="str">
            <v>E23-00194W</v>
          </cell>
          <cell r="C175" t="str">
            <v>E23-00194W</v>
          </cell>
          <cell r="D175" t="str">
            <v>SO50 4SZ</v>
          </cell>
          <cell r="F175" t="str">
            <v>Helping to alleviate financial hardship</v>
          </cell>
          <cell r="G175">
            <v>752.35</v>
          </cell>
          <cell r="H175">
            <v>45216</v>
          </cell>
          <cell r="I175" t="str">
            <v>1. Customer (or family member residing with them) with a diagnosed condition or disability (physical and/or sensory and/or behavioural)</v>
          </cell>
          <cell r="J175" t="str">
            <v>2. Customer receiving medication and/or therapy for a mental health condition or substance addiction</v>
          </cell>
          <cell r="K175" t="str">
            <v>Appliances</v>
          </cell>
          <cell r="L175" t="str">
            <v>Voucher for small household items</v>
          </cell>
          <cell r="N175" t="str">
            <v>Hardship Grant</v>
          </cell>
          <cell r="O175">
            <v>45216</v>
          </cell>
          <cell r="P175">
            <v>45268</v>
          </cell>
        </row>
        <row r="176">
          <cell r="A176" t="str">
            <v>E23-00195W</v>
          </cell>
          <cell r="C176" t="str">
            <v>E23-00195W</v>
          </cell>
          <cell r="D176" t="str">
            <v>TA18 7AT</v>
          </cell>
          <cell r="F176" t="str">
            <v>Helping to provide an education or training  opportunity</v>
          </cell>
          <cell r="G176">
            <v>875.07</v>
          </cell>
          <cell r="H176">
            <v>45223</v>
          </cell>
          <cell r="I176" t="str">
            <v>10. Education Training and Employment</v>
          </cell>
          <cell r="K176" t="str">
            <v>Laptops</v>
          </cell>
          <cell r="L176" t="str">
            <v>Stationery and other associated items</v>
          </cell>
          <cell r="M176" t="str">
            <v>Appliances</v>
          </cell>
          <cell r="N176" t="str">
            <v>Education Training &amp; Employment Grant</v>
          </cell>
          <cell r="O176">
            <v>45223</v>
          </cell>
          <cell r="P176">
            <v>45268</v>
          </cell>
        </row>
        <row r="177">
          <cell r="A177" t="str">
            <v>E23-00196W</v>
          </cell>
          <cell r="C177" t="str">
            <v>E23-00196W</v>
          </cell>
          <cell r="D177" t="str">
            <v>B67 7BX</v>
          </cell>
          <cell r="F177" t="str">
            <v>Helping to alleviate financial hardship</v>
          </cell>
          <cell r="G177">
            <v>828.96</v>
          </cell>
          <cell r="H177">
            <v>45216</v>
          </cell>
          <cell r="I177" t="str">
            <v>1. Customer (or family member residing with them) with a diagnosed condition or disability (physical and/or sensory and/or behavioural)</v>
          </cell>
          <cell r="K177" t="str">
            <v>Appliances</v>
          </cell>
          <cell r="N177" t="str">
            <v>Hardship Grant</v>
          </cell>
          <cell r="O177">
            <v>45216</v>
          </cell>
          <cell r="P177">
            <v>45362</v>
          </cell>
        </row>
        <row r="178">
          <cell r="A178" t="str">
            <v>E23-00197W</v>
          </cell>
          <cell r="C178" t="str">
            <v>E23-00197W</v>
          </cell>
          <cell r="D178" t="str">
            <v>LU6 1HF</v>
          </cell>
          <cell r="F178" t="str">
            <v>Providing financial aid during a time of crisis</v>
          </cell>
          <cell r="G178">
            <v>500</v>
          </cell>
          <cell r="H178">
            <v>45216</v>
          </cell>
          <cell r="I178" t="str">
            <v>4. Customer/family fleeing from a violent or abusive relationship</v>
          </cell>
          <cell r="K178" t="str">
            <v>Food Vouchers</v>
          </cell>
          <cell r="L178" t="str">
            <v>Clothing</v>
          </cell>
          <cell r="M178" t="str">
            <v>Toys and Books</v>
          </cell>
          <cell r="N178" t="str">
            <v>Crisis Grant</v>
          </cell>
          <cell r="O178">
            <v>45216</v>
          </cell>
          <cell r="P178">
            <v>45272</v>
          </cell>
        </row>
        <row r="179">
          <cell r="A179" t="str">
            <v>E23-00198W</v>
          </cell>
          <cell r="C179" t="str">
            <v>E23-00198W</v>
          </cell>
          <cell r="D179" t="str">
            <v>PO8 8BT</v>
          </cell>
          <cell r="F179" t="str">
            <v>Helping to alleviate financial hardship</v>
          </cell>
          <cell r="G179">
            <v>1023</v>
          </cell>
          <cell r="H179">
            <v>45217</v>
          </cell>
          <cell r="I179" t="str">
            <v>3  Customer/family moving from homelessness/supported living into independent living</v>
          </cell>
          <cell r="K179" t="str">
            <v>Appliances</v>
          </cell>
          <cell r="N179" t="str">
            <v>Hardship Grant</v>
          </cell>
          <cell r="O179">
            <v>45217</v>
          </cell>
          <cell r="P179">
            <v>45300</v>
          </cell>
        </row>
        <row r="180">
          <cell r="A180" t="str">
            <v>E23-00199W</v>
          </cell>
          <cell r="C180" t="str">
            <v>E23-00199W</v>
          </cell>
          <cell r="D180" t="str">
            <v>OX16 2DG</v>
          </cell>
          <cell r="F180" t="str">
            <v>Helping to alleviate financial hardship</v>
          </cell>
          <cell r="G180">
            <v>902.98</v>
          </cell>
          <cell r="H180">
            <v>45217</v>
          </cell>
          <cell r="I180" t="str">
            <v>1. Customer (or family member residing with them) with a diagnosed condition or disability (physical and/or sensory and/or behavioural)</v>
          </cell>
          <cell r="J180" t="str">
            <v>2. Customer receiving medication and/or therapy for a mental health condition or substance addiction</v>
          </cell>
          <cell r="K180" t="str">
            <v>Appliances</v>
          </cell>
          <cell r="L180" t="str">
            <v>Food Vouchers</v>
          </cell>
          <cell r="M180" t="str">
            <v>Utility Vouchers</v>
          </cell>
          <cell r="N180" t="str">
            <v>Hardship Grant</v>
          </cell>
          <cell r="O180">
            <v>45217</v>
          </cell>
          <cell r="P180">
            <v>45345</v>
          </cell>
        </row>
        <row r="181">
          <cell r="A181" t="str">
            <v>E23-00200W</v>
          </cell>
          <cell r="C181" t="str">
            <v>E23-00200W</v>
          </cell>
          <cell r="D181" t="str">
            <v>SY3 5NE</v>
          </cell>
          <cell r="F181" t="str">
            <v>Helping to alleviate financial hardship</v>
          </cell>
          <cell r="G181">
            <v>1000</v>
          </cell>
          <cell r="H181">
            <v>45217</v>
          </cell>
          <cell r="I181" t="str">
            <v>1. Customer (or family member residing with them) with a diagnosed condition or disability (physical and/or sensory and/or behavioural)</v>
          </cell>
          <cell r="K181" t="str">
            <v>Appliances</v>
          </cell>
          <cell r="L181" t="str">
            <v>Food Vouchers</v>
          </cell>
          <cell r="N181" t="str">
            <v>Hardship Grant</v>
          </cell>
          <cell r="O181">
            <v>45217</v>
          </cell>
          <cell r="P181">
            <v>45619</v>
          </cell>
        </row>
        <row r="182">
          <cell r="A182" t="str">
            <v>E23-00201W</v>
          </cell>
          <cell r="C182" t="str">
            <v>E23-00201W</v>
          </cell>
          <cell r="D182" t="str">
            <v>LU6 1HF</v>
          </cell>
          <cell r="F182" t="str">
            <v>Helping to alleviate financial hardship</v>
          </cell>
          <cell r="G182">
            <v>998</v>
          </cell>
          <cell r="H182">
            <v>45223</v>
          </cell>
          <cell r="I182" t="str">
            <v>4. Customer/family fleeing from a violent or abusive relationship</v>
          </cell>
          <cell r="K182" t="str">
            <v>Food Vouchers</v>
          </cell>
          <cell r="L182" t="str">
            <v>Clothing</v>
          </cell>
          <cell r="M182" t="str">
            <v>Appliances</v>
          </cell>
          <cell r="N182" t="str">
            <v>Hardship Grant</v>
          </cell>
          <cell r="O182">
            <v>45223</v>
          </cell>
          <cell r="P182">
            <v>45273</v>
          </cell>
        </row>
        <row r="183">
          <cell r="A183" t="str">
            <v>E23-00202W</v>
          </cell>
          <cell r="C183" t="str">
            <v>E23-00202W</v>
          </cell>
          <cell r="D183" t="str">
            <v>LU6 1HF</v>
          </cell>
          <cell r="F183" t="str">
            <v>Helping to alleviate financial hardship</v>
          </cell>
          <cell r="G183">
            <v>1027.8699999999999</v>
          </cell>
          <cell r="H183">
            <v>45219</v>
          </cell>
          <cell r="I183" t="str">
            <v>1. Customer (or family member residing with them) with a diagnosed condition or disability (physical and/or sensory and/or behavioural)</v>
          </cell>
          <cell r="K183" t="str">
            <v xml:space="preserve">Furniture </v>
          </cell>
          <cell r="N183" t="str">
            <v>Hardship Grant</v>
          </cell>
          <cell r="O183">
            <v>45219</v>
          </cell>
          <cell r="P183">
            <v>45302</v>
          </cell>
        </row>
        <row r="184">
          <cell r="A184" t="str">
            <v>E23-00203W</v>
          </cell>
          <cell r="C184" t="str">
            <v>E23-00203W</v>
          </cell>
          <cell r="D184" t="str">
            <v>LU5 5FF</v>
          </cell>
          <cell r="F184" t="str">
            <v>Helping to alleviate financial hardship</v>
          </cell>
          <cell r="G184">
            <v>1099</v>
          </cell>
          <cell r="H184">
            <v>45230</v>
          </cell>
          <cell r="I184" t="str">
            <v>3  Customer/family moving from homelessness/supported living into independent living</v>
          </cell>
          <cell r="K184" t="str">
            <v>Appliances</v>
          </cell>
          <cell r="N184" t="str">
            <v>Hardship Grant</v>
          </cell>
          <cell r="O184">
            <v>45230</v>
          </cell>
          <cell r="P184">
            <v>45321</v>
          </cell>
        </row>
        <row r="185">
          <cell r="A185" t="str">
            <v>E23-00204W</v>
          </cell>
          <cell r="C185" t="str">
            <v>E23-00204W</v>
          </cell>
          <cell r="D185" t="str">
            <v>BS23 3AT</v>
          </cell>
          <cell r="F185" t="str">
            <v>Helping to alleviate financial hardship</v>
          </cell>
          <cell r="G185">
            <v>648</v>
          </cell>
          <cell r="H185">
            <v>45219</v>
          </cell>
          <cell r="I185" t="str">
            <v>3  Customer/family moving from homelessness/supported living into independent living</v>
          </cell>
          <cell r="K185" t="str">
            <v>Appliances</v>
          </cell>
          <cell r="L185" t="str">
            <v>Voucher for small household items</v>
          </cell>
          <cell r="N185" t="str">
            <v>Hardship Grant</v>
          </cell>
          <cell r="O185">
            <v>45219</v>
          </cell>
          <cell r="P185">
            <v>45300</v>
          </cell>
        </row>
        <row r="186">
          <cell r="A186" t="str">
            <v>E23-00205W</v>
          </cell>
          <cell r="C186" t="str">
            <v>E23-00205W</v>
          </cell>
          <cell r="D186" t="str">
            <v>B66 4LF</v>
          </cell>
          <cell r="F186" t="str">
            <v>Helping to alleviate financial hardship</v>
          </cell>
          <cell r="G186">
            <v>928.13</v>
          </cell>
          <cell r="H186">
            <v>45219</v>
          </cell>
          <cell r="I186" t="str">
            <v>2. Customer receiving medication and/or therapy for a mental health condition or substance addiction</v>
          </cell>
          <cell r="J186" t="str">
            <v>3  Customer/family moving from homelessness/supported living into independent living</v>
          </cell>
          <cell r="K186" t="str">
            <v xml:space="preserve">Furniture </v>
          </cell>
          <cell r="N186" t="str">
            <v>Hardship Grant</v>
          </cell>
          <cell r="O186">
            <v>45219</v>
          </cell>
          <cell r="P186">
            <v>45300</v>
          </cell>
        </row>
        <row r="187">
          <cell r="A187" t="str">
            <v>E23-00206W</v>
          </cell>
          <cell r="C187" t="str">
            <v>E23-00206W</v>
          </cell>
          <cell r="D187" t="str">
            <v>WR14 3BX</v>
          </cell>
          <cell r="F187" t="str">
            <v>Helping to alleviate financial hardship</v>
          </cell>
          <cell r="G187">
            <v>82.27</v>
          </cell>
          <cell r="H187">
            <v>45219</v>
          </cell>
          <cell r="I187" t="str">
            <v>2. Customer receiving medication and/or therapy for a mental health condition or substance addiction</v>
          </cell>
          <cell r="K187" t="str">
            <v>Appliances</v>
          </cell>
          <cell r="L187" t="str">
            <v>Voucher for small household items</v>
          </cell>
          <cell r="N187" t="str">
            <v>Hardship Grant</v>
          </cell>
          <cell r="O187">
            <v>45219</v>
          </cell>
          <cell r="P187">
            <v>45322</v>
          </cell>
        </row>
        <row r="188">
          <cell r="A188" t="str">
            <v>E23-00207W</v>
          </cell>
          <cell r="C188" t="str">
            <v>E23-00207W</v>
          </cell>
          <cell r="D188" t="str">
            <v>BA6 9PY</v>
          </cell>
          <cell r="F188" t="str">
            <v>Helping to alleviate financial hardship</v>
          </cell>
          <cell r="G188">
            <v>985.31</v>
          </cell>
          <cell r="H188">
            <v>45219</v>
          </cell>
          <cell r="I188" t="str">
            <v>7. Customer where there is a child/ren in receipt of means-tested free school meals</v>
          </cell>
          <cell r="K188" t="str">
            <v>Appliances</v>
          </cell>
          <cell r="L188" t="str">
            <v>Voucher for small household items</v>
          </cell>
          <cell r="N188" t="str">
            <v>Hardship Grant</v>
          </cell>
          <cell r="O188">
            <v>45219</v>
          </cell>
          <cell r="P188">
            <v>45269</v>
          </cell>
        </row>
        <row r="189">
          <cell r="A189" t="str">
            <v>E23-00208W</v>
          </cell>
          <cell r="C189" t="str">
            <v>E23-00208W</v>
          </cell>
          <cell r="D189" t="str">
            <v>SG15 6TW</v>
          </cell>
          <cell r="F189" t="str">
            <v>Helping to alleviate financial hardship</v>
          </cell>
          <cell r="G189">
            <v>900</v>
          </cell>
          <cell r="H189">
            <v>45219</v>
          </cell>
          <cell r="I189" t="str">
            <v>7. Customer where there is a child/ren in receipt of means-tested free school meals</v>
          </cell>
          <cell r="K189" t="str">
            <v>Food Vouchers</v>
          </cell>
          <cell r="L189" t="str">
            <v>Utility Vouchers</v>
          </cell>
          <cell r="N189" t="str">
            <v>Hardship Grant</v>
          </cell>
          <cell r="O189">
            <v>45219</v>
          </cell>
          <cell r="P189">
            <v>45314</v>
          </cell>
        </row>
        <row r="190">
          <cell r="A190" t="str">
            <v>E23-00209W</v>
          </cell>
          <cell r="C190" t="str">
            <v>E23-00209W</v>
          </cell>
          <cell r="D190" t="str">
            <v>RH14 0GA</v>
          </cell>
          <cell r="F190" t="str">
            <v>Helping to alleviate financial hardship</v>
          </cell>
          <cell r="G190">
            <v>960</v>
          </cell>
          <cell r="H190">
            <v>45223</v>
          </cell>
          <cell r="I190" t="str">
            <v>2. Customer receiving medication and/or therapy for a mental health condition or substance addiction</v>
          </cell>
          <cell r="K190" t="str">
            <v>Food Vouchers</v>
          </cell>
          <cell r="L190" t="str">
            <v>Utility Vouchers</v>
          </cell>
          <cell r="N190" t="str">
            <v>Hardship Grant</v>
          </cell>
          <cell r="O190">
            <v>45223</v>
          </cell>
          <cell r="P190">
            <v>45345</v>
          </cell>
        </row>
        <row r="191">
          <cell r="A191" t="str">
            <v>E23-00211W</v>
          </cell>
          <cell r="C191" t="str">
            <v>E23-00211W</v>
          </cell>
          <cell r="D191" t="str">
            <v>BH16 6GP</v>
          </cell>
          <cell r="F191" t="str">
            <v xml:space="preserve">Providing new flooring </v>
          </cell>
          <cell r="G191">
            <v>2066.4</v>
          </cell>
          <cell r="H191">
            <v>45233</v>
          </cell>
          <cell r="I191" t="str">
            <v>1. Customer (or family member residing with them) with a diagnosed condition or disability (physical and/or sensory and/or behavioural)</v>
          </cell>
          <cell r="K191" t="str">
            <v>Flooring</v>
          </cell>
          <cell r="N191" t="str">
            <v>Flooring Grant</v>
          </cell>
          <cell r="O191">
            <v>45233</v>
          </cell>
          <cell r="P191">
            <v>45314</v>
          </cell>
        </row>
        <row r="192">
          <cell r="A192" t="str">
            <v>E23-00212W</v>
          </cell>
          <cell r="C192" t="str">
            <v>E23-00212W</v>
          </cell>
          <cell r="D192" t="str">
            <v>BN50 8TQ</v>
          </cell>
          <cell r="F192" t="str">
            <v>Providing financial aid during a time of crisis</v>
          </cell>
          <cell r="G192">
            <v>500</v>
          </cell>
          <cell r="H192">
            <v>45226</v>
          </cell>
          <cell r="I192" t="str">
            <v>4. Customer/family fleeing from a violent or abusive relationship</v>
          </cell>
          <cell r="K192" t="str">
            <v>Travel Costs</v>
          </cell>
          <cell r="L192" t="str">
            <v>Food vouchers</v>
          </cell>
          <cell r="N192" t="str">
            <v>Crisis Grant</v>
          </cell>
          <cell r="O192">
            <v>45226</v>
          </cell>
          <cell r="P192">
            <v>45430</v>
          </cell>
        </row>
        <row r="193">
          <cell r="A193" t="str">
            <v>E23-00213W</v>
          </cell>
          <cell r="C193" t="str">
            <v>E23-00213W</v>
          </cell>
          <cell r="D193" t="str">
            <v>BA7 7GA</v>
          </cell>
          <cell r="F193" t="str">
            <v>Helping to alleviate financial hardship</v>
          </cell>
          <cell r="G193">
            <v>972</v>
          </cell>
          <cell r="H193">
            <v>45226</v>
          </cell>
          <cell r="I193" t="str">
            <v>3  Customer/family moving from homelessness/supported living into independent living</v>
          </cell>
          <cell r="K193" t="str">
            <v>Appliances</v>
          </cell>
          <cell r="L193" t="str">
            <v>Voucher for small household items</v>
          </cell>
          <cell r="N193" t="str">
            <v>Hardship Grant</v>
          </cell>
          <cell r="O193">
            <v>45226</v>
          </cell>
          <cell r="P193">
            <v>45269</v>
          </cell>
        </row>
        <row r="194">
          <cell r="A194" t="str">
            <v>E23-00214W</v>
          </cell>
          <cell r="C194" t="str">
            <v>E23-00214W</v>
          </cell>
          <cell r="D194" t="str">
            <v>LU6 3JW</v>
          </cell>
          <cell r="F194" t="str">
            <v xml:space="preserve">Providing new flooring </v>
          </cell>
          <cell r="G194">
            <v>1730.4</v>
          </cell>
          <cell r="H194">
            <v>45233</v>
          </cell>
          <cell r="I194" t="str">
            <v>6b. Customer/family under the care of Social Services (Adult or Children’s) - DV</v>
          </cell>
          <cell r="K194" t="str">
            <v>Flooring</v>
          </cell>
          <cell r="N194" t="str">
            <v>Flooring Grant</v>
          </cell>
          <cell r="O194">
            <v>45224</v>
          </cell>
          <cell r="P194">
            <v>45314</v>
          </cell>
        </row>
        <row r="195">
          <cell r="A195" t="str">
            <v>E23-00215W</v>
          </cell>
          <cell r="C195" t="str">
            <v>E23-00215W</v>
          </cell>
          <cell r="D195" t="str">
            <v>DY3 1SH</v>
          </cell>
          <cell r="F195" t="str">
            <v>Helping to alleviate financial hardship</v>
          </cell>
          <cell r="G195">
            <v>1003</v>
          </cell>
          <cell r="H195">
            <v>45230</v>
          </cell>
          <cell r="I195" t="str">
            <v>1. Customer (or family member residing with them) with a diagnosed condition or disability (physical and/or sensory and/or behavioural)</v>
          </cell>
          <cell r="K195" t="str">
            <v>Appliances</v>
          </cell>
          <cell r="N195" t="str">
            <v>Hardship Grant</v>
          </cell>
          <cell r="O195">
            <v>45230</v>
          </cell>
          <cell r="P195">
            <v>45268</v>
          </cell>
        </row>
        <row r="196">
          <cell r="A196" t="str">
            <v>E23-00216W</v>
          </cell>
          <cell r="C196" t="str">
            <v>E23-00216W</v>
          </cell>
          <cell r="D196" t="str">
            <v>DY8 4LA</v>
          </cell>
          <cell r="F196" t="str">
            <v>Helping to alleviate financial hardship</v>
          </cell>
          <cell r="G196">
            <v>966.03</v>
          </cell>
          <cell r="H196">
            <v>45225</v>
          </cell>
          <cell r="I196" t="str">
            <v>3  Customer/family moving from homelessness/supported living into independent living</v>
          </cell>
          <cell r="K196" t="str">
            <v>Appliances</v>
          </cell>
          <cell r="N196" t="str">
            <v>Hardship Grant</v>
          </cell>
          <cell r="O196">
            <v>45225</v>
          </cell>
          <cell r="P196">
            <v>45300</v>
          </cell>
        </row>
        <row r="197">
          <cell r="A197" t="str">
            <v>E23-00217W</v>
          </cell>
          <cell r="C197" t="str">
            <v>E23-00217W</v>
          </cell>
          <cell r="D197" t="str">
            <v>BN27 2BZ</v>
          </cell>
          <cell r="F197" t="str">
            <v>Providing financial aid after an impactful incident</v>
          </cell>
          <cell r="G197">
            <v>1480</v>
          </cell>
          <cell r="H197">
            <v>45229</v>
          </cell>
          <cell r="I197" t="str">
            <v>1. Customer (or family member residing with them) with a diagnosed condition or disability (physical and/or sensory and/or behavioural)</v>
          </cell>
          <cell r="K197" t="str">
            <v>House Deep Clean</v>
          </cell>
          <cell r="N197" t="str">
            <v>Critical Incident Grant</v>
          </cell>
          <cell r="O197">
            <v>45229</v>
          </cell>
          <cell r="P197">
            <v>45468</v>
          </cell>
        </row>
        <row r="198">
          <cell r="A198" t="str">
            <v>E23-00218W</v>
          </cell>
          <cell r="C198" t="str">
            <v>E23-00218W</v>
          </cell>
          <cell r="D198" t="str">
            <v>CV3 2QZ</v>
          </cell>
          <cell r="F198" t="str">
            <v>Helping to alleviate financial hardship</v>
          </cell>
          <cell r="G198">
            <v>1000.8</v>
          </cell>
          <cell r="H198">
            <v>45226</v>
          </cell>
          <cell r="I198" t="str">
            <v>1. Customer (or family member residing with them) with a diagnosed condition or disability (physical and/or sensory and/or behavioural)</v>
          </cell>
          <cell r="K198" t="str">
            <v>Appliances</v>
          </cell>
          <cell r="L198" t="str">
            <v>Food vouchers</v>
          </cell>
          <cell r="N198" t="str">
            <v>Hardship Grant</v>
          </cell>
          <cell r="O198">
            <v>45226</v>
          </cell>
          <cell r="P198">
            <v>45273</v>
          </cell>
        </row>
        <row r="199">
          <cell r="A199" t="str">
            <v>E23-00219W</v>
          </cell>
          <cell r="C199" t="str">
            <v>E23-00219W</v>
          </cell>
          <cell r="D199" t="str">
            <v>B66 3BA</v>
          </cell>
          <cell r="F199" t="str">
            <v>Helping to alleviate financial hardship</v>
          </cell>
          <cell r="G199">
            <v>1052</v>
          </cell>
          <cell r="H199">
            <v>45226</v>
          </cell>
          <cell r="I199" t="str">
            <v>1. Customer (or family member residing with them) with a diagnosed condition or disability (physical and/or sensory and/or behavioural)</v>
          </cell>
          <cell r="K199" t="str">
            <v>Appliances</v>
          </cell>
          <cell r="N199" t="str">
            <v>Hardship Grant</v>
          </cell>
          <cell r="O199">
            <v>45226</v>
          </cell>
          <cell r="P199">
            <v>45269</v>
          </cell>
        </row>
        <row r="200">
          <cell r="A200" t="str">
            <v>E23-00220W</v>
          </cell>
          <cell r="C200" t="str">
            <v>E23-00220W</v>
          </cell>
          <cell r="D200" t="str">
            <v>EX2 4AD</v>
          </cell>
          <cell r="F200" t="str">
            <v>Helping to alleviate financial hardship</v>
          </cell>
          <cell r="G200">
            <v>1056.03</v>
          </cell>
          <cell r="H200">
            <v>45226</v>
          </cell>
          <cell r="I200" t="str">
            <v>3  Customer/family moving from homelessness/supported living into independent living</v>
          </cell>
          <cell r="K200" t="str">
            <v>Appliances</v>
          </cell>
          <cell r="N200" t="str">
            <v>Hardship Grant</v>
          </cell>
          <cell r="O200">
            <v>45226</v>
          </cell>
          <cell r="P200">
            <v>45637</v>
          </cell>
        </row>
        <row r="201">
          <cell r="A201" t="str">
            <v>E23-00222W</v>
          </cell>
          <cell r="C201" t="str">
            <v>E23-00222W</v>
          </cell>
          <cell r="D201" t="str">
            <v>LE19 4DX</v>
          </cell>
          <cell r="F201" t="str">
            <v>Helping to alleviate financial hardship</v>
          </cell>
          <cell r="G201">
            <v>940</v>
          </cell>
          <cell r="H201">
            <v>45230</v>
          </cell>
          <cell r="I201" t="str">
            <v>7. Customer where there is a child/ren in receipt of means-tested free school meals</v>
          </cell>
          <cell r="K201" t="str">
            <v>Food Vouchers</v>
          </cell>
          <cell r="L201" t="str">
            <v>Utility Vouchers</v>
          </cell>
          <cell r="N201" t="str">
            <v>Hardship Grant</v>
          </cell>
          <cell r="O201">
            <v>45230</v>
          </cell>
          <cell r="P201">
            <v>45385</v>
          </cell>
        </row>
        <row r="202">
          <cell r="A202" t="str">
            <v>E23-00223W</v>
          </cell>
          <cell r="C202" t="str">
            <v>E23-00223W</v>
          </cell>
          <cell r="D202" t="str">
            <v>TQ1 3ST</v>
          </cell>
          <cell r="F202" t="str">
            <v>Helping to alleviate financial hardship</v>
          </cell>
          <cell r="G202">
            <v>867.31</v>
          </cell>
          <cell r="H202">
            <v>45231</v>
          </cell>
          <cell r="I202" t="str">
            <v>3  Customer/family moving from homelessness/supported living into independent living</v>
          </cell>
          <cell r="K202" t="str">
            <v xml:space="preserve">Furniture </v>
          </cell>
          <cell r="L202" t="str">
            <v>Voucher for small household items</v>
          </cell>
          <cell r="N202" t="str">
            <v>Hardship Grant</v>
          </cell>
          <cell r="O202">
            <v>45231</v>
          </cell>
          <cell r="P202">
            <v>45266</v>
          </cell>
        </row>
        <row r="203">
          <cell r="A203" t="str">
            <v>E23-00224W</v>
          </cell>
          <cell r="C203" t="str">
            <v>E23-00224W</v>
          </cell>
          <cell r="D203" t="str">
            <v>SO31 7PR</v>
          </cell>
          <cell r="F203" t="str">
            <v>Helping to alleviate financial hardship</v>
          </cell>
          <cell r="G203">
            <v>1007</v>
          </cell>
          <cell r="H203">
            <v>45230</v>
          </cell>
          <cell r="I203" t="str">
            <v>3  Customer/family moving from homelessness/supported living into independent living</v>
          </cell>
          <cell r="J203" t="str">
            <v>4. Customer/family fleeing from a violent or abusive relationship</v>
          </cell>
          <cell r="K203" t="str">
            <v>Appliances</v>
          </cell>
          <cell r="L203" t="str">
            <v>Food Vouchers</v>
          </cell>
          <cell r="M203" t="str">
            <v>Clothing</v>
          </cell>
          <cell r="N203" t="str">
            <v>Hardship Grant</v>
          </cell>
          <cell r="O203">
            <v>45230</v>
          </cell>
          <cell r="P203">
            <v>45327</v>
          </cell>
        </row>
        <row r="204">
          <cell r="A204" t="str">
            <v>E23-00225W</v>
          </cell>
          <cell r="C204" t="str">
            <v>E23-00225W</v>
          </cell>
          <cell r="D204" t="str">
            <v>LU6 1HF</v>
          </cell>
          <cell r="F204" t="str">
            <v>Providing financial aid during a time of crisis</v>
          </cell>
          <cell r="G204">
            <v>275</v>
          </cell>
          <cell r="H204">
            <v>45229</v>
          </cell>
          <cell r="I204" t="str">
            <v>4. Customer/family fleeing from a violent or abusive relationship</v>
          </cell>
          <cell r="K204" t="str">
            <v>Food Vouchers</v>
          </cell>
          <cell r="L204" t="str">
            <v>Clothing</v>
          </cell>
          <cell r="M204" t="str">
            <v>Toys and Books</v>
          </cell>
          <cell r="N204" t="str">
            <v>Crisis Grant</v>
          </cell>
          <cell r="O204">
            <v>45229</v>
          </cell>
          <cell r="P204">
            <v>45302</v>
          </cell>
        </row>
        <row r="205">
          <cell r="A205" t="str">
            <v>E23-00226W</v>
          </cell>
          <cell r="C205" t="str">
            <v>E23-00226W</v>
          </cell>
          <cell r="D205" t="str">
            <v>BH16 5DJ</v>
          </cell>
          <cell r="F205" t="str">
            <v>Helping to alleviate financial hardship</v>
          </cell>
          <cell r="G205">
            <v>1053</v>
          </cell>
          <cell r="H205">
            <v>45230</v>
          </cell>
          <cell r="I205" t="str">
            <v>3  Customer/family moving from homelessness/supported living into independent living</v>
          </cell>
          <cell r="K205" t="str">
            <v>Appliances</v>
          </cell>
          <cell r="N205" t="str">
            <v>Hardship Grant</v>
          </cell>
          <cell r="O205">
            <v>45230</v>
          </cell>
          <cell r="P205">
            <v>45322</v>
          </cell>
        </row>
        <row r="206">
          <cell r="A206" t="str">
            <v>E23-00229W</v>
          </cell>
          <cell r="C206" t="str">
            <v>E23-00229W</v>
          </cell>
          <cell r="D206" t="str">
            <v>SP3 4DB</v>
          </cell>
          <cell r="F206" t="str">
            <v>Helping to alleviate financial hardship</v>
          </cell>
          <cell r="G206">
            <v>923.59</v>
          </cell>
          <cell r="H206">
            <v>45232</v>
          </cell>
          <cell r="I206" t="str">
            <v>2. Customer receiving medication and/or therapy for a mental health condition or substance addiction</v>
          </cell>
          <cell r="K206" t="str">
            <v xml:space="preserve">Furniture </v>
          </cell>
          <cell r="L206" t="str">
            <v>Food Vouchers</v>
          </cell>
          <cell r="N206" t="str">
            <v>Hardship Grant</v>
          </cell>
          <cell r="O206">
            <v>45232</v>
          </cell>
          <cell r="P206">
            <v>45314</v>
          </cell>
        </row>
        <row r="207">
          <cell r="A207" t="str">
            <v>E23-00230W</v>
          </cell>
          <cell r="C207" t="str">
            <v>E23-00230W</v>
          </cell>
          <cell r="D207" t="str">
            <v>SN1 3PA</v>
          </cell>
          <cell r="F207" t="str">
            <v>Helping to alleviate financial hardship</v>
          </cell>
          <cell r="G207">
            <v>855</v>
          </cell>
          <cell r="H207">
            <v>45232</v>
          </cell>
          <cell r="I207" t="str">
            <v>2. Customer receiving medication and/or therapy for a mental health condition or substance addiction</v>
          </cell>
          <cell r="K207" t="str">
            <v>Utility Vouchers</v>
          </cell>
          <cell r="N207" t="str">
            <v>Hardship Grant</v>
          </cell>
          <cell r="O207">
            <v>45232</v>
          </cell>
          <cell r="P207">
            <v>45385</v>
          </cell>
        </row>
        <row r="208">
          <cell r="A208" t="str">
            <v>E23-00231W</v>
          </cell>
          <cell r="C208" t="str">
            <v>E23-00231W</v>
          </cell>
          <cell r="D208" t="str">
            <v>RG22 4NL</v>
          </cell>
          <cell r="F208" t="str">
            <v>Helping to alleviate financial hardship</v>
          </cell>
          <cell r="G208">
            <v>1000</v>
          </cell>
          <cell r="H208">
            <v>45232</v>
          </cell>
          <cell r="I208" t="str">
            <v>2. Customer receiving medication and/or therapy for a mental health condition or substance addiction</v>
          </cell>
          <cell r="K208" t="str">
            <v>Food Vouchers</v>
          </cell>
          <cell r="L208" t="str">
            <v>Utility Vouchers</v>
          </cell>
          <cell r="N208" t="str">
            <v>Hardship Grant</v>
          </cell>
          <cell r="O208">
            <v>45232</v>
          </cell>
          <cell r="P208">
            <v>45322</v>
          </cell>
        </row>
        <row r="209">
          <cell r="A209" t="str">
            <v>E23-00232W</v>
          </cell>
          <cell r="C209" t="str">
            <v>E23-00232W</v>
          </cell>
          <cell r="D209" t="str">
            <v>TA12 6FX</v>
          </cell>
          <cell r="F209" t="str">
            <v>Helping to alleviate financial hardship</v>
          </cell>
          <cell r="G209">
            <v>521.30999999999995</v>
          </cell>
          <cell r="H209">
            <v>45232</v>
          </cell>
          <cell r="I209" t="str">
            <v>7. Customer where there is a child/ren in receipt of means-tested free school meals</v>
          </cell>
          <cell r="K209" t="str">
            <v xml:space="preserve">Furniture </v>
          </cell>
          <cell r="N209" t="str">
            <v>Hardship Grant</v>
          </cell>
          <cell r="O209">
            <v>45232</v>
          </cell>
          <cell r="P209">
            <v>45266</v>
          </cell>
        </row>
        <row r="210">
          <cell r="A210" t="str">
            <v>E23-00233W</v>
          </cell>
          <cell r="C210" t="str">
            <v>E23-00233W</v>
          </cell>
          <cell r="D210" t="str">
            <v>LE5 1GG</v>
          </cell>
          <cell r="F210" t="str">
            <v>Helping to alleviate financial hardship</v>
          </cell>
          <cell r="G210">
            <v>900</v>
          </cell>
          <cell r="H210">
            <v>45232</v>
          </cell>
          <cell r="I210" t="str">
            <v>2. Customer receiving medication and/or therapy for a mental health condition or substance addiction</v>
          </cell>
          <cell r="K210" t="str">
            <v>Food Vouchers</v>
          </cell>
          <cell r="L210" t="str">
            <v>Clothing</v>
          </cell>
          <cell r="N210" t="str">
            <v>Hardship Grant</v>
          </cell>
          <cell r="O210">
            <v>45232</v>
          </cell>
          <cell r="P210">
            <v>45300</v>
          </cell>
        </row>
        <row r="211">
          <cell r="A211" t="str">
            <v>E23-00234W</v>
          </cell>
          <cell r="C211" t="str">
            <v>E23-00234W</v>
          </cell>
          <cell r="D211" t="str">
            <v>MK3 6DF</v>
          </cell>
          <cell r="F211" t="str">
            <v>Helping to alleviate financial hardship</v>
          </cell>
          <cell r="G211">
            <v>958.91</v>
          </cell>
          <cell r="H211">
            <v>45237</v>
          </cell>
          <cell r="I211" t="str">
            <v>2. Customer receiving medication and/or therapy for a mental health condition or substance addiction</v>
          </cell>
          <cell r="K211" t="str">
            <v>Appliances</v>
          </cell>
          <cell r="N211" t="str">
            <v>Hardship Grant</v>
          </cell>
          <cell r="O211">
            <v>45237</v>
          </cell>
          <cell r="P211">
            <v>45300</v>
          </cell>
        </row>
        <row r="212">
          <cell r="A212" t="str">
            <v>E23-00235W</v>
          </cell>
          <cell r="C212" t="str">
            <v>E23-00235W</v>
          </cell>
          <cell r="D212" t="str">
            <v>SO15 3DR</v>
          </cell>
          <cell r="F212" t="str">
            <v>Helping to alleviate financial hardship</v>
          </cell>
          <cell r="G212">
            <v>1011.81</v>
          </cell>
          <cell r="H212">
            <v>45237</v>
          </cell>
          <cell r="I212" t="str">
            <v>7. Customer where there is a child/ren in receipt of means-tested free school meals</v>
          </cell>
          <cell r="K212" t="str">
            <v xml:space="preserve">Furniture </v>
          </cell>
          <cell r="N212" t="str">
            <v>Hardship Grant</v>
          </cell>
          <cell r="O212">
            <v>45237</v>
          </cell>
          <cell r="P212">
            <v>45345</v>
          </cell>
        </row>
        <row r="213">
          <cell r="A213" t="str">
            <v>E23-00236W</v>
          </cell>
          <cell r="C213" t="str">
            <v>E23-00236W</v>
          </cell>
          <cell r="D213" t="str">
            <v>NG11 6BA</v>
          </cell>
          <cell r="F213" t="str">
            <v>Helping to alleviate financial hardship</v>
          </cell>
          <cell r="G213">
            <v>930</v>
          </cell>
          <cell r="H213">
            <v>45237</v>
          </cell>
          <cell r="I213" t="str">
            <v>1. Customer (or family member residing with them) with a diagnosed condition or disability (physical and/or sensory and/or behavioural)</v>
          </cell>
          <cell r="K213" t="str">
            <v>Food Vouchers</v>
          </cell>
          <cell r="L213" t="str">
            <v>Utility Vouchers</v>
          </cell>
          <cell r="M213" t="str">
            <v>Clothing</v>
          </cell>
          <cell r="N213" t="str">
            <v>Hardship Grant</v>
          </cell>
          <cell r="O213">
            <v>45237</v>
          </cell>
          <cell r="P213">
            <v>45420</v>
          </cell>
        </row>
        <row r="214">
          <cell r="A214" t="str">
            <v>E23-00238W</v>
          </cell>
          <cell r="C214" t="str">
            <v>E23-00238W</v>
          </cell>
          <cell r="D214" t="str">
            <v>DY3 3XP</v>
          </cell>
          <cell r="F214" t="str">
            <v>Helping to alleviate financial hardship</v>
          </cell>
          <cell r="G214">
            <v>575</v>
          </cell>
          <cell r="H214">
            <v>45237</v>
          </cell>
          <cell r="I214" t="str">
            <v>1. Customer (or family member residing with them) with a diagnosed condition or disability (physical and/or sensory and/or behavioural)</v>
          </cell>
          <cell r="K214" t="str">
            <v>Appliances</v>
          </cell>
          <cell r="L214" t="str">
            <v>Utility Vouchers</v>
          </cell>
          <cell r="N214" t="str">
            <v>Hardship Grant</v>
          </cell>
          <cell r="O214">
            <v>45237</v>
          </cell>
          <cell r="P214">
            <v>45408</v>
          </cell>
        </row>
        <row r="215">
          <cell r="A215" t="str">
            <v>E23-00240W</v>
          </cell>
          <cell r="C215" t="str">
            <v>E23-00240W</v>
          </cell>
          <cell r="D215" t="str">
            <v>BN12 6ES</v>
          </cell>
          <cell r="F215" t="str">
            <v>Helping to alleviate financial hardship</v>
          </cell>
          <cell r="G215">
            <v>1589.6</v>
          </cell>
          <cell r="H215">
            <v>45237</v>
          </cell>
          <cell r="I215" t="str">
            <v>3  Customer/family moving from homelessness/supported living into independent living</v>
          </cell>
          <cell r="K215" t="str">
            <v xml:space="preserve">Furniture </v>
          </cell>
          <cell r="N215" t="str">
            <v>Hardship Grant</v>
          </cell>
          <cell r="O215">
            <v>45237</v>
          </cell>
          <cell r="P215">
            <v>45450</v>
          </cell>
        </row>
        <row r="216">
          <cell r="A216" t="str">
            <v>E23-00241W</v>
          </cell>
          <cell r="C216" t="str">
            <v>E23-00241W</v>
          </cell>
          <cell r="D216" t="str">
            <v>BH4 9DT</v>
          </cell>
          <cell r="F216" t="str">
            <v>Providing financial aid after an impactful incident</v>
          </cell>
          <cell r="G216">
            <v>1168.31</v>
          </cell>
          <cell r="H216">
            <v>45238</v>
          </cell>
          <cell r="I216" t="str">
            <v>1. Customer (or family member residing with them) with a diagnosed condition or disability (physical and/or sensory and/or behavioural)</v>
          </cell>
          <cell r="K216" t="str">
            <v xml:space="preserve">Furniture </v>
          </cell>
          <cell r="L216" t="str">
            <v>Voucher for small household items</v>
          </cell>
          <cell r="N216" t="str">
            <v>Critical Incident Grant</v>
          </cell>
          <cell r="O216">
            <v>45238</v>
          </cell>
          <cell r="P216">
            <v>45269</v>
          </cell>
        </row>
        <row r="217">
          <cell r="A217" t="str">
            <v>E23-00242W</v>
          </cell>
          <cell r="C217" t="str">
            <v>E23-00242W</v>
          </cell>
          <cell r="D217" t="str">
            <v>OX7 5TZ</v>
          </cell>
          <cell r="F217" t="str">
            <v>Helping to alleviate financial hardship</v>
          </cell>
          <cell r="G217">
            <v>1013</v>
          </cell>
          <cell r="H217">
            <v>45238</v>
          </cell>
          <cell r="I217" t="str">
            <v>2. Customer receiving medication and/or therapy for a mental health condition or substance addiction</v>
          </cell>
          <cell r="K217" t="str">
            <v>Appliances</v>
          </cell>
          <cell r="L217" t="str">
            <v>Food Vouchers</v>
          </cell>
          <cell r="N217" t="str">
            <v>Hardship Grant</v>
          </cell>
          <cell r="O217">
            <v>45238</v>
          </cell>
          <cell r="P217">
            <v>45619</v>
          </cell>
        </row>
        <row r="218">
          <cell r="A218" t="str">
            <v>E23-00245W</v>
          </cell>
          <cell r="C218" t="str">
            <v>E23-00245W</v>
          </cell>
          <cell r="D218" t="str">
            <v>HX2 0JD</v>
          </cell>
          <cell r="F218" t="str">
            <v>Providing financial aid after an impactful incident</v>
          </cell>
          <cell r="G218">
            <v>1933.77</v>
          </cell>
          <cell r="H218">
            <v>45247</v>
          </cell>
          <cell r="I218" t="str">
            <v>5. Customer/family having been the victims of a reported crime in their home.</v>
          </cell>
          <cell r="K218" t="str">
            <v>Appliances</v>
          </cell>
          <cell r="L218" t="str">
            <v>Voucher for small household items</v>
          </cell>
          <cell r="M218" t="str">
            <v>Toys and Books</v>
          </cell>
          <cell r="N218" t="str">
            <v>Critical Incident Grant</v>
          </cell>
          <cell r="O218">
            <v>45247</v>
          </cell>
          <cell r="P218">
            <v>45295</v>
          </cell>
        </row>
        <row r="219">
          <cell r="A219" t="str">
            <v>E23-00246W</v>
          </cell>
          <cell r="C219" t="str">
            <v>E23-00246W</v>
          </cell>
          <cell r="D219" t="str">
            <v>SN16 9GW</v>
          </cell>
          <cell r="F219" t="str">
            <v>Helping to alleviate financial hardship</v>
          </cell>
          <cell r="G219">
            <v>800</v>
          </cell>
          <cell r="H219">
            <v>45239</v>
          </cell>
          <cell r="I219" t="str">
            <v>1. Customer (or family member residing with them) with a diagnosed condition or disability (physical and/or sensory and/or behavioural)</v>
          </cell>
          <cell r="K219" t="str">
            <v>Food Vouchers</v>
          </cell>
          <cell r="N219" t="str">
            <v>Hardship Grant</v>
          </cell>
          <cell r="O219">
            <v>45239</v>
          </cell>
          <cell r="P219">
            <v>45420</v>
          </cell>
        </row>
        <row r="220">
          <cell r="A220" t="str">
            <v>E23-00247W</v>
          </cell>
          <cell r="C220" t="str">
            <v>E23-00247W</v>
          </cell>
          <cell r="D220" t="str">
            <v>BH20 4RN</v>
          </cell>
          <cell r="F220" t="str">
            <v>Helping to alleviate financial hardship</v>
          </cell>
          <cell r="G220">
            <v>1006.09</v>
          </cell>
          <cell r="H220">
            <v>45240</v>
          </cell>
          <cell r="I220" t="str">
            <v>3  Customer/family moving from homelessness/supported living into independent living</v>
          </cell>
          <cell r="K220" t="str">
            <v>Appliances</v>
          </cell>
          <cell r="L220" t="str">
            <v>Food Vouchers</v>
          </cell>
          <cell r="N220" t="str">
            <v>Hardship Grant</v>
          </cell>
          <cell r="O220">
            <v>45240</v>
          </cell>
          <cell r="P220">
            <v>45362</v>
          </cell>
        </row>
        <row r="221">
          <cell r="A221" t="str">
            <v>E23-00248W</v>
          </cell>
          <cell r="C221" t="str">
            <v>E23-00248W</v>
          </cell>
          <cell r="D221" t="str">
            <v>BH4 8DR</v>
          </cell>
          <cell r="F221" t="str">
            <v>Helping to alleviate financial hardship</v>
          </cell>
          <cell r="G221">
            <v>1000</v>
          </cell>
          <cell r="H221">
            <v>45240</v>
          </cell>
          <cell r="I221" t="str">
            <v>1. Customer (or family member residing with them) with a diagnosed condition or disability (physical and/or sensory and/or behavioural)</v>
          </cell>
          <cell r="K221" t="str">
            <v>Food Vouchers</v>
          </cell>
          <cell r="L221" t="str">
            <v>Travel costs</v>
          </cell>
          <cell r="N221" t="str">
            <v>Hardship Grant</v>
          </cell>
          <cell r="O221">
            <v>45240</v>
          </cell>
          <cell r="P221">
            <v>45443</v>
          </cell>
        </row>
        <row r="222">
          <cell r="A222" t="str">
            <v>E23-00249W</v>
          </cell>
          <cell r="C222" t="str">
            <v>E23-00249W</v>
          </cell>
          <cell r="D222" t="str">
            <v>MK40 4WH</v>
          </cell>
          <cell r="F222" t="str">
            <v>Helping to alleviate financial hardship</v>
          </cell>
          <cell r="G222">
            <v>861.41</v>
          </cell>
          <cell r="H222">
            <v>45240</v>
          </cell>
          <cell r="I222" t="str">
            <v>3  Customer/family moving from homelessness/supported living into independent living</v>
          </cell>
          <cell r="K222" t="str">
            <v xml:space="preserve">Furniture </v>
          </cell>
          <cell r="L222" t="str">
            <v>Voucher for small household items</v>
          </cell>
          <cell r="N222" t="str">
            <v>Hardship Grant</v>
          </cell>
          <cell r="O222">
            <v>45240</v>
          </cell>
          <cell r="P222">
            <v>45269</v>
          </cell>
        </row>
        <row r="223">
          <cell r="A223" t="str">
            <v>E23-00250W</v>
          </cell>
          <cell r="C223" t="str">
            <v>E23-00250W</v>
          </cell>
          <cell r="D223" t="str">
            <v>MK4 4NQ</v>
          </cell>
          <cell r="F223" t="str">
            <v>Helping to alleviate financial hardship</v>
          </cell>
          <cell r="G223">
            <v>987</v>
          </cell>
          <cell r="H223">
            <v>45240</v>
          </cell>
          <cell r="I223" t="str">
            <v>1. Customer (or family member residing with them) with a diagnosed condition or disability (physical and/or sensory and/or behavioural)</v>
          </cell>
          <cell r="J223" t="str">
            <v>2. Customer receiving medication and/or therapy for a mental health condition or substance addiction</v>
          </cell>
          <cell r="K223" t="str">
            <v>Food Vouchers</v>
          </cell>
          <cell r="L223" t="str">
            <v xml:space="preserve">Furniture </v>
          </cell>
          <cell r="N223" t="str">
            <v>Hardship Grant</v>
          </cell>
          <cell r="O223">
            <v>45240</v>
          </cell>
          <cell r="P223">
            <v>45330</v>
          </cell>
        </row>
        <row r="224">
          <cell r="A224" t="str">
            <v>E23-00252W</v>
          </cell>
          <cell r="C224" t="str">
            <v>E23-00252W</v>
          </cell>
          <cell r="D224" t="str">
            <v>MK8 1EJ</v>
          </cell>
          <cell r="F224" t="str">
            <v>Helping to alleviate financial hardship</v>
          </cell>
          <cell r="G224">
            <v>802.59</v>
          </cell>
          <cell r="H224">
            <v>45246</v>
          </cell>
          <cell r="I224" t="str">
            <v>1. Customer (or family member residing with them) with a diagnosed condition or disability (physical and/or sensory and/or behavioural)</v>
          </cell>
          <cell r="K224" t="str">
            <v>Utility Vouchers</v>
          </cell>
          <cell r="L224" t="str">
            <v xml:space="preserve">Furniture </v>
          </cell>
          <cell r="M224" t="str">
            <v>Clothing</v>
          </cell>
          <cell r="N224" t="str">
            <v>Hardship Grant</v>
          </cell>
          <cell r="O224">
            <v>45246</v>
          </cell>
          <cell r="P224">
            <v>45362</v>
          </cell>
        </row>
        <row r="225">
          <cell r="A225" t="str">
            <v>E23-00253W</v>
          </cell>
          <cell r="C225" t="str">
            <v>E23-00253W</v>
          </cell>
          <cell r="D225" t="str">
            <v>OX16 2DP</v>
          </cell>
          <cell r="F225" t="str">
            <v>Helping to alleviate financial hardship</v>
          </cell>
          <cell r="G225">
            <v>1000</v>
          </cell>
          <cell r="H225">
            <v>45243</v>
          </cell>
          <cell r="I225" t="str">
            <v>7. Customer where there is a child/ren in receipt of means-tested free school meals</v>
          </cell>
          <cell r="K225" t="str">
            <v>Food Vouchers</v>
          </cell>
          <cell r="L225" t="str">
            <v>Utility Vouchers</v>
          </cell>
          <cell r="N225" t="str">
            <v>Hardship Grant</v>
          </cell>
          <cell r="O225">
            <v>45243</v>
          </cell>
          <cell r="P225">
            <v>45289</v>
          </cell>
        </row>
        <row r="226">
          <cell r="A226" t="str">
            <v>E23-00254W</v>
          </cell>
          <cell r="C226" t="str">
            <v>E23-00254W</v>
          </cell>
          <cell r="D226" t="str">
            <v>MK41 6AJ</v>
          </cell>
          <cell r="F226" t="str">
            <v xml:space="preserve">Providing new flooring </v>
          </cell>
          <cell r="G226">
            <v>1682.4</v>
          </cell>
          <cell r="H226">
            <v>45243</v>
          </cell>
          <cell r="I226" t="str">
            <v>1. Customer (or family member residing with them) with a diagnosed condition or disability (physical and/or sensory and/or behavioural)</v>
          </cell>
          <cell r="K226" t="str">
            <v>Flooring</v>
          </cell>
          <cell r="N226" t="str">
            <v>Flooring Grant</v>
          </cell>
          <cell r="O226">
            <v>45243</v>
          </cell>
          <cell r="P226">
            <v>45327</v>
          </cell>
        </row>
        <row r="227">
          <cell r="A227" t="str">
            <v>E23-00255W</v>
          </cell>
          <cell r="C227" t="str">
            <v>E23-00255W</v>
          </cell>
          <cell r="D227" t="str">
            <v>WR15 8TN</v>
          </cell>
          <cell r="F227" t="str">
            <v>Helping to alleviate financial hardship</v>
          </cell>
          <cell r="G227">
            <v>884.99</v>
          </cell>
          <cell r="H227">
            <v>45243</v>
          </cell>
          <cell r="I227" t="str">
            <v>2. Customer receiving medication and/or therapy for a mental health condition or substance addiction</v>
          </cell>
          <cell r="K227" t="str">
            <v xml:space="preserve">Furniture </v>
          </cell>
          <cell r="L227" t="str">
            <v>Voucher for small household items</v>
          </cell>
          <cell r="N227" t="str">
            <v>Hardship Grant</v>
          </cell>
          <cell r="O227">
            <v>45243</v>
          </cell>
          <cell r="P227">
            <v>45300</v>
          </cell>
        </row>
        <row r="228">
          <cell r="A228" t="str">
            <v>E23-00256W</v>
          </cell>
          <cell r="C228" t="str">
            <v>E23-00256W</v>
          </cell>
          <cell r="D228" t="str">
            <v>BS30 6UN</v>
          </cell>
          <cell r="F228" t="str">
            <v>Helping to alleviate financial hardship</v>
          </cell>
          <cell r="G228">
            <v>705.55</v>
          </cell>
          <cell r="H228">
            <v>45244</v>
          </cell>
          <cell r="I228" t="str">
            <v>2. Customer receiving medication and/or therapy for a mental health condition or substance addiction</v>
          </cell>
          <cell r="K228" t="str">
            <v xml:space="preserve">Furniture </v>
          </cell>
          <cell r="N228" t="str">
            <v>Hardship Grant</v>
          </cell>
          <cell r="O228">
            <v>45244</v>
          </cell>
          <cell r="P228">
            <v>45314</v>
          </cell>
        </row>
        <row r="229">
          <cell r="A229" t="str">
            <v>E23-00258W</v>
          </cell>
          <cell r="C229" t="str">
            <v>E23-00258W</v>
          </cell>
          <cell r="D229" t="str">
            <v>LE5 1GG</v>
          </cell>
          <cell r="F229" t="str">
            <v>Helping to alleviate financial hardship</v>
          </cell>
          <cell r="G229">
            <v>940</v>
          </cell>
          <cell r="H229">
            <v>45244</v>
          </cell>
          <cell r="I229" t="str">
            <v>7. Customer where there is a child/ren in receipt of means-tested free school meals</v>
          </cell>
          <cell r="K229" t="str">
            <v>Food Vouchers</v>
          </cell>
          <cell r="L229" t="str">
            <v>Clothing</v>
          </cell>
          <cell r="M229" t="str">
            <v xml:space="preserve">Furniture </v>
          </cell>
          <cell r="N229" t="str">
            <v>Hardship Grant</v>
          </cell>
          <cell r="O229">
            <v>45244</v>
          </cell>
          <cell r="P229">
            <v>45322</v>
          </cell>
        </row>
        <row r="230">
          <cell r="A230" t="str">
            <v>E23-00259W</v>
          </cell>
          <cell r="C230" t="str">
            <v>E23-00259W</v>
          </cell>
          <cell r="D230" t="str">
            <v>BN21 1LX</v>
          </cell>
          <cell r="F230" t="str">
            <v>Helping to alleviate financial hardship</v>
          </cell>
          <cell r="G230">
            <v>1002</v>
          </cell>
          <cell r="H230">
            <v>45244</v>
          </cell>
          <cell r="I230" t="str">
            <v>3  Customer/family moving from homelessness/supported living into independent living</v>
          </cell>
          <cell r="K230" t="str">
            <v>Appliances</v>
          </cell>
          <cell r="N230" t="str">
            <v>Hardship Grant</v>
          </cell>
          <cell r="O230">
            <v>45244</v>
          </cell>
          <cell r="P230">
            <v>45300</v>
          </cell>
        </row>
        <row r="231">
          <cell r="A231" t="str">
            <v>E23-00260W</v>
          </cell>
          <cell r="C231" t="str">
            <v>E23-00260W</v>
          </cell>
          <cell r="D231" t="str">
            <v>GL15 6AP</v>
          </cell>
          <cell r="F231" t="str">
            <v>Helping to alleviate financial hardship</v>
          </cell>
          <cell r="G231">
            <v>991.95</v>
          </cell>
          <cell r="H231">
            <v>45244</v>
          </cell>
          <cell r="I231" t="str">
            <v>2. Customer receiving medication and/or therapy for a mental health condition or substance addiction</v>
          </cell>
          <cell r="K231" t="str">
            <v xml:space="preserve">Furniture </v>
          </cell>
          <cell r="L231" t="str">
            <v>Appliances</v>
          </cell>
          <cell r="M231" t="str">
            <v>Voucher for small household items</v>
          </cell>
          <cell r="N231" t="str">
            <v>Hardship Grant</v>
          </cell>
          <cell r="O231">
            <v>45244</v>
          </cell>
          <cell r="P231">
            <v>45300</v>
          </cell>
        </row>
        <row r="232">
          <cell r="A232" t="str">
            <v>E23-00261W</v>
          </cell>
          <cell r="C232" t="str">
            <v>E23-00261W</v>
          </cell>
          <cell r="D232" t="str">
            <v>BA9 9FP</v>
          </cell>
          <cell r="F232" t="str">
            <v xml:space="preserve">Providing new flooring </v>
          </cell>
          <cell r="G232">
            <v>360</v>
          </cell>
          <cell r="H232">
            <v>45245</v>
          </cell>
          <cell r="I232" t="str">
            <v>1. Customer (or family member residing with them) with a diagnosed condition or disability (physical and/or sensory and/or behavioural)</v>
          </cell>
          <cell r="K232" t="str">
            <v>Flooring</v>
          </cell>
          <cell r="N232" t="str">
            <v>Flooring Grant</v>
          </cell>
          <cell r="O232">
            <v>45245</v>
          </cell>
          <cell r="P232">
            <v>45314</v>
          </cell>
        </row>
        <row r="233">
          <cell r="A233" t="str">
            <v>E23-00262W</v>
          </cell>
          <cell r="C233" t="str">
            <v>E23-00262W</v>
          </cell>
          <cell r="D233" t="str">
            <v>WR15 8BU</v>
          </cell>
          <cell r="F233" t="str">
            <v>Helping to alleviate financial hardship</v>
          </cell>
          <cell r="G233">
            <v>739.53</v>
          </cell>
          <cell r="H233">
            <v>45245</v>
          </cell>
          <cell r="I233" t="str">
            <v>2. Customer receiving medication and/or therapy for a mental health condition or substance addiction</v>
          </cell>
          <cell r="K233" t="str">
            <v xml:space="preserve">Furniture </v>
          </cell>
          <cell r="N233" t="str">
            <v>Hardship Grant</v>
          </cell>
          <cell r="O233">
            <v>45245</v>
          </cell>
          <cell r="P233">
            <v>45322</v>
          </cell>
        </row>
        <row r="234">
          <cell r="A234" t="str">
            <v>E23-00263W</v>
          </cell>
          <cell r="C234" t="str">
            <v>E23-00263W</v>
          </cell>
          <cell r="D234" t="str">
            <v>SP4 7NN</v>
          </cell>
          <cell r="F234" t="str">
            <v>Helping to alleviate financial hardship</v>
          </cell>
          <cell r="G234">
            <v>960</v>
          </cell>
          <cell r="H234">
            <v>45245</v>
          </cell>
          <cell r="I234" t="str">
            <v>2. Customer receiving medication and/or therapy for a mental health condition or substance addiction</v>
          </cell>
          <cell r="K234" t="str">
            <v>Food Vouchers</v>
          </cell>
          <cell r="L234" t="str">
            <v>Utility Vouchers</v>
          </cell>
          <cell r="N234" t="str">
            <v>Hardship Grant</v>
          </cell>
          <cell r="O234">
            <v>45245</v>
          </cell>
          <cell r="P234">
            <v>45330</v>
          </cell>
        </row>
        <row r="235">
          <cell r="A235" t="str">
            <v>E23-00264W</v>
          </cell>
          <cell r="C235" t="str">
            <v>E23-00264W</v>
          </cell>
          <cell r="D235" t="str">
            <v>SO15 5BA</v>
          </cell>
          <cell r="F235" t="str">
            <v>Providing financial aid during a time of crisis</v>
          </cell>
          <cell r="G235">
            <v>500</v>
          </cell>
          <cell r="H235">
            <v>45245</v>
          </cell>
          <cell r="I235" t="str">
            <v>4. Customer/family fleeing from a violent or abusive relationship</v>
          </cell>
          <cell r="K235" t="str">
            <v>Food Vouchers</v>
          </cell>
          <cell r="L235" t="str">
            <v>Clothing</v>
          </cell>
          <cell r="M235" t="str">
            <v>Travel costs</v>
          </cell>
          <cell r="N235" t="str">
            <v>Crisis Grant</v>
          </cell>
          <cell r="O235">
            <v>45245</v>
          </cell>
          <cell r="P235">
            <v>45338</v>
          </cell>
        </row>
        <row r="236">
          <cell r="A236" t="str">
            <v>E23-00265W</v>
          </cell>
          <cell r="C236" t="str">
            <v>E23-00265W</v>
          </cell>
          <cell r="D236" t="str">
            <v>BA7 7GE</v>
          </cell>
          <cell r="F236" t="str">
            <v>Helping to alleviate financial hardship</v>
          </cell>
          <cell r="G236">
            <v>1010.81</v>
          </cell>
          <cell r="H236">
            <v>45246</v>
          </cell>
          <cell r="I236" t="str">
            <v>3  Customer/family moving from homelessness/supported living into independent living</v>
          </cell>
          <cell r="K236" t="str">
            <v xml:space="preserve">Furniture </v>
          </cell>
          <cell r="L236" t="str">
            <v>Voucher for small household items</v>
          </cell>
          <cell r="N236" t="str">
            <v>Hardship Grant</v>
          </cell>
          <cell r="O236">
            <v>45246</v>
          </cell>
          <cell r="P236">
            <v>45300</v>
          </cell>
        </row>
        <row r="237">
          <cell r="A237" t="str">
            <v>E23-00266W</v>
          </cell>
          <cell r="C237" t="str">
            <v>E23-00266W</v>
          </cell>
          <cell r="D237" t="str">
            <v>BH15 4DD</v>
          </cell>
          <cell r="F237" t="str">
            <v>Helping to alleviate financial hardship</v>
          </cell>
          <cell r="G237">
            <v>993.47</v>
          </cell>
          <cell r="H237">
            <v>45248</v>
          </cell>
          <cell r="I237" t="str">
            <v>2. Customer receiving medication and/or therapy for a mental health condition or substance addiction</v>
          </cell>
          <cell r="K237" t="str">
            <v>Appliances</v>
          </cell>
          <cell r="L237" t="str">
            <v>Voucher for small household items</v>
          </cell>
          <cell r="N237" t="str">
            <v>Hardship Grant</v>
          </cell>
          <cell r="O237">
            <v>45248</v>
          </cell>
          <cell r="P237">
            <v>45330</v>
          </cell>
        </row>
        <row r="238">
          <cell r="A238" t="str">
            <v>E23-00267W</v>
          </cell>
          <cell r="C238" t="str">
            <v>E23-00267W</v>
          </cell>
          <cell r="D238" t="str">
            <v>BH12 2DX</v>
          </cell>
          <cell r="F238" t="str">
            <v>Helping to alleviate financial hardship</v>
          </cell>
          <cell r="G238">
            <v>1035.18</v>
          </cell>
          <cell r="H238">
            <v>45247</v>
          </cell>
          <cell r="I238" t="str">
            <v>3  Customer/family moving from homelessness/supported living into independent living</v>
          </cell>
          <cell r="K238" t="str">
            <v>Appliances</v>
          </cell>
          <cell r="N238" t="str">
            <v>Hardship Grant</v>
          </cell>
          <cell r="O238">
            <v>45247</v>
          </cell>
          <cell r="P238">
            <v>45322</v>
          </cell>
        </row>
        <row r="239">
          <cell r="A239" t="str">
            <v>E23-00268W</v>
          </cell>
          <cell r="C239" t="str">
            <v>E23-00268W</v>
          </cell>
          <cell r="D239" t="str">
            <v>SO16 9BB</v>
          </cell>
          <cell r="F239" t="str">
            <v>Helping to alleviate financial hardship</v>
          </cell>
          <cell r="G239">
            <v>1079</v>
          </cell>
          <cell r="H239">
            <v>45247</v>
          </cell>
          <cell r="I239" t="str">
            <v>7. Customer where there is a child/ren in receipt of means-tested free school meals</v>
          </cell>
          <cell r="K239" t="str">
            <v>Food Vouchers</v>
          </cell>
          <cell r="L239" t="str">
            <v>Appliances</v>
          </cell>
          <cell r="N239" t="str">
            <v>Hardship Grant</v>
          </cell>
          <cell r="O239">
            <v>45247</v>
          </cell>
          <cell r="P239">
            <v>45314</v>
          </cell>
        </row>
        <row r="240">
          <cell r="A240" t="str">
            <v>E23-00269W</v>
          </cell>
          <cell r="C240" t="str">
            <v>E23-00269W</v>
          </cell>
          <cell r="D240" t="str">
            <v>BA7 7FN</v>
          </cell>
          <cell r="F240" t="str">
            <v>Helping to alleviate financial hardship</v>
          </cell>
          <cell r="G240">
            <v>936</v>
          </cell>
          <cell r="H240">
            <v>45247</v>
          </cell>
          <cell r="I240" t="str">
            <v>1. Customer (or family member residing with them) with a diagnosed condition or disability (physical and/or sensory and/or behavioural)</v>
          </cell>
          <cell r="J240" t="str">
            <v>7. Customer where there is a child/ren in receipt of means-tested free school meals</v>
          </cell>
          <cell r="K240" t="str">
            <v>Utility Vouchers</v>
          </cell>
          <cell r="L240" t="str">
            <v>Food Vouchers</v>
          </cell>
          <cell r="M240" t="str">
            <v>Clothing</v>
          </cell>
          <cell r="N240" t="str">
            <v>Hardship Grant</v>
          </cell>
          <cell r="O240">
            <v>45247</v>
          </cell>
          <cell r="P240">
            <v>45385</v>
          </cell>
        </row>
        <row r="241">
          <cell r="A241" t="str">
            <v>E23-00270W</v>
          </cell>
          <cell r="C241" t="str">
            <v>E23-00270W</v>
          </cell>
          <cell r="D241" t="str">
            <v>HR6 9NW</v>
          </cell>
          <cell r="F241" t="str">
            <v xml:space="preserve">Providing new flooring </v>
          </cell>
          <cell r="G241">
            <v>1770.35</v>
          </cell>
          <cell r="H241">
            <v>45247</v>
          </cell>
          <cell r="I241" t="str">
            <v>6a. Customer/family under the care of Social Services (Adult or Children’s) - MH</v>
          </cell>
          <cell r="K241" t="str">
            <v>Flooring</v>
          </cell>
          <cell r="N241" t="str">
            <v>Flooring Grant</v>
          </cell>
          <cell r="O241">
            <v>45247</v>
          </cell>
          <cell r="P241">
            <v>45282</v>
          </cell>
        </row>
        <row r="242">
          <cell r="A242" t="str">
            <v>E23-00271W</v>
          </cell>
          <cell r="C242" t="str">
            <v>E23-00271W</v>
          </cell>
          <cell r="D242" t="str">
            <v>BA21 3SB</v>
          </cell>
          <cell r="F242" t="str">
            <v>Helping to alleviate financial hardship</v>
          </cell>
          <cell r="G242">
            <v>992</v>
          </cell>
          <cell r="H242">
            <v>45247</v>
          </cell>
          <cell r="I242" t="str">
            <v>1. Customer (or family member residing with them) with a diagnosed condition or disability (physical and/or sensory and/or behavioural)</v>
          </cell>
          <cell r="K242" t="str">
            <v>Appliances</v>
          </cell>
          <cell r="L242" t="str">
            <v>Food Vouchers</v>
          </cell>
          <cell r="N242" t="str">
            <v>Hardship Grant</v>
          </cell>
          <cell r="O242">
            <v>45247</v>
          </cell>
          <cell r="P242">
            <v>45295</v>
          </cell>
        </row>
        <row r="243">
          <cell r="A243" t="str">
            <v>E23-00272W</v>
          </cell>
          <cell r="C243" t="str">
            <v>E23-00272W</v>
          </cell>
          <cell r="D243" t="str">
            <v>BH20 6EF</v>
          </cell>
          <cell r="F243" t="str">
            <v>Helping to alleviate financial hardship</v>
          </cell>
          <cell r="G243">
            <v>1000</v>
          </cell>
          <cell r="H243">
            <v>45247</v>
          </cell>
          <cell r="I243" t="str">
            <v>2. Customer receiving medication and/or therapy for a mental health condition or substance addiction</v>
          </cell>
          <cell r="K243" t="str">
            <v>Food Vouchers</v>
          </cell>
          <cell r="L243" t="str">
            <v>Utility Vouchers</v>
          </cell>
          <cell r="N243" t="str">
            <v>Hardship Grant</v>
          </cell>
          <cell r="O243">
            <v>45247</v>
          </cell>
          <cell r="P243">
            <v>45345</v>
          </cell>
        </row>
        <row r="244">
          <cell r="A244" t="str">
            <v>E23-00273W</v>
          </cell>
          <cell r="C244" t="str">
            <v>E23-00273W</v>
          </cell>
          <cell r="D244" t="str">
            <v>SG18 0AS</v>
          </cell>
          <cell r="F244" t="str">
            <v>Helping to alleviate financial hardship</v>
          </cell>
          <cell r="G244">
            <v>1071.81</v>
          </cell>
          <cell r="H244">
            <v>45247</v>
          </cell>
          <cell r="I244" t="str">
            <v>1. Customer (or family member residing with them) with a diagnosed condition or disability (physical and/or sensory and/or behavioural)</v>
          </cell>
          <cell r="K244" t="str">
            <v xml:space="preserve">Furniture </v>
          </cell>
          <cell r="L244" t="str">
            <v>Utility vouchers</v>
          </cell>
          <cell r="M244" t="str">
            <v>Voucher for small household items</v>
          </cell>
          <cell r="N244" t="str">
            <v>Hardship Grant</v>
          </cell>
          <cell r="O244">
            <v>45247</v>
          </cell>
          <cell r="P244">
            <v>45330</v>
          </cell>
        </row>
        <row r="245">
          <cell r="A245" t="str">
            <v>E23-00274W</v>
          </cell>
          <cell r="C245" t="str">
            <v>E23-00274W</v>
          </cell>
          <cell r="D245" t="str">
            <v>GU21 7RT</v>
          </cell>
          <cell r="F245" t="str">
            <v>Helping to alleviate financial hardship</v>
          </cell>
          <cell r="G245">
            <v>866.41</v>
          </cell>
          <cell r="H245">
            <v>45250</v>
          </cell>
          <cell r="I245" t="str">
            <v>2. Customer receiving medication and/or therapy for a mental health condition or substance addiction</v>
          </cell>
          <cell r="K245" t="str">
            <v xml:space="preserve">Furniture </v>
          </cell>
          <cell r="L245" t="str">
            <v>Travel costs</v>
          </cell>
          <cell r="N245" t="str">
            <v>Hardship Grant</v>
          </cell>
          <cell r="O245">
            <v>45250</v>
          </cell>
          <cell r="P245">
            <v>45385</v>
          </cell>
        </row>
        <row r="246">
          <cell r="A246" t="str">
            <v>E23-00276W</v>
          </cell>
          <cell r="C246" t="str">
            <v>E23-00276W</v>
          </cell>
          <cell r="D246" t="str">
            <v>LE2 4TT</v>
          </cell>
          <cell r="F246" t="str">
            <v>Helping to alleviate financial hardship</v>
          </cell>
          <cell r="G246">
            <v>929.81</v>
          </cell>
          <cell r="H246">
            <v>45250</v>
          </cell>
          <cell r="I246" t="str">
            <v>7. Customer where there is a child/ren in receipt of means-tested free school meals</v>
          </cell>
          <cell r="K246" t="str">
            <v>Appliances</v>
          </cell>
          <cell r="L246" t="str">
            <v>Clothing</v>
          </cell>
          <cell r="N246" t="str">
            <v>Hardship Grant</v>
          </cell>
          <cell r="O246">
            <v>45250</v>
          </cell>
          <cell r="P246">
            <v>45300</v>
          </cell>
        </row>
        <row r="247">
          <cell r="A247" t="str">
            <v>E23-00278W</v>
          </cell>
          <cell r="C247" t="str">
            <v>E23-00278W</v>
          </cell>
          <cell r="D247" t="str">
            <v>MK10 7DX</v>
          </cell>
          <cell r="F247" t="str">
            <v>Helping to alleviate financial hardship</v>
          </cell>
          <cell r="G247">
            <v>880</v>
          </cell>
          <cell r="H247">
            <v>45251</v>
          </cell>
          <cell r="I247" t="str">
            <v>2. Customer receiving medication and/or therapy for a mental health condition or substance addiction</v>
          </cell>
          <cell r="K247" t="str">
            <v>Food vouchers</v>
          </cell>
          <cell r="L247" t="str">
            <v>Utility vouchers</v>
          </cell>
          <cell r="N247" t="str">
            <v>Hardship Grant</v>
          </cell>
          <cell r="O247">
            <v>45251</v>
          </cell>
          <cell r="P247">
            <v>45322</v>
          </cell>
        </row>
        <row r="248">
          <cell r="A248" t="str">
            <v>E23-00279W</v>
          </cell>
          <cell r="C248" t="str">
            <v>E23-00279W</v>
          </cell>
          <cell r="D248" t="str">
            <v>CV10 9RF</v>
          </cell>
          <cell r="F248" t="str">
            <v>Providing financial aid after an impactful incident</v>
          </cell>
          <cell r="G248">
            <v>1360</v>
          </cell>
          <cell r="H248">
            <v>45251</v>
          </cell>
          <cell r="I248" t="str">
            <v>5. Customer/family having been the victims of a reported crime in their home.</v>
          </cell>
          <cell r="K248" t="str">
            <v>Funeral Costs</v>
          </cell>
          <cell r="N248" t="str">
            <v>Critical Incident Grant</v>
          </cell>
          <cell r="O248">
            <v>45251</v>
          </cell>
          <cell r="P248">
            <v>45265</v>
          </cell>
        </row>
        <row r="249">
          <cell r="A249" t="str">
            <v>E23-00280W</v>
          </cell>
          <cell r="C249" t="str">
            <v>E23-00280W</v>
          </cell>
          <cell r="D249" t="str">
            <v>BN3 5UD</v>
          </cell>
          <cell r="F249" t="str">
            <v>Helping to alleviate financial hardship</v>
          </cell>
          <cell r="G249">
            <v>783.85</v>
          </cell>
          <cell r="H249">
            <v>45251</v>
          </cell>
          <cell r="I249" t="str">
            <v>3  Customer/family moving from homelessness/supported living into independent living</v>
          </cell>
          <cell r="J249" t="str">
            <v>4. Customer/family fleeing from a violent or abusive relationship</v>
          </cell>
          <cell r="K249" t="str">
            <v xml:space="preserve">Furniture </v>
          </cell>
          <cell r="L249" t="str">
            <v>Voucher for small household items</v>
          </cell>
          <cell r="N249" t="str">
            <v>Hardship Grant</v>
          </cell>
          <cell r="O249">
            <v>45251</v>
          </cell>
          <cell r="P249">
            <v>45289</v>
          </cell>
        </row>
        <row r="250">
          <cell r="A250" t="str">
            <v>E23-00281W</v>
          </cell>
          <cell r="C250" t="str">
            <v>E23-00281W</v>
          </cell>
          <cell r="D250" t="str">
            <v>BS23 3ES</v>
          </cell>
          <cell r="F250" t="str">
            <v>Helping to alleviate financial hardship</v>
          </cell>
          <cell r="G250">
            <v>879.61</v>
          </cell>
          <cell r="H250">
            <v>45251</v>
          </cell>
          <cell r="I250" t="str">
            <v>2. Customer receiving medication and/or therapy for a mental health condition or substance addiction</v>
          </cell>
          <cell r="J250" t="str">
            <v>4. Customer/family fleeing from a violent or abusive relationship</v>
          </cell>
          <cell r="K250" t="str">
            <v xml:space="preserve">Furniture </v>
          </cell>
          <cell r="L250" t="str">
            <v>Utility vouchers</v>
          </cell>
          <cell r="M250" t="str">
            <v>Food vouchers</v>
          </cell>
          <cell r="N250" t="str">
            <v>Hardship Grant</v>
          </cell>
          <cell r="O250">
            <v>45251</v>
          </cell>
          <cell r="P250">
            <v>45314</v>
          </cell>
        </row>
        <row r="251">
          <cell r="A251" t="str">
            <v>E23-00282W</v>
          </cell>
          <cell r="C251" t="str">
            <v>E23-00282W</v>
          </cell>
          <cell r="D251" t="str">
            <v>LE11 5XE</v>
          </cell>
          <cell r="F251" t="str">
            <v>Helping to alleviate financial hardship</v>
          </cell>
          <cell r="G251">
            <v>786.78</v>
          </cell>
          <cell r="H251">
            <v>45251</v>
          </cell>
          <cell r="I251" t="str">
            <v>1. Customer (or family member residing with them) with a diagnosed condition or disability (physical and/or sensory and/or behavioural)</v>
          </cell>
          <cell r="J251" t="str">
            <v>3  Customer/family moving from homelessness/supported living into independent living</v>
          </cell>
          <cell r="K251" t="str">
            <v xml:space="preserve">Furniture </v>
          </cell>
          <cell r="N251" t="str">
            <v>Hardship Grant</v>
          </cell>
          <cell r="O251">
            <v>45251</v>
          </cell>
          <cell r="P251">
            <v>45321</v>
          </cell>
        </row>
        <row r="252">
          <cell r="A252" t="str">
            <v>E23-00284W</v>
          </cell>
          <cell r="C252" t="str">
            <v>E23-00284W</v>
          </cell>
          <cell r="D252" t="str">
            <v>DY11 6LY</v>
          </cell>
          <cell r="F252" t="str">
            <v>Providing financial aid after an impactful incident</v>
          </cell>
          <cell r="G252">
            <v>2363.21</v>
          </cell>
          <cell r="H252">
            <v>45252</v>
          </cell>
          <cell r="I252" t="str">
            <v>6a. Customer/family under the care of Social Services (Adult or Children’s) - MH</v>
          </cell>
          <cell r="K252" t="str">
            <v>House Deep Clean</v>
          </cell>
          <cell r="L252" t="str">
            <v xml:space="preserve">Furniture </v>
          </cell>
          <cell r="M252" t="str">
            <v>Voucher for small household items</v>
          </cell>
          <cell r="N252" t="str">
            <v>Critical Incident Grant</v>
          </cell>
          <cell r="O252">
            <v>45252</v>
          </cell>
          <cell r="P252">
            <v>45345</v>
          </cell>
        </row>
        <row r="253">
          <cell r="A253" t="str">
            <v>E23-00285W</v>
          </cell>
          <cell r="C253" t="str">
            <v>E23-00285W</v>
          </cell>
          <cell r="D253" t="str">
            <v>LE5 1EW</v>
          </cell>
          <cell r="F253" t="str">
            <v>Helping to alleviate financial hardship</v>
          </cell>
          <cell r="G253">
            <v>983</v>
          </cell>
          <cell r="H253">
            <v>45252</v>
          </cell>
          <cell r="I253" t="str">
            <v>7. Customer where there is a child/ren in receipt of means-tested free school meals</v>
          </cell>
          <cell r="K253" t="str">
            <v>Food vouchers</v>
          </cell>
          <cell r="L253" t="str">
            <v>Appliances</v>
          </cell>
          <cell r="M253" t="str">
            <v>Clothing</v>
          </cell>
          <cell r="N253" t="str">
            <v>Hardship Grant</v>
          </cell>
          <cell r="O253">
            <v>45252</v>
          </cell>
          <cell r="P253">
            <v>45307</v>
          </cell>
        </row>
        <row r="254">
          <cell r="A254" t="str">
            <v>E23-00286W</v>
          </cell>
          <cell r="C254" t="str">
            <v>E23-00286W</v>
          </cell>
          <cell r="D254" t="str">
            <v>BN3 6GQ</v>
          </cell>
          <cell r="F254" t="str">
            <v>Providing financial aid during a time of crisis</v>
          </cell>
          <cell r="G254">
            <v>500</v>
          </cell>
          <cell r="H254">
            <v>45252</v>
          </cell>
          <cell r="I254" t="str">
            <v>4. Customer/family fleeing from a violent or abusive relationship</v>
          </cell>
          <cell r="K254" t="str">
            <v>Food Vouchers</v>
          </cell>
          <cell r="L254" t="str">
            <v>Clothing</v>
          </cell>
          <cell r="M254" t="str">
            <v>Travel costs</v>
          </cell>
          <cell r="N254" t="str">
            <v>Crisis Grant</v>
          </cell>
          <cell r="O254">
            <v>45252</v>
          </cell>
          <cell r="P254">
            <v>45334</v>
          </cell>
        </row>
        <row r="255">
          <cell r="A255" t="str">
            <v>E23-00287W</v>
          </cell>
          <cell r="C255" t="str">
            <v>E23-00287W</v>
          </cell>
          <cell r="D255" t="str">
            <v>B69 1XE</v>
          </cell>
          <cell r="F255" t="str">
            <v>Helping to alleviate financial hardship</v>
          </cell>
          <cell r="G255">
            <v>843.91</v>
          </cell>
          <cell r="H255">
            <v>45253</v>
          </cell>
          <cell r="I255" t="str">
            <v>2. Customer receiving medication and/or therapy for a mental health condition or substance addiction</v>
          </cell>
          <cell r="K255" t="str">
            <v xml:space="preserve">Furniture </v>
          </cell>
          <cell r="L255" t="str">
            <v>Food vouchers</v>
          </cell>
          <cell r="N255" t="str">
            <v>Hardship Grant</v>
          </cell>
          <cell r="O255">
            <v>45253</v>
          </cell>
          <cell r="P255">
            <v>45314</v>
          </cell>
        </row>
        <row r="256">
          <cell r="A256" t="str">
            <v>E23-00288W</v>
          </cell>
          <cell r="C256" t="str">
            <v>E23-00288W</v>
          </cell>
          <cell r="D256" t="str">
            <v>CV34 5FX</v>
          </cell>
          <cell r="F256" t="str">
            <v>Helping to alleviate financial hardship</v>
          </cell>
          <cell r="G256">
            <v>966</v>
          </cell>
          <cell r="H256">
            <v>45253</v>
          </cell>
          <cell r="I256" t="str">
            <v>1. Customer (or family member residing with them) with a diagnosed condition or disability (physical and/or sensory and/or behavioural)</v>
          </cell>
          <cell r="K256" t="str">
            <v>Childcare</v>
          </cell>
          <cell r="N256" t="str">
            <v>Hardship Grant</v>
          </cell>
          <cell r="O256">
            <v>45253</v>
          </cell>
          <cell r="P256">
            <v>45362</v>
          </cell>
        </row>
        <row r="257">
          <cell r="A257" t="str">
            <v>E23-00289W</v>
          </cell>
          <cell r="C257" t="str">
            <v>E23-00289W</v>
          </cell>
          <cell r="D257" t="str">
            <v>CB9 0JF</v>
          </cell>
          <cell r="F257" t="str">
            <v>Helping to alleviate financial hardship</v>
          </cell>
          <cell r="G257">
            <v>972.67</v>
          </cell>
          <cell r="H257">
            <v>45254</v>
          </cell>
          <cell r="I257" t="str">
            <v>9. Customer/family is in the UK as part of an official Government scheme supporting the resettlement of Refugees and Asylum Seekers (e.g. Ukraine or ACRS)</v>
          </cell>
          <cell r="K257" t="str">
            <v>Appliances</v>
          </cell>
          <cell r="N257" t="str">
            <v>Hardship Grant</v>
          </cell>
          <cell r="O257">
            <v>45254</v>
          </cell>
          <cell r="P257">
            <v>45330</v>
          </cell>
        </row>
        <row r="258">
          <cell r="A258" t="str">
            <v>E23-00290W</v>
          </cell>
          <cell r="C258" t="str">
            <v>E23-00290W</v>
          </cell>
          <cell r="D258" t="str">
            <v>SN3 2GX</v>
          </cell>
          <cell r="F258" t="str">
            <v>Helping to alleviate financial hardship</v>
          </cell>
          <cell r="G258">
            <v>935.97</v>
          </cell>
          <cell r="H258">
            <v>45257</v>
          </cell>
          <cell r="I258" t="str">
            <v>3  Customer/family moving from homelessness/supported living into independent living</v>
          </cell>
          <cell r="J258" t="str">
            <v>4. Customer/family fleeing from a violent or abusive relationship</v>
          </cell>
          <cell r="K258" t="str">
            <v>Appliances</v>
          </cell>
          <cell r="N258" t="str">
            <v>Hardship Grant</v>
          </cell>
          <cell r="O258">
            <v>45257</v>
          </cell>
          <cell r="P258">
            <v>45314</v>
          </cell>
        </row>
        <row r="259">
          <cell r="A259" t="str">
            <v>E23-00292W</v>
          </cell>
          <cell r="C259" t="str">
            <v>E23-00292W</v>
          </cell>
          <cell r="D259" t="str">
            <v>RG22 4LL</v>
          </cell>
          <cell r="F259" t="str">
            <v>Helping to alleviate financial hardship</v>
          </cell>
          <cell r="G259">
            <v>741.91</v>
          </cell>
          <cell r="H259">
            <v>45258</v>
          </cell>
          <cell r="I259" t="str">
            <v>1. Customer (or family member residing with them) with a diagnosed condition or disability (physical and/or sensory and/or behavioural)</v>
          </cell>
          <cell r="J259" t="str">
            <v>2. Customer receiving medication and/or therapy for a mental health condition or substance addiction</v>
          </cell>
          <cell r="K259" t="str">
            <v xml:space="preserve">Furniture </v>
          </cell>
          <cell r="N259" t="str">
            <v>Hardship Grant</v>
          </cell>
          <cell r="O259">
            <v>45258</v>
          </cell>
          <cell r="P259">
            <v>45289</v>
          </cell>
        </row>
        <row r="260">
          <cell r="A260" t="str">
            <v>E23-00293W</v>
          </cell>
          <cell r="C260" t="str">
            <v>E23-00293W</v>
          </cell>
          <cell r="D260" t="str">
            <v>WV10 7AG</v>
          </cell>
          <cell r="F260" t="str">
            <v>Helping to alleviate financial hardship</v>
          </cell>
          <cell r="G260">
            <v>990</v>
          </cell>
          <cell r="H260">
            <v>45258</v>
          </cell>
          <cell r="I260" t="str">
            <v>1. Customer (or family member residing with them) with a diagnosed condition or disability (physical and/or sensory and/or behavioural)</v>
          </cell>
          <cell r="K260" t="str">
            <v>Utility vouchers</v>
          </cell>
          <cell r="L260" t="str">
            <v>Food vouchers</v>
          </cell>
          <cell r="N260" t="str">
            <v>Hardship Grant</v>
          </cell>
          <cell r="O260">
            <v>45258</v>
          </cell>
          <cell r="P260">
            <v>45330</v>
          </cell>
        </row>
        <row r="261">
          <cell r="A261" t="str">
            <v>E23-00294W</v>
          </cell>
          <cell r="C261" t="str">
            <v>E23-00294W</v>
          </cell>
          <cell r="D261" t="str">
            <v>RH14 0GA</v>
          </cell>
          <cell r="F261" t="str">
            <v>Helping to alleviate financial hardship</v>
          </cell>
          <cell r="G261">
            <v>775.74</v>
          </cell>
          <cell r="H261">
            <v>45259</v>
          </cell>
          <cell r="I261" t="str">
            <v>8. Customer is in financial hardship and their household meets one of two criteria</v>
          </cell>
          <cell r="K261" t="str">
            <v>Utility vouchers</v>
          </cell>
          <cell r="N261" t="str">
            <v>Hardship Grant</v>
          </cell>
          <cell r="O261">
            <v>45259</v>
          </cell>
          <cell r="P261">
            <v>45455</v>
          </cell>
        </row>
        <row r="262">
          <cell r="A262" t="str">
            <v>E23-00295W</v>
          </cell>
          <cell r="C262" t="str">
            <v>E23-00295W</v>
          </cell>
          <cell r="D262" t="str">
            <v>SG5 3NX</v>
          </cell>
          <cell r="F262" t="str">
            <v>Helping to alleviate financial hardship</v>
          </cell>
          <cell r="G262">
            <v>997.01</v>
          </cell>
          <cell r="H262">
            <v>45259</v>
          </cell>
          <cell r="I262" t="str">
            <v>4. Customer/family fleeing from a violent or abusive relationship</v>
          </cell>
          <cell r="K262" t="str">
            <v>Appliances</v>
          </cell>
          <cell r="N262" t="str">
            <v>Hardship Grant</v>
          </cell>
          <cell r="O262">
            <v>45259</v>
          </cell>
          <cell r="P262">
            <v>45289</v>
          </cell>
        </row>
        <row r="263">
          <cell r="A263" t="str">
            <v>E23-00297W</v>
          </cell>
          <cell r="C263" t="str">
            <v>E23-00297W</v>
          </cell>
          <cell r="D263" t="str">
            <v>BH4 9DT</v>
          </cell>
          <cell r="F263" t="str">
            <v xml:space="preserve">Providing new flooring </v>
          </cell>
          <cell r="G263">
            <v>1380</v>
          </cell>
          <cell r="H263">
            <v>45259</v>
          </cell>
          <cell r="I263" t="str">
            <v>1. Customer (or family member residing with them) with a diagnosed condition or disability (physical and/or sensory and/or behavioural)</v>
          </cell>
          <cell r="K263" t="str">
            <v>Flooring</v>
          </cell>
          <cell r="N263" t="str">
            <v>Flooring Grant</v>
          </cell>
          <cell r="O263">
            <v>45259</v>
          </cell>
          <cell r="P263">
            <v>45314</v>
          </cell>
        </row>
        <row r="264">
          <cell r="A264" t="str">
            <v>E23-00299W</v>
          </cell>
          <cell r="C264" t="str">
            <v>E23-00299W</v>
          </cell>
          <cell r="D264" t="str">
            <v>MK40 4PS</v>
          </cell>
          <cell r="F264" t="str">
            <v xml:space="preserve">Providing new flooring </v>
          </cell>
          <cell r="G264">
            <v>1189.3</v>
          </cell>
          <cell r="H264">
            <v>45261</v>
          </cell>
          <cell r="I264" t="str">
            <v>1. Customer (or family member residing with them) with a diagnosed condition or disability (physical and/or sensory and/or behavioural)</v>
          </cell>
          <cell r="K264" t="str">
            <v>Flooring</v>
          </cell>
          <cell r="N264" t="str">
            <v>Flooring Grant</v>
          </cell>
          <cell r="O264">
            <v>45261</v>
          </cell>
          <cell r="P264">
            <v>45314</v>
          </cell>
        </row>
        <row r="265">
          <cell r="A265" t="str">
            <v>E23-00300W</v>
          </cell>
          <cell r="C265" t="str">
            <v>E23-00300W</v>
          </cell>
          <cell r="D265" t="str">
            <v>BA20 1FH</v>
          </cell>
          <cell r="F265" t="str">
            <v>Helping to alleviate financial hardship</v>
          </cell>
          <cell r="G265">
            <v>988.01</v>
          </cell>
          <cell r="H265">
            <v>45264</v>
          </cell>
          <cell r="I265" t="str">
            <v>6d. Customer/family under the care of Social Services (Adult or Children’s - FH</v>
          </cell>
          <cell r="K265" t="str">
            <v xml:space="preserve">Furniture </v>
          </cell>
          <cell r="L265" t="str">
            <v>Food vouchers</v>
          </cell>
          <cell r="M265" t="str">
            <v>Utility vouchers</v>
          </cell>
          <cell r="N265" t="str">
            <v>Hardship Grant</v>
          </cell>
          <cell r="O265">
            <v>45264</v>
          </cell>
          <cell r="P265">
            <v>45362</v>
          </cell>
        </row>
        <row r="266">
          <cell r="A266" t="str">
            <v>E23-00301W</v>
          </cell>
          <cell r="C266" t="str">
            <v>E23-00301W</v>
          </cell>
          <cell r="D266" t="str">
            <v>LE8 0UZ</v>
          </cell>
          <cell r="F266" t="str">
            <v>Helping to alleviate financial hardship</v>
          </cell>
          <cell r="G266">
            <v>936.4</v>
          </cell>
          <cell r="H266">
            <v>45264</v>
          </cell>
          <cell r="I266" t="str">
            <v>1. Customer (or family member residing with them) with a diagnosed condition or disability (physical and/or sensory and/or behavioural)</v>
          </cell>
          <cell r="K266" t="str">
            <v>Appliances</v>
          </cell>
          <cell r="L266" t="str">
            <v>Voucher for small household items</v>
          </cell>
          <cell r="N266" t="str">
            <v>Hardship Grant</v>
          </cell>
          <cell r="O266">
            <v>45264</v>
          </cell>
          <cell r="P266">
            <v>45322</v>
          </cell>
        </row>
        <row r="267">
          <cell r="A267" t="str">
            <v>E23-00302W</v>
          </cell>
          <cell r="C267" t="str">
            <v>E23-00302W</v>
          </cell>
          <cell r="D267" t="str">
            <v>OX16 2DA</v>
          </cell>
          <cell r="F267" t="str">
            <v>Helping to alleviate financial hardship</v>
          </cell>
          <cell r="G267">
            <v>1013</v>
          </cell>
          <cell r="H267">
            <v>45264</v>
          </cell>
          <cell r="I267" t="str">
            <v>7. Customer where there is a child/ren in receipt of means-tested free school meals</v>
          </cell>
          <cell r="K267" t="str">
            <v>Food vouchers</v>
          </cell>
          <cell r="L267" t="str">
            <v>Utility vouchers</v>
          </cell>
          <cell r="M267" t="str">
            <v>Appliances</v>
          </cell>
          <cell r="N267" t="str">
            <v>Hardship Grant</v>
          </cell>
          <cell r="O267">
            <v>45264</v>
          </cell>
          <cell r="P267">
            <v>45345</v>
          </cell>
        </row>
        <row r="268">
          <cell r="A268" t="str">
            <v>E23-00303W</v>
          </cell>
          <cell r="C268" t="str">
            <v>E23-00303W</v>
          </cell>
          <cell r="D268" t="str">
            <v>GU12 4PB</v>
          </cell>
          <cell r="F268" t="str">
            <v>Helping to alleviate financial hardship</v>
          </cell>
          <cell r="G268">
            <v>900</v>
          </cell>
          <cell r="H268">
            <v>45264</v>
          </cell>
          <cell r="I268" t="str">
            <v>2. Customer receiving medication and/or therapy for a mental health condition or substance addiction</v>
          </cell>
          <cell r="K268" t="str">
            <v>Removals</v>
          </cell>
          <cell r="N268" t="str">
            <v>Hardship Grant</v>
          </cell>
          <cell r="O268">
            <v>45264</v>
          </cell>
          <cell r="P268">
            <v>45282</v>
          </cell>
        </row>
        <row r="269">
          <cell r="A269" t="str">
            <v>E23-00304W</v>
          </cell>
          <cell r="C269" t="str">
            <v>E23-00304W</v>
          </cell>
          <cell r="D269" t="str">
            <v>DY2 7JB</v>
          </cell>
          <cell r="F269" t="str">
            <v>Helping to alleviate financial hardship</v>
          </cell>
          <cell r="G269">
            <v>740.78</v>
          </cell>
          <cell r="H269">
            <v>45264</v>
          </cell>
          <cell r="I269" t="str">
            <v>6c. Customer/family under the care of Social Services (Adult or Children’s - PH</v>
          </cell>
          <cell r="K269" t="str">
            <v xml:space="preserve">Furniture </v>
          </cell>
          <cell r="N269" t="str">
            <v>Hardship Grant</v>
          </cell>
          <cell r="O269">
            <v>45264</v>
          </cell>
          <cell r="P269">
            <v>45295</v>
          </cell>
        </row>
        <row r="270">
          <cell r="A270" t="str">
            <v>E23-00305W</v>
          </cell>
          <cell r="C270" t="str">
            <v>E23-00305W</v>
          </cell>
          <cell r="D270" t="str">
            <v>LE9 7RS</v>
          </cell>
          <cell r="F270" t="str">
            <v>Helping to alleviate financial hardship</v>
          </cell>
          <cell r="G270">
            <v>937.61</v>
          </cell>
          <cell r="H270">
            <v>45265</v>
          </cell>
          <cell r="I270" t="str">
            <v>2. Customer receiving medication and/or therapy for a mental health condition or substance addiction</v>
          </cell>
          <cell r="K270" t="str">
            <v xml:space="preserve">Furniture </v>
          </cell>
          <cell r="L270" t="str">
            <v>Food vouchers</v>
          </cell>
          <cell r="N270" t="str">
            <v>Hardship Grant</v>
          </cell>
          <cell r="O270">
            <v>45265</v>
          </cell>
          <cell r="P270">
            <v>45314</v>
          </cell>
        </row>
        <row r="271">
          <cell r="A271" t="str">
            <v>E23-00306W</v>
          </cell>
          <cell r="C271" t="str">
            <v>E23-00306W</v>
          </cell>
          <cell r="D271" t="str">
            <v>MK6 4LH</v>
          </cell>
          <cell r="F271" t="str">
            <v>Helping to alleviate financial hardship</v>
          </cell>
          <cell r="G271">
            <v>885.82</v>
          </cell>
          <cell r="H271">
            <v>45265</v>
          </cell>
          <cell r="I271" t="str">
            <v>1. Customer (or family member residing with them) with a diagnosed condition or disability (physical and/or sensory and/or behavioural)</v>
          </cell>
          <cell r="K271" t="str">
            <v xml:space="preserve">Furniture </v>
          </cell>
          <cell r="N271" t="str">
            <v>Hardship Grant</v>
          </cell>
          <cell r="O271">
            <v>45265</v>
          </cell>
          <cell r="P271">
            <v>45300</v>
          </cell>
        </row>
        <row r="272">
          <cell r="A272" t="str">
            <v>E23-00307W</v>
          </cell>
          <cell r="C272" t="str">
            <v>E23-00307W</v>
          </cell>
          <cell r="D272" t="str">
            <v>RH14 0NP</v>
          </cell>
          <cell r="F272" t="str">
            <v>Helping to alleviate financial hardship</v>
          </cell>
          <cell r="G272">
            <v>980</v>
          </cell>
          <cell r="H272">
            <v>45265</v>
          </cell>
          <cell r="I272" t="str">
            <v>2. Customer receiving medication and/or therapy for a mental health condition or substance addiction</v>
          </cell>
          <cell r="K272" t="str">
            <v>Food vouchers</v>
          </cell>
          <cell r="L272" t="str">
            <v>Utility vouchers</v>
          </cell>
          <cell r="M272" t="str">
            <v>Travel costs</v>
          </cell>
          <cell r="N272" t="str">
            <v>Hardship Grant</v>
          </cell>
          <cell r="O272">
            <v>45265</v>
          </cell>
          <cell r="P272">
            <v>45334</v>
          </cell>
        </row>
        <row r="273">
          <cell r="A273" t="str">
            <v>E23-00308W</v>
          </cell>
          <cell r="C273" t="str">
            <v>E23-00308W</v>
          </cell>
          <cell r="D273" t="str">
            <v>BN21 1LX</v>
          </cell>
          <cell r="F273" t="str">
            <v>Helping to alleviate financial hardship</v>
          </cell>
          <cell r="G273">
            <v>818.98</v>
          </cell>
          <cell r="H273">
            <v>45265</v>
          </cell>
          <cell r="I273" t="str">
            <v>1. Customer (or family member residing with them) with a diagnosed condition or disability (physical and/or sensory and/or behavioural)</v>
          </cell>
          <cell r="J273" t="str">
            <v>3  Customer/family moving from homelessness/supported living into independent living</v>
          </cell>
          <cell r="K273" t="str">
            <v>Appliances</v>
          </cell>
          <cell r="L273" t="str">
            <v>Voucher for small household items</v>
          </cell>
          <cell r="N273" t="str">
            <v>Hardship Grant</v>
          </cell>
          <cell r="O273">
            <v>45265</v>
          </cell>
          <cell r="P273">
            <v>45385</v>
          </cell>
        </row>
        <row r="274">
          <cell r="A274" t="str">
            <v>E23-00309W</v>
          </cell>
          <cell r="C274" t="str">
            <v>E23-00309W</v>
          </cell>
          <cell r="D274" t="str">
            <v>TQ4 7UJ</v>
          </cell>
          <cell r="F274" t="str">
            <v>Providing financial aid during a time of crisis</v>
          </cell>
          <cell r="G274">
            <v>500</v>
          </cell>
          <cell r="H274">
            <v>45265</v>
          </cell>
          <cell r="I274" t="str">
            <v>4. Customer/family fleeing from a violent or abusive relationship</v>
          </cell>
          <cell r="K274" t="str">
            <v>Food vouchers</v>
          </cell>
          <cell r="L274" t="str">
            <v>Clothing</v>
          </cell>
          <cell r="M274" t="str">
            <v>Toys and Books</v>
          </cell>
          <cell r="N274" t="str">
            <v>Crisis Grant</v>
          </cell>
          <cell r="O274">
            <v>45265</v>
          </cell>
          <cell r="P274">
            <v>45300</v>
          </cell>
        </row>
        <row r="275">
          <cell r="A275" t="str">
            <v>E23-00310W</v>
          </cell>
          <cell r="C275" t="str">
            <v>E23-00310W</v>
          </cell>
          <cell r="D275" t="str">
            <v>SO40 9LZ</v>
          </cell>
          <cell r="F275" t="str">
            <v>Helping to alleviate financial hardship</v>
          </cell>
          <cell r="G275">
            <v>911.47</v>
          </cell>
          <cell r="H275">
            <v>45266</v>
          </cell>
          <cell r="I275" t="str">
            <v>1. Customer (or family member residing with them) with a diagnosed condition or disability (physical and/or sensory and/or behavioural)</v>
          </cell>
          <cell r="K275" t="str">
            <v>Utility vouchers</v>
          </cell>
          <cell r="L275" t="str">
            <v>Food vouchers</v>
          </cell>
          <cell r="N275" t="str">
            <v>Hardship Grant</v>
          </cell>
          <cell r="O275">
            <v>45265</v>
          </cell>
          <cell r="P275">
            <v>45385</v>
          </cell>
        </row>
        <row r="276">
          <cell r="A276" t="str">
            <v>E23-00311W</v>
          </cell>
          <cell r="C276" t="str">
            <v>E23-00311W</v>
          </cell>
          <cell r="D276" t="str">
            <v>DE74 2YH</v>
          </cell>
          <cell r="F276" t="str">
            <v>Helping to alleviate financial hardship</v>
          </cell>
          <cell r="G276">
            <v>680</v>
          </cell>
          <cell r="H276">
            <v>45266</v>
          </cell>
          <cell r="I276" t="str">
            <v>7. Customer where there is a child/ren in receipt of means-tested free school meals</v>
          </cell>
          <cell r="K276" t="str">
            <v>Food vouchers</v>
          </cell>
          <cell r="L276" t="str">
            <v>Utility vouchers</v>
          </cell>
          <cell r="N276" t="str">
            <v>Hardship Grant</v>
          </cell>
          <cell r="O276">
            <v>45266</v>
          </cell>
          <cell r="P276">
            <v>45345</v>
          </cell>
        </row>
        <row r="277">
          <cell r="A277" t="str">
            <v>E23-00312W</v>
          </cell>
          <cell r="C277" t="str">
            <v>E23-00312W</v>
          </cell>
          <cell r="D277" t="str">
            <v>NN5 5JX</v>
          </cell>
          <cell r="F277" t="str">
            <v>Helping to alleviate financial hardship</v>
          </cell>
          <cell r="G277">
            <v>848.73</v>
          </cell>
          <cell r="H277">
            <v>45266</v>
          </cell>
          <cell r="I277" t="str">
            <v>1. Customer (or family member residing with them) with a diagnosed condition or disability (physical and/or sensory and/or behavioural)</v>
          </cell>
          <cell r="K277" t="str">
            <v xml:space="preserve">Furniture </v>
          </cell>
          <cell r="L277" t="str">
            <v>Voucher for small household items</v>
          </cell>
          <cell r="N277" t="str">
            <v>Hardship Grant</v>
          </cell>
          <cell r="O277">
            <v>45266</v>
          </cell>
          <cell r="P277">
            <v>45295</v>
          </cell>
        </row>
        <row r="278">
          <cell r="A278" t="str">
            <v>E23-00313W</v>
          </cell>
          <cell r="C278" t="str">
            <v>E23-00313W</v>
          </cell>
          <cell r="D278" t="str">
            <v>CV11 6AF</v>
          </cell>
          <cell r="F278" t="str">
            <v>Helping to alleviate financial hardship</v>
          </cell>
          <cell r="G278">
            <v>947.86</v>
          </cell>
          <cell r="H278">
            <v>45266</v>
          </cell>
          <cell r="I278" t="str">
            <v>7. Customer where there is a child/ren in receipt of means-tested free school meals</v>
          </cell>
          <cell r="K278" t="str">
            <v xml:space="preserve">Furniture </v>
          </cell>
          <cell r="N278" t="str">
            <v>Hardship Grant</v>
          </cell>
          <cell r="O278">
            <v>45266</v>
          </cell>
          <cell r="P278">
            <v>45314</v>
          </cell>
        </row>
        <row r="279">
          <cell r="A279" t="str">
            <v>E23-00315W</v>
          </cell>
          <cell r="C279" t="str">
            <v>E23-00315W</v>
          </cell>
          <cell r="D279" t="str">
            <v>BD23 1SY</v>
          </cell>
          <cell r="F279" t="str">
            <v>Helping to alleviate financial hardship</v>
          </cell>
          <cell r="G279">
            <v>844.9</v>
          </cell>
          <cell r="H279">
            <v>45267</v>
          </cell>
          <cell r="I279" t="str">
            <v>3  Customer/family moving from homelessness/supported living into independent living</v>
          </cell>
          <cell r="K279" t="str">
            <v xml:space="preserve">Furniture </v>
          </cell>
          <cell r="L279" t="str">
            <v>Voucher for small household items</v>
          </cell>
          <cell r="N279" t="str">
            <v>Hardship Grant</v>
          </cell>
          <cell r="O279">
            <v>45267</v>
          </cell>
          <cell r="P279">
            <v>45330</v>
          </cell>
        </row>
        <row r="280">
          <cell r="A280" t="str">
            <v>E23-00316W</v>
          </cell>
          <cell r="C280" t="str">
            <v>E23-00316W</v>
          </cell>
          <cell r="D280" t="str">
            <v>HR6 9FB</v>
          </cell>
          <cell r="F280" t="str">
            <v xml:space="preserve">Providing new flooring </v>
          </cell>
          <cell r="G280">
            <v>2103</v>
          </cell>
          <cell r="H280">
            <v>45267</v>
          </cell>
          <cell r="I280" t="str">
            <v>1. Customer (or family member residing with them) with a diagnosed condition or disability (physical and/or sensory and/or behavioural)</v>
          </cell>
          <cell r="K280" t="str">
            <v>Flooring</v>
          </cell>
          <cell r="N280" t="str">
            <v>Flooring Grant</v>
          </cell>
          <cell r="O280">
            <v>45267</v>
          </cell>
          <cell r="P280">
            <v>45362</v>
          </cell>
        </row>
        <row r="281">
          <cell r="A281" t="str">
            <v>E23-00317W</v>
          </cell>
          <cell r="C281" t="str">
            <v>E23-00317W</v>
          </cell>
          <cell r="D281" t="str">
            <v>RH12 4AZ</v>
          </cell>
          <cell r="F281" t="str">
            <v>Helping to alleviate financial hardship</v>
          </cell>
          <cell r="G281">
            <v>935.99</v>
          </cell>
          <cell r="H281">
            <v>45267</v>
          </cell>
          <cell r="I281" t="str">
            <v>2. Customer receiving medication and/or therapy for a mental health condition or substance addiction</v>
          </cell>
          <cell r="K281" t="str">
            <v>Appliances</v>
          </cell>
          <cell r="L281" t="str">
            <v>Food vouchers</v>
          </cell>
          <cell r="M281" t="str">
            <v>Utility vouchers</v>
          </cell>
          <cell r="N281" t="str">
            <v>Hardship Grant</v>
          </cell>
          <cell r="O281">
            <v>45267</v>
          </cell>
          <cell r="P281">
            <v>45314</v>
          </cell>
        </row>
        <row r="282">
          <cell r="A282" t="str">
            <v>E23-00318W</v>
          </cell>
          <cell r="C282" t="str">
            <v>E23-00318W</v>
          </cell>
          <cell r="D282" t="str">
            <v>BH9 2EL</v>
          </cell>
          <cell r="F282" t="str">
            <v>Helping to alleviate financial hardship</v>
          </cell>
          <cell r="G282">
            <v>767.97</v>
          </cell>
          <cell r="H282">
            <v>45267</v>
          </cell>
          <cell r="I282" t="str">
            <v>2. Customer receiving medication and/or therapy for a mental health condition or substance addiction</v>
          </cell>
          <cell r="K282" t="str">
            <v>Appliances</v>
          </cell>
          <cell r="N282" t="str">
            <v>Hardship Grant</v>
          </cell>
          <cell r="O282">
            <v>45267</v>
          </cell>
          <cell r="P282">
            <v>45408</v>
          </cell>
        </row>
        <row r="283">
          <cell r="A283" t="str">
            <v>E23-00319W</v>
          </cell>
          <cell r="C283" t="str">
            <v>E23-00319W</v>
          </cell>
          <cell r="D283" t="str">
            <v>BA21 3TU</v>
          </cell>
          <cell r="F283" t="str">
            <v>Helping to alleviate financial hardship</v>
          </cell>
          <cell r="G283">
            <v>1019</v>
          </cell>
          <cell r="H283">
            <v>45268</v>
          </cell>
          <cell r="I283" t="str">
            <v>2. Customer receiving medication and/or therapy for a mental health condition or substance addiction</v>
          </cell>
          <cell r="K283" t="str">
            <v>Appliances</v>
          </cell>
          <cell r="L283" t="str">
            <v>Utility vouchers</v>
          </cell>
          <cell r="M283" t="str">
            <v>Food vouchers</v>
          </cell>
          <cell r="N283" t="str">
            <v>Hardship Grant</v>
          </cell>
          <cell r="O283">
            <v>45268</v>
          </cell>
          <cell r="P283">
            <v>45308</v>
          </cell>
        </row>
        <row r="284">
          <cell r="A284" t="str">
            <v>E23-00321W</v>
          </cell>
          <cell r="C284" t="str">
            <v>E23-00321W</v>
          </cell>
          <cell r="D284" t="str">
            <v>BH1 4QX</v>
          </cell>
          <cell r="F284" t="str">
            <v>Helping to alleviate financial hardship</v>
          </cell>
          <cell r="G284">
            <v>845.97</v>
          </cell>
          <cell r="H284">
            <v>45268</v>
          </cell>
          <cell r="I284" t="str">
            <v>3  Customer/family moving from homelessness/supported living into independent living</v>
          </cell>
          <cell r="K284" t="str">
            <v>Appliances</v>
          </cell>
          <cell r="N284" t="str">
            <v>Hardship Grant</v>
          </cell>
          <cell r="O284">
            <v>45268</v>
          </cell>
          <cell r="P284">
            <v>45321</v>
          </cell>
        </row>
        <row r="285">
          <cell r="A285" t="str">
            <v>E23-00322W</v>
          </cell>
          <cell r="C285" t="str">
            <v>E23-00322W</v>
          </cell>
          <cell r="D285" t="str">
            <v>BN21 2NH</v>
          </cell>
          <cell r="F285" t="str">
            <v>Helping to alleviate financial hardship</v>
          </cell>
          <cell r="G285">
            <v>876.98</v>
          </cell>
          <cell r="H285">
            <v>45268</v>
          </cell>
          <cell r="I285" t="str">
            <v>9. Customer/family is in the UK as part of an official Government scheme supporting the resettlement of Refugees and Asylum Seekers (e.g. Ukraine or ACRS)</v>
          </cell>
          <cell r="K285" t="str">
            <v>Appliances</v>
          </cell>
          <cell r="L285" t="str">
            <v>Voucher for small household items</v>
          </cell>
          <cell r="N285" t="str">
            <v>Hardship Grant</v>
          </cell>
          <cell r="O285">
            <v>45268</v>
          </cell>
          <cell r="P285">
            <v>45330</v>
          </cell>
        </row>
        <row r="286">
          <cell r="A286" t="str">
            <v>E23-00323W</v>
          </cell>
          <cell r="C286" t="str">
            <v>E23-00323W</v>
          </cell>
          <cell r="D286" t="str">
            <v>BN27 1GL</v>
          </cell>
          <cell r="F286" t="str">
            <v>Helping to alleviate financial hardship</v>
          </cell>
          <cell r="G286">
            <v>960</v>
          </cell>
          <cell r="H286">
            <v>45268</v>
          </cell>
          <cell r="I286" t="str">
            <v>2. Customer receiving medication and/or therapy for a mental health condition or substance addiction</v>
          </cell>
          <cell r="K286" t="str">
            <v>Utility vouchers</v>
          </cell>
          <cell r="L286" t="str">
            <v>Food vouchers</v>
          </cell>
          <cell r="N286" t="str">
            <v>Hardship Grant</v>
          </cell>
          <cell r="O286">
            <v>45268</v>
          </cell>
          <cell r="P286">
            <v>45356</v>
          </cell>
        </row>
        <row r="287">
          <cell r="A287" t="str">
            <v>E23-00324W</v>
          </cell>
          <cell r="C287" t="str">
            <v>E23-00324W</v>
          </cell>
          <cell r="D287" t="str">
            <v>TA20 4LQ</v>
          </cell>
          <cell r="F287" t="str">
            <v>Helping to alleviate financial hardship</v>
          </cell>
          <cell r="G287">
            <v>718.39</v>
          </cell>
          <cell r="H287">
            <v>45268</v>
          </cell>
          <cell r="I287" t="str">
            <v>3  Customer/family moving from homelessness/supported living into independent living</v>
          </cell>
          <cell r="K287" t="str">
            <v xml:space="preserve">Furniture </v>
          </cell>
          <cell r="L287" t="str">
            <v>Voucher for small household items</v>
          </cell>
          <cell r="N287" t="str">
            <v>Hardship Grant</v>
          </cell>
          <cell r="O287">
            <v>45268</v>
          </cell>
          <cell r="P287">
            <v>45314</v>
          </cell>
        </row>
        <row r="288">
          <cell r="A288" t="str">
            <v>E23-00325W</v>
          </cell>
          <cell r="C288" t="str">
            <v>E23-00325W</v>
          </cell>
          <cell r="D288" t="str">
            <v>SG18 1AP</v>
          </cell>
          <cell r="F288" t="str">
            <v>Providing financial aid during a time of crisis</v>
          </cell>
          <cell r="G288">
            <v>300</v>
          </cell>
          <cell r="H288">
            <v>45268</v>
          </cell>
          <cell r="I288" t="str">
            <v>4. Customer/family fleeing from a violent or abusive relationship</v>
          </cell>
          <cell r="K288" t="str">
            <v>Food vouchers</v>
          </cell>
          <cell r="N288" t="str">
            <v>Crisis Grant</v>
          </cell>
          <cell r="O288">
            <v>45268</v>
          </cell>
          <cell r="P288">
            <v>45330</v>
          </cell>
        </row>
        <row r="289">
          <cell r="A289" t="str">
            <v>E23-00327W</v>
          </cell>
          <cell r="C289" t="str">
            <v>E23-00327W</v>
          </cell>
          <cell r="D289" t="str">
            <v>BN50 8TQ</v>
          </cell>
          <cell r="F289" t="str">
            <v>Providing financial aid during a time of crisis</v>
          </cell>
          <cell r="G289">
            <v>450</v>
          </cell>
          <cell r="H289">
            <v>45271</v>
          </cell>
          <cell r="I289" t="str">
            <v>3  Customer/family moving from homelessness/supported living into independent living</v>
          </cell>
          <cell r="K289" t="str">
            <v>Travel Costs</v>
          </cell>
          <cell r="L289" t="str">
            <v>Food vouchers</v>
          </cell>
          <cell r="M289" t="str">
            <v>Clothing</v>
          </cell>
          <cell r="N289" t="str">
            <v>Crisis Grant</v>
          </cell>
          <cell r="O289">
            <v>45271</v>
          </cell>
          <cell r="P289">
            <v>45330</v>
          </cell>
        </row>
        <row r="290">
          <cell r="A290" t="str">
            <v>E23-00328W</v>
          </cell>
          <cell r="C290" t="str">
            <v>E23-00328W</v>
          </cell>
          <cell r="D290" t="str">
            <v>BN50 8TQ</v>
          </cell>
          <cell r="F290" t="str">
            <v>Providing financial aid during a time of crisis</v>
          </cell>
          <cell r="G290">
            <v>350</v>
          </cell>
          <cell r="H290">
            <v>45271</v>
          </cell>
          <cell r="I290" t="str">
            <v>3  Customer/family moving from homelessness/supported living into independent living</v>
          </cell>
          <cell r="K290" t="str">
            <v>Clothing</v>
          </cell>
          <cell r="L290" t="str">
            <v>Travel costs</v>
          </cell>
          <cell r="M290" t="str">
            <v>Food vouchers</v>
          </cell>
          <cell r="N290" t="str">
            <v>Crisis Grant</v>
          </cell>
          <cell r="O290">
            <v>45271</v>
          </cell>
          <cell r="P290">
            <v>45302</v>
          </cell>
        </row>
        <row r="291">
          <cell r="A291" t="str">
            <v>E23-00330W</v>
          </cell>
          <cell r="C291" t="str">
            <v>E23-00330W</v>
          </cell>
          <cell r="D291" t="str">
            <v>TA6 5QG</v>
          </cell>
          <cell r="F291" t="str">
            <v>Helping to alleviate financial hardship</v>
          </cell>
          <cell r="G291">
            <v>891.97</v>
          </cell>
          <cell r="H291">
            <v>45272</v>
          </cell>
          <cell r="I291" t="str">
            <v>2. Customer receiving medication and/or therapy for a mental health condition or substance addiction</v>
          </cell>
          <cell r="J291" t="str">
            <v>3  Customer/family moving from homelessness/supported living into independent living</v>
          </cell>
          <cell r="K291" t="str">
            <v>Appliances</v>
          </cell>
          <cell r="L291" t="str">
            <v>Voucher for small household items</v>
          </cell>
          <cell r="N291" t="str">
            <v>Hardship Grant</v>
          </cell>
          <cell r="O291">
            <v>45272</v>
          </cell>
          <cell r="P291">
            <v>45307</v>
          </cell>
        </row>
        <row r="292">
          <cell r="A292" t="str">
            <v>E23-00331W</v>
          </cell>
          <cell r="C292" t="str">
            <v>E23-00331W</v>
          </cell>
          <cell r="D292" t="str">
            <v>GU22 8HE</v>
          </cell>
          <cell r="F292" t="str">
            <v>Helping to alleviate financial hardship</v>
          </cell>
          <cell r="G292">
            <v>1000</v>
          </cell>
          <cell r="H292">
            <v>45272</v>
          </cell>
          <cell r="I292" t="str">
            <v>1. Customer (or family member residing with them) with a diagnosed condition or disability (physical and/or sensory and/or behavioural)</v>
          </cell>
          <cell r="K292" t="str">
            <v>Food vouchers</v>
          </cell>
          <cell r="L292" t="str">
            <v>Utility vouchers</v>
          </cell>
          <cell r="N292" t="str">
            <v>Hardship Grant</v>
          </cell>
          <cell r="O292">
            <v>45272</v>
          </cell>
          <cell r="P292">
            <v>45362</v>
          </cell>
        </row>
        <row r="293">
          <cell r="A293" t="str">
            <v>E23-00332W</v>
          </cell>
          <cell r="C293" t="str">
            <v>E23-00332W</v>
          </cell>
          <cell r="D293" t="str">
            <v>SP10 5JP</v>
          </cell>
          <cell r="F293" t="str">
            <v>Helping to alleviate financial hardship</v>
          </cell>
          <cell r="G293">
            <v>978</v>
          </cell>
          <cell r="H293">
            <v>45272</v>
          </cell>
          <cell r="I293" t="str">
            <v>1. Customer (or family member residing with them) with a diagnosed condition or disability (physical and/or sensory and/or behavioural)</v>
          </cell>
          <cell r="K293" t="str">
            <v>Appliances</v>
          </cell>
          <cell r="L293" t="str">
            <v>Food vouchers</v>
          </cell>
          <cell r="N293" t="str">
            <v>Hardship Grant</v>
          </cell>
          <cell r="O293">
            <v>45272</v>
          </cell>
          <cell r="P293">
            <v>45334</v>
          </cell>
        </row>
        <row r="294">
          <cell r="A294" t="str">
            <v>E23-00333W</v>
          </cell>
          <cell r="C294" t="str">
            <v>E23-00333W</v>
          </cell>
          <cell r="D294" t="str">
            <v>TA21 0DH</v>
          </cell>
          <cell r="F294" t="str">
            <v>Helping to alleviate financial hardship</v>
          </cell>
          <cell r="G294">
            <v>911.67</v>
          </cell>
          <cell r="H294">
            <v>45273</v>
          </cell>
          <cell r="I294" t="str">
            <v>7. Customer where there is a child/ren in receipt of means-tested free school meals</v>
          </cell>
          <cell r="K294" t="str">
            <v>Food vouchers</v>
          </cell>
          <cell r="L294" t="str">
            <v xml:space="preserve">Furniture </v>
          </cell>
          <cell r="N294" t="str">
            <v>Hardship Grant</v>
          </cell>
          <cell r="O294">
            <v>45273</v>
          </cell>
          <cell r="P294">
            <v>45334</v>
          </cell>
        </row>
        <row r="295">
          <cell r="A295" t="str">
            <v>E23-00334W</v>
          </cell>
          <cell r="C295" t="str">
            <v>E23-00334W</v>
          </cell>
          <cell r="D295" t="str">
            <v>CV32 7JP</v>
          </cell>
          <cell r="F295" t="str">
            <v>Helping to alleviate financial hardship</v>
          </cell>
          <cell r="G295">
            <v>1065.6300000000001</v>
          </cell>
          <cell r="H295">
            <v>45273</v>
          </cell>
          <cell r="I295" t="str">
            <v>5. Customer/family having been the victims of a reported crime in their home.</v>
          </cell>
          <cell r="K295" t="str">
            <v xml:space="preserve">Furniture </v>
          </cell>
          <cell r="L295" t="str">
            <v>Voucher for small household items</v>
          </cell>
          <cell r="M295" t="str">
            <v>Food vouchers</v>
          </cell>
          <cell r="N295" t="str">
            <v>Hardship Grant</v>
          </cell>
          <cell r="O295">
            <v>45273</v>
          </cell>
          <cell r="P295">
            <v>45314</v>
          </cell>
        </row>
        <row r="296">
          <cell r="A296" t="str">
            <v>E23-00335W</v>
          </cell>
          <cell r="C296" t="str">
            <v>E23-00335W</v>
          </cell>
          <cell r="D296" t="str">
            <v>SO15 5BA</v>
          </cell>
          <cell r="F296" t="str">
            <v>Providing financial aid during a time of crisis</v>
          </cell>
          <cell r="G296">
            <v>500</v>
          </cell>
          <cell r="H296">
            <v>45273</v>
          </cell>
          <cell r="I296" t="str">
            <v>4. Customer/family fleeing from a violent or abusive relationship</v>
          </cell>
          <cell r="K296" t="str">
            <v>Food vouchers</v>
          </cell>
          <cell r="L296" t="str">
            <v>Travel costs</v>
          </cell>
          <cell r="N296" t="str">
            <v>Crisis Grant</v>
          </cell>
          <cell r="O296">
            <v>45273</v>
          </cell>
          <cell r="P296">
            <v>45369</v>
          </cell>
        </row>
        <row r="297">
          <cell r="A297" t="str">
            <v>E23-00336W</v>
          </cell>
          <cell r="C297" t="str">
            <v>E23-00336W</v>
          </cell>
          <cell r="D297" t="str">
            <v>SN1 5EY</v>
          </cell>
          <cell r="F297" t="str">
            <v>Providing aid to the staff of our donor</v>
          </cell>
          <cell r="G297">
            <v>940.96</v>
          </cell>
          <cell r="H297">
            <v>45273</v>
          </cell>
          <cell r="I297" t="str">
            <v>8. Customer is in financial hardship and their household meets one of two criteria</v>
          </cell>
          <cell r="K297" t="str">
            <v>Utility vouchers</v>
          </cell>
          <cell r="N297" t="str">
            <v>Stonewater Employee Support Fund</v>
          </cell>
          <cell r="O297">
            <v>45273</v>
          </cell>
          <cell r="P297">
            <v>45408</v>
          </cell>
        </row>
        <row r="298">
          <cell r="A298" t="str">
            <v>E23-00337W</v>
          </cell>
          <cell r="C298" t="str">
            <v>E23-00337W</v>
          </cell>
          <cell r="D298" t="str">
            <v>SN2 5HA</v>
          </cell>
          <cell r="F298" t="str">
            <v>Helping to alleviate financial hardship</v>
          </cell>
          <cell r="G298">
            <v>1000</v>
          </cell>
          <cell r="H298">
            <v>45273</v>
          </cell>
          <cell r="I298" t="str">
            <v>1. Customer (or family member residing with them) with a diagnosed condition or disability (physical and/or sensory and/or behavioural)</v>
          </cell>
          <cell r="J298" t="str">
            <v>7. Customer where there is a child/ren in receipt of means-tested free school meals</v>
          </cell>
          <cell r="K298" t="str">
            <v>Food vouchers</v>
          </cell>
          <cell r="L298" t="str">
            <v>Utility vouchers</v>
          </cell>
          <cell r="N298" t="str">
            <v>Hardship Grant</v>
          </cell>
          <cell r="O298">
            <v>45273</v>
          </cell>
          <cell r="P298">
            <v>45307</v>
          </cell>
        </row>
        <row r="299">
          <cell r="A299" t="str">
            <v>E23-00338W</v>
          </cell>
          <cell r="C299" t="str">
            <v>E23-00338W</v>
          </cell>
          <cell r="D299" t="str">
            <v>LU6 1LY</v>
          </cell>
          <cell r="F299" t="str">
            <v>Helping to alleviate financial hardship</v>
          </cell>
          <cell r="G299">
            <v>800</v>
          </cell>
          <cell r="H299">
            <v>45273</v>
          </cell>
          <cell r="I299" t="str">
            <v>2. Customer receiving medication and/or therapy for a mental health condition or substance addiction</v>
          </cell>
          <cell r="K299" t="str">
            <v>Food vouchers</v>
          </cell>
          <cell r="L299" t="str">
            <v>Utility vouchers</v>
          </cell>
          <cell r="N299" t="str">
            <v>Hardship Grant</v>
          </cell>
          <cell r="O299">
            <v>45273</v>
          </cell>
          <cell r="P299">
            <v>45362</v>
          </cell>
        </row>
        <row r="300">
          <cell r="A300" t="str">
            <v>E23-00339W</v>
          </cell>
          <cell r="C300" t="str">
            <v>E23-00339W</v>
          </cell>
          <cell r="D300" t="str">
            <v>HX3 0UZ</v>
          </cell>
          <cell r="F300" t="str">
            <v>Helping to alleviate financial hardship</v>
          </cell>
          <cell r="G300">
            <v>532.45000000000005</v>
          </cell>
          <cell r="H300">
            <v>45274</v>
          </cell>
          <cell r="I300" t="str">
            <v>2. Customer receiving medication and/or therapy for a mental health condition or substance addiction</v>
          </cell>
          <cell r="K300" t="str">
            <v>Appliances</v>
          </cell>
          <cell r="N300" t="str">
            <v>Hardship Grant</v>
          </cell>
          <cell r="O300">
            <v>45274</v>
          </cell>
          <cell r="P300">
            <v>45399</v>
          </cell>
        </row>
        <row r="301">
          <cell r="A301" t="str">
            <v>E23-00340W</v>
          </cell>
          <cell r="C301" t="str">
            <v>E23-00340W</v>
          </cell>
          <cell r="D301" t="str">
            <v>OX14 1GQ</v>
          </cell>
          <cell r="F301" t="str">
            <v>Helping to alleviate financial hardship</v>
          </cell>
          <cell r="G301">
            <v>770.97</v>
          </cell>
          <cell r="H301">
            <v>45274</v>
          </cell>
          <cell r="I301" t="str">
            <v>3  Customer/family moving from homelessness/supported living into independent living</v>
          </cell>
          <cell r="K301" t="str">
            <v>Appliances</v>
          </cell>
          <cell r="N301" t="str">
            <v>Hardship Grant</v>
          </cell>
          <cell r="O301">
            <v>45274</v>
          </cell>
          <cell r="P301">
            <v>45322</v>
          </cell>
        </row>
        <row r="302">
          <cell r="A302" t="str">
            <v>E23-00342W</v>
          </cell>
          <cell r="C302" t="str">
            <v>E23-00342W</v>
          </cell>
          <cell r="D302" t="str">
            <v>CV10 9RN</v>
          </cell>
          <cell r="F302" t="str">
            <v>Helping to alleviate financial hardship</v>
          </cell>
          <cell r="G302">
            <v>945.57</v>
          </cell>
          <cell r="H302">
            <v>45274</v>
          </cell>
          <cell r="I302" t="str">
            <v>1. Customer (or family member residing with them) with a diagnosed condition or disability (physical and/or sensory and/or behavioural)</v>
          </cell>
          <cell r="K302" t="str">
            <v>Appliances</v>
          </cell>
          <cell r="N302" t="str">
            <v>Hardship Grant</v>
          </cell>
          <cell r="O302">
            <v>45274</v>
          </cell>
          <cell r="P302">
            <v>45314</v>
          </cell>
        </row>
        <row r="303">
          <cell r="A303" t="str">
            <v>E23-00343W</v>
          </cell>
          <cell r="C303" t="str">
            <v>E23-00343W</v>
          </cell>
          <cell r="D303" t="str">
            <v>SO19 9BL</v>
          </cell>
          <cell r="F303" t="str">
            <v>Helping to alleviate financial hardship</v>
          </cell>
          <cell r="G303">
            <v>895.63</v>
          </cell>
          <cell r="H303">
            <v>45274</v>
          </cell>
          <cell r="I303" t="str">
            <v>1. Customer (or family member residing with them) with a diagnosed condition or disability (physical and/or sensory and/or behavioural)</v>
          </cell>
          <cell r="K303" t="str">
            <v>Appliances</v>
          </cell>
          <cell r="N303" t="str">
            <v>Hardship Grant</v>
          </cell>
          <cell r="O303">
            <v>45274</v>
          </cell>
          <cell r="P303">
            <v>45342</v>
          </cell>
        </row>
        <row r="304">
          <cell r="A304" t="str">
            <v>E23-00345W</v>
          </cell>
          <cell r="C304" t="str">
            <v>E23-00345W</v>
          </cell>
          <cell r="D304" t="str">
            <v>MK42 9NJ</v>
          </cell>
          <cell r="F304" t="str">
            <v>Helping to alleviate financial hardship</v>
          </cell>
          <cell r="G304">
            <v>746.63</v>
          </cell>
          <cell r="H304">
            <v>45274</v>
          </cell>
          <cell r="I304" t="str">
            <v>3  Customer/family moving from homelessness/supported living into independent living</v>
          </cell>
          <cell r="K304" t="str">
            <v xml:space="preserve">Furniture </v>
          </cell>
          <cell r="N304" t="str">
            <v>Hardship Grant</v>
          </cell>
          <cell r="O304">
            <v>45274</v>
          </cell>
          <cell r="P304">
            <v>45344</v>
          </cell>
        </row>
        <row r="305">
          <cell r="A305" t="str">
            <v>E23-00346W</v>
          </cell>
          <cell r="C305" t="str">
            <v>E23-00346W</v>
          </cell>
          <cell r="D305" t="str">
            <v>DY2 7JB</v>
          </cell>
          <cell r="F305" t="str">
            <v>Providing financial aid after an impactful incident</v>
          </cell>
          <cell r="G305">
            <v>1699.49</v>
          </cell>
          <cell r="H305">
            <v>45275</v>
          </cell>
          <cell r="I305" t="str">
            <v>2. Customer receiving medication and/or therapy for a mental health condition or substance addiction</v>
          </cell>
          <cell r="K305" t="str">
            <v xml:space="preserve">Furniture </v>
          </cell>
          <cell r="L305" t="str">
            <v>Voucher for small household items</v>
          </cell>
          <cell r="M305" t="str">
            <v>Food vouchers</v>
          </cell>
          <cell r="N305" t="str">
            <v>Critical Incident Grant</v>
          </cell>
          <cell r="O305">
            <v>45275</v>
          </cell>
          <cell r="P305">
            <v>45330</v>
          </cell>
        </row>
        <row r="306">
          <cell r="A306" t="str">
            <v>E23-00347W</v>
          </cell>
          <cell r="C306" t="str">
            <v>E23-00347W</v>
          </cell>
          <cell r="D306" t="str">
            <v>NN10 9BX</v>
          </cell>
          <cell r="F306" t="str">
            <v>Helping to alleviate financial hardship</v>
          </cell>
          <cell r="G306">
            <v>1001.87</v>
          </cell>
          <cell r="H306">
            <v>45275</v>
          </cell>
          <cell r="I306" t="str">
            <v>1. Customer (or family member residing with them) with a diagnosed condition or disability (physical and/or sensory and/or behavioural)</v>
          </cell>
          <cell r="K306" t="str">
            <v>Utility vouchers</v>
          </cell>
          <cell r="L306" t="str">
            <v>Food vouchers</v>
          </cell>
          <cell r="M306" t="str">
            <v xml:space="preserve">Furniture </v>
          </cell>
          <cell r="N306" t="str">
            <v>Hardship Grant</v>
          </cell>
          <cell r="O306">
            <v>45275</v>
          </cell>
          <cell r="P306">
            <v>45334</v>
          </cell>
        </row>
        <row r="307">
          <cell r="A307" t="str">
            <v>E23-00348W</v>
          </cell>
          <cell r="C307" t="str">
            <v>E23-00348W</v>
          </cell>
          <cell r="D307" t="str">
            <v>DY8 4HT</v>
          </cell>
          <cell r="F307" t="str">
            <v>Helping to alleviate financial hardship</v>
          </cell>
          <cell r="G307">
            <v>872.85</v>
          </cell>
          <cell r="H307">
            <v>45275</v>
          </cell>
          <cell r="I307" t="str">
            <v>3  Customer/family moving from homelessness/supported living into independent living</v>
          </cell>
          <cell r="K307" t="str">
            <v>Appliances</v>
          </cell>
          <cell r="N307" t="str">
            <v>Hardship Grant</v>
          </cell>
          <cell r="O307">
            <v>45275</v>
          </cell>
          <cell r="P307">
            <v>45314</v>
          </cell>
        </row>
        <row r="308">
          <cell r="A308" t="str">
            <v>E23-00349W</v>
          </cell>
          <cell r="C308" t="str">
            <v>E23-00349W</v>
          </cell>
          <cell r="D308" t="str">
            <v>BN2 3LB</v>
          </cell>
          <cell r="F308" t="str">
            <v>Helping to alleviate financial hardship</v>
          </cell>
          <cell r="G308">
            <v>693.72</v>
          </cell>
          <cell r="H308">
            <v>45278</v>
          </cell>
          <cell r="I308" t="str">
            <v>3  Customer/family moving from homelessness/supported living into independent living</v>
          </cell>
          <cell r="K308" t="str">
            <v xml:space="preserve">Furniture </v>
          </cell>
          <cell r="L308" t="str">
            <v>Voucher for small household items</v>
          </cell>
          <cell r="M308" t="str">
            <v>Removals</v>
          </cell>
          <cell r="N308" t="str">
            <v>Hardship Grant</v>
          </cell>
          <cell r="O308">
            <v>45278</v>
          </cell>
          <cell r="P308">
            <v>45307</v>
          </cell>
        </row>
        <row r="309">
          <cell r="A309" t="str">
            <v>E23-00350W</v>
          </cell>
          <cell r="C309" t="str">
            <v>E23-00350W</v>
          </cell>
          <cell r="D309" t="str">
            <v>BN50 8TQ</v>
          </cell>
          <cell r="F309" t="str">
            <v>Helping to alleviate financial hardship</v>
          </cell>
          <cell r="G309">
            <v>985</v>
          </cell>
          <cell r="H309">
            <v>45278</v>
          </cell>
          <cell r="I309" t="str">
            <v>4. Customer/family fleeing from a violent or abusive relationship</v>
          </cell>
          <cell r="K309" t="str">
            <v>Removals</v>
          </cell>
          <cell r="L309" t="str">
            <v>Food vouchers</v>
          </cell>
          <cell r="M309" t="str">
            <v>Clothing</v>
          </cell>
          <cell r="N309" t="str">
            <v>Hardship Grant</v>
          </cell>
          <cell r="O309">
            <v>45278</v>
          </cell>
          <cell r="P309">
            <v>45399</v>
          </cell>
        </row>
        <row r="310">
          <cell r="A310" t="str">
            <v>E23-00351W</v>
          </cell>
          <cell r="C310" t="str">
            <v>E23-00351W</v>
          </cell>
          <cell r="D310" t="str">
            <v>SP4 8DJ</v>
          </cell>
          <cell r="F310" t="str">
            <v>Providing financial aid after an impactful incident</v>
          </cell>
          <cell r="G310">
            <v>1383.81</v>
          </cell>
          <cell r="H310">
            <v>45278</v>
          </cell>
          <cell r="I310" t="str">
            <v>1. Customer (or family member residing with them) with a diagnosed condition or disability (physical and/or sensory and/or behavioural)</v>
          </cell>
          <cell r="J310" t="str">
            <v>5. Customer/family having been the victims of a reported crime in their home.</v>
          </cell>
          <cell r="K310" t="str">
            <v>Appliances</v>
          </cell>
          <cell r="L310" t="str">
            <v>Voucher for small household items</v>
          </cell>
          <cell r="N310" t="str">
            <v>Critical Incident Grant</v>
          </cell>
          <cell r="O310">
            <v>45278</v>
          </cell>
          <cell r="P310">
            <v>45362</v>
          </cell>
        </row>
        <row r="311">
          <cell r="A311" t="str">
            <v>E23-00352W</v>
          </cell>
          <cell r="C311" t="str">
            <v>E23-00352W</v>
          </cell>
          <cell r="D311" t="str">
            <v>CV37 7DQ</v>
          </cell>
          <cell r="F311" t="str">
            <v>Helping to alleviate financial hardship</v>
          </cell>
          <cell r="G311">
            <v>941.94</v>
          </cell>
          <cell r="H311">
            <v>45278</v>
          </cell>
          <cell r="I311" t="str">
            <v>1. Customer (or family member residing with them) with a diagnosed condition or disability (physical and/or sensory and/or behavioural)</v>
          </cell>
          <cell r="J311" t="str">
            <v>2. Customer receiving medication and/or therapy for a mental health condition or substance addiction</v>
          </cell>
          <cell r="K311" t="str">
            <v>Appliances</v>
          </cell>
          <cell r="N311" t="str">
            <v>Hardship Grant</v>
          </cell>
          <cell r="O311">
            <v>45278</v>
          </cell>
          <cell r="P311">
            <v>45322</v>
          </cell>
        </row>
        <row r="312">
          <cell r="A312" t="str">
            <v>E23-00353W</v>
          </cell>
          <cell r="C312" t="str">
            <v>E23-00353W</v>
          </cell>
          <cell r="D312" t="str">
            <v>TA3 7SE</v>
          </cell>
          <cell r="F312" t="str">
            <v>Helping to alleviate financial hardship</v>
          </cell>
          <cell r="G312">
            <v>991.03</v>
          </cell>
          <cell r="H312">
            <v>45279</v>
          </cell>
          <cell r="I312" t="str">
            <v>2. Customer receiving medication and/or therapy for a mental health condition or substance addiction</v>
          </cell>
          <cell r="K312" t="str">
            <v>Food vouchers</v>
          </cell>
          <cell r="L312" t="str">
            <v>Clothing</v>
          </cell>
          <cell r="M312" t="str">
            <v xml:space="preserve">Furniture </v>
          </cell>
          <cell r="N312" t="str">
            <v>Hardship Grant</v>
          </cell>
          <cell r="O312">
            <v>45279</v>
          </cell>
          <cell r="P312">
            <v>45345</v>
          </cell>
        </row>
        <row r="313">
          <cell r="A313" t="str">
            <v>E23-00354W</v>
          </cell>
          <cell r="C313" t="str">
            <v>E23-00354W</v>
          </cell>
          <cell r="D313" t="str">
            <v>SY3 0NB</v>
          </cell>
          <cell r="F313" t="str">
            <v>Helping to alleviate financial hardship</v>
          </cell>
          <cell r="G313">
            <v>975.59</v>
          </cell>
          <cell r="H313">
            <v>45279</v>
          </cell>
          <cell r="I313" t="str">
            <v>2. Customer receiving medication and/or therapy for a mental health condition or substance addiction</v>
          </cell>
          <cell r="K313" t="str">
            <v xml:space="preserve">Furniture </v>
          </cell>
          <cell r="N313" t="str">
            <v>Hardship Grant</v>
          </cell>
          <cell r="O313">
            <v>45279</v>
          </cell>
          <cell r="P313">
            <v>45302</v>
          </cell>
        </row>
        <row r="314">
          <cell r="A314" t="str">
            <v>E23-00355W</v>
          </cell>
          <cell r="C314" t="str">
            <v>E23-00355W</v>
          </cell>
          <cell r="D314" t="str">
            <v>BS30 6UZ</v>
          </cell>
          <cell r="F314" t="str">
            <v>Providing financial aid during a time of crisis</v>
          </cell>
          <cell r="G314">
            <v>500</v>
          </cell>
          <cell r="H314">
            <v>45279</v>
          </cell>
          <cell r="I314" t="str">
            <v>4. Customer/family fleeing from a violent or abusive relationship</v>
          </cell>
          <cell r="K314" t="str">
            <v>Food vouchers</v>
          </cell>
          <cell r="L314" t="str">
            <v>Clothing</v>
          </cell>
          <cell r="N314" t="str">
            <v>Crisis Grant</v>
          </cell>
          <cell r="O314">
            <v>45279</v>
          </cell>
          <cell r="P314">
            <v>45345</v>
          </cell>
        </row>
        <row r="315">
          <cell r="A315" t="str">
            <v>E23-00356W</v>
          </cell>
          <cell r="C315" t="str">
            <v>E23-00356W</v>
          </cell>
          <cell r="D315" t="str">
            <v>SG18 0BP</v>
          </cell>
          <cell r="F315" t="str">
            <v>Providing financial aid during a time of crisis</v>
          </cell>
          <cell r="G315">
            <v>500</v>
          </cell>
          <cell r="H315">
            <v>45279</v>
          </cell>
          <cell r="I315" t="str">
            <v>4. Customer/family fleeing from a violent or abusive relationship</v>
          </cell>
          <cell r="K315" t="str">
            <v>Food vouchers</v>
          </cell>
          <cell r="L315" t="str">
            <v>Clothing</v>
          </cell>
          <cell r="M315" t="str">
            <v>Travel costs</v>
          </cell>
          <cell r="N315" t="str">
            <v>Crisis Grant</v>
          </cell>
          <cell r="O315">
            <v>45279</v>
          </cell>
          <cell r="P315">
            <v>45334</v>
          </cell>
        </row>
        <row r="316">
          <cell r="A316" t="str">
            <v>E23-00357W</v>
          </cell>
          <cell r="C316" t="str">
            <v>E23-00357W</v>
          </cell>
          <cell r="D316" t="str">
            <v>SG18 0BP</v>
          </cell>
          <cell r="F316" t="str">
            <v>Providing financial aid during a time of crisis</v>
          </cell>
          <cell r="G316">
            <v>500</v>
          </cell>
          <cell r="H316">
            <v>45279</v>
          </cell>
          <cell r="I316" t="str">
            <v>4. Customer/family fleeing from a violent or abusive relationship</v>
          </cell>
          <cell r="K316" t="str">
            <v>Food vouchers</v>
          </cell>
          <cell r="L316" t="str">
            <v>Clothing</v>
          </cell>
          <cell r="M316" t="str">
            <v>Travel costs</v>
          </cell>
          <cell r="N316" t="str">
            <v>Crisis Grant</v>
          </cell>
          <cell r="O316">
            <v>45279</v>
          </cell>
          <cell r="P316">
            <v>45334</v>
          </cell>
        </row>
        <row r="317">
          <cell r="A317" t="str">
            <v>E23-00360W</v>
          </cell>
          <cell r="C317" t="str">
            <v>E23-00360W</v>
          </cell>
          <cell r="D317" t="str">
            <v>CV11 6AF</v>
          </cell>
          <cell r="F317" t="str">
            <v>Providing financial aid during a time of crisis</v>
          </cell>
          <cell r="G317">
            <v>480</v>
          </cell>
          <cell r="H317">
            <v>45280</v>
          </cell>
          <cell r="I317" t="str">
            <v>5. Customer/family having been the victims of a reported crime in their home.</v>
          </cell>
          <cell r="K317" t="str">
            <v>Food vouchers</v>
          </cell>
          <cell r="N317" t="str">
            <v>Crisis Grant</v>
          </cell>
          <cell r="O317">
            <v>45280</v>
          </cell>
          <cell r="P317">
            <v>45303</v>
          </cell>
        </row>
        <row r="318">
          <cell r="A318" t="str">
            <v>E23-00361W</v>
          </cell>
          <cell r="C318" t="str">
            <v>E23-00361W</v>
          </cell>
          <cell r="D318" t="str">
            <v>DY10 4TB</v>
          </cell>
          <cell r="F318" t="str">
            <v>Helping to alleviate financial hardship</v>
          </cell>
          <cell r="G318">
            <v>841.13</v>
          </cell>
          <cell r="H318">
            <v>45280</v>
          </cell>
          <cell r="I318" t="str">
            <v>1. Customer (or family member residing with them) with a diagnosed condition or disability (physical and/or sensory and/or behavioural)</v>
          </cell>
          <cell r="K318" t="str">
            <v>Appliances</v>
          </cell>
          <cell r="N318" t="str">
            <v>Hardship Grant</v>
          </cell>
          <cell r="O318">
            <v>45280</v>
          </cell>
          <cell r="P318">
            <v>45330</v>
          </cell>
        </row>
        <row r="319">
          <cell r="A319" t="str">
            <v>E23-00363W</v>
          </cell>
          <cell r="C319" t="str">
            <v>E23-00363W</v>
          </cell>
          <cell r="D319" t="str">
            <v>BH17 8DB</v>
          </cell>
          <cell r="F319" t="str">
            <v>Helping to alleviate financial hardship</v>
          </cell>
          <cell r="G319">
            <v>960</v>
          </cell>
          <cell r="H319">
            <v>45280</v>
          </cell>
          <cell r="I319" t="str">
            <v>2. Customer receiving medication and/or therapy for a mental health condition or substance addiction</v>
          </cell>
          <cell r="K319" t="str">
            <v>Food vouchers</v>
          </cell>
          <cell r="L319" t="str">
            <v>Utility vouchers</v>
          </cell>
          <cell r="N319" t="str">
            <v>Hardship Grant</v>
          </cell>
          <cell r="O319">
            <v>45280</v>
          </cell>
          <cell r="P319">
            <v>45342</v>
          </cell>
        </row>
        <row r="320">
          <cell r="A320" t="str">
            <v>E23-00364W</v>
          </cell>
          <cell r="C320" t="str">
            <v>E23-00364W</v>
          </cell>
          <cell r="D320" t="str">
            <v>SO14 0QW</v>
          </cell>
          <cell r="F320" t="str">
            <v>Helping to alleviate financial hardship</v>
          </cell>
          <cell r="G320">
            <v>865.81</v>
          </cell>
          <cell r="H320">
            <v>45280</v>
          </cell>
          <cell r="I320" t="str">
            <v>2. Customer receiving medication and/or therapy for a mental health condition or substance addiction</v>
          </cell>
          <cell r="K320" t="str">
            <v>Appliances</v>
          </cell>
          <cell r="L320" t="str">
            <v>Food vouchers</v>
          </cell>
          <cell r="N320" t="str">
            <v>Hardship Grant</v>
          </cell>
          <cell r="O320">
            <v>45280</v>
          </cell>
          <cell r="P320">
            <v>45345</v>
          </cell>
        </row>
        <row r="321">
          <cell r="A321" t="str">
            <v>E23-00365W</v>
          </cell>
          <cell r="C321" t="str">
            <v>E23-00365W</v>
          </cell>
          <cell r="D321" t="str">
            <v>SN3 3SA</v>
          </cell>
          <cell r="F321" t="str">
            <v>Helping to alleviate financial hardship</v>
          </cell>
          <cell r="G321">
            <v>828</v>
          </cell>
          <cell r="H321">
            <v>45280</v>
          </cell>
          <cell r="I321" t="str">
            <v>3  Customer/family moving from homelessness/supported living into independent living</v>
          </cell>
          <cell r="K321" t="str">
            <v>Appliances</v>
          </cell>
          <cell r="L321" t="str">
            <v>Food vouchers</v>
          </cell>
          <cell r="N321" t="str">
            <v>Hardship Grant</v>
          </cell>
          <cell r="O321">
            <v>45280</v>
          </cell>
          <cell r="P321">
            <v>45334</v>
          </cell>
        </row>
        <row r="322">
          <cell r="A322" t="str">
            <v>E23-00369W</v>
          </cell>
          <cell r="C322" t="str">
            <v>E23-00369W</v>
          </cell>
          <cell r="D322" t="str">
            <v>WV14 9JG</v>
          </cell>
          <cell r="F322" t="str">
            <v>Helping to alleviate financial hardship</v>
          </cell>
          <cell r="G322">
            <v>367.95</v>
          </cell>
          <cell r="H322">
            <v>45280</v>
          </cell>
          <cell r="I322" t="str">
            <v>2. Customer receiving medication and/or therapy for a mental health condition or substance addiction</v>
          </cell>
          <cell r="K322" t="str">
            <v>Appliances</v>
          </cell>
          <cell r="N322" t="str">
            <v>Hardship Grant</v>
          </cell>
          <cell r="O322">
            <v>45280</v>
          </cell>
          <cell r="P322">
            <v>45334</v>
          </cell>
        </row>
        <row r="323">
          <cell r="A323" t="str">
            <v>E23-00370W</v>
          </cell>
          <cell r="C323" t="str">
            <v>E23-00370W</v>
          </cell>
          <cell r="D323" t="str">
            <v>WV14 9JG</v>
          </cell>
          <cell r="F323" t="str">
            <v>Helping to alleviate financial hardship</v>
          </cell>
          <cell r="G323">
            <v>958.61</v>
          </cell>
          <cell r="H323">
            <v>45281</v>
          </cell>
          <cell r="I323" t="str">
            <v>2. Customer receiving medication and/or therapy for a mental health condition or substance addiction</v>
          </cell>
          <cell r="K323" t="str">
            <v xml:space="preserve">Furniture </v>
          </cell>
          <cell r="L323" t="str">
            <v>Utility vouchers</v>
          </cell>
          <cell r="M323" t="str">
            <v>Food vouchers</v>
          </cell>
          <cell r="N323" t="str">
            <v>Hardship Grant</v>
          </cell>
          <cell r="O323">
            <v>45281</v>
          </cell>
          <cell r="P323">
            <v>45362</v>
          </cell>
        </row>
        <row r="324">
          <cell r="A324" t="str">
            <v>E23-00371W</v>
          </cell>
          <cell r="C324" t="str">
            <v>E23-00371W</v>
          </cell>
          <cell r="D324" t="str">
            <v>SO15 3HP</v>
          </cell>
          <cell r="F324" t="str">
            <v>Helping to alleviate financial hardship</v>
          </cell>
          <cell r="G324">
            <v>947.96</v>
          </cell>
          <cell r="H324">
            <v>45281</v>
          </cell>
          <cell r="I324" t="str">
            <v>1. Customer (or family member residing with them) with a diagnosed condition or disability (physical and/or sensory and/or behavioural)</v>
          </cell>
          <cell r="J324" t="str">
            <v>2. Customer receiving medication and/or therapy for a mental health condition or substance addiction</v>
          </cell>
          <cell r="K324" t="str">
            <v>Appliances</v>
          </cell>
          <cell r="L324" t="str">
            <v>Food vouchers</v>
          </cell>
          <cell r="N324" t="str">
            <v>Hardship Grant</v>
          </cell>
          <cell r="O324">
            <v>45281</v>
          </cell>
          <cell r="P324">
            <v>45334</v>
          </cell>
        </row>
        <row r="325">
          <cell r="A325" t="str">
            <v>E23-00375W</v>
          </cell>
          <cell r="C325" t="str">
            <v>E23-00375W</v>
          </cell>
          <cell r="D325" t="str">
            <v>BA20 2FW</v>
          </cell>
          <cell r="F325" t="str">
            <v>Helping to alleviate financial hardship</v>
          </cell>
          <cell r="G325">
            <v>1000</v>
          </cell>
          <cell r="H325">
            <v>45281</v>
          </cell>
          <cell r="I325" t="str">
            <v>1. Customer (or family member residing with them) with a diagnosed condition or disability (physical and/or sensory and/or behavioural)</v>
          </cell>
          <cell r="K325" t="str">
            <v>Food vouchers</v>
          </cell>
          <cell r="L325" t="str">
            <v>Utility vouchers</v>
          </cell>
          <cell r="N325" t="str">
            <v>Hardship Grant</v>
          </cell>
          <cell r="O325">
            <v>45281</v>
          </cell>
          <cell r="P325">
            <v>45345</v>
          </cell>
        </row>
        <row r="326">
          <cell r="A326" t="str">
            <v>E23-00376W</v>
          </cell>
          <cell r="C326" t="str">
            <v>E23-00376W</v>
          </cell>
          <cell r="D326" t="str">
            <v>BN26 6GA</v>
          </cell>
          <cell r="F326" t="str">
            <v>Helping to alleviate financial hardship</v>
          </cell>
          <cell r="G326">
            <v>990</v>
          </cell>
          <cell r="H326">
            <v>45282</v>
          </cell>
          <cell r="I326" t="str">
            <v>7. Customer where there is a child/ren in receipt of means-tested free school meals</v>
          </cell>
          <cell r="K326" t="str">
            <v>Food vouchers</v>
          </cell>
          <cell r="L326" t="str">
            <v>Utility vouchers</v>
          </cell>
          <cell r="M326" t="str">
            <v>Clothing</v>
          </cell>
          <cell r="N326" t="str">
            <v>Hardship Grant</v>
          </cell>
          <cell r="O326">
            <v>45282</v>
          </cell>
          <cell r="P326">
            <v>45334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ource_data_mapping"/>
      <sheetName val="tailored_settings"/>
      <sheetName val="codelists"/>
      <sheetName val="codelist_mapping"/>
      <sheetName val="geo_data"/>
      <sheetName val="source_data"/>
      <sheetName val="360_data"/>
    </sheetNames>
    <sheetDataSet>
      <sheetData sheetId="0"/>
      <sheetData sheetId="1">
        <row r="2">
          <cell r="B2" t="str">
            <v>360G-Longleigh-</v>
          </cell>
        </row>
        <row r="3">
          <cell r="B3" t="str">
            <v>GBP</v>
          </cell>
        </row>
        <row r="4">
          <cell r="B4" t="str">
            <v>360G-Longleigh-IND-</v>
          </cell>
        </row>
        <row r="5">
          <cell r="B5" t="str">
            <v>Individual Recipient</v>
          </cell>
        </row>
        <row r="6">
          <cell r="B6" t="str">
            <v>GB-CHC-1169016</v>
          </cell>
        </row>
        <row r="7">
          <cell r="B7" t="str">
            <v>Longleigh Foundation</v>
          </cell>
        </row>
        <row r="8">
          <cell r="B8">
            <v>45789</v>
          </cell>
        </row>
        <row r="9">
          <cell r="B9" t="str">
            <v>http://www.longleigh.org/</v>
          </cell>
        </row>
        <row r="10">
          <cell r="B10" t="str">
            <v>Primary grant reason</v>
          </cell>
        </row>
        <row r="11">
          <cell r="B11" t="str">
            <v>Secondary grant reason</v>
          </cell>
        </row>
        <row r="12">
          <cell r="B12" t="str">
            <v>Grant purpose</v>
          </cell>
        </row>
        <row r="13">
          <cell r="B13" t="str">
            <v>Grant purpose</v>
          </cell>
        </row>
        <row r="14">
          <cell r="B14" t="str">
            <v>Grant purpose</v>
          </cell>
        </row>
        <row r="15">
          <cell r="B15" t="str">
            <v>Do not publish</v>
          </cell>
        </row>
        <row r="16">
          <cell r="B16" t="str">
            <v>Do not publish</v>
          </cell>
        </row>
        <row r="20">
          <cell r="A20" t="str">
            <v>Providing financial aid during a time of crisis</v>
          </cell>
          <cell r="B20" t="str">
            <v>Crisis Grant</v>
          </cell>
        </row>
        <row r="21">
          <cell r="A21" t="str">
            <v>Providing financial aid after an impactful incident</v>
          </cell>
          <cell r="B21" t="str">
            <v>Critical Incident Grant</v>
          </cell>
        </row>
        <row r="22">
          <cell r="A22" t="str">
            <v>Helping to provide an education or training  opportunity</v>
          </cell>
          <cell r="B22" t="str">
            <v>Education Training &amp; Employment Grant</v>
          </cell>
        </row>
        <row r="23">
          <cell r="A23" t="str">
            <v xml:space="preserve">Providing new flooring </v>
          </cell>
          <cell r="B23" t="str">
            <v>Flooring Grant</v>
          </cell>
        </row>
        <row r="24">
          <cell r="A24" t="str">
            <v>Helping to alleviate financial hardship</v>
          </cell>
          <cell r="B24" t="str">
            <v>Hardship Grant</v>
          </cell>
        </row>
        <row r="25">
          <cell r="A25" t="str">
            <v>Providing aid to the staff of our donor</v>
          </cell>
          <cell r="B25" t="str">
            <v>Stonewater Employee Support Fund</v>
          </cell>
        </row>
      </sheetData>
      <sheetData sheetId="2"/>
      <sheetData sheetId="3">
        <row r="1">
          <cell r="A1" t="str">
            <v>Grant to Individuals Reason code mapping</v>
          </cell>
          <cell r="F1" t="str">
            <v>Grant to Individuals Purpose code mapping</v>
          </cell>
        </row>
        <row r="2">
          <cell r="A2" t="str">
            <v>Internal funder category</v>
          </cell>
          <cell r="B2" t="str">
            <v>Grant to Individuals Reason title (select)</v>
          </cell>
          <cell r="C2" t="str">
            <v>Grant to Individuals Reason Code</v>
          </cell>
          <cell r="F2" t="str">
            <v>Internal funder category</v>
          </cell>
          <cell r="G2" t="str">
            <v>Grant to Individuals Purpose title (select)</v>
          </cell>
          <cell r="H2" t="str">
            <v>Grant to Individuals Purpose Code</v>
          </cell>
        </row>
        <row r="3">
          <cell r="A3" t="str">
            <v>1. Customer (or family member residing with them) with a diagnosed condition or disability (physical and/or sensory and/or behavioural)</v>
          </cell>
          <cell r="B3" t="str">
            <v>Health/Condition</v>
          </cell>
          <cell r="C3" t="str">
            <v>GTIR030</v>
          </cell>
          <cell r="F3" t="str">
            <v xml:space="preserve">Furniture </v>
          </cell>
          <cell r="G3" t="str">
            <v>Furniture and appliances</v>
          </cell>
          <cell r="H3" t="str">
            <v>GTIP020</v>
          </cell>
        </row>
        <row r="4">
          <cell r="A4" t="str">
            <v>2. Customer receiving medication and/or therapy for a mental health condition or substance addiction</v>
          </cell>
          <cell r="B4" t="str">
            <v>Mental Health</v>
          </cell>
          <cell r="C4" t="str">
            <v>GTIR040</v>
          </cell>
          <cell r="F4" t="str">
            <v>Appliances</v>
          </cell>
          <cell r="G4" t="str">
            <v>Furniture and appliances</v>
          </cell>
          <cell r="H4" t="str">
            <v>GTIP020</v>
          </cell>
        </row>
        <row r="5">
          <cell r="A5" t="str">
            <v>3  Customer/family moving from homelessness/supported living into independent living</v>
          </cell>
          <cell r="B5" t="str">
            <v>Homelessness</v>
          </cell>
          <cell r="C5" t="str">
            <v>GTIR080</v>
          </cell>
          <cell r="F5" t="str">
            <v>Voucher for small household items</v>
          </cell>
          <cell r="G5" t="str">
            <v>Other housing related costs</v>
          </cell>
          <cell r="H5" t="str">
            <v>GTIP060</v>
          </cell>
        </row>
        <row r="6">
          <cell r="A6" t="str">
            <v>4. Customer/family fleeing from a violent or abusive relationship</v>
          </cell>
          <cell r="B6" t="str">
            <v>Violence or abuse</v>
          </cell>
          <cell r="C6" t="str">
            <v>GTIR060</v>
          </cell>
          <cell r="F6" t="str">
            <v>Food vouchers</v>
          </cell>
          <cell r="G6" t="str">
            <v>Food and essential items</v>
          </cell>
          <cell r="H6" t="str">
            <v>GTIP070</v>
          </cell>
        </row>
        <row r="7">
          <cell r="A7" t="str">
            <v>5. Customer/family having been the victims of a reported crime in their home.</v>
          </cell>
          <cell r="B7" t="str">
            <v>Emergency/crisis event</v>
          </cell>
          <cell r="C7" t="str">
            <v>GTIR100</v>
          </cell>
          <cell r="F7" t="str">
            <v>Utility vouchers</v>
          </cell>
          <cell r="G7" t="str">
            <v>Utilities</v>
          </cell>
          <cell r="H7" t="str">
            <v>GTIP050</v>
          </cell>
        </row>
        <row r="8">
          <cell r="A8" t="str">
            <v>6a. Customer/family under the care of Social Services (Adult or Children’s) - MH</v>
          </cell>
          <cell r="B8" t="str">
            <v>Mental Health</v>
          </cell>
          <cell r="C8" t="str">
            <v>GTIR040</v>
          </cell>
          <cell r="F8" t="str">
            <v>Flooring</v>
          </cell>
          <cell r="G8" t="str">
            <v>Equipment and home adaptations</v>
          </cell>
          <cell r="H8" t="str">
            <v>GTIP030</v>
          </cell>
        </row>
        <row r="9">
          <cell r="A9" t="str">
            <v>6b. Customer/family under the care of Social Services (Adult or Children’s) - DV</v>
          </cell>
          <cell r="B9" t="str">
            <v>Violence or abuse</v>
          </cell>
          <cell r="C9" t="str">
            <v>GTIR060</v>
          </cell>
          <cell r="F9" t="str">
            <v>Laptops</v>
          </cell>
          <cell r="G9" t="str">
            <v>Devices and digital access</v>
          </cell>
          <cell r="H9" t="str">
            <v>GTIP040</v>
          </cell>
        </row>
        <row r="10">
          <cell r="A10" t="str">
            <v>6c. Customer/family under the care of Social Services (Adult or Children’s - PH</v>
          </cell>
          <cell r="B10" t="str">
            <v>Health/Condition</v>
          </cell>
          <cell r="C10" t="str">
            <v>GTIR030</v>
          </cell>
          <cell r="F10" t="str">
            <v>Clothing</v>
          </cell>
          <cell r="G10" t="str">
            <v>Clothing</v>
          </cell>
          <cell r="H10" t="str">
            <v>GTIP080</v>
          </cell>
        </row>
        <row r="11">
          <cell r="A11" t="str">
            <v>6d. Customer/family under the care of Social Services (Adult or Children’s - FH</v>
          </cell>
          <cell r="B11" t="str">
            <v>Financial Hardship</v>
          </cell>
          <cell r="C11" t="str">
            <v>GTIR010</v>
          </cell>
          <cell r="F11" t="str">
            <v>School Uniform</v>
          </cell>
          <cell r="G11" t="str">
            <v>Clothing</v>
          </cell>
          <cell r="H11" t="str">
            <v>GTIP080</v>
          </cell>
        </row>
        <row r="12">
          <cell r="A12" t="str">
            <v>7. Customer where there is a child/ren in receipt of means-tested free school meals</v>
          </cell>
          <cell r="B12" t="str">
            <v>Financial Hardship</v>
          </cell>
          <cell r="C12" t="str">
            <v>GTIR010</v>
          </cell>
          <cell r="F12" t="str">
            <v>Mobile Phone</v>
          </cell>
          <cell r="G12" t="str">
            <v>Devices and digital access</v>
          </cell>
          <cell r="H12" t="str">
            <v>GTIP040</v>
          </cell>
        </row>
        <row r="13">
          <cell r="A13" t="str">
            <v>8. Customer is in financial hardship and their household meets one of two criteria</v>
          </cell>
          <cell r="B13" t="str">
            <v>Financial Hardship</v>
          </cell>
          <cell r="C13" t="str">
            <v>GTIR010</v>
          </cell>
          <cell r="F13" t="str">
            <v>House Deep Clean</v>
          </cell>
          <cell r="G13" t="str">
            <v>Health, care and wellbeing services</v>
          </cell>
          <cell r="H13" t="str">
            <v>GTIP120</v>
          </cell>
        </row>
        <row r="14">
          <cell r="A14" t="str">
            <v>9. Customer/family is in the UK as part of an official Government scheme supporting the resettlement of Refugees and Asylum Seekers (e.g. Ukraine or ACRS)</v>
          </cell>
          <cell r="B14" t="str">
            <v>Marginalised</v>
          </cell>
          <cell r="C14" t="str">
            <v>GTIR090</v>
          </cell>
          <cell r="F14" t="str">
            <v>Removals</v>
          </cell>
          <cell r="G14" t="str">
            <v>Other housing related costs</v>
          </cell>
          <cell r="H14" t="str">
            <v>GTIP060</v>
          </cell>
        </row>
        <row r="15">
          <cell r="A15" t="str">
            <v>10. Education Training and Employment</v>
          </cell>
          <cell r="B15" t="str">
            <v>Development opportunity</v>
          </cell>
          <cell r="C15" t="str">
            <v>GTIR110</v>
          </cell>
          <cell r="F15" t="str">
            <v>Storage</v>
          </cell>
          <cell r="G15" t="str">
            <v>Other housing related costs</v>
          </cell>
          <cell r="H15" t="str">
            <v>GTIP060</v>
          </cell>
        </row>
        <row r="16">
          <cell r="C16" t="str">
            <v/>
          </cell>
          <cell r="F16" t="str">
            <v>Travel Costs</v>
          </cell>
          <cell r="G16" t="str">
            <v>Travel and transport</v>
          </cell>
          <cell r="H16" t="str">
            <v>GTIP100</v>
          </cell>
        </row>
        <row r="17">
          <cell r="C17" t="str">
            <v/>
          </cell>
          <cell r="F17" t="str">
            <v>Training and Course Fees</v>
          </cell>
          <cell r="G17" t="str">
            <v>Education and training</v>
          </cell>
          <cell r="H17" t="str">
            <v>GTIP130</v>
          </cell>
        </row>
        <row r="18">
          <cell r="C18" t="str">
            <v/>
          </cell>
          <cell r="F18" t="str">
            <v>Childcare</v>
          </cell>
          <cell r="G18" t="str">
            <v>Exceptional costs</v>
          </cell>
          <cell r="H18" t="str">
            <v>GTIP170</v>
          </cell>
        </row>
        <row r="19">
          <cell r="C19" t="str">
            <v/>
          </cell>
          <cell r="F19" t="str">
            <v>Toys and Books</v>
          </cell>
          <cell r="G19" t="str">
            <v>Holiday and activity costs</v>
          </cell>
          <cell r="H19" t="str">
            <v>GTIP110</v>
          </cell>
        </row>
        <row r="20">
          <cell r="C20" t="str">
            <v/>
          </cell>
          <cell r="F20" t="str">
            <v>Funeral Costs</v>
          </cell>
          <cell r="G20" t="str">
            <v>Exceptional costs</v>
          </cell>
          <cell r="H20" t="str">
            <v>GTIP170</v>
          </cell>
        </row>
        <row r="21">
          <cell r="C21" t="str">
            <v/>
          </cell>
          <cell r="F21" t="str">
            <v>Stationery and other associated items</v>
          </cell>
          <cell r="G21" t="str">
            <v>Education and training</v>
          </cell>
          <cell r="H21" t="str">
            <v>GTIP130</v>
          </cell>
        </row>
        <row r="22">
          <cell r="C22" t="str">
            <v/>
          </cell>
          <cell r="F22" t="str">
            <v>Employment and work</v>
          </cell>
          <cell r="H22" t="str">
            <v>GTIP140</v>
          </cell>
        </row>
        <row r="23">
          <cell r="C23" t="str">
            <v/>
          </cell>
          <cell r="H23" t="str">
            <v/>
          </cell>
        </row>
        <row r="24">
          <cell r="C24" t="str">
            <v/>
          </cell>
          <cell r="H24" t="str">
            <v/>
          </cell>
        </row>
        <row r="25">
          <cell r="C25" t="str">
            <v/>
          </cell>
          <cell r="H25" t="str">
            <v/>
          </cell>
        </row>
        <row r="26">
          <cell r="C26" t="str">
            <v/>
          </cell>
          <cell r="H26" t="str">
            <v/>
          </cell>
        </row>
        <row r="27">
          <cell r="C27" t="str">
            <v/>
          </cell>
          <cell r="H27" t="str">
            <v/>
          </cell>
        </row>
        <row r="28">
          <cell r="C28" t="str">
            <v/>
          </cell>
          <cell r="H28" t="str">
            <v/>
          </cell>
        </row>
        <row r="29">
          <cell r="C29" t="str">
            <v/>
          </cell>
          <cell r="H29" t="str">
            <v/>
          </cell>
        </row>
        <row r="30">
          <cell r="C30" t="str">
            <v/>
          </cell>
          <cell r="H30" t="str">
            <v/>
          </cell>
        </row>
        <row r="31">
          <cell r="C31" t="str">
            <v/>
          </cell>
          <cell r="H31" t="str">
            <v/>
          </cell>
        </row>
        <row r="32">
          <cell r="C32" t="str">
            <v/>
          </cell>
          <cell r="H32" t="str">
            <v/>
          </cell>
        </row>
        <row r="33">
          <cell r="C33" t="str">
            <v/>
          </cell>
          <cell r="H33" t="str">
            <v/>
          </cell>
        </row>
        <row r="34">
          <cell r="C34" t="str">
            <v/>
          </cell>
          <cell r="H34" t="str">
            <v/>
          </cell>
        </row>
        <row r="35">
          <cell r="C35" t="str">
            <v/>
          </cell>
          <cell r="H35" t="str">
            <v/>
          </cell>
        </row>
        <row r="36">
          <cell r="C36" t="str">
            <v/>
          </cell>
          <cell r="H36" t="str">
            <v/>
          </cell>
        </row>
        <row r="37">
          <cell r="C37" t="str">
            <v/>
          </cell>
          <cell r="H37" t="str">
            <v/>
          </cell>
        </row>
        <row r="38">
          <cell r="C38" t="str">
            <v/>
          </cell>
          <cell r="H38" t="str">
            <v/>
          </cell>
        </row>
        <row r="39">
          <cell r="C39" t="str">
            <v/>
          </cell>
          <cell r="H39" t="str">
            <v/>
          </cell>
        </row>
        <row r="40">
          <cell r="C40" t="str">
            <v/>
          </cell>
          <cell r="H40" t="str">
            <v/>
          </cell>
        </row>
        <row r="41">
          <cell r="C41" t="str">
            <v/>
          </cell>
          <cell r="H41" t="str">
            <v/>
          </cell>
        </row>
        <row r="42">
          <cell r="C42" t="str">
            <v/>
          </cell>
          <cell r="H42" t="str">
            <v/>
          </cell>
        </row>
        <row r="43">
          <cell r="C43" t="str">
            <v/>
          </cell>
          <cell r="H43" t="str">
            <v/>
          </cell>
        </row>
        <row r="44">
          <cell r="C44" t="str">
            <v/>
          </cell>
          <cell r="H44" t="str">
            <v/>
          </cell>
        </row>
        <row r="45">
          <cell r="C45" t="str">
            <v/>
          </cell>
          <cell r="H45" t="str">
            <v/>
          </cell>
        </row>
        <row r="46">
          <cell r="C46" t="str">
            <v/>
          </cell>
          <cell r="H46" t="str">
            <v/>
          </cell>
        </row>
        <row r="47">
          <cell r="C47" t="str">
            <v/>
          </cell>
          <cell r="H47" t="str">
            <v/>
          </cell>
        </row>
        <row r="48">
          <cell r="C48" t="str">
            <v/>
          </cell>
          <cell r="H48" t="str">
            <v/>
          </cell>
        </row>
        <row r="49">
          <cell r="C49" t="str">
            <v/>
          </cell>
          <cell r="H49" t="str">
            <v/>
          </cell>
        </row>
        <row r="50">
          <cell r="C50" t="str">
            <v/>
          </cell>
          <cell r="H50" t="str">
            <v/>
          </cell>
        </row>
        <row r="51">
          <cell r="C51" t="str">
            <v/>
          </cell>
          <cell r="H51" t="str">
            <v/>
          </cell>
        </row>
        <row r="52">
          <cell r="C52" t="str">
            <v/>
          </cell>
          <cell r="H52" t="str">
            <v/>
          </cell>
        </row>
        <row r="53">
          <cell r="C53" t="str">
            <v/>
          </cell>
          <cell r="H53" t="str">
            <v/>
          </cell>
        </row>
      </sheetData>
      <sheetData sheetId="4">
        <row r="1">
          <cell r="A1" t="str">
            <v>Recipient Postal Code</v>
          </cell>
          <cell r="B1" t="str">
            <v>lat</v>
          </cell>
          <cell r="C1" t="str">
            <v>long</v>
          </cell>
          <cell r="D1" t="str">
            <v>rgn</v>
          </cell>
          <cell r="E1" t="str">
            <v>rgn_name</v>
          </cell>
          <cell r="F1" t="str">
            <v>laua</v>
          </cell>
          <cell r="G1" t="str">
            <v>laua_name</v>
          </cell>
          <cell r="H1" t="str">
            <v>ward</v>
          </cell>
          <cell r="I1" t="str">
            <v>ward_name</v>
          </cell>
        </row>
        <row r="2">
          <cell r="A2" t="str">
            <v>CV34 5EY</v>
          </cell>
          <cell r="B2">
            <v>52.294888</v>
          </cell>
          <cell r="C2">
            <v>-1.5943130000000001</v>
          </cell>
          <cell r="D2" t="str">
            <v>E12000005</v>
          </cell>
          <cell r="E2" t="str">
            <v>West Midlands</v>
          </cell>
          <cell r="F2" t="str">
            <v>E07000222</v>
          </cell>
          <cell r="G2" t="str">
            <v>Warwick</v>
          </cell>
          <cell r="H2" t="str">
            <v>E05012627</v>
          </cell>
          <cell r="I2" t="str">
            <v>Warwick All Saints &amp; Woodloes</v>
          </cell>
        </row>
        <row r="3">
          <cell r="A3" t="str">
            <v>SP6 1FS</v>
          </cell>
          <cell r="B3">
            <v>50.939190000000004</v>
          </cell>
          <cell r="C3">
            <v>-1.785946</v>
          </cell>
          <cell r="D3" t="str">
            <v>E12000008</v>
          </cell>
          <cell r="E3" t="str">
            <v>South East</v>
          </cell>
          <cell r="F3" t="str">
            <v>E07000091</v>
          </cell>
          <cell r="G3" t="str">
            <v>New Forest</v>
          </cell>
          <cell r="H3" t="str">
            <v>E05014779</v>
          </cell>
          <cell r="I3" t="str">
            <v>Fordingbridge, Godshill &amp; Hyde</v>
          </cell>
        </row>
        <row r="4">
          <cell r="A4" t="str">
            <v>RG24 9SQ</v>
          </cell>
          <cell r="B4">
            <v>51.279460999999998</v>
          </cell>
          <cell r="C4">
            <v>-1.1214679999999999</v>
          </cell>
          <cell r="D4" t="str">
            <v>E12000008</v>
          </cell>
          <cell r="E4" t="str">
            <v>South East</v>
          </cell>
          <cell r="F4" t="str">
            <v>E07000084</v>
          </cell>
          <cell r="G4" t="str">
            <v>Basingstoke and Deane</v>
          </cell>
          <cell r="H4" t="str">
            <v>E05013090</v>
          </cell>
          <cell r="I4" t="str">
            <v>Sherborne St John &amp; Rooksdown</v>
          </cell>
        </row>
        <row r="5">
          <cell r="A5" t="str">
            <v>MK40 4FW</v>
          </cell>
          <cell r="B5">
            <v>52.134645999999996</v>
          </cell>
          <cell r="C5">
            <v>-0.47969299999999998</v>
          </cell>
          <cell r="D5" t="str">
            <v>E12000006</v>
          </cell>
          <cell r="E5" t="str">
            <v>East of England</v>
          </cell>
          <cell r="F5" t="str">
            <v>E06000055</v>
          </cell>
          <cell r="G5" t="str">
            <v>Bedford</v>
          </cell>
          <cell r="H5" t="str">
            <v>E05014510</v>
          </cell>
          <cell r="I5" t="str">
            <v>Queens Park</v>
          </cell>
        </row>
        <row r="6">
          <cell r="A6" t="str">
            <v>TA20 1GT</v>
          </cell>
          <cell r="B6">
            <v>50.878380999999997</v>
          </cell>
          <cell r="C6">
            <v>-2.9541620000000002</v>
          </cell>
          <cell r="D6" t="str">
            <v>E12000009</v>
          </cell>
          <cell r="E6" t="str">
            <v>South West</v>
          </cell>
          <cell r="F6" t="str">
            <v>E06000066</v>
          </cell>
          <cell r="G6" t="str">
            <v>Somerset</v>
          </cell>
          <cell r="H6" t="str">
            <v>E05014351</v>
          </cell>
          <cell r="I6" t="str">
            <v>Chard North</v>
          </cell>
        </row>
        <row r="7">
          <cell r="A7" t="str">
            <v>CV47 9AE</v>
          </cell>
          <cell r="B7">
            <v>52.286099999999998</v>
          </cell>
          <cell r="C7">
            <v>-1.392353</v>
          </cell>
          <cell r="D7" t="str">
            <v>E12000005</v>
          </cell>
          <cell r="E7" t="str">
            <v>West Midlands</v>
          </cell>
          <cell r="F7" t="str">
            <v>E07000221</v>
          </cell>
          <cell r="G7" t="str">
            <v>Stratford-on-Avon</v>
          </cell>
          <cell r="H7" t="str">
            <v>E05015124</v>
          </cell>
          <cell r="I7" t="str">
            <v>Southam North &amp; Long Itchington</v>
          </cell>
        </row>
        <row r="8">
          <cell r="A8" t="str">
            <v>SY8 4HL</v>
          </cell>
          <cell r="B8">
            <v>52.301830000000002</v>
          </cell>
          <cell r="C8">
            <v>-2.7418300000000002</v>
          </cell>
          <cell r="D8" t="str">
            <v>E12000005</v>
          </cell>
          <cell r="E8" t="str">
            <v>West Midlands</v>
          </cell>
          <cell r="F8" t="str">
            <v>E06000019</v>
          </cell>
          <cell r="G8" t="str">
            <v>Herefordshire, County of</v>
          </cell>
          <cell r="H8" t="str">
            <v>E05009443</v>
          </cell>
          <cell r="I8" t="str">
            <v>Bircher</v>
          </cell>
        </row>
        <row r="9">
          <cell r="A9" t="str">
            <v>LE13 1LL</v>
          </cell>
          <cell r="B9">
            <v>52.775064999999998</v>
          </cell>
          <cell r="C9">
            <v>-0.88517000000000001</v>
          </cell>
          <cell r="D9" t="str">
            <v>E12000004</v>
          </cell>
          <cell r="E9" t="str">
            <v>East Midlands</v>
          </cell>
          <cell r="F9" t="str">
            <v>E07000133</v>
          </cell>
          <cell r="G9" t="str">
            <v>Melton</v>
          </cell>
          <cell r="H9" t="str">
            <v>E05005504</v>
          </cell>
          <cell r="I9" t="str">
            <v>Melton Newport</v>
          </cell>
        </row>
        <row r="10">
          <cell r="A10" t="str">
            <v>TA9 3FY</v>
          </cell>
          <cell r="B10">
            <v>51.224429000000001</v>
          </cell>
          <cell r="C10">
            <v>-2.9719370000000001</v>
          </cell>
          <cell r="D10" t="str">
            <v>E12000009</v>
          </cell>
          <cell r="E10" t="str">
            <v>South West</v>
          </cell>
          <cell r="F10" t="str">
            <v>E06000066</v>
          </cell>
          <cell r="G10" t="str">
            <v>Somerset</v>
          </cell>
          <cell r="H10" t="str">
            <v>E05014364</v>
          </cell>
          <cell r="I10" t="str">
            <v>Highbridge &amp; Burnham South</v>
          </cell>
        </row>
        <row r="11">
          <cell r="A11" t="str">
            <v>SO23 9RQ</v>
          </cell>
          <cell r="B11">
            <v>51.046886000000001</v>
          </cell>
          <cell r="C11">
            <v>-1.3258179999999999</v>
          </cell>
          <cell r="D11" t="str">
            <v>E12000008</v>
          </cell>
          <cell r="E11" t="str">
            <v>South East</v>
          </cell>
          <cell r="F11" t="str">
            <v>E07000094</v>
          </cell>
          <cell r="G11" t="str">
            <v>Winchester</v>
          </cell>
          <cell r="H11" t="str">
            <v>E05011004</v>
          </cell>
          <cell r="I11" t="str">
            <v>St Michael</v>
          </cell>
        </row>
        <row r="12">
          <cell r="A12" t="str">
            <v>MK41 7PP</v>
          </cell>
          <cell r="B12">
            <v>52.142460999999997</v>
          </cell>
          <cell r="C12">
            <v>-0.47588200000000003</v>
          </cell>
          <cell r="D12" t="str">
            <v>E12000006</v>
          </cell>
          <cell r="E12" t="str">
            <v>East of England</v>
          </cell>
          <cell r="F12" t="str">
            <v>E06000055</v>
          </cell>
          <cell r="G12" t="str">
            <v>Bedford</v>
          </cell>
          <cell r="H12" t="str">
            <v>E05014502</v>
          </cell>
          <cell r="I12" t="str">
            <v>Harpur</v>
          </cell>
        </row>
        <row r="13">
          <cell r="A13" t="str">
            <v>CV36 4RL</v>
          </cell>
          <cell r="B13">
            <v>52.062314999999998</v>
          </cell>
          <cell r="C13">
            <v>-1.637893</v>
          </cell>
          <cell r="D13" t="str">
            <v>E12000005</v>
          </cell>
          <cell r="E13" t="str">
            <v>West Midlands</v>
          </cell>
          <cell r="F13" t="str">
            <v>E07000221</v>
          </cell>
          <cell r="G13" t="str">
            <v>Stratford-on-Avon</v>
          </cell>
          <cell r="H13" t="str">
            <v>E05015122</v>
          </cell>
          <cell r="I13" t="str">
            <v>Shipston South</v>
          </cell>
        </row>
        <row r="14">
          <cell r="A14" t="str">
            <v>TA9 3HX</v>
          </cell>
          <cell r="B14">
            <v>51.220585</v>
          </cell>
          <cell r="C14">
            <v>-2.9767679999999999</v>
          </cell>
          <cell r="D14" t="str">
            <v>E12000009</v>
          </cell>
          <cell r="E14" t="str">
            <v>South West</v>
          </cell>
          <cell r="F14" t="str">
            <v>E06000066</v>
          </cell>
          <cell r="G14" t="str">
            <v>Somerset</v>
          </cell>
          <cell r="H14" t="str">
            <v>E05014364</v>
          </cell>
          <cell r="I14" t="str">
            <v>Highbridge &amp; Burnham South</v>
          </cell>
        </row>
        <row r="15">
          <cell r="A15" t="str">
            <v>SP4 7GH</v>
          </cell>
          <cell r="B15">
            <v>51.159252000000002</v>
          </cell>
          <cell r="C15">
            <v>-1.7643059999999999</v>
          </cell>
          <cell r="D15" t="str">
            <v>E12000009</v>
          </cell>
          <cell r="E15" t="str">
            <v>South West</v>
          </cell>
          <cell r="F15" t="str">
            <v>E06000054</v>
          </cell>
          <cell r="G15" t="str">
            <v>Wiltshire</v>
          </cell>
          <cell r="H15" t="str">
            <v>E05013401</v>
          </cell>
          <cell r="I15" t="str">
            <v>Amesbury South</v>
          </cell>
        </row>
        <row r="16">
          <cell r="A16" t="str">
            <v>RG7 4GU</v>
          </cell>
          <cell r="B16">
            <v>51.398302000000001</v>
          </cell>
          <cell r="C16">
            <v>-1.136371</v>
          </cell>
          <cell r="D16" t="str">
            <v>E12000008</v>
          </cell>
          <cell r="E16" t="str">
            <v>South East</v>
          </cell>
          <cell r="F16" t="str">
            <v>E06000037</v>
          </cell>
          <cell r="G16" t="str">
            <v>West Berkshire</v>
          </cell>
          <cell r="H16" t="str">
            <v>E05012132</v>
          </cell>
          <cell r="I16" t="str">
            <v>Aldermaston</v>
          </cell>
        </row>
        <row r="17">
          <cell r="A17" t="str">
            <v>HR6 8DY</v>
          </cell>
          <cell r="B17">
            <v>52.230784</v>
          </cell>
          <cell r="C17">
            <v>-2.7394150000000002</v>
          </cell>
          <cell r="D17" t="str">
            <v>E12000005</v>
          </cell>
          <cell r="E17" t="str">
            <v>West Midlands</v>
          </cell>
          <cell r="F17" t="str">
            <v>E06000019</v>
          </cell>
          <cell r="G17" t="str">
            <v>Herefordshire, County of</v>
          </cell>
          <cell r="H17" t="str">
            <v>E05009469</v>
          </cell>
          <cell r="I17" t="str">
            <v>Leominster North &amp; Rural</v>
          </cell>
        </row>
        <row r="18">
          <cell r="A18" t="str">
            <v>NW10 8LP</v>
          </cell>
          <cell r="B18">
            <v>51.54242</v>
          </cell>
          <cell r="C18">
            <v>-0.26491799999999999</v>
          </cell>
          <cell r="D18" t="str">
            <v>E12000007</v>
          </cell>
          <cell r="E18" t="str">
            <v>London</v>
          </cell>
          <cell r="F18" t="str">
            <v>E09000005</v>
          </cell>
          <cell r="G18" t="str">
            <v>Brent</v>
          </cell>
          <cell r="H18" t="str">
            <v>E05013510</v>
          </cell>
          <cell r="I18" t="str">
            <v>Stonebridge</v>
          </cell>
        </row>
        <row r="19">
          <cell r="A19" t="str">
            <v>BH23 2FF</v>
          </cell>
          <cell r="B19">
            <v>50.738160000000001</v>
          </cell>
          <cell r="C19">
            <v>-1.786268</v>
          </cell>
          <cell r="D19" t="str">
            <v>E12000009</v>
          </cell>
          <cell r="E19" t="str">
            <v>South West</v>
          </cell>
          <cell r="F19" t="str">
            <v>E06000058</v>
          </cell>
          <cell r="G19" t="str">
            <v>Bournemouth, Christchurch and Poole</v>
          </cell>
          <cell r="H19" t="str">
            <v>E05012658</v>
          </cell>
          <cell r="I19" t="str">
            <v>Christchurch Town</v>
          </cell>
        </row>
        <row r="20">
          <cell r="A20" t="str">
            <v>TA12 6AB</v>
          </cell>
          <cell r="B20">
            <v>50.978099</v>
          </cell>
          <cell r="C20">
            <v>-2.770273</v>
          </cell>
          <cell r="D20" t="str">
            <v>E12000009</v>
          </cell>
          <cell r="E20" t="str">
            <v>South West</v>
          </cell>
          <cell r="F20" t="str">
            <v>E06000066</v>
          </cell>
          <cell r="G20" t="str">
            <v>Somerset</v>
          </cell>
          <cell r="H20" t="str">
            <v>E05014369</v>
          </cell>
          <cell r="I20" t="str">
            <v>Martock</v>
          </cell>
        </row>
        <row r="21">
          <cell r="A21" t="str">
            <v>SO16 9BB</v>
          </cell>
          <cell r="B21">
            <v>50.924013000000002</v>
          </cell>
          <cell r="C21">
            <v>-1.4664999999999999</v>
          </cell>
          <cell r="D21" t="str">
            <v>E12000008</v>
          </cell>
          <cell r="E21" t="str">
            <v>South East</v>
          </cell>
          <cell r="F21" t="str">
            <v>E06000045</v>
          </cell>
          <cell r="G21" t="str">
            <v>Southampton</v>
          </cell>
          <cell r="H21" t="str">
            <v>E05015501</v>
          </cell>
          <cell r="I21" t="str">
            <v>Redbridge</v>
          </cell>
        </row>
        <row r="22">
          <cell r="A22" t="str">
            <v>DE23 3BH</v>
          </cell>
          <cell r="B22">
            <v>52.887748999999999</v>
          </cell>
          <cell r="C22">
            <v>-1.528</v>
          </cell>
          <cell r="D22" t="str">
            <v>E12000004</v>
          </cell>
          <cell r="E22" t="str">
            <v>East Midlands</v>
          </cell>
          <cell r="F22" t="str">
            <v>E07000039</v>
          </cell>
          <cell r="G22" t="str">
            <v>South Derbyshire</v>
          </cell>
          <cell r="H22" t="str">
            <v>E05008822</v>
          </cell>
          <cell r="I22" t="str">
            <v>Willington and Findern</v>
          </cell>
        </row>
        <row r="23">
          <cell r="A23" t="str">
            <v>LU6 1HF</v>
          </cell>
          <cell r="B23">
            <v>51.887318</v>
          </cell>
          <cell r="C23">
            <v>-0.52517400000000003</v>
          </cell>
          <cell r="D23" t="str">
            <v>E12000006</v>
          </cell>
          <cell r="E23" t="str">
            <v>East of England</v>
          </cell>
          <cell r="F23" t="str">
            <v>E06000056</v>
          </cell>
          <cell r="G23" t="str">
            <v>Central Bedfordshire</v>
          </cell>
          <cell r="H23" t="str">
            <v>E05014403</v>
          </cell>
          <cell r="I23" t="str">
            <v>Dunstable Central</v>
          </cell>
        </row>
        <row r="24">
          <cell r="A24" t="str">
            <v>MK4 4NS</v>
          </cell>
          <cell r="B24">
            <v>51.995007999999999</v>
          </cell>
          <cell r="C24">
            <v>-0.80510099999999996</v>
          </cell>
          <cell r="D24" t="str">
            <v>E12000008</v>
          </cell>
          <cell r="E24" t="str">
            <v>South East</v>
          </cell>
          <cell r="F24" t="str">
            <v>E06000042</v>
          </cell>
          <cell r="G24" t="str">
            <v>Milton Keynes</v>
          </cell>
          <cell r="H24" t="str">
            <v>E05009422</v>
          </cell>
          <cell r="I24" t="str">
            <v>Tattenhoe</v>
          </cell>
        </row>
        <row r="25">
          <cell r="A25" t="str">
            <v>LU7 1FQ</v>
          </cell>
          <cell r="B25">
            <v>51.920574999999999</v>
          </cell>
          <cell r="C25">
            <v>-0.66901500000000003</v>
          </cell>
          <cell r="D25" t="str">
            <v>E12000006</v>
          </cell>
          <cell r="E25" t="str">
            <v>East of England</v>
          </cell>
          <cell r="F25" t="str">
            <v>E06000056</v>
          </cell>
          <cell r="G25" t="str">
            <v>Central Bedfordshire</v>
          </cell>
          <cell r="H25" t="str">
            <v>E05014416</v>
          </cell>
          <cell r="I25" t="str">
            <v>Leighton-Linslade West</v>
          </cell>
        </row>
        <row r="26">
          <cell r="A26" t="str">
            <v>BH14 9BA</v>
          </cell>
          <cell r="B26">
            <v>50.724186000000003</v>
          </cell>
          <cell r="C26">
            <v>-1.926342</v>
          </cell>
          <cell r="D26" t="str">
            <v>E12000009</v>
          </cell>
          <cell r="E26" t="str">
            <v>South West</v>
          </cell>
          <cell r="F26" t="str">
            <v>E06000058</v>
          </cell>
          <cell r="G26" t="str">
            <v>Bournemouth, Christchurch and Poole</v>
          </cell>
          <cell r="H26" t="str">
            <v>E05012673</v>
          </cell>
          <cell r="I26" t="str">
            <v>Penn Hill</v>
          </cell>
        </row>
        <row r="27">
          <cell r="A27" t="str">
            <v>BA7 7FQ</v>
          </cell>
          <cell r="B27">
            <v>51.095568</v>
          </cell>
          <cell r="C27">
            <v>-2.5237620000000001</v>
          </cell>
          <cell r="D27" t="str">
            <v>E12000009</v>
          </cell>
          <cell r="E27" t="str">
            <v>South West</v>
          </cell>
          <cell r="F27" t="str">
            <v>E06000066</v>
          </cell>
          <cell r="G27" t="str">
            <v>Somerset</v>
          </cell>
          <cell r="H27" t="str">
            <v>E05014350</v>
          </cell>
          <cell r="I27" t="str">
            <v>Castle Cary</v>
          </cell>
        </row>
        <row r="28">
          <cell r="A28" t="str">
            <v>CV7 8RL</v>
          </cell>
          <cell r="B28">
            <v>52.458793</v>
          </cell>
          <cell r="C28">
            <v>-1.532262</v>
          </cell>
          <cell r="D28" t="str">
            <v>E12000005</v>
          </cell>
          <cell r="E28" t="str">
            <v>West Midlands</v>
          </cell>
          <cell r="F28" t="str">
            <v>E07000219</v>
          </cell>
          <cell r="G28" t="str">
            <v>Nuneaton and Bedworth</v>
          </cell>
          <cell r="H28" t="str">
            <v>E05007481</v>
          </cell>
          <cell r="I28" t="str">
            <v>Exhall</v>
          </cell>
        </row>
        <row r="29">
          <cell r="A29" t="str">
            <v>BN50 8TQ</v>
          </cell>
          <cell r="B29">
            <v>50.826327999999997</v>
          </cell>
          <cell r="C29">
            <v>-0.14079</v>
          </cell>
          <cell r="D29" t="str">
            <v>E12000008</v>
          </cell>
          <cell r="E29" t="str">
            <v>South East</v>
          </cell>
          <cell r="F29" t="str">
            <v>E06000043</v>
          </cell>
          <cell r="G29" t="str">
            <v>Brighton and Hove</v>
          </cell>
          <cell r="H29" t="str">
            <v>E05015415</v>
          </cell>
          <cell r="I29" t="str">
            <v>West Hill &amp; North Laine</v>
          </cell>
        </row>
        <row r="30">
          <cell r="A30" t="str">
            <v>SO15 1JN</v>
          </cell>
          <cell r="B30">
            <v>50.909061000000001</v>
          </cell>
          <cell r="C30">
            <v>-1.4253100000000001</v>
          </cell>
          <cell r="D30" t="str">
            <v>E12000008</v>
          </cell>
          <cell r="E30" t="str">
            <v>South East</v>
          </cell>
          <cell r="F30" t="str">
            <v>E06000045</v>
          </cell>
          <cell r="G30" t="str">
            <v>Southampton</v>
          </cell>
          <cell r="H30" t="str">
            <v>E05015496</v>
          </cell>
          <cell r="I30" t="str">
            <v>Freemantle</v>
          </cell>
        </row>
        <row r="31">
          <cell r="A31" t="str">
            <v>LE12 8WE</v>
          </cell>
          <cell r="B31">
            <v>52.749943000000002</v>
          </cell>
          <cell r="C31">
            <v>-1.1659870000000001</v>
          </cell>
          <cell r="D31" t="str">
            <v>E12000004</v>
          </cell>
          <cell r="E31" t="str">
            <v>East Midlands</v>
          </cell>
          <cell r="F31" t="str">
            <v>E07000130</v>
          </cell>
          <cell r="G31" t="str">
            <v>Charnwood</v>
          </cell>
          <cell r="H31" t="str">
            <v>E05014680</v>
          </cell>
          <cell r="I31" t="str">
            <v>Quorn &amp; Mountsorrel Castle</v>
          </cell>
        </row>
        <row r="32">
          <cell r="A32" t="str">
            <v>DN2 5TP</v>
          </cell>
          <cell r="B32">
            <v>53.541204</v>
          </cell>
          <cell r="C32">
            <v>-1.0862849999999999</v>
          </cell>
          <cell r="D32" t="str">
            <v>E12000003</v>
          </cell>
          <cell r="E32" t="str">
            <v>Yorkshire and The Humber</v>
          </cell>
          <cell r="F32" t="str">
            <v>E08000017</v>
          </cell>
          <cell r="G32" t="str">
            <v>Doncaster</v>
          </cell>
          <cell r="H32" t="str">
            <v>E05010748</v>
          </cell>
          <cell r="I32" t="str">
            <v>Wheatley Hills &amp; Intake</v>
          </cell>
        </row>
        <row r="33">
          <cell r="A33" t="str">
            <v>SN3 3SB</v>
          </cell>
          <cell r="B33">
            <v>51.552461999999998</v>
          </cell>
          <cell r="C33">
            <v>-1.7337370000000001</v>
          </cell>
          <cell r="D33" t="str">
            <v>E12000009</v>
          </cell>
          <cell r="E33" t="str">
            <v>South West</v>
          </cell>
          <cell r="F33" t="str">
            <v>E06000030</v>
          </cell>
          <cell r="G33" t="str">
            <v>Swindon</v>
          </cell>
          <cell r="H33" t="str">
            <v>E05008960</v>
          </cell>
          <cell r="I33" t="str">
            <v>Liden, Eldene and Park South</v>
          </cell>
        </row>
        <row r="34">
          <cell r="A34" t="str">
            <v>NG17 4AZ</v>
          </cell>
          <cell r="B34">
            <v>53.125861999999998</v>
          </cell>
          <cell r="C34">
            <v>-1.2576909999999999</v>
          </cell>
          <cell r="D34" t="str">
            <v>E12000004</v>
          </cell>
          <cell r="E34" t="str">
            <v>East Midlands</v>
          </cell>
          <cell r="F34" t="str">
            <v>E07000170</v>
          </cell>
          <cell r="G34" t="str">
            <v>Ashfield</v>
          </cell>
          <cell r="H34" t="str">
            <v>E05010677</v>
          </cell>
          <cell r="I34" t="str">
            <v>Sutton Central &amp; New Cross</v>
          </cell>
        </row>
        <row r="35">
          <cell r="A35" t="str">
            <v>CV36 4FE</v>
          </cell>
          <cell r="B35">
            <v>52.055436</v>
          </cell>
          <cell r="C35">
            <v>-1.624179</v>
          </cell>
          <cell r="D35" t="str">
            <v>E12000005</v>
          </cell>
          <cell r="E35" t="str">
            <v>West Midlands</v>
          </cell>
          <cell r="F35" t="str">
            <v>E07000221</v>
          </cell>
          <cell r="G35" t="str">
            <v>Stratford-on-Avon</v>
          </cell>
          <cell r="H35" t="str">
            <v>E05015122</v>
          </cell>
          <cell r="I35" t="str">
            <v>Shipston South</v>
          </cell>
        </row>
        <row r="36">
          <cell r="A36" t="str">
            <v>SY3 0NB</v>
          </cell>
          <cell r="B36">
            <v>52.673760000000001</v>
          </cell>
          <cell r="C36">
            <v>-2.7716020000000001</v>
          </cell>
          <cell r="D36" t="str">
            <v>E12000005</v>
          </cell>
          <cell r="E36" t="str">
            <v>West Midlands</v>
          </cell>
          <cell r="F36" t="str">
            <v>E06000051</v>
          </cell>
          <cell r="G36" t="str">
            <v>Shropshire</v>
          </cell>
          <cell r="H36" t="str">
            <v>E05008141</v>
          </cell>
          <cell r="I36" t="str">
            <v>Bayston Hill, Column and Sutton</v>
          </cell>
        </row>
        <row r="37">
          <cell r="A37" t="str">
            <v>PO21 5BF</v>
          </cell>
          <cell r="B37">
            <v>50.797308999999998</v>
          </cell>
          <cell r="C37">
            <v>-0.68935500000000005</v>
          </cell>
          <cell r="D37" t="str">
            <v>E12000008</v>
          </cell>
          <cell r="E37" t="str">
            <v>South East</v>
          </cell>
          <cell r="F37" t="str">
            <v>E07000224</v>
          </cell>
          <cell r="G37" t="str">
            <v>Arun</v>
          </cell>
          <cell r="H37" t="str">
            <v>E05009816</v>
          </cell>
          <cell r="I37" t="str">
            <v>Orchard</v>
          </cell>
        </row>
        <row r="38">
          <cell r="A38" t="str">
            <v>LS14 6FY</v>
          </cell>
          <cell r="B38">
            <v>53.816288</v>
          </cell>
          <cell r="C38">
            <v>-1.464874</v>
          </cell>
          <cell r="D38" t="str">
            <v>E12000003</v>
          </cell>
          <cell r="E38" t="str">
            <v>Yorkshire and The Humber</v>
          </cell>
          <cell r="F38" t="str">
            <v>E08000035</v>
          </cell>
          <cell r="G38" t="str">
            <v>Leeds</v>
          </cell>
          <cell r="H38" t="str">
            <v>E05011400</v>
          </cell>
          <cell r="I38" t="str">
            <v>Killingbeck &amp; Seacroft</v>
          </cell>
        </row>
        <row r="39">
          <cell r="A39" t="str">
            <v>BN50 8TQ</v>
          </cell>
          <cell r="B39">
            <v>50.826327999999997</v>
          </cell>
          <cell r="C39">
            <v>-0.14079</v>
          </cell>
          <cell r="D39" t="str">
            <v>E12000008</v>
          </cell>
          <cell r="E39" t="str">
            <v>South East</v>
          </cell>
          <cell r="F39" t="str">
            <v>E06000043</v>
          </cell>
          <cell r="G39" t="str">
            <v>Brighton and Hove</v>
          </cell>
          <cell r="H39" t="str">
            <v>E05015415</v>
          </cell>
          <cell r="I39" t="str">
            <v>West Hill &amp; North Laine</v>
          </cell>
        </row>
        <row r="40">
          <cell r="A40" t="str">
            <v>NN15 5JE</v>
          </cell>
          <cell r="B40">
            <v>52.392144999999999</v>
          </cell>
          <cell r="C40">
            <v>-0.69384900000000005</v>
          </cell>
          <cell r="D40" t="str">
            <v>E12000004</v>
          </cell>
          <cell r="E40" t="str">
            <v>East Midlands</v>
          </cell>
          <cell r="F40" t="str">
            <v>E06000061</v>
          </cell>
          <cell r="G40" t="str">
            <v>North Northamptonshire</v>
          </cell>
          <cell r="H40" t="str">
            <v>E05013226</v>
          </cell>
          <cell r="I40" t="str">
            <v>Ise</v>
          </cell>
        </row>
        <row r="41">
          <cell r="A41" t="str">
            <v>GL14 2RW</v>
          </cell>
          <cell r="B41">
            <v>51.822091999999998</v>
          </cell>
          <cell r="C41">
            <v>-2.4999229999999999</v>
          </cell>
          <cell r="D41" t="str">
            <v>E12000009</v>
          </cell>
          <cell r="E41" t="str">
            <v>South West</v>
          </cell>
          <cell r="F41" t="str">
            <v>E07000080</v>
          </cell>
          <cell r="G41" t="str">
            <v>Forest of Dean</v>
          </cell>
          <cell r="H41" t="str">
            <v>E05012159</v>
          </cell>
          <cell r="I41" t="str">
            <v>Cinderford West</v>
          </cell>
        </row>
        <row r="42">
          <cell r="A42" t="str">
            <v>BN22 9BP</v>
          </cell>
          <cell r="B42">
            <v>50.797812</v>
          </cell>
          <cell r="C42">
            <v>0.27958</v>
          </cell>
          <cell r="D42" t="str">
            <v>E12000008</v>
          </cell>
          <cell r="E42" t="str">
            <v>South East</v>
          </cell>
          <cell r="F42" t="str">
            <v>E07000061</v>
          </cell>
          <cell r="G42" t="str">
            <v>Eastbourne</v>
          </cell>
          <cell r="H42" t="str">
            <v>E05011575</v>
          </cell>
          <cell r="I42" t="str">
            <v>Hampden Park</v>
          </cell>
        </row>
        <row r="43">
          <cell r="A43" t="str">
            <v>BH19 2BD</v>
          </cell>
          <cell r="B43">
            <v>50.607391999999997</v>
          </cell>
          <cell r="C43">
            <v>-1.98376</v>
          </cell>
          <cell r="D43" t="str">
            <v>E12000009</v>
          </cell>
          <cell r="E43" t="str">
            <v>South West</v>
          </cell>
          <cell r="F43" t="str">
            <v>E06000059</v>
          </cell>
          <cell r="G43" t="str">
            <v>Dorset</v>
          </cell>
          <cell r="H43" t="str">
            <v>E05012722</v>
          </cell>
          <cell r="I43" t="str">
            <v>Swanage</v>
          </cell>
        </row>
        <row r="44">
          <cell r="A44" t="str">
            <v>LE11 1SL</v>
          </cell>
          <cell r="B44">
            <v>52.770623000000001</v>
          </cell>
          <cell r="C44">
            <v>-1.1975279999999999</v>
          </cell>
          <cell r="D44" t="str">
            <v>E12000004</v>
          </cell>
          <cell r="E44" t="str">
            <v>East Midlands</v>
          </cell>
          <cell r="F44" t="str">
            <v>E07000130</v>
          </cell>
          <cell r="G44" t="str">
            <v>Charnwood</v>
          </cell>
          <cell r="H44" t="str">
            <v>E05014673</v>
          </cell>
          <cell r="I44" t="str">
            <v>Loughborough East</v>
          </cell>
        </row>
        <row r="45">
          <cell r="A45" t="str">
            <v>GL7 4GP</v>
          </cell>
          <cell r="B45">
            <v>51.706933999999997</v>
          </cell>
          <cell r="C45">
            <v>-1.7665390000000001</v>
          </cell>
          <cell r="D45" t="str">
            <v>E12000009</v>
          </cell>
          <cell r="E45" t="str">
            <v>South West</v>
          </cell>
          <cell r="F45" t="str">
            <v>E07000079</v>
          </cell>
          <cell r="G45" t="str">
            <v>Cotswold</v>
          </cell>
          <cell r="H45" t="str">
            <v>E05010710</v>
          </cell>
          <cell r="I45" t="str">
            <v>Lechlade, Kempsford &amp; Fairford South</v>
          </cell>
        </row>
        <row r="46">
          <cell r="A46" t="str">
            <v>SN10 5LF</v>
          </cell>
          <cell r="B46">
            <v>51.340018999999998</v>
          </cell>
          <cell r="C46">
            <v>-1.9875689999999999</v>
          </cell>
          <cell r="D46" t="str">
            <v>E12000009</v>
          </cell>
          <cell r="E46" t="str">
            <v>South West</v>
          </cell>
          <cell r="F46" t="str">
            <v>E06000054</v>
          </cell>
          <cell r="G46" t="str">
            <v>Wiltshire</v>
          </cell>
          <cell r="H46" t="str">
            <v>E05013431</v>
          </cell>
          <cell r="I46" t="str">
            <v>Devizes South</v>
          </cell>
        </row>
        <row r="47">
          <cell r="A47" t="str">
            <v>PE26 2SG</v>
          </cell>
          <cell r="B47">
            <v>52.439138999999997</v>
          </cell>
          <cell r="C47">
            <v>-0.118217</v>
          </cell>
          <cell r="D47" t="str">
            <v>E12000006</v>
          </cell>
          <cell r="E47" t="str">
            <v>East of England</v>
          </cell>
          <cell r="F47" t="str">
            <v>E07000011</v>
          </cell>
          <cell r="G47" t="str">
            <v>Huntingdonshire</v>
          </cell>
          <cell r="H47" t="str">
            <v>E05011268</v>
          </cell>
          <cell r="I47" t="str">
            <v>Ramsey</v>
          </cell>
        </row>
        <row r="48">
          <cell r="A48" t="str">
            <v>BH16 6GP</v>
          </cell>
          <cell r="B48">
            <v>50.759183</v>
          </cell>
          <cell r="C48">
            <v>-2.0790099999999998</v>
          </cell>
          <cell r="D48" t="str">
            <v>E12000009</v>
          </cell>
          <cell r="E48" t="str">
            <v>South West</v>
          </cell>
          <cell r="F48" t="str">
            <v>E06000059</v>
          </cell>
          <cell r="G48" t="str">
            <v>Dorset</v>
          </cell>
          <cell r="H48" t="str">
            <v>E05012706</v>
          </cell>
          <cell r="I48" t="str">
            <v>Lytchett Matravers &amp; Upton</v>
          </cell>
        </row>
        <row r="49">
          <cell r="A49" t="str">
            <v>SN3 3SA</v>
          </cell>
          <cell r="B49">
            <v>51.553507000000003</v>
          </cell>
          <cell r="C49">
            <v>-1.7346680000000001</v>
          </cell>
          <cell r="D49" t="str">
            <v>E12000009</v>
          </cell>
          <cell r="E49" t="str">
            <v>South West</v>
          </cell>
          <cell r="F49" t="str">
            <v>E06000030</v>
          </cell>
          <cell r="G49" t="str">
            <v>Swindon</v>
          </cell>
          <cell r="H49" t="str">
            <v>E05008960</v>
          </cell>
          <cell r="I49" t="str">
            <v>Liden, Eldene and Park South</v>
          </cell>
        </row>
        <row r="50">
          <cell r="A50" t="str">
            <v>BN50 8TQ</v>
          </cell>
          <cell r="B50">
            <v>50.826327999999997</v>
          </cell>
          <cell r="C50">
            <v>-0.14079</v>
          </cell>
          <cell r="D50" t="str">
            <v>E12000008</v>
          </cell>
          <cell r="E50" t="str">
            <v>South East</v>
          </cell>
          <cell r="F50" t="str">
            <v>E06000043</v>
          </cell>
          <cell r="G50" t="str">
            <v>Brighton and Hove</v>
          </cell>
          <cell r="H50" t="str">
            <v>E05015415</v>
          </cell>
          <cell r="I50" t="str">
            <v>West Hill &amp; North Laine</v>
          </cell>
        </row>
        <row r="51">
          <cell r="A51" t="str">
            <v>B66 4RD</v>
          </cell>
          <cell r="B51">
            <v>52.483083999999998</v>
          </cell>
          <cell r="C51">
            <v>-1.9592560000000001</v>
          </cell>
          <cell r="D51" t="str">
            <v>E12000005</v>
          </cell>
          <cell r="E51" t="str">
            <v>West Midlands</v>
          </cell>
          <cell r="F51" t="str">
            <v>E08000028</v>
          </cell>
          <cell r="G51" t="str">
            <v>Sandwell</v>
          </cell>
          <cell r="H51" t="str">
            <v>E05001278</v>
          </cell>
          <cell r="I51" t="str">
            <v>Soho and Victoria</v>
          </cell>
        </row>
        <row r="52">
          <cell r="A52" t="str">
            <v>RG30 3NZ</v>
          </cell>
          <cell r="B52">
            <v>51.443097000000002</v>
          </cell>
          <cell r="C52">
            <v>-1.0194970000000001</v>
          </cell>
          <cell r="D52" t="str">
            <v>E12000008</v>
          </cell>
          <cell r="E52" t="str">
            <v>South East</v>
          </cell>
          <cell r="F52" t="str">
            <v>E06000038</v>
          </cell>
          <cell r="G52" t="str">
            <v>Reading</v>
          </cell>
          <cell r="H52" t="str">
            <v>E05013876</v>
          </cell>
          <cell r="I52" t="str">
            <v>Southcote</v>
          </cell>
        </row>
        <row r="53">
          <cell r="A53" t="str">
            <v>SN3 2FT</v>
          </cell>
          <cell r="B53">
            <v>51.550085000000003</v>
          </cell>
          <cell r="C53">
            <v>-1.7564820000000001</v>
          </cell>
          <cell r="D53" t="str">
            <v>E12000009</v>
          </cell>
          <cell r="E53" t="str">
            <v>South West</v>
          </cell>
          <cell r="F53" t="str">
            <v>E06000030</v>
          </cell>
          <cell r="G53" t="str">
            <v>Swindon</v>
          </cell>
          <cell r="H53" t="str">
            <v>E05008960</v>
          </cell>
          <cell r="I53" t="str">
            <v>Liden, Eldene and Park South</v>
          </cell>
        </row>
        <row r="54">
          <cell r="A54" t="str">
            <v>BN26 6GA</v>
          </cell>
          <cell r="B54">
            <v>50.820919000000004</v>
          </cell>
          <cell r="C54">
            <v>0.25451000000000001</v>
          </cell>
          <cell r="D54" t="str">
            <v>E12000008</v>
          </cell>
          <cell r="E54" t="str">
            <v>South East</v>
          </cell>
          <cell r="F54" t="str">
            <v>E07000065</v>
          </cell>
          <cell r="G54" t="str">
            <v>Wealden</v>
          </cell>
          <cell r="H54" t="str">
            <v>E05011655</v>
          </cell>
          <cell r="I54" t="str">
            <v>Polegate Central</v>
          </cell>
        </row>
        <row r="55">
          <cell r="A55" t="str">
            <v>CV34 5FX</v>
          </cell>
          <cell r="B55">
            <v>52.290464</v>
          </cell>
          <cell r="C55">
            <v>-1.56135</v>
          </cell>
          <cell r="D55" t="str">
            <v>E12000005</v>
          </cell>
          <cell r="E55" t="str">
            <v>West Midlands</v>
          </cell>
          <cell r="F55" t="str">
            <v>E07000222</v>
          </cell>
          <cell r="G55" t="str">
            <v>Warwick</v>
          </cell>
          <cell r="H55" t="str">
            <v>E05012627</v>
          </cell>
          <cell r="I55" t="str">
            <v>Warwick All Saints &amp; Woodloes</v>
          </cell>
        </row>
        <row r="56">
          <cell r="A56" t="str">
            <v>CV34 5EY</v>
          </cell>
          <cell r="B56">
            <v>52.294888</v>
          </cell>
          <cell r="C56">
            <v>-1.5943130000000001</v>
          </cell>
          <cell r="D56" t="str">
            <v>E12000005</v>
          </cell>
          <cell r="E56" t="str">
            <v>West Midlands</v>
          </cell>
          <cell r="F56" t="str">
            <v>E07000222</v>
          </cell>
          <cell r="G56" t="str">
            <v>Warwick</v>
          </cell>
          <cell r="H56" t="str">
            <v>E05012627</v>
          </cell>
          <cell r="I56" t="str">
            <v>Warwick All Saints &amp; Woodloes</v>
          </cell>
        </row>
        <row r="57">
          <cell r="A57" t="str">
            <v>DT1 3BD</v>
          </cell>
          <cell r="B57">
            <v>50.711683000000001</v>
          </cell>
          <cell r="C57">
            <v>-2.4671050000000001</v>
          </cell>
          <cell r="D57" t="str">
            <v>E12000009</v>
          </cell>
          <cell r="E57" t="str">
            <v>South West</v>
          </cell>
          <cell r="F57" t="str">
            <v>E06000059</v>
          </cell>
          <cell r="G57" t="str">
            <v>Dorset</v>
          </cell>
          <cell r="H57" t="str">
            <v>E05012697</v>
          </cell>
          <cell r="I57" t="str">
            <v>Dorchester Poundbury</v>
          </cell>
        </row>
        <row r="58">
          <cell r="A58" t="str">
            <v>BS23 3HH</v>
          </cell>
          <cell r="B58">
            <v>51.346479000000002</v>
          </cell>
          <cell r="C58">
            <v>-2.9538609999999998</v>
          </cell>
          <cell r="D58" t="str">
            <v>E12000009</v>
          </cell>
          <cell r="E58" t="str">
            <v>South West</v>
          </cell>
          <cell r="F58" t="str">
            <v>E06000024</v>
          </cell>
          <cell r="G58" t="str">
            <v>North Somerset</v>
          </cell>
          <cell r="H58" t="str">
            <v>E05010302</v>
          </cell>
          <cell r="I58" t="str">
            <v>Weston-super-Mare Milton</v>
          </cell>
        </row>
        <row r="59">
          <cell r="A59" t="str">
            <v>SS7 5AX</v>
          </cell>
          <cell r="B59">
            <v>51.555582999999999</v>
          </cell>
          <cell r="C59">
            <v>0.54880600000000002</v>
          </cell>
          <cell r="D59" t="str">
            <v>E12000006</v>
          </cell>
          <cell r="E59" t="str">
            <v>East of England</v>
          </cell>
          <cell r="F59" t="str">
            <v>E07000069</v>
          </cell>
          <cell r="G59" t="str">
            <v>Castle Point</v>
          </cell>
          <cell r="H59" t="str">
            <v>E05004093</v>
          </cell>
          <cell r="I59" t="str">
            <v>St Mary's</v>
          </cell>
        </row>
        <row r="60">
          <cell r="A60" t="str">
            <v>BA15 1HG</v>
          </cell>
          <cell r="B60">
            <v>51.338687999999998</v>
          </cell>
          <cell r="C60">
            <v>-2.240478</v>
          </cell>
          <cell r="D60" t="str">
            <v>E12000009</v>
          </cell>
          <cell r="E60" t="str">
            <v>South West</v>
          </cell>
          <cell r="F60" t="str">
            <v>E06000054</v>
          </cell>
          <cell r="G60" t="str">
            <v>Wiltshire</v>
          </cell>
          <cell r="H60" t="str">
            <v>E05013407</v>
          </cell>
          <cell r="I60" t="str">
            <v>Bradford-on-Avon South</v>
          </cell>
        </row>
        <row r="61">
          <cell r="A61" t="str">
            <v>DY1 1EW</v>
          </cell>
          <cell r="B61">
            <v>52.511114999999997</v>
          </cell>
          <cell r="C61">
            <v>-2.0848070000000001</v>
          </cell>
          <cell r="D61" t="str">
            <v>E12000005</v>
          </cell>
          <cell r="E61" t="str">
            <v>West Midlands</v>
          </cell>
          <cell r="F61" t="str">
            <v>E08000027</v>
          </cell>
          <cell r="G61" t="str">
            <v>Dudley</v>
          </cell>
          <cell r="H61" t="str">
            <v>E05001254</v>
          </cell>
          <cell r="I61" t="str">
            <v>St James's</v>
          </cell>
        </row>
        <row r="62">
          <cell r="A62" t="str">
            <v>S66 1UL</v>
          </cell>
          <cell r="B62">
            <v>53.421669000000001</v>
          </cell>
          <cell r="C62">
            <v>-1.2687120000000001</v>
          </cell>
          <cell r="D62" t="str">
            <v>E12000003</v>
          </cell>
          <cell r="E62" t="str">
            <v>Yorkshire and The Humber</v>
          </cell>
          <cell r="F62" t="str">
            <v>E08000018</v>
          </cell>
          <cell r="G62" t="str">
            <v>Rotherham</v>
          </cell>
          <cell r="H62" t="str">
            <v>E05013014</v>
          </cell>
          <cell r="I62" t="str">
            <v>Thurcroft &amp; Wickersley South</v>
          </cell>
        </row>
        <row r="63">
          <cell r="A63" t="str">
            <v>DY1 1LX</v>
          </cell>
          <cell r="B63">
            <v>52.511699999999998</v>
          </cell>
          <cell r="C63">
            <v>-2.083777</v>
          </cell>
          <cell r="D63" t="str">
            <v>E12000005</v>
          </cell>
          <cell r="E63" t="str">
            <v>West Midlands</v>
          </cell>
          <cell r="F63" t="str">
            <v>E08000027</v>
          </cell>
          <cell r="G63" t="str">
            <v>Dudley</v>
          </cell>
          <cell r="H63" t="str">
            <v>E05001254</v>
          </cell>
          <cell r="I63" t="str">
            <v>St James's</v>
          </cell>
        </row>
        <row r="64">
          <cell r="A64" t="str">
            <v>TA1 1QA</v>
          </cell>
          <cell r="B64">
            <v>51.019807</v>
          </cell>
          <cell r="C64">
            <v>-3.0970209999999998</v>
          </cell>
          <cell r="D64" t="str">
            <v>E12000009</v>
          </cell>
          <cell r="E64" t="str">
            <v>South West</v>
          </cell>
          <cell r="F64" t="str">
            <v>E06000066</v>
          </cell>
          <cell r="G64" t="str">
            <v>Somerset</v>
          </cell>
          <cell r="H64" t="str">
            <v>E05014382</v>
          </cell>
          <cell r="I64" t="str">
            <v>Taunton East</v>
          </cell>
        </row>
        <row r="65">
          <cell r="A65" t="str">
            <v>SP4 7DF</v>
          </cell>
          <cell r="B65">
            <v>51.161523000000003</v>
          </cell>
          <cell r="C65">
            <v>-1.764092</v>
          </cell>
          <cell r="D65" t="str">
            <v>E12000009</v>
          </cell>
          <cell r="E65" t="str">
            <v>South West</v>
          </cell>
          <cell r="F65" t="str">
            <v>E06000054</v>
          </cell>
          <cell r="G65" t="str">
            <v>Wiltshire</v>
          </cell>
          <cell r="H65" t="str">
            <v>E05013401</v>
          </cell>
          <cell r="I65" t="str">
            <v>Amesbury South</v>
          </cell>
        </row>
        <row r="66">
          <cell r="A66" t="str">
            <v>BN20 8UD</v>
          </cell>
          <cell r="B66">
            <v>50.785291000000001</v>
          </cell>
          <cell r="C66">
            <v>0.253278</v>
          </cell>
          <cell r="D66" t="str">
            <v>E12000008</v>
          </cell>
          <cell r="E66" t="str">
            <v>South East</v>
          </cell>
          <cell r="F66" t="str">
            <v>E07000061</v>
          </cell>
          <cell r="G66" t="str">
            <v>Eastbourne</v>
          </cell>
          <cell r="H66" t="str">
            <v>E05011579</v>
          </cell>
          <cell r="I66" t="str">
            <v>Ratton</v>
          </cell>
        </row>
        <row r="67">
          <cell r="A67" t="str">
            <v>WR15 8DJ</v>
          </cell>
          <cell r="B67">
            <v>52.302889999999998</v>
          </cell>
          <cell r="C67">
            <v>-2.592435</v>
          </cell>
          <cell r="D67" t="str">
            <v>E12000005</v>
          </cell>
          <cell r="E67" t="str">
            <v>West Midlands</v>
          </cell>
          <cell r="F67" t="str">
            <v>E07000235</v>
          </cell>
          <cell r="G67" t="str">
            <v>Malvern Hills</v>
          </cell>
          <cell r="H67" t="str">
            <v>E05015394</v>
          </cell>
          <cell r="I67" t="str">
            <v>Tenbury</v>
          </cell>
        </row>
        <row r="68">
          <cell r="A68" t="str">
            <v>CV34 8BA</v>
          </cell>
          <cell r="B68">
            <v>52.279113000000002</v>
          </cell>
          <cell r="C68">
            <v>-1.5558670000000001</v>
          </cell>
          <cell r="D68" t="str">
            <v>E12000005</v>
          </cell>
          <cell r="E68" t="str">
            <v>West Midlands</v>
          </cell>
          <cell r="F68" t="str">
            <v>E07000222</v>
          </cell>
          <cell r="G68" t="str">
            <v>Warwick</v>
          </cell>
          <cell r="H68" t="str">
            <v>E05012629</v>
          </cell>
          <cell r="I68" t="str">
            <v>Warwick Myton &amp; Heathcote</v>
          </cell>
        </row>
        <row r="69">
          <cell r="A69" t="str">
            <v>LE9 7RS</v>
          </cell>
          <cell r="B69">
            <v>52.578060999999998</v>
          </cell>
          <cell r="C69">
            <v>-1.324946</v>
          </cell>
          <cell r="D69" t="str">
            <v>E12000004</v>
          </cell>
          <cell r="E69" t="str">
            <v>East Midlands</v>
          </cell>
          <cell r="F69" t="str">
            <v>E07000132</v>
          </cell>
          <cell r="G69" t="str">
            <v>Hinckley and Bosworth</v>
          </cell>
          <cell r="H69" t="str">
            <v>E05005485</v>
          </cell>
          <cell r="I69" t="str">
            <v>Earl Shilton</v>
          </cell>
        </row>
        <row r="70">
          <cell r="A70" t="str">
            <v>MK4 4LP</v>
          </cell>
          <cell r="B70">
            <v>51.99541</v>
          </cell>
          <cell r="C70">
            <v>-0.80131799999999997</v>
          </cell>
          <cell r="D70" t="str">
            <v>E12000008</v>
          </cell>
          <cell r="E70" t="str">
            <v>South East</v>
          </cell>
          <cell r="F70" t="str">
            <v>E06000042</v>
          </cell>
          <cell r="G70" t="str">
            <v>Milton Keynes</v>
          </cell>
          <cell r="H70" t="str">
            <v>E05009422</v>
          </cell>
          <cell r="I70" t="str">
            <v>Tattenhoe</v>
          </cell>
        </row>
        <row r="71">
          <cell r="A71" t="str">
            <v>BA8 0BY</v>
          </cell>
          <cell r="B71">
            <v>51.005350999999997</v>
          </cell>
          <cell r="C71">
            <v>-2.4183699999999999</v>
          </cell>
          <cell r="D71" t="str">
            <v>E12000009</v>
          </cell>
          <cell r="E71" t="str">
            <v>South West</v>
          </cell>
          <cell r="F71" t="str">
            <v>E06000066</v>
          </cell>
          <cell r="G71" t="str">
            <v>Somerset</v>
          </cell>
          <cell r="H71" t="str">
            <v>E05014341</v>
          </cell>
          <cell r="I71" t="str">
            <v>Blackmoor Vale</v>
          </cell>
        </row>
        <row r="72">
          <cell r="A72" t="str">
            <v>SN5 8RT</v>
          </cell>
          <cell r="B72">
            <v>51.550094999999999</v>
          </cell>
          <cell r="C72">
            <v>-1.841815</v>
          </cell>
          <cell r="D72" t="str">
            <v>E12000009</v>
          </cell>
          <cell r="E72" t="str">
            <v>South West</v>
          </cell>
          <cell r="F72" t="str">
            <v>E06000030</v>
          </cell>
          <cell r="G72" t="str">
            <v>Swindon</v>
          </cell>
          <cell r="H72" t="str">
            <v>E05008961</v>
          </cell>
          <cell r="I72" t="str">
            <v>Lydiard and Freshbrook</v>
          </cell>
        </row>
        <row r="73">
          <cell r="A73" t="str">
            <v>BN50 8TQ</v>
          </cell>
          <cell r="B73">
            <v>50.826327999999997</v>
          </cell>
          <cell r="C73">
            <v>-0.14079</v>
          </cell>
          <cell r="D73" t="str">
            <v>E12000008</v>
          </cell>
          <cell r="E73" t="str">
            <v>South East</v>
          </cell>
          <cell r="F73" t="str">
            <v>E06000043</v>
          </cell>
          <cell r="G73" t="str">
            <v>Brighton and Hove</v>
          </cell>
          <cell r="H73" t="str">
            <v>E05015415</v>
          </cell>
          <cell r="I73" t="str">
            <v>West Hill &amp; North Laine</v>
          </cell>
        </row>
        <row r="74">
          <cell r="A74" t="str">
            <v>SN2 2LR</v>
          </cell>
          <cell r="B74">
            <v>51.583675999999997</v>
          </cell>
          <cell r="C74">
            <v>-1.815849</v>
          </cell>
          <cell r="D74" t="str">
            <v>E12000009</v>
          </cell>
          <cell r="E74" t="str">
            <v>South West</v>
          </cell>
          <cell r="F74" t="str">
            <v>E06000030</v>
          </cell>
          <cell r="G74" t="str">
            <v>Swindon</v>
          </cell>
          <cell r="H74" t="str">
            <v>E05010756</v>
          </cell>
          <cell r="I74" t="str">
            <v>Haydon Wick</v>
          </cell>
        </row>
        <row r="75">
          <cell r="A75" t="str">
            <v>BD13 2FN</v>
          </cell>
          <cell r="B75">
            <v>53.761806</v>
          </cell>
          <cell r="C75">
            <v>-1.8503689999999999</v>
          </cell>
          <cell r="D75" t="str">
            <v>E12000003</v>
          </cell>
          <cell r="E75" t="str">
            <v>Yorkshire and The Humber</v>
          </cell>
          <cell r="F75" t="str">
            <v>E08000032</v>
          </cell>
          <cell r="G75" t="str">
            <v>Bradford</v>
          </cell>
          <cell r="H75" t="str">
            <v>E05001360</v>
          </cell>
          <cell r="I75" t="str">
            <v>Queensbury</v>
          </cell>
        </row>
        <row r="76">
          <cell r="A76" t="str">
            <v>S8 7LH</v>
          </cell>
          <cell r="B76">
            <v>53.319902999999996</v>
          </cell>
          <cell r="C76">
            <v>-1.4771190000000001</v>
          </cell>
          <cell r="D76" t="str">
            <v>E12000003</v>
          </cell>
          <cell r="E76" t="str">
            <v>Yorkshire and The Humber</v>
          </cell>
          <cell r="F76" t="str">
            <v>E08000019</v>
          </cell>
          <cell r="G76" t="str">
            <v>Sheffield</v>
          </cell>
          <cell r="H76" t="str">
            <v>E05010857</v>
          </cell>
          <cell r="I76" t="str">
            <v>Beauchief and Greenhill</v>
          </cell>
        </row>
        <row r="77">
          <cell r="A77" t="str">
            <v>CV10 0BF</v>
          </cell>
          <cell r="B77">
            <v>52.540567000000003</v>
          </cell>
          <cell r="C77">
            <v>-1.468618</v>
          </cell>
          <cell r="D77" t="str">
            <v>E12000005</v>
          </cell>
          <cell r="E77" t="str">
            <v>West Midlands</v>
          </cell>
          <cell r="F77" t="str">
            <v>E07000219</v>
          </cell>
          <cell r="G77" t="str">
            <v>Nuneaton and Bedworth</v>
          </cell>
          <cell r="H77" t="str">
            <v>E05007488</v>
          </cell>
          <cell r="I77" t="str">
            <v>Weddington</v>
          </cell>
        </row>
        <row r="78">
          <cell r="A78" t="str">
            <v>LU5 5UP</v>
          </cell>
          <cell r="B78">
            <v>51.904480999999997</v>
          </cell>
          <cell r="C78">
            <v>-0.50220799999999999</v>
          </cell>
          <cell r="D78" t="str">
            <v>E12000006</v>
          </cell>
          <cell r="E78" t="str">
            <v>East of England</v>
          </cell>
          <cell r="F78" t="str">
            <v>E06000056</v>
          </cell>
          <cell r="G78" t="str">
            <v>Central Bedfordshire</v>
          </cell>
          <cell r="H78" t="str">
            <v>E05014413</v>
          </cell>
          <cell r="I78" t="str">
            <v>Houghton Regis West</v>
          </cell>
        </row>
        <row r="79">
          <cell r="A79" t="str">
            <v>HX3 0UX</v>
          </cell>
          <cell r="B79">
            <v>53.699603000000003</v>
          </cell>
          <cell r="C79">
            <v>-1.8769130000000001</v>
          </cell>
          <cell r="D79" t="str">
            <v>E12000003</v>
          </cell>
          <cell r="E79" t="str">
            <v>Yorkshire and The Humber</v>
          </cell>
          <cell r="F79" t="str">
            <v>E08000033</v>
          </cell>
          <cell r="G79" t="str">
            <v>Calderdale</v>
          </cell>
          <cell r="H79" t="str">
            <v>E05001383</v>
          </cell>
          <cell r="I79" t="str">
            <v>Skircoat</v>
          </cell>
        </row>
        <row r="80">
          <cell r="A80" t="str">
            <v>SG18 0AS</v>
          </cell>
          <cell r="B80">
            <v>52.088909999999998</v>
          </cell>
          <cell r="C80">
            <v>-0.26709500000000003</v>
          </cell>
          <cell r="D80" t="str">
            <v>E12000006</v>
          </cell>
          <cell r="E80" t="str">
            <v>East of England</v>
          </cell>
          <cell r="F80" t="str">
            <v>E06000056</v>
          </cell>
          <cell r="G80" t="str">
            <v>Central Bedfordshire</v>
          </cell>
          <cell r="H80" t="str">
            <v>E05014399</v>
          </cell>
          <cell r="I80" t="str">
            <v>Biggleswade West</v>
          </cell>
        </row>
        <row r="81">
          <cell r="A81" t="str">
            <v>SO14 3AZ</v>
          </cell>
          <cell r="B81">
            <v>50.898814000000002</v>
          </cell>
          <cell r="C81">
            <v>-1.401162</v>
          </cell>
          <cell r="D81" t="str">
            <v>E12000008</v>
          </cell>
          <cell r="E81" t="str">
            <v>South East</v>
          </cell>
          <cell r="F81" t="str">
            <v>E06000045</v>
          </cell>
          <cell r="G81" t="str">
            <v>Southampton</v>
          </cell>
          <cell r="H81" t="str">
            <v>E05015491</v>
          </cell>
          <cell r="I81" t="str">
            <v>Bargate</v>
          </cell>
        </row>
        <row r="82">
          <cell r="A82" t="str">
            <v>GL11 5PX</v>
          </cell>
          <cell r="B82">
            <v>51.691039000000004</v>
          </cell>
          <cell r="C82">
            <v>-2.362171</v>
          </cell>
          <cell r="D82" t="str">
            <v>E12000009</v>
          </cell>
          <cell r="E82" t="str">
            <v>South West</v>
          </cell>
          <cell r="F82" t="str">
            <v>E07000082</v>
          </cell>
          <cell r="G82" t="str">
            <v>Stroud</v>
          </cell>
          <cell r="H82" t="str">
            <v>E05010976</v>
          </cell>
          <cell r="I82" t="str">
            <v>Dursley</v>
          </cell>
        </row>
        <row r="83">
          <cell r="A83" t="str">
            <v>LE9 7RT</v>
          </cell>
          <cell r="B83">
            <v>52.578570999999997</v>
          </cell>
          <cell r="C83">
            <v>-1.324451</v>
          </cell>
          <cell r="D83" t="str">
            <v>E12000004</v>
          </cell>
          <cell r="E83" t="str">
            <v>East Midlands</v>
          </cell>
          <cell r="F83" t="str">
            <v>E07000132</v>
          </cell>
          <cell r="G83" t="str">
            <v>Hinckley and Bosworth</v>
          </cell>
          <cell r="H83" t="str">
            <v>E05005485</v>
          </cell>
          <cell r="I83" t="str">
            <v>Earl Shilton</v>
          </cell>
        </row>
        <row r="84">
          <cell r="A84" t="str">
            <v>BH19 2NT</v>
          </cell>
          <cell r="B84">
            <v>50.607978000000003</v>
          </cell>
          <cell r="C84">
            <v>-1.955241</v>
          </cell>
          <cell r="D84" t="str">
            <v>E12000009</v>
          </cell>
          <cell r="E84" t="str">
            <v>South West</v>
          </cell>
          <cell r="F84" t="str">
            <v>E06000059</v>
          </cell>
          <cell r="G84" t="str">
            <v>Dorset</v>
          </cell>
          <cell r="H84" t="str">
            <v>E05012722</v>
          </cell>
          <cell r="I84" t="str">
            <v>Swanage</v>
          </cell>
        </row>
        <row r="85">
          <cell r="A85" t="str">
            <v>DY14 0QE</v>
          </cell>
          <cell r="B85">
            <v>52.390706000000002</v>
          </cell>
          <cell r="C85">
            <v>-2.5593279999999998</v>
          </cell>
          <cell r="D85" t="str">
            <v>E12000005</v>
          </cell>
          <cell r="E85" t="str">
            <v>West Midlands</v>
          </cell>
          <cell r="F85" t="str">
            <v>E06000051</v>
          </cell>
          <cell r="G85" t="str">
            <v>Shropshire</v>
          </cell>
          <cell r="H85" t="str">
            <v>E05008155</v>
          </cell>
          <cell r="I85" t="str">
            <v>Cleobury Mortimer</v>
          </cell>
        </row>
        <row r="86">
          <cell r="A86" t="str">
            <v>RH13 6EF</v>
          </cell>
          <cell r="B86">
            <v>51.046475999999998</v>
          </cell>
          <cell r="C86">
            <v>-0.28270099999999998</v>
          </cell>
          <cell r="D86" t="str">
            <v>E12000008</v>
          </cell>
          <cell r="E86" t="str">
            <v>South East</v>
          </cell>
          <cell r="F86" t="str">
            <v>E07000227</v>
          </cell>
          <cell r="G86" t="str">
            <v>Horsham</v>
          </cell>
          <cell r="H86" t="str">
            <v>E05011823</v>
          </cell>
          <cell r="I86" t="str">
            <v>Nuthurst &amp; Lower Beeding</v>
          </cell>
        </row>
        <row r="87">
          <cell r="A87" t="str">
            <v>SO15 1GG</v>
          </cell>
          <cell r="B87">
            <v>50.909165999999999</v>
          </cell>
          <cell r="C87">
            <v>-1.412067</v>
          </cell>
          <cell r="D87" t="str">
            <v>E12000008</v>
          </cell>
          <cell r="E87" t="str">
            <v>South East</v>
          </cell>
          <cell r="F87" t="str">
            <v>E06000045</v>
          </cell>
          <cell r="G87" t="str">
            <v>Southampton</v>
          </cell>
          <cell r="H87" t="str">
            <v>E05015490</v>
          </cell>
          <cell r="I87" t="str">
            <v>Banister &amp; Polygon</v>
          </cell>
        </row>
        <row r="88">
          <cell r="A88" t="str">
            <v>PO21 2NU</v>
          </cell>
          <cell r="B88">
            <v>50.791794000000003</v>
          </cell>
          <cell r="C88">
            <v>-0.68119499999999999</v>
          </cell>
          <cell r="D88" t="str">
            <v>E12000008</v>
          </cell>
          <cell r="E88" t="str">
            <v>South East</v>
          </cell>
          <cell r="F88" t="str">
            <v>E07000224</v>
          </cell>
          <cell r="G88" t="str">
            <v>Arun</v>
          </cell>
          <cell r="H88" t="str">
            <v>E05009816</v>
          </cell>
          <cell r="I88" t="str">
            <v>Orchard</v>
          </cell>
        </row>
        <row r="89">
          <cell r="A89" t="str">
            <v>BA7 7GP</v>
          </cell>
          <cell r="B89">
            <v>51.093708999999997</v>
          </cell>
          <cell r="C89">
            <v>-2.5270969999999999</v>
          </cell>
          <cell r="D89" t="str">
            <v>E12000009</v>
          </cell>
          <cell r="E89" t="str">
            <v>South West</v>
          </cell>
          <cell r="F89" t="str">
            <v>E06000066</v>
          </cell>
          <cell r="G89" t="str">
            <v>Somerset</v>
          </cell>
          <cell r="H89" t="str">
            <v>E05014350</v>
          </cell>
          <cell r="I89" t="str">
            <v>Castle Cary</v>
          </cell>
        </row>
        <row r="90">
          <cell r="A90" t="str">
            <v>GL5 1NL</v>
          </cell>
          <cell r="B90">
            <v>51.745080000000002</v>
          </cell>
          <cell r="C90">
            <v>-2.1963650000000001</v>
          </cell>
          <cell r="D90" t="str">
            <v>E12000009</v>
          </cell>
          <cell r="E90" t="str">
            <v>South West</v>
          </cell>
          <cell r="F90" t="str">
            <v>E07000082</v>
          </cell>
          <cell r="G90" t="str">
            <v>Stroud</v>
          </cell>
          <cell r="H90" t="str">
            <v>E05010988</v>
          </cell>
          <cell r="I90" t="str">
            <v>Stroud Slade</v>
          </cell>
        </row>
        <row r="91">
          <cell r="A91" t="str">
            <v>SO15 5RT</v>
          </cell>
          <cell r="B91">
            <v>50.914315000000002</v>
          </cell>
          <cell r="C91">
            <v>-1.415046</v>
          </cell>
          <cell r="D91" t="str">
            <v>E12000008</v>
          </cell>
          <cell r="E91" t="str">
            <v>South East</v>
          </cell>
          <cell r="F91" t="str">
            <v>E06000045</v>
          </cell>
          <cell r="G91" t="str">
            <v>Southampton</v>
          </cell>
          <cell r="H91" t="str">
            <v>E05015490</v>
          </cell>
          <cell r="I91" t="str">
            <v>Banister &amp; Polygon</v>
          </cell>
        </row>
        <row r="92">
          <cell r="A92" t="str">
            <v>RG22 4LJ</v>
          </cell>
          <cell r="B92">
            <v>51.242643000000001</v>
          </cell>
          <cell r="C92">
            <v>-1.1208370000000001</v>
          </cell>
          <cell r="D92" t="str">
            <v>E12000008</v>
          </cell>
          <cell r="E92" t="str">
            <v>South East</v>
          </cell>
          <cell r="F92" t="str">
            <v>E07000084</v>
          </cell>
          <cell r="G92" t="str">
            <v>Basingstoke and Deane</v>
          </cell>
          <cell r="H92" t="str">
            <v>E05013080</v>
          </cell>
          <cell r="I92" t="str">
            <v>Brighton Hill</v>
          </cell>
        </row>
        <row r="93">
          <cell r="A93" t="str">
            <v>LU4 9DG</v>
          </cell>
          <cell r="B93">
            <v>51.903903</v>
          </cell>
          <cell r="C93">
            <v>-0.46434500000000001</v>
          </cell>
          <cell r="D93" t="str">
            <v>E12000006</v>
          </cell>
          <cell r="E93" t="str">
            <v>East of England</v>
          </cell>
          <cell r="F93" t="str">
            <v>E06000032</v>
          </cell>
          <cell r="G93" t="str">
            <v>Luton</v>
          </cell>
          <cell r="H93" t="str">
            <v>E05014744</v>
          </cell>
          <cell r="I93" t="str">
            <v>Leagrave</v>
          </cell>
        </row>
        <row r="94">
          <cell r="A94" t="str">
            <v>OX12 8FA</v>
          </cell>
          <cell r="B94">
            <v>51.587037000000002</v>
          </cell>
          <cell r="C94">
            <v>-1.425562</v>
          </cell>
          <cell r="D94" t="str">
            <v>E12000008</v>
          </cell>
          <cell r="E94" t="str">
            <v>South East</v>
          </cell>
          <cell r="F94" t="str">
            <v>E07000180</v>
          </cell>
          <cell r="G94" t="str">
            <v>Vale of White Horse</v>
          </cell>
          <cell r="H94" t="str">
            <v>E05012979</v>
          </cell>
          <cell r="I94" t="str">
            <v>Wantage Charlton</v>
          </cell>
        </row>
        <row r="95">
          <cell r="A95" t="str">
            <v>SN2 1RR</v>
          </cell>
          <cell r="B95">
            <v>51.578888999999997</v>
          </cell>
          <cell r="C95">
            <v>-1.7824899999999999</v>
          </cell>
          <cell r="D95" t="str">
            <v>E12000009</v>
          </cell>
          <cell r="E95" t="str">
            <v>South West</v>
          </cell>
          <cell r="F95" t="str">
            <v>E06000030</v>
          </cell>
          <cell r="G95" t="str">
            <v>Swindon</v>
          </cell>
          <cell r="H95" t="str">
            <v>E05008958</v>
          </cell>
          <cell r="I95" t="str">
            <v>Gorse Hill and Pinehurst</v>
          </cell>
        </row>
        <row r="96">
          <cell r="A96" t="str">
            <v>LU1 5QZ</v>
          </cell>
          <cell r="B96">
            <v>51.866905000000003</v>
          </cell>
          <cell r="C96">
            <v>-0.43455300000000002</v>
          </cell>
          <cell r="D96" t="str">
            <v>E12000006</v>
          </cell>
          <cell r="E96" t="str">
            <v>East of England</v>
          </cell>
          <cell r="F96" t="str">
            <v>E06000032</v>
          </cell>
          <cell r="G96" t="str">
            <v>Luton</v>
          </cell>
          <cell r="H96" t="str">
            <v>E05014742</v>
          </cell>
          <cell r="I96" t="str">
            <v>Farley</v>
          </cell>
        </row>
        <row r="97">
          <cell r="A97" t="str">
            <v>NN5 5LU</v>
          </cell>
          <cell r="B97">
            <v>52.236212999999999</v>
          </cell>
          <cell r="C97">
            <v>-0.91472500000000001</v>
          </cell>
          <cell r="D97" t="str">
            <v>E12000004</v>
          </cell>
          <cell r="E97" t="str">
            <v>East Midlands</v>
          </cell>
          <cell r="F97" t="str">
            <v>E06000062</v>
          </cell>
          <cell r="G97" t="str">
            <v>West Northamptonshire</v>
          </cell>
          <cell r="H97" t="str">
            <v>E05013266</v>
          </cell>
          <cell r="I97" t="str">
            <v>Sixfields</v>
          </cell>
        </row>
        <row r="98">
          <cell r="A98" t="str">
            <v>BN27 2BZ</v>
          </cell>
          <cell r="B98">
            <v>50.856360000000002</v>
          </cell>
          <cell r="C98">
            <v>0.264488</v>
          </cell>
          <cell r="D98" t="str">
            <v>E12000008</v>
          </cell>
          <cell r="E98" t="str">
            <v>South East</v>
          </cell>
          <cell r="F98" t="str">
            <v>E07000065</v>
          </cell>
          <cell r="G98" t="str">
            <v>Wealden</v>
          </cell>
          <cell r="H98" t="str">
            <v>E05011640</v>
          </cell>
          <cell r="I98" t="str">
            <v>Hailsham East</v>
          </cell>
        </row>
        <row r="99">
          <cell r="A99" t="str">
            <v>DY8 4HX</v>
          </cell>
          <cell r="B99">
            <v>52.460971000000001</v>
          </cell>
          <cell r="C99">
            <v>-2.1382819999999998</v>
          </cell>
          <cell r="D99" t="str">
            <v>E12000005</v>
          </cell>
          <cell r="E99" t="str">
            <v>West Midlands</v>
          </cell>
          <cell r="F99" t="str">
            <v>E08000027</v>
          </cell>
          <cell r="G99" t="str">
            <v>Dudley</v>
          </cell>
          <cell r="H99" t="str">
            <v>E05001249</v>
          </cell>
          <cell r="I99" t="str">
            <v>Lye and Stourbridge North</v>
          </cell>
        </row>
        <row r="100">
          <cell r="A100" t="str">
            <v>BH11 8AY</v>
          </cell>
          <cell r="B100">
            <v>50.760579999999997</v>
          </cell>
          <cell r="C100">
            <v>-1.910911</v>
          </cell>
          <cell r="D100" t="str">
            <v>E12000009</v>
          </cell>
          <cell r="E100" t="str">
            <v>South West</v>
          </cell>
          <cell r="F100" t="str">
            <v>E06000058</v>
          </cell>
          <cell r="G100" t="str">
            <v>Bournemouth, Christchurch and Poole</v>
          </cell>
          <cell r="H100" t="str">
            <v>E05012665</v>
          </cell>
          <cell r="I100" t="str">
            <v>Kinson</v>
          </cell>
        </row>
        <row r="101">
          <cell r="A101" t="str">
            <v>RG2 7RP</v>
          </cell>
          <cell r="B101">
            <v>51.432068999999998</v>
          </cell>
          <cell r="C101">
            <v>-0.95246699999999995</v>
          </cell>
          <cell r="D101" t="str">
            <v>E12000008</v>
          </cell>
          <cell r="E101" t="str">
            <v>South East</v>
          </cell>
          <cell r="F101" t="str">
            <v>E06000038</v>
          </cell>
          <cell r="G101" t="str">
            <v>Reading</v>
          </cell>
          <cell r="H101" t="str">
            <v>E05013868</v>
          </cell>
          <cell r="I101" t="str">
            <v>Church</v>
          </cell>
        </row>
        <row r="102">
          <cell r="A102" t="str">
            <v>MK42 9HJ</v>
          </cell>
          <cell r="B102">
            <v>52.126736999999999</v>
          </cell>
          <cell r="C102">
            <v>-0.46957500000000002</v>
          </cell>
          <cell r="D102" t="str">
            <v>E12000006</v>
          </cell>
          <cell r="E102" t="str">
            <v>East of England</v>
          </cell>
          <cell r="F102" t="str">
            <v>E06000055</v>
          </cell>
          <cell r="G102" t="str">
            <v>Bedford</v>
          </cell>
          <cell r="H102" t="str">
            <v>E05014495</v>
          </cell>
          <cell r="I102" t="str">
            <v>Cauldwell</v>
          </cell>
        </row>
        <row r="103">
          <cell r="A103" t="str">
            <v>BN50 8TQ</v>
          </cell>
          <cell r="B103">
            <v>50.826327999999997</v>
          </cell>
          <cell r="C103">
            <v>-0.14079</v>
          </cell>
          <cell r="D103" t="str">
            <v>E12000008</v>
          </cell>
          <cell r="E103" t="str">
            <v>South East</v>
          </cell>
          <cell r="F103" t="str">
            <v>E06000043</v>
          </cell>
          <cell r="G103" t="str">
            <v>Brighton and Hove</v>
          </cell>
          <cell r="H103" t="str">
            <v>E05015415</v>
          </cell>
          <cell r="I103" t="str">
            <v>West Hill &amp; North Laine</v>
          </cell>
        </row>
        <row r="104">
          <cell r="A104" t="str">
            <v>BN50 8TQ</v>
          </cell>
          <cell r="B104">
            <v>50.826327999999997</v>
          </cell>
          <cell r="C104">
            <v>-0.14079</v>
          </cell>
          <cell r="D104" t="str">
            <v>E12000008</v>
          </cell>
          <cell r="E104" t="str">
            <v>South East</v>
          </cell>
          <cell r="F104" t="str">
            <v>E06000043</v>
          </cell>
          <cell r="G104" t="str">
            <v>Brighton and Hove</v>
          </cell>
          <cell r="H104" t="str">
            <v>E05015415</v>
          </cell>
          <cell r="I104" t="str">
            <v>West Hill &amp; North Laine</v>
          </cell>
        </row>
        <row r="105">
          <cell r="A105" t="str">
            <v>SO14 3AR</v>
          </cell>
          <cell r="B105">
            <v>50.898741000000001</v>
          </cell>
          <cell r="C105">
            <v>-1.4009689999999999</v>
          </cell>
          <cell r="D105" t="str">
            <v>E12000008</v>
          </cell>
          <cell r="E105" t="str">
            <v>South East</v>
          </cell>
          <cell r="F105" t="str">
            <v>E06000045</v>
          </cell>
          <cell r="G105" t="str">
            <v>Southampton</v>
          </cell>
          <cell r="H105" t="str">
            <v>E05015491</v>
          </cell>
          <cell r="I105" t="str">
            <v>Bargate</v>
          </cell>
        </row>
        <row r="106">
          <cell r="A106" t="str">
            <v>TA20 1BF</v>
          </cell>
          <cell r="B106">
            <v>50.880063</v>
          </cell>
          <cell r="C106">
            <v>-2.9541110000000002</v>
          </cell>
          <cell r="D106" t="str">
            <v>E12000009</v>
          </cell>
          <cell r="E106" t="str">
            <v>South West</v>
          </cell>
          <cell r="F106" t="str">
            <v>E06000066</v>
          </cell>
          <cell r="G106" t="str">
            <v>Somerset</v>
          </cell>
          <cell r="H106" t="str">
            <v>E05014351</v>
          </cell>
          <cell r="I106" t="str">
            <v>Chard North</v>
          </cell>
        </row>
        <row r="107">
          <cell r="A107" t="str">
            <v>HX6 4JW</v>
          </cell>
          <cell r="B107">
            <v>53.666966000000002</v>
          </cell>
          <cell r="C107">
            <v>-1.9517580000000001</v>
          </cell>
          <cell r="D107" t="str">
            <v>E12000003</v>
          </cell>
          <cell r="E107" t="str">
            <v>Yorkshire and The Humber</v>
          </cell>
          <cell r="F107" t="str">
            <v>E08000033</v>
          </cell>
          <cell r="G107" t="str">
            <v>Calderdale</v>
          </cell>
          <cell r="H107" t="str">
            <v>E05001382</v>
          </cell>
          <cell r="I107" t="str">
            <v>Ryburn</v>
          </cell>
        </row>
        <row r="108">
          <cell r="A108" t="str">
            <v>OX12 8FF</v>
          </cell>
          <cell r="B108">
            <v>51.586961000000002</v>
          </cell>
          <cell r="C108">
            <v>-1.4247110000000001</v>
          </cell>
          <cell r="D108" t="str">
            <v>E12000008</v>
          </cell>
          <cell r="E108" t="str">
            <v>South East</v>
          </cell>
          <cell r="F108" t="str">
            <v>E07000180</v>
          </cell>
          <cell r="G108" t="str">
            <v>Vale of White Horse</v>
          </cell>
          <cell r="H108" t="str">
            <v>E05012979</v>
          </cell>
          <cell r="I108" t="str">
            <v>Wantage Charlton</v>
          </cell>
        </row>
        <row r="109">
          <cell r="A109" t="str">
            <v>DT1 1LX</v>
          </cell>
          <cell r="B109">
            <v>50.715550999999998</v>
          </cell>
          <cell r="C109">
            <v>-2.4318879999999998</v>
          </cell>
          <cell r="D109" t="str">
            <v>E12000009</v>
          </cell>
          <cell r="E109" t="str">
            <v>South West</v>
          </cell>
          <cell r="F109" t="str">
            <v>E06000059</v>
          </cell>
          <cell r="G109" t="str">
            <v>Dorset</v>
          </cell>
          <cell r="H109" t="str">
            <v>E05012696</v>
          </cell>
          <cell r="I109" t="str">
            <v>Dorchester East</v>
          </cell>
        </row>
        <row r="110">
          <cell r="A110" t="str">
            <v>EX1 3BG</v>
          </cell>
          <cell r="B110">
            <v>50.746068999999999</v>
          </cell>
          <cell r="C110">
            <v>-3.4618669999999998</v>
          </cell>
          <cell r="D110" t="str">
            <v>E12000009</v>
          </cell>
          <cell r="E110" t="str">
            <v>South West</v>
          </cell>
          <cell r="F110" t="str">
            <v>E07000040</v>
          </cell>
          <cell r="G110" t="str">
            <v>East Devon</v>
          </cell>
          <cell r="H110" t="str">
            <v>E05011784</v>
          </cell>
          <cell r="I110" t="str">
            <v>Broadclyst</v>
          </cell>
        </row>
        <row r="111">
          <cell r="A111" t="str">
            <v>SN3 2FT</v>
          </cell>
          <cell r="B111">
            <v>51.550085000000003</v>
          </cell>
          <cell r="C111">
            <v>-1.7564820000000001</v>
          </cell>
          <cell r="D111" t="str">
            <v>E12000009</v>
          </cell>
          <cell r="E111" t="str">
            <v>South West</v>
          </cell>
          <cell r="F111" t="str">
            <v>E06000030</v>
          </cell>
          <cell r="G111" t="str">
            <v>Swindon</v>
          </cell>
          <cell r="H111" t="str">
            <v>E05008960</v>
          </cell>
          <cell r="I111" t="str">
            <v>Liden, Eldene and Park South</v>
          </cell>
        </row>
        <row r="112">
          <cell r="A112" t="str">
            <v>NN9 5FG</v>
          </cell>
          <cell r="B112">
            <v>52.324064999999997</v>
          </cell>
          <cell r="C112">
            <v>-0.61937699999999996</v>
          </cell>
          <cell r="D112" t="str">
            <v>E12000004</v>
          </cell>
          <cell r="E112" t="str">
            <v>East Midlands</v>
          </cell>
          <cell r="F112" t="str">
            <v>E06000061</v>
          </cell>
          <cell r="G112" t="str">
            <v>North Northamptonshire</v>
          </cell>
          <cell r="H112" t="str">
            <v>E05013225</v>
          </cell>
          <cell r="I112" t="str">
            <v>Irthlingborough</v>
          </cell>
        </row>
        <row r="113">
          <cell r="A113" t="str">
            <v>SP4 7FL</v>
          </cell>
          <cell r="B113">
            <v>51.170737000000003</v>
          </cell>
          <cell r="C113">
            <v>-1.7610300000000001</v>
          </cell>
          <cell r="D113" t="str">
            <v>E12000009</v>
          </cell>
          <cell r="E113" t="str">
            <v>South West</v>
          </cell>
          <cell r="F113" t="str">
            <v>E06000054</v>
          </cell>
          <cell r="G113" t="str">
            <v>Wiltshire</v>
          </cell>
          <cell r="H113" t="str">
            <v>E05013402</v>
          </cell>
          <cell r="I113" t="str">
            <v>Amesbury West</v>
          </cell>
        </row>
        <row r="114">
          <cell r="A114" t="str">
            <v>HR2 6RX</v>
          </cell>
          <cell r="B114">
            <v>52.041232000000001</v>
          </cell>
          <cell r="C114">
            <v>-2.7178819999999999</v>
          </cell>
          <cell r="D114" t="str">
            <v>E12000005</v>
          </cell>
          <cell r="E114" t="str">
            <v>West Midlands</v>
          </cell>
          <cell r="F114" t="str">
            <v>E06000019</v>
          </cell>
          <cell r="G114" t="str">
            <v>Herefordshire, County of</v>
          </cell>
          <cell r="H114" t="str">
            <v>E05009482</v>
          </cell>
          <cell r="I114" t="str">
            <v>Saxon Gate</v>
          </cell>
        </row>
        <row r="115">
          <cell r="A115" t="str">
            <v>BS23 1PH</v>
          </cell>
          <cell r="B115">
            <v>51.349955000000001</v>
          </cell>
          <cell r="C115">
            <v>-2.9740069999999998</v>
          </cell>
          <cell r="D115" t="str">
            <v>E12000009</v>
          </cell>
          <cell r="E115" t="str">
            <v>South West</v>
          </cell>
          <cell r="F115" t="str">
            <v>E06000024</v>
          </cell>
          <cell r="G115" t="str">
            <v>North Somerset</v>
          </cell>
          <cell r="H115" t="str">
            <v>E05010298</v>
          </cell>
          <cell r="I115" t="str">
            <v>Weston-super-Mare Central</v>
          </cell>
        </row>
        <row r="116">
          <cell r="A116" t="str">
            <v>BS23 3FQ</v>
          </cell>
          <cell r="B116">
            <v>51.347335999999999</v>
          </cell>
          <cell r="C116">
            <v>-2.9497200000000001</v>
          </cell>
          <cell r="D116" t="str">
            <v>E12000009</v>
          </cell>
          <cell r="E116" t="str">
            <v>South West</v>
          </cell>
          <cell r="F116" t="str">
            <v>E06000024</v>
          </cell>
          <cell r="G116" t="str">
            <v>North Somerset</v>
          </cell>
          <cell r="H116" t="str">
            <v>E05010302</v>
          </cell>
          <cell r="I116" t="str">
            <v>Weston-super-Mare Milton</v>
          </cell>
        </row>
        <row r="117">
          <cell r="A117" t="str">
            <v>OX12 8FJ</v>
          </cell>
          <cell r="B117">
            <v>51.585906999999999</v>
          </cell>
          <cell r="C117">
            <v>-1.424277</v>
          </cell>
          <cell r="D117" t="str">
            <v>E12000008</v>
          </cell>
          <cell r="E117" t="str">
            <v>South East</v>
          </cell>
          <cell r="F117" t="str">
            <v>E07000180</v>
          </cell>
          <cell r="G117" t="str">
            <v>Vale of White Horse</v>
          </cell>
          <cell r="H117" t="str">
            <v>E05012979</v>
          </cell>
          <cell r="I117" t="str">
            <v>Wantage Charlton</v>
          </cell>
        </row>
        <row r="118">
          <cell r="A118" t="str">
            <v>MK42 9LG</v>
          </cell>
          <cell r="B118">
            <v>52.123151999999997</v>
          </cell>
          <cell r="C118">
            <v>-0.46769699999999997</v>
          </cell>
          <cell r="D118" t="str">
            <v>E12000006</v>
          </cell>
          <cell r="E118" t="str">
            <v>East of England</v>
          </cell>
          <cell r="F118" t="str">
            <v>E06000055</v>
          </cell>
          <cell r="G118" t="str">
            <v>Bedford</v>
          </cell>
          <cell r="H118" t="str">
            <v>E05014495</v>
          </cell>
          <cell r="I118" t="str">
            <v>Cauldwell</v>
          </cell>
        </row>
        <row r="119">
          <cell r="A119" t="str">
            <v>LE5 1GG</v>
          </cell>
          <cell r="B119">
            <v>52.656196000000001</v>
          </cell>
          <cell r="C119">
            <v>-1.052244</v>
          </cell>
          <cell r="D119" t="str">
            <v>E12000004</v>
          </cell>
          <cell r="E119" t="str">
            <v>East Midlands</v>
          </cell>
          <cell r="F119" t="str">
            <v>E07000130</v>
          </cell>
          <cell r="G119" t="str">
            <v>Charnwood</v>
          </cell>
          <cell r="H119" t="str">
            <v>E05014685</v>
          </cell>
          <cell r="I119" t="str">
            <v>South Charnwood</v>
          </cell>
        </row>
        <row r="120">
          <cell r="A120" t="str">
            <v>SO15 5BA</v>
          </cell>
          <cell r="B120">
            <v>50.913024999999998</v>
          </cell>
          <cell r="C120">
            <v>-1.4160010000000001</v>
          </cell>
          <cell r="D120" t="str">
            <v>E12000008</v>
          </cell>
          <cell r="E120" t="str">
            <v>South East</v>
          </cell>
          <cell r="F120" t="str">
            <v>E06000045</v>
          </cell>
          <cell r="G120" t="str">
            <v>Southampton</v>
          </cell>
          <cell r="H120" t="str">
            <v>E05015490</v>
          </cell>
          <cell r="I120" t="str">
            <v>Banister &amp; Polygon</v>
          </cell>
        </row>
        <row r="121">
          <cell r="A121" t="str">
            <v>SG18 0BP</v>
          </cell>
          <cell r="B121">
            <v>52.091690999999997</v>
          </cell>
          <cell r="C121">
            <v>-0.26663700000000001</v>
          </cell>
          <cell r="D121" t="str">
            <v>E12000006</v>
          </cell>
          <cell r="E121" t="str">
            <v>East of England</v>
          </cell>
          <cell r="F121" t="str">
            <v>E06000056</v>
          </cell>
          <cell r="G121" t="str">
            <v>Central Bedfordshire</v>
          </cell>
          <cell r="H121" t="str">
            <v>E05014399</v>
          </cell>
          <cell r="I121" t="str">
            <v>Biggleswade West</v>
          </cell>
        </row>
        <row r="122">
          <cell r="A122" t="str">
            <v>SG18 0BP</v>
          </cell>
          <cell r="B122">
            <v>52.091690999999997</v>
          </cell>
          <cell r="C122">
            <v>-0.26663700000000001</v>
          </cell>
          <cell r="D122" t="str">
            <v>E12000006</v>
          </cell>
          <cell r="E122" t="str">
            <v>East of England</v>
          </cell>
          <cell r="F122" t="str">
            <v>E06000056</v>
          </cell>
          <cell r="G122" t="str">
            <v>Central Bedfordshire</v>
          </cell>
          <cell r="H122" t="str">
            <v>E05014399</v>
          </cell>
          <cell r="I122" t="str">
            <v>Biggleswade West</v>
          </cell>
        </row>
        <row r="123">
          <cell r="A123" t="str">
            <v>SG18 0BP</v>
          </cell>
          <cell r="B123">
            <v>52.091690999999997</v>
          </cell>
          <cell r="C123">
            <v>-0.26663700000000001</v>
          </cell>
          <cell r="D123" t="str">
            <v>E12000006</v>
          </cell>
          <cell r="E123" t="str">
            <v>East of England</v>
          </cell>
          <cell r="F123" t="str">
            <v>E06000056</v>
          </cell>
          <cell r="G123" t="str">
            <v>Central Bedfordshire</v>
          </cell>
          <cell r="H123" t="str">
            <v>E05014399</v>
          </cell>
          <cell r="I123" t="str">
            <v>Biggleswade West</v>
          </cell>
        </row>
        <row r="124">
          <cell r="A124" t="str">
            <v>SO15 5BA</v>
          </cell>
          <cell r="B124">
            <v>50.913024999999998</v>
          </cell>
          <cell r="C124">
            <v>-1.4160010000000001</v>
          </cell>
          <cell r="D124" t="str">
            <v>E12000008</v>
          </cell>
          <cell r="E124" t="str">
            <v>South East</v>
          </cell>
          <cell r="F124" t="str">
            <v>E06000045</v>
          </cell>
          <cell r="G124" t="str">
            <v>Southampton</v>
          </cell>
          <cell r="H124" t="str">
            <v>E05015490</v>
          </cell>
          <cell r="I124" t="str">
            <v>Banister &amp; Polygon</v>
          </cell>
        </row>
        <row r="125">
          <cell r="A125" t="str">
            <v>GU21 3RF</v>
          </cell>
          <cell r="B125">
            <v>51.323860000000003</v>
          </cell>
          <cell r="C125">
            <v>-0.59894199999999997</v>
          </cell>
          <cell r="D125" t="str">
            <v>E12000008</v>
          </cell>
          <cell r="E125" t="str">
            <v>South East</v>
          </cell>
          <cell r="F125" t="str">
            <v>E07000217</v>
          </cell>
          <cell r="G125" t="str">
            <v>Woking</v>
          </cell>
          <cell r="H125" t="str">
            <v>E05010797</v>
          </cell>
          <cell r="I125" t="str">
            <v>Goldsworth Park</v>
          </cell>
        </row>
        <row r="126">
          <cell r="A126" t="str">
            <v>MK41 8QW</v>
          </cell>
          <cell r="B126">
            <v>52.157327000000002</v>
          </cell>
          <cell r="C126">
            <v>-0.43404100000000001</v>
          </cell>
          <cell r="D126" t="str">
            <v>E12000006</v>
          </cell>
          <cell r="E126" t="str">
            <v>East of England</v>
          </cell>
          <cell r="F126" t="str">
            <v>E06000055</v>
          </cell>
          <cell r="G126" t="str">
            <v>Bedford</v>
          </cell>
          <cell r="H126" t="str">
            <v>E05014509</v>
          </cell>
          <cell r="I126" t="str">
            <v>Putnoe</v>
          </cell>
        </row>
        <row r="127">
          <cell r="A127" t="str">
            <v>BN50 8TQ</v>
          </cell>
          <cell r="B127">
            <v>50.826327999999997</v>
          </cell>
          <cell r="C127">
            <v>-0.14079</v>
          </cell>
          <cell r="D127" t="str">
            <v>E12000008</v>
          </cell>
          <cell r="E127" t="str">
            <v>South East</v>
          </cell>
          <cell r="F127" t="str">
            <v>E06000043</v>
          </cell>
          <cell r="G127" t="str">
            <v>Brighton and Hove</v>
          </cell>
          <cell r="H127" t="str">
            <v>E05015415</v>
          </cell>
          <cell r="I127" t="str">
            <v>West Hill &amp; North Laine</v>
          </cell>
        </row>
        <row r="128">
          <cell r="A128" t="str">
            <v>RG22 4LL</v>
          </cell>
          <cell r="B128">
            <v>51.243067000000003</v>
          </cell>
          <cell r="C128">
            <v>-1.1211549999999999</v>
          </cell>
          <cell r="D128" t="str">
            <v>E12000008</v>
          </cell>
          <cell r="E128" t="str">
            <v>South East</v>
          </cell>
          <cell r="F128" t="str">
            <v>E07000084</v>
          </cell>
          <cell r="G128" t="str">
            <v>Basingstoke and Deane</v>
          </cell>
          <cell r="H128" t="str">
            <v>E05013080</v>
          </cell>
          <cell r="I128" t="str">
            <v>Brighton Hill</v>
          </cell>
        </row>
        <row r="129">
          <cell r="A129" t="str">
            <v>SN3 4QU</v>
          </cell>
          <cell r="B129">
            <v>51.578223999999999</v>
          </cell>
          <cell r="C129">
            <v>-1.7510619999999999</v>
          </cell>
          <cell r="D129" t="str">
            <v>E12000009</v>
          </cell>
          <cell r="E129" t="str">
            <v>South West</v>
          </cell>
          <cell r="F129" t="str">
            <v>E06000030</v>
          </cell>
          <cell r="G129" t="str">
            <v>Swindon</v>
          </cell>
          <cell r="H129" t="str">
            <v>E05008969</v>
          </cell>
          <cell r="I129" t="str">
            <v>St Margaret and South Marston</v>
          </cell>
        </row>
        <row r="130">
          <cell r="A130" t="str">
            <v>BN22 9NB</v>
          </cell>
          <cell r="B130">
            <v>50.794659000000003</v>
          </cell>
          <cell r="C130">
            <v>0.27985300000000002</v>
          </cell>
          <cell r="D130" t="str">
            <v>E12000008</v>
          </cell>
          <cell r="E130" t="str">
            <v>South East</v>
          </cell>
          <cell r="F130" t="str">
            <v>E07000061</v>
          </cell>
          <cell r="G130" t="str">
            <v>Eastbourne</v>
          </cell>
          <cell r="H130" t="str">
            <v>E05011575</v>
          </cell>
          <cell r="I130" t="str">
            <v>Hampden Park</v>
          </cell>
        </row>
        <row r="131">
          <cell r="A131" t="str">
            <v>WR14 2PF</v>
          </cell>
          <cell r="B131">
            <v>52.113405</v>
          </cell>
          <cell r="C131">
            <v>-2.300967</v>
          </cell>
          <cell r="D131" t="str">
            <v>E12000005</v>
          </cell>
          <cell r="E131" t="str">
            <v>West Midlands</v>
          </cell>
          <cell r="F131" t="str">
            <v>E07000235</v>
          </cell>
          <cell r="G131" t="str">
            <v>Malvern Hills</v>
          </cell>
          <cell r="H131" t="str">
            <v>E05015382</v>
          </cell>
          <cell r="I131" t="str">
            <v>Barnards Green</v>
          </cell>
        </row>
        <row r="132">
          <cell r="A132" t="str">
            <v>HR5 3AA</v>
          </cell>
          <cell r="B132">
            <v>52.205800000000004</v>
          </cell>
          <cell r="C132">
            <v>-3.027504</v>
          </cell>
          <cell r="D132" t="str">
            <v>E12000005</v>
          </cell>
          <cell r="E132" t="str">
            <v>West Midlands</v>
          </cell>
          <cell r="F132" t="str">
            <v>E06000019</v>
          </cell>
          <cell r="G132" t="str">
            <v>Herefordshire, County of</v>
          </cell>
          <cell r="H132" t="str">
            <v>E05009464</v>
          </cell>
          <cell r="I132" t="str">
            <v>Kington</v>
          </cell>
        </row>
        <row r="133">
          <cell r="A133" t="str">
            <v>CV10 9RN</v>
          </cell>
          <cell r="B133">
            <v>52.527676</v>
          </cell>
          <cell r="C133">
            <v>-1.5239910000000001</v>
          </cell>
          <cell r="D133" t="str">
            <v>E12000005</v>
          </cell>
          <cell r="E133" t="str">
            <v>West Midlands</v>
          </cell>
          <cell r="F133" t="str">
            <v>E07000219</v>
          </cell>
          <cell r="G133" t="str">
            <v>Nuneaton and Bedworth</v>
          </cell>
          <cell r="H133" t="str">
            <v>E05007482</v>
          </cell>
          <cell r="I133" t="str">
            <v>Galley Common</v>
          </cell>
        </row>
        <row r="134">
          <cell r="A134" t="str">
            <v>GU11 3NP</v>
          </cell>
          <cell r="B134">
            <v>51.248600000000003</v>
          </cell>
          <cell r="C134">
            <v>-0.76816899999999999</v>
          </cell>
          <cell r="D134" t="str">
            <v>E12000008</v>
          </cell>
          <cell r="E134" t="str">
            <v>South East</v>
          </cell>
          <cell r="F134" t="str">
            <v>E07000092</v>
          </cell>
          <cell r="G134" t="str">
            <v>Rushmoor</v>
          </cell>
          <cell r="H134" t="str">
            <v>E05009000</v>
          </cell>
          <cell r="I134" t="str">
            <v>Wellington</v>
          </cell>
        </row>
        <row r="135">
          <cell r="A135" t="str">
            <v>CV37 7JX</v>
          </cell>
          <cell r="B135">
            <v>52.183669000000002</v>
          </cell>
          <cell r="C135">
            <v>-1.689371</v>
          </cell>
          <cell r="D135" t="str">
            <v>E12000005</v>
          </cell>
          <cell r="E135" t="str">
            <v>West Midlands</v>
          </cell>
          <cell r="F135" t="str">
            <v>E07000221</v>
          </cell>
          <cell r="G135" t="str">
            <v>Stratford-on-Avon</v>
          </cell>
          <cell r="H135" t="str">
            <v>E05015132</v>
          </cell>
          <cell r="I135" t="str">
            <v>Stratford Orchard Hill</v>
          </cell>
        </row>
        <row r="136">
          <cell r="A136" t="str">
            <v>SO15 1GG</v>
          </cell>
          <cell r="B136">
            <v>50.909165999999999</v>
          </cell>
          <cell r="C136">
            <v>-1.412067</v>
          </cell>
          <cell r="D136" t="str">
            <v>E12000008</v>
          </cell>
          <cell r="E136" t="str">
            <v>South East</v>
          </cell>
          <cell r="F136" t="str">
            <v>E06000045</v>
          </cell>
          <cell r="G136" t="str">
            <v>Southampton</v>
          </cell>
          <cell r="H136" t="str">
            <v>E05015490</v>
          </cell>
          <cell r="I136" t="str">
            <v>Banister &amp; Polygon</v>
          </cell>
        </row>
        <row r="137">
          <cell r="A137" t="str">
            <v>GL6 7AZ</v>
          </cell>
          <cell r="B137">
            <v>51.736899999999999</v>
          </cell>
          <cell r="C137">
            <v>-2.1551640000000001</v>
          </cell>
          <cell r="D137" t="str">
            <v>E12000009</v>
          </cell>
          <cell r="E137" t="str">
            <v>South West</v>
          </cell>
          <cell r="F137" t="str">
            <v>E07000082</v>
          </cell>
          <cell r="G137" t="str">
            <v>Stroud</v>
          </cell>
          <cell r="H137" t="str">
            <v>E05013188</v>
          </cell>
          <cell r="I137" t="str">
            <v>Bisley</v>
          </cell>
        </row>
        <row r="138">
          <cell r="A138" t="str">
            <v>HX6 2RZ</v>
          </cell>
          <cell r="B138">
            <v>53.712311999999997</v>
          </cell>
          <cell r="C138">
            <v>-1.91892</v>
          </cell>
          <cell r="D138" t="str">
            <v>E12000003</v>
          </cell>
          <cell r="E138" t="str">
            <v>Yorkshire and The Humber</v>
          </cell>
          <cell r="F138" t="str">
            <v>E08000033</v>
          </cell>
          <cell r="G138" t="str">
            <v>Calderdale</v>
          </cell>
          <cell r="H138" t="str">
            <v>E05001384</v>
          </cell>
          <cell r="I138" t="str">
            <v>Sowerby Bridge</v>
          </cell>
        </row>
        <row r="139">
          <cell r="A139" t="str">
            <v>SN10 1NF</v>
          </cell>
          <cell r="B139">
            <v>51.349617000000002</v>
          </cell>
          <cell r="C139">
            <v>-1.991881</v>
          </cell>
          <cell r="D139" t="str">
            <v>E12000009</v>
          </cell>
          <cell r="E139" t="str">
            <v>South West</v>
          </cell>
          <cell r="F139" t="str">
            <v>E06000054</v>
          </cell>
          <cell r="G139" t="str">
            <v>Wiltshire</v>
          </cell>
          <cell r="H139" t="str">
            <v>E05013431</v>
          </cell>
          <cell r="I139" t="str">
            <v>Devizes South</v>
          </cell>
        </row>
        <row r="140">
          <cell r="A140" t="str">
            <v>SN3 2RJ</v>
          </cell>
          <cell r="B140">
            <v>51.556255999999998</v>
          </cell>
          <cell r="C140">
            <v>-1.7543409999999999</v>
          </cell>
          <cell r="D140" t="str">
            <v>E12000009</v>
          </cell>
          <cell r="E140" t="str">
            <v>South West</v>
          </cell>
          <cell r="F140" t="str">
            <v>E06000030</v>
          </cell>
          <cell r="G140" t="str">
            <v>Swindon</v>
          </cell>
          <cell r="H140" t="str">
            <v>E05008971</v>
          </cell>
          <cell r="I140" t="str">
            <v>Walcot and Park North</v>
          </cell>
        </row>
        <row r="141">
          <cell r="A141" t="str">
            <v>SN1 4AP</v>
          </cell>
          <cell r="B141">
            <v>51.556567000000001</v>
          </cell>
          <cell r="C141">
            <v>-1.799847</v>
          </cell>
          <cell r="D141" t="str">
            <v>E12000009</v>
          </cell>
          <cell r="E141" t="str">
            <v>South West</v>
          </cell>
          <cell r="F141" t="str">
            <v>E06000030</v>
          </cell>
          <cell r="G141" t="str">
            <v>Swindon</v>
          </cell>
          <cell r="H141" t="str">
            <v>E05008954</v>
          </cell>
          <cell r="I141" t="str">
            <v>Central</v>
          </cell>
        </row>
        <row r="142">
          <cell r="A142" t="str">
            <v>LE11 5XB</v>
          </cell>
          <cell r="B142">
            <v>52.779533999999998</v>
          </cell>
          <cell r="C142">
            <v>-1.2335</v>
          </cell>
          <cell r="D142" t="str">
            <v>E12000004</v>
          </cell>
          <cell r="E142" t="str">
            <v>East Midlands</v>
          </cell>
          <cell r="F142" t="str">
            <v>E07000130</v>
          </cell>
          <cell r="G142" t="str">
            <v>Charnwood</v>
          </cell>
          <cell r="H142" t="str">
            <v>E05014670</v>
          </cell>
          <cell r="I142" t="str">
            <v>Dishley, Hathern &amp; Thorpe Acre</v>
          </cell>
        </row>
        <row r="143">
          <cell r="A143" t="str">
            <v>HR6 8EJ</v>
          </cell>
          <cell r="B143">
            <v>52.233409999999999</v>
          </cell>
          <cell r="C143">
            <v>-2.7407759999999999</v>
          </cell>
          <cell r="D143" t="str">
            <v>E12000005</v>
          </cell>
          <cell r="E143" t="str">
            <v>West Midlands</v>
          </cell>
          <cell r="F143" t="str">
            <v>E06000019</v>
          </cell>
          <cell r="G143" t="str">
            <v>Herefordshire, County of</v>
          </cell>
          <cell r="H143" t="str">
            <v>E05009469</v>
          </cell>
          <cell r="I143" t="str">
            <v>Leominster North &amp; Rural</v>
          </cell>
        </row>
        <row r="144">
          <cell r="A144" t="str">
            <v>B49 5FL</v>
          </cell>
          <cell r="B144">
            <v>52.217958000000003</v>
          </cell>
          <cell r="C144">
            <v>-1.878824</v>
          </cell>
          <cell r="D144" t="str">
            <v>E12000005</v>
          </cell>
          <cell r="E144" t="str">
            <v>West Midlands</v>
          </cell>
          <cell r="F144" t="str">
            <v>E07000221</v>
          </cell>
          <cell r="G144" t="str">
            <v>Stratford-on-Avon</v>
          </cell>
          <cell r="H144" t="str">
            <v>E05015107</v>
          </cell>
          <cell r="I144" t="str">
            <v>Alcester East</v>
          </cell>
        </row>
        <row r="145">
          <cell r="A145" t="str">
            <v>WR2 5UT</v>
          </cell>
          <cell r="B145">
            <v>52.188709000000003</v>
          </cell>
          <cell r="C145">
            <v>-2.261158</v>
          </cell>
          <cell r="D145" t="str">
            <v>E12000005</v>
          </cell>
          <cell r="E145" t="str">
            <v>West Midlands</v>
          </cell>
          <cell r="F145" t="str">
            <v>E07000237</v>
          </cell>
          <cell r="G145" t="str">
            <v>Worcester</v>
          </cell>
          <cell r="H145" t="str">
            <v>E05007882</v>
          </cell>
          <cell r="I145" t="str">
            <v>Bedwardine</v>
          </cell>
        </row>
        <row r="146">
          <cell r="A146" t="str">
            <v>MK42 9DW</v>
          </cell>
          <cell r="B146">
            <v>52.129705000000001</v>
          </cell>
          <cell r="C146">
            <v>-0.47330800000000001</v>
          </cell>
          <cell r="D146" t="str">
            <v>E12000006</v>
          </cell>
          <cell r="E146" t="str">
            <v>East of England</v>
          </cell>
          <cell r="F146" t="str">
            <v>E06000055</v>
          </cell>
          <cell r="G146" t="str">
            <v>Bedford</v>
          </cell>
          <cell r="H146" t="str">
            <v>E05014495</v>
          </cell>
          <cell r="I146" t="str">
            <v>Cauldwell</v>
          </cell>
        </row>
        <row r="147">
          <cell r="A147" t="str">
            <v>MK43 8FG</v>
          </cell>
          <cell r="B147">
            <v>52.140718</v>
          </cell>
          <cell r="C147">
            <v>-0.53823299999999996</v>
          </cell>
          <cell r="D147" t="str">
            <v>E12000006</v>
          </cell>
          <cell r="E147" t="str">
            <v>East of England</v>
          </cell>
          <cell r="F147" t="str">
            <v>E06000055</v>
          </cell>
          <cell r="G147" t="str">
            <v>Bedford</v>
          </cell>
          <cell r="H147" t="str">
            <v>E05014493</v>
          </cell>
          <cell r="I147" t="str">
            <v>Bromham</v>
          </cell>
        </row>
        <row r="148">
          <cell r="A148" t="str">
            <v>MK40 4FY</v>
          </cell>
          <cell r="B148">
            <v>52.136372999999999</v>
          </cell>
          <cell r="C148">
            <v>-0.48145199999999999</v>
          </cell>
          <cell r="D148" t="str">
            <v>E12000006</v>
          </cell>
          <cell r="E148" t="str">
            <v>East of England</v>
          </cell>
          <cell r="F148" t="str">
            <v>E06000055</v>
          </cell>
          <cell r="G148" t="str">
            <v>Bedford</v>
          </cell>
          <cell r="H148" t="str">
            <v>E05014510</v>
          </cell>
          <cell r="I148" t="str">
            <v>Queens Park</v>
          </cell>
        </row>
        <row r="149">
          <cell r="A149" t="str">
            <v>DT1 1EY</v>
          </cell>
          <cell r="B149">
            <v>50.711903999999997</v>
          </cell>
          <cell r="C149">
            <v>-2.4285139999999998</v>
          </cell>
          <cell r="D149" t="str">
            <v>E12000009</v>
          </cell>
          <cell r="E149" t="str">
            <v>South West</v>
          </cell>
          <cell r="F149" t="str">
            <v>E06000059</v>
          </cell>
          <cell r="G149" t="str">
            <v>Dorset</v>
          </cell>
          <cell r="H149" t="str">
            <v>E05012696</v>
          </cell>
          <cell r="I149" t="str">
            <v>Dorchester East</v>
          </cell>
        </row>
        <row r="150">
          <cell r="A150" t="str">
            <v>BH9 2EL</v>
          </cell>
          <cell r="B150">
            <v>50.745120999999997</v>
          </cell>
          <cell r="C150">
            <v>-1.880212</v>
          </cell>
          <cell r="D150" t="str">
            <v>E12000009</v>
          </cell>
          <cell r="E150" t="str">
            <v>South West</v>
          </cell>
          <cell r="F150" t="str">
            <v>E06000058</v>
          </cell>
          <cell r="G150" t="str">
            <v>Bournemouth, Christchurch and Poole</v>
          </cell>
          <cell r="H150" t="str">
            <v>E05012681</v>
          </cell>
          <cell r="I150" t="str">
            <v>Winton East</v>
          </cell>
        </row>
        <row r="151">
          <cell r="A151" t="str">
            <v>SO15 5BA</v>
          </cell>
          <cell r="B151">
            <v>50.913024999999998</v>
          </cell>
          <cell r="C151">
            <v>-1.4160010000000001</v>
          </cell>
          <cell r="D151" t="str">
            <v>E12000008</v>
          </cell>
          <cell r="E151" t="str">
            <v>South East</v>
          </cell>
          <cell r="F151" t="str">
            <v>E06000045</v>
          </cell>
          <cell r="G151" t="str">
            <v>Southampton</v>
          </cell>
          <cell r="H151" t="str">
            <v>E05015490</v>
          </cell>
          <cell r="I151" t="str">
            <v>Banister &amp; Polygon</v>
          </cell>
        </row>
        <row r="152">
          <cell r="A152" t="str">
            <v>LU3 1JT</v>
          </cell>
          <cell r="B152">
            <v>51.890926999999998</v>
          </cell>
          <cell r="C152">
            <v>-0.43084099999999997</v>
          </cell>
          <cell r="D152" t="str">
            <v>E12000006</v>
          </cell>
          <cell r="E152" t="str">
            <v>East of England</v>
          </cell>
          <cell r="F152" t="str">
            <v>E06000032</v>
          </cell>
          <cell r="G152" t="str">
            <v>Luton</v>
          </cell>
          <cell r="H152" t="str">
            <v>E05014737</v>
          </cell>
          <cell r="I152" t="str">
            <v>Biscot</v>
          </cell>
        </row>
        <row r="153">
          <cell r="A153" t="str">
            <v>BH4 8DR</v>
          </cell>
          <cell r="B153">
            <v>50.719062999999998</v>
          </cell>
          <cell r="C153">
            <v>-1.894463</v>
          </cell>
          <cell r="D153" t="str">
            <v>E12000009</v>
          </cell>
          <cell r="E153" t="str">
            <v>South West</v>
          </cell>
          <cell r="F153" t="str">
            <v>E06000058</v>
          </cell>
          <cell r="G153" t="str">
            <v>Bournemouth, Christchurch and Poole</v>
          </cell>
          <cell r="H153" t="str">
            <v>E05012680</v>
          </cell>
          <cell r="I153" t="str">
            <v>Westbourne &amp; West Cliff</v>
          </cell>
        </row>
        <row r="154">
          <cell r="A154" t="str">
            <v>LE19 4DX</v>
          </cell>
          <cell r="B154">
            <v>52.610469999999999</v>
          </cell>
          <cell r="C154">
            <v>-1.220852</v>
          </cell>
          <cell r="D154" t="str">
            <v>E12000004</v>
          </cell>
          <cell r="E154" t="str">
            <v>East Midlands</v>
          </cell>
          <cell r="F154" t="str">
            <v>E07000129</v>
          </cell>
          <cell r="G154" t="str">
            <v>Blaby</v>
          </cell>
          <cell r="H154" t="str">
            <v>E05015273</v>
          </cell>
          <cell r="I154" t="str">
            <v>Leicester Forest &amp; Lubbesthorpe</v>
          </cell>
        </row>
        <row r="155">
          <cell r="A155" t="str">
            <v>LS16 8FU</v>
          </cell>
          <cell r="B155">
            <v>53.845137000000001</v>
          </cell>
          <cell r="C155">
            <v>-1.5775760000000001</v>
          </cell>
          <cell r="D155" t="str">
            <v>E12000003</v>
          </cell>
          <cell r="E155" t="str">
            <v>Yorkshire and The Humber</v>
          </cell>
          <cell r="F155" t="str">
            <v>E08000035</v>
          </cell>
          <cell r="G155" t="str">
            <v>Leeds</v>
          </cell>
          <cell r="H155" t="str">
            <v>E05012841</v>
          </cell>
          <cell r="I155" t="str">
            <v>Adel &amp; Wharfedale</v>
          </cell>
        </row>
        <row r="156">
          <cell r="A156" t="str">
            <v>DT2 9HW</v>
          </cell>
          <cell r="B156">
            <v>50.707279999999997</v>
          </cell>
          <cell r="C156">
            <v>-2.6119680000000001</v>
          </cell>
          <cell r="D156" t="str">
            <v>E12000009</v>
          </cell>
          <cell r="E156" t="str">
            <v>South West</v>
          </cell>
          <cell r="F156" t="str">
            <v>E06000059</v>
          </cell>
          <cell r="G156" t="str">
            <v>Dorset</v>
          </cell>
          <cell r="H156" t="str">
            <v>E05012689</v>
          </cell>
          <cell r="I156" t="str">
            <v>Chesil Bank</v>
          </cell>
        </row>
        <row r="157">
          <cell r="A157" t="str">
            <v>SG18 0AQ</v>
          </cell>
          <cell r="B157">
            <v>52.089382000000001</v>
          </cell>
          <cell r="C157">
            <v>-0.26373400000000002</v>
          </cell>
          <cell r="D157" t="str">
            <v>E12000006</v>
          </cell>
          <cell r="E157" t="str">
            <v>East of England</v>
          </cell>
          <cell r="F157" t="str">
            <v>E06000056</v>
          </cell>
          <cell r="G157" t="str">
            <v>Central Bedfordshire</v>
          </cell>
          <cell r="H157" t="str">
            <v>E05014399</v>
          </cell>
          <cell r="I157" t="str">
            <v>Biggleswade West</v>
          </cell>
        </row>
        <row r="158">
          <cell r="A158" t="str">
            <v>BN21 1LY</v>
          </cell>
          <cell r="B158">
            <v>50.772511999999999</v>
          </cell>
          <cell r="C158">
            <v>0.27266200000000002</v>
          </cell>
          <cell r="D158" t="str">
            <v>E12000008</v>
          </cell>
          <cell r="E158" t="str">
            <v>South East</v>
          </cell>
          <cell r="F158" t="str">
            <v>E07000061</v>
          </cell>
          <cell r="G158" t="str">
            <v>Eastbourne</v>
          </cell>
          <cell r="H158" t="str">
            <v>E05011582</v>
          </cell>
          <cell r="I158" t="str">
            <v>Upperton</v>
          </cell>
        </row>
        <row r="159">
          <cell r="A159" t="str">
            <v>BA20 1FG</v>
          </cell>
          <cell r="B159">
            <v>50.943199999999997</v>
          </cell>
          <cell r="C159">
            <v>-2.636142</v>
          </cell>
          <cell r="D159" t="str">
            <v>E12000009</v>
          </cell>
          <cell r="E159" t="str">
            <v>South West</v>
          </cell>
          <cell r="F159" t="str">
            <v>E06000066</v>
          </cell>
          <cell r="G159" t="str">
            <v>Somerset</v>
          </cell>
          <cell r="H159" t="str">
            <v>E05014392</v>
          </cell>
          <cell r="I159" t="str">
            <v>Yeovil South</v>
          </cell>
        </row>
        <row r="160">
          <cell r="A160" t="str">
            <v>SN7 8PH</v>
          </cell>
          <cell r="B160">
            <v>51.635446999999999</v>
          </cell>
          <cell r="C160">
            <v>-1.5132060000000001</v>
          </cell>
          <cell r="D160" t="str">
            <v>E12000008</v>
          </cell>
          <cell r="E160" t="str">
            <v>South East</v>
          </cell>
          <cell r="F160" t="str">
            <v>E07000180</v>
          </cell>
          <cell r="G160" t="str">
            <v>Vale of White Horse</v>
          </cell>
          <cell r="H160" t="str">
            <v>E05009770</v>
          </cell>
          <cell r="I160" t="str">
            <v>Stanford</v>
          </cell>
        </row>
        <row r="161">
          <cell r="A161" t="str">
            <v>SG18 0BP</v>
          </cell>
          <cell r="B161">
            <v>52.091690999999997</v>
          </cell>
          <cell r="C161">
            <v>-0.26663700000000001</v>
          </cell>
          <cell r="D161" t="str">
            <v>E12000006</v>
          </cell>
          <cell r="E161" t="str">
            <v>East of England</v>
          </cell>
          <cell r="F161" t="str">
            <v>E06000056</v>
          </cell>
          <cell r="G161" t="str">
            <v>Central Bedfordshire</v>
          </cell>
          <cell r="H161" t="str">
            <v>E05014399</v>
          </cell>
          <cell r="I161" t="str">
            <v>Biggleswade West</v>
          </cell>
        </row>
        <row r="162">
          <cell r="A162" t="str">
            <v>SN2 5NZ</v>
          </cell>
          <cell r="B162">
            <v>51.596226999999999</v>
          </cell>
          <cell r="C162">
            <v>-1.7889900000000001</v>
          </cell>
          <cell r="D162" t="str">
            <v>E12000009</v>
          </cell>
          <cell r="E162" t="str">
            <v>South West</v>
          </cell>
          <cell r="F162" t="str">
            <v>E06000030</v>
          </cell>
          <cell r="G162" t="str">
            <v>Swindon</v>
          </cell>
          <cell r="H162" t="str">
            <v>E05010757</v>
          </cell>
          <cell r="I162" t="str">
            <v>Penhill and Upper Stratton</v>
          </cell>
        </row>
        <row r="163">
          <cell r="A163" t="str">
            <v>BN26 6FN</v>
          </cell>
          <cell r="B163">
            <v>50.822617999999999</v>
          </cell>
          <cell r="C163">
            <v>0.26410499999999998</v>
          </cell>
          <cell r="D163" t="str">
            <v>E12000008</v>
          </cell>
          <cell r="E163" t="str">
            <v>South East</v>
          </cell>
          <cell r="F163" t="str">
            <v>E07000065</v>
          </cell>
          <cell r="G163" t="str">
            <v>Wealden</v>
          </cell>
          <cell r="H163" t="str">
            <v>E05011655</v>
          </cell>
          <cell r="I163" t="str">
            <v>Polegate Central</v>
          </cell>
        </row>
        <row r="164">
          <cell r="A164" t="str">
            <v>TW20 9HR</v>
          </cell>
          <cell r="B164">
            <v>51.432226999999997</v>
          </cell>
          <cell r="C164">
            <v>-0.54302099999999998</v>
          </cell>
          <cell r="D164" t="str">
            <v>E12000008</v>
          </cell>
          <cell r="E164" t="str">
            <v>South East</v>
          </cell>
          <cell r="F164" t="str">
            <v>E07000212</v>
          </cell>
          <cell r="G164" t="str">
            <v>Runnymede</v>
          </cell>
          <cell r="H164" t="str">
            <v>E05012892</v>
          </cell>
          <cell r="I164" t="str">
            <v>Egham Town</v>
          </cell>
        </row>
        <row r="165">
          <cell r="A165" t="str">
            <v>SG17 5UD</v>
          </cell>
          <cell r="B165">
            <v>52.033189999999998</v>
          </cell>
          <cell r="C165">
            <v>-0.33319100000000001</v>
          </cell>
          <cell r="D165" t="str">
            <v>E12000006</v>
          </cell>
          <cell r="E165" t="str">
            <v>East of England</v>
          </cell>
          <cell r="F165" t="str">
            <v>E06000056</v>
          </cell>
          <cell r="G165" t="str">
            <v>Central Bedfordshire</v>
          </cell>
          <cell r="H165" t="str">
            <v>E05014421</v>
          </cell>
          <cell r="I165" t="str">
            <v>Shefford</v>
          </cell>
        </row>
        <row r="166">
          <cell r="A166" t="str">
            <v>CV34 5FX</v>
          </cell>
          <cell r="B166">
            <v>52.290464</v>
          </cell>
          <cell r="C166">
            <v>-1.56135</v>
          </cell>
          <cell r="D166" t="str">
            <v>E12000005</v>
          </cell>
          <cell r="E166" t="str">
            <v>West Midlands</v>
          </cell>
          <cell r="F166" t="str">
            <v>E07000222</v>
          </cell>
          <cell r="G166" t="str">
            <v>Warwick</v>
          </cell>
          <cell r="H166" t="str">
            <v>E05012627</v>
          </cell>
          <cell r="I166" t="str">
            <v>Warwick All Saints &amp; Woodloes</v>
          </cell>
        </row>
        <row r="167">
          <cell r="A167" t="str">
            <v>MK1 1NG</v>
          </cell>
          <cell r="B167">
            <v>52.009945000000002</v>
          </cell>
          <cell r="C167">
            <v>-0.74151800000000001</v>
          </cell>
          <cell r="D167" t="str">
            <v>E12000008</v>
          </cell>
          <cell r="E167" t="str">
            <v>South East</v>
          </cell>
          <cell r="F167" t="str">
            <v>E06000042</v>
          </cell>
          <cell r="G167" t="str">
            <v>Milton Keynes</v>
          </cell>
          <cell r="H167" t="str">
            <v>E05009407</v>
          </cell>
          <cell r="I167" t="str">
            <v>Bletchley Park</v>
          </cell>
        </row>
        <row r="168">
          <cell r="A168" t="str">
            <v>BS27 3FF</v>
          </cell>
          <cell r="B168">
            <v>51.277869000000003</v>
          </cell>
          <cell r="C168">
            <v>-2.7891319999999999</v>
          </cell>
          <cell r="D168" t="str">
            <v>E12000009</v>
          </cell>
          <cell r="E168" t="str">
            <v>South West</v>
          </cell>
          <cell r="F168" t="str">
            <v>E06000066</v>
          </cell>
          <cell r="G168" t="str">
            <v>Somerset</v>
          </cell>
          <cell r="H168" t="str">
            <v>E05014353</v>
          </cell>
          <cell r="I168" t="str">
            <v>Cheddar</v>
          </cell>
        </row>
        <row r="169">
          <cell r="A169" t="str">
            <v>DT9 5AE</v>
          </cell>
          <cell r="B169">
            <v>50.970205999999997</v>
          </cell>
          <cell r="C169">
            <v>-2.4642689999999998</v>
          </cell>
          <cell r="D169" t="str">
            <v>E12000009</v>
          </cell>
          <cell r="E169" t="str">
            <v>South West</v>
          </cell>
          <cell r="F169" t="str">
            <v>E06000066</v>
          </cell>
          <cell r="G169" t="str">
            <v>Somerset</v>
          </cell>
          <cell r="H169" t="str">
            <v>E05014341</v>
          </cell>
          <cell r="I169" t="str">
            <v>Blackmoor Vale</v>
          </cell>
        </row>
        <row r="170">
          <cell r="A170" t="str">
            <v>SN6 7NJ</v>
          </cell>
          <cell r="B170">
            <v>51.639291999999998</v>
          </cell>
          <cell r="C170">
            <v>-1.7039530000000001</v>
          </cell>
          <cell r="D170" t="str">
            <v>E12000009</v>
          </cell>
          <cell r="E170" t="str">
            <v>South West</v>
          </cell>
          <cell r="F170" t="str">
            <v>E06000030</v>
          </cell>
          <cell r="G170" t="str">
            <v>Swindon</v>
          </cell>
          <cell r="H170" t="str">
            <v>E05010755</v>
          </cell>
          <cell r="I170" t="str">
            <v>Blunsdon and Highworth</v>
          </cell>
        </row>
        <row r="171">
          <cell r="A171" t="str">
            <v>WF9 2JT</v>
          </cell>
          <cell r="B171">
            <v>53.593175000000002</v>
          </cell>
          <cell r="C171">
            <v>-1.284505</v>
          </cell>
          <cell r="D171" t="str">
            <v>E12000003</v>
          </cell>
          <cell r="E171" t="str">
            <v>Yorkshire and The Humber</v>
          </cell>
          <cell r="F171" t="str">
            <v>E08000036</v>
          </cell>
          <cell r="G171" t="str">
            <v>Wakefield</v>
          </cell>
          <cell r="H171" t="str">
            <v>E05001457</v>
          </cell>
          <cell r="I171" t="str">
            <v>South Elmsall and South Kirkby</v>
          </cell>
        </row>
        <row r="172">
          <cell r="A172" t="str">
            <v>BH11 8AY</v>
          </cell>
          <cell r="B172">
            <v>50.760579999999997</v>
          </cell>
          <cell r="C172">
            <v>-1.910911</v>
          </cell>
          <cell r="D172" t="str">
            <v>E12000009</v>
          </cell>
          <cell r="E172" t="str">
            <v>South West</v>
          </cell>
          <cell r="F172" t="str">
            <v>E06000058</v>
          </cell>
          <cell r="G172" t="str">
            <v>Bournemouth, Christchurch and Poole</v>
          </cell>
          <cell r="H172" t="str">
            <v>E05012665</v>
          </cell>
          <cell r="I172" t="str">
            <v>Kinson</v>
          </cell>
        </row>
        <row r="173">
          <cell r="A173" t="str">
            <v>LU5 5TE</v>
          </cell>
          <cell r="B173">
            <v>51.903671000000003</v>
          </cell>
          <cell r="C173">
            <v>-0.50501099999999999</v>
          </cell>
          <cell r="D173" t="str">
            <v>E12000006</v>
          </cell>
          <cell r="E173" t="str">
            <v>East of England</v>
          </cell>
          <cell r="F173" t="str">
            <v>E06000056</v>
          </cell>
          <cell r="G173" t="str">
            <v>Central Bedfordshire</v>
          </cell>
          <cell r="H173" t="str">
            <v>E05014413</v>
          </cell>
          <cell r="I173" t="str">
            <v>Houghton Regis West</v>
          </cell>
        </row>
        <row r="174">
          <cell r="A174" t="str">
            <v>TA6 4PD</v>
          </cell>
          <cell r="B174">
            <v>51.150381000000003</v>
          </cell>
          <cell r="C174">
            <v>-2.9844330000000001</v>
          </cell>
          <cell r="D174" t="str">
            <v>E12000009</v>
          </cell>
          <cell r="E174" t="str">
            <v>South West</v>
          </cell>
          <cell r="F174" t="str">
            <v>E06000066</v>
          </cell>
          <cell r="G174" t="str">
            <v>Somerset</v>
          </cell>
          <cell r="H174" t="str">
            <v>E05014343</v>
          </cell>
          <cell r="I174" t="str">
            <v>Bridgwater East &amp; Bawdrip</v>
          </cell>
        </row>
        <row r="175">
          <cell r="A175" t="str">
            <v>LE11 5XE</v>
          </cell>
          <cell r="B175">
            <v>52.780222999999999</v>
          </cell>
          <cell r="C175">
            <v>-1.232726</v>
          </cell>
          <cell r="D175" t="str">
            <v>E12000004</v>
          </cell>
          <cell r="E175" t="str">
            <v>East Midlands</v>
          </cell>
          <cell r="F175" t="str">
            <v>E07000130</v>
          </cell>
          <cell r="G175" t="str">
            <v>Charnwood</v>
          </cell>
          <cell r="H175" t="str">
            <v>E05014670</v>
          </cell>
          <cell r="I175" t="str">
            <v>Dishley, Hathern &amp; Thorpe Acre</v>
          </cell>
        </row>
        <row r="176">
          <cell r="A176" t="str">
            <v>HX6 2RX</v>
          </cell>
          <cell r="B176">
            <v>53.711041000000002</v>
          </cell>
          <cell r="C176">
            <v>-1.91412</v>
          </cell>
          <cell r="D176" t="str">
            <v>E12000003</v>
          </cell>
          <cell r="E176" t="str">
            <v>Yorkshire and The Humber</v>
          </cell>
          <cell r="F176" t="str">
            <v>E08000033</v>
          </cell>
          <cell r="G176" t="str">
            <v>Calderdale</v>
          </cell>
          <cell r="H176" t="str">
            <v>E05001384</v>
          </cell>
          <cell r="I176" t="str">
            <v>Sowerby Bridge</v>
          </cell>
        </row>
        <row r="177">
          <cell r="A177" t="str">
            <v>GL16 8EX</v>
          </cell>
          <cell r="B177">
            <v>51.796930000000003</v>
          </cell>
          <cell r="C177">
            <v>-2.6231179999999998</v>
          </cell>
          <cell r="D177" t="str">
            <v>E12000009</v>
          </cell>
          <cell r="E177" t="str">
            <v>South West</v>
          </cell>
          <cell r="F177" t="str">
            <v>E07000080</v>
          </cell>
          <cell r="G177" t="str">
            <v>Forest of Dean</v>
          </cell>
          <cell r="H177" t="str">
            <v>E05012160</v>
          </cell>
          <cell r="I177" t="str">
            <v>Coleford</v>
          </cell>
        </row>
        <row r="178">
          <cell r="A178" t="str">
            <v>RG2 8DB</v>
          </cell>
          <cell r="B178">
            <v>51.424675000000001</v>
          </cell>
          <cell r="C178">
            <v>-0.95926699999999998</v>
          </cell>
          <cell r="D178" t="str">
            <v>E12000008</v>
          </cell>
          <cell r="E178" t="str">
            <v>South East</v>
          </cell>
          <cell r="F178" t="str">
            <v>E06000038</v>
          </cell>
          <cell r="G178" t="str">
            <v>Reading</v>
          </cell>
          <cell r="H178" t="str">
            <v>E05013879</v>
          </cell>
          <cell r="I178" t="str">
            <v>Whitley</v>
          </cell>
        </row>
        <row r="179">
          <cell r="A179" t="str">
            <v>CV11 6AF</v>
          </cell>
          <cell r="B179">
            <v>52.543374999999997</v>
          </cell>
          <cell r="C179">
            <v>-1.442056</v>
          </cell>
          <cell r="D179" t="str">
            <v>E12000005</v>
          </cell>
          <cell r="E179" t="str">
            <v>West Midlands</v>
          </cell>
          <cell r="F179" t="str">
            <v>E07000219</v>
          </cell>
          <cell r="G179" t="str">
            <v>Nuneaton and Bedworth</v>
          </cell>
          <cell r="H179" t="str">
            <v>E05007488</v>
          </cell>
          <cell r="I179" t="str">
            <v>Weddington</v>
          </cell>
        </row>
        <row r="180">
          <cell r="A180" t="str">
            <v>CV34 5EY</v>
          </cell>
          <cell r="B180">
            <v>52.294888</v>
          </cell>
          <cell r="C180">
            <v>-1.5943130000000001</v>
          </cell>
          <cell r="D180" t="str">
            <v>E12000005</v>
          </cell>
          <cell r="E180" t="str">
            <v>West Midlands</v>
          </cell>
          <cell r="F180" t="str">
            <v>E07000222</v>
          </cell>
          <cell r="G180" t="str">
            <v>Warwick</v>
          </cell>
          <cell r="H180" t="str">
            <v>E05012627</v>
          </cell>
          <cell r="I180" t="str">
            <v>Warwick All Saints &amp; Woodloes</v>
          </cell>
        </row>
        <row r="181">
          <cell r="A181" t="str">
            <v>SP1 2JJ</v>
          </cell>
          <cell r="B181">
            <v>51.065747000000002</v>
          </cell>
          <cell r="C181">
            <v>-1.785148</v>
          </cell>
          <cell r="D181" t="str">
            <v>E12000009</v>
          </cell>
          <cell r="E181" t="str">
            <v>South West</v>
          </cell>
          <cell r="F181" t="str">
            <v>E06000054</v>
          </cell>
          <cell r="G181" t="str">
            <v>Wiltshire</v>
          </cell>
          <cell r="H181" t="str">
            <v>E05013466</v>
          </cell>
          <cell r="I181" t="str">
            <v>Salisbury Milford</v>
          </cell>
        </row>
        <row r="182">
          <cell r="A182" t="str">
            <v>LE4 5LL</v>
          </cell>
          <cell r="B182">
            <v>52.653714999999998</v>
          </cell>
          <cell r="C182">
            <v>-1.122207</v>
          </cell>
          <cell r="D182" t="str">
            <v>E12000004</v>
          </cell>
          <cell r="E182" t="str">
            <v>East Midlands</v>
          </cell>
          <cell r="F182" t="str">
            <v>E06000016</v>
          </cell>
          <cell r="G182" t="str">
            <v>Leicester</v>
          </cell>
          <cell r="H182" t="str">
            <v>E05010461</v>
          </cell>
          <cell r="I182" t="str">
            <v>Belgrave</v>
          </cell>
        </row>
        <row r="183">
          <cell r="A183" t="str">
            <v>MK6 5BH</v>
          </cell>
          <cell r="B183">
            <v>52.030034000000001</v>
          </cell>
          <cell r="C183">
            <v>-0.73919100000000004</v>
          </cell>
          <cell r="D183" t="str">
            <v>E12000008</v>
          </cell>
          <cell r="E183" t="str">
            <v>South East</v>
          </cell>
          <cell r="F183" t="str">
            <v>E06000042</v>
          </cell>
          <cell r="G183" t="str">
            <v>Milton Keynes</v>
          </cell>
          <cell r="H183" t="str">
            <v>E05009424</v>
          </cell>
          <cell r="I183" t="str">
            <v>Woughton &amp; Fishermead</v>
          </cell>
        </row>
        <row r="184">
          <cell r="A184" t="str">
            <v>SN1 5PA</v>
          </cell>
          <cell r="B184">
            <v>51.55885</v>
          </cell>
          <cell r="C184">
            <v>-1.7838259999999999</v>
          </cell>
          <cell r="D184" t="str">
            <v>E12000009</v>
          </cell>
          <cell r="E184" t="str">
            <v>South West</v>
          </cell>
          <cell r="F184" t="str">
            <v>E06000030</v>
          </cell>
          <cell r="G184" t="str">
            <v>Swindon</v>
          </cell>
          <cell r="H184" t="str">
            <v>E05008954</v>
          </cell>
          <cell r="I184" t="str">
            <v>Central</v>
          </cell>
        </row>
        <row r="185">
          <cell r="A185" t="str">
            <v>HR6 8BD</v>
          </cell>
          <cell r="B185">
            <v>52.224452999999997</v>
          </cell>
          <cell r="C185">
            <v>-2.7325020000000002</v>
          </cell>
          <cell r="D185" t="str">
            <v>E12000005</v>
          </cell>
          <cell r="E185" t="str">
            <v>West Midlands</v>
          </cell>
          <cell r="F185" t="str">
            <v>E06000019</v>
          </cell>
          <cell r="G185" t="str">
            <v>Herefordshire, County of</v>
          </cell>
          <cell r="H185" t="str">
            <v>E05009468</v>
          </cell>
          <cell r="I185" t="str">
            <v>Leominster East</v>
          </cell>
        </row>
        <row r="186">
          <cell r="A186" t="str">
            <v>SN1 4AP</v>
          </cell>
          <cell r="B186">
            <v>51.556567000000001</v>
          </cell>
          <cell r="C186">
            <v>-1.799847</v>
          </cell>
          <cell r="D186" t="str">
            <v>E12000009</v>
          </cell>
          <cell r="E186" t="str">
            <v>South West</v>
          </cell>
          <cell r="F186" t="str">
            <v>E06000030</v>
          </cell>
          <cell r="G186" t="str">
            <v>Swindon</v>
          </cell>
          <cell r="H186" t="str">
            <v>E05008954</v>
          </cell>
          <cell r="I186" t="str">
            <v>Central</v>
          </cell>
        </row>
        <row r="187">
          <cell r="A187" t="str">
            <v>B90 4FG</v>
          </cell>
          <cell r="B187">
            <v>52.393585999999999</v>
          </cell>
          <cell r="C187">
            <v>-1.8174619999999999</v>
          </cell>
          <cell r="D187" t="str">
            <v>E12000005</v>
          </cell>
          <cell r="E187" t="str">
            <v>West Midlands</v>
          </cell>
          <cell r="F187" t="str">
            <v>E08000029</v>
          </cell>
          <cell r="G187" t="str">
            <v>Solihull</v>
          </cell>
          <cell r="H187" t="str">
            <v>E05001297</v>
          </cell>
          <cell r="I187" t="str">
            <v>Shirley South</v>
          </cell>
        </row>
        <row r="188">
          <cell r="A188" t="str">
            <v>LE9 4AU</v>
          </cell>
          <cell r="B188">
            <v>52.536535999999998</v>
          </cell>
          <cell r="C188">
            <v>-1.287987</v>
          </cell>
          <cell r="D188" t="str">
            <v>E12000004</v>
          </cell>
          <cell r="E188" t="str">
            <v>East Midlands</v>
          </cell>
          <cell r="F188" t="str">
            <v>E07000129</v>
          </cell>
          <cell r="G188" t="str">
            <v>Blaby</v>
          </cell>
          <cell r="H188" t="str">
            <v>E05015266</v>
          </cell>
          <cell r="I188" t="str">
            <v>Fosse Highcross</v>
          </cell>
        </row>
        <row r="189">
          <cell r="A189" t="str">
            <v>TA1 2JX</v>
          </cell>
          <cell r="B189">
            <v>51.013328000000001</v>
          </cell>
          <cell r="C189">
            <v>-3.0834739999999998</v>
          </cell>
          <cell r="D189" t="str">
            <v>E12000009</v>
          </cell>
          <cell r="E189" t="str">
            <v>South West</v>
          </cell>
          <cell r="F189" t="str">
            <v>E06000066</v>
          </cell>
          <cell r="G189" t="str">
            <v>Somerset</v>
          </cell>
          <cell r="H189" t="str">
            <v>E05014384</v>
          </cell>
          <cell r="I189" t="str">
            <v>Taunton South</v>
          </cell>
        </row>
        <row r="190">
          <cell r="A190" t="str">
            <v>BH23 2GB</v>
          </cell>
          <cell r="B190">
            <v>50.747129999999999</v>
          </cell>
          <cell r="C190">
            <v>-1.787765</v>
          </cell>
          <cell r="D190" t="str">
            <v>E12000009</v>
          </cell>
          <cell r="E190" t="str">
            <v>South West</v>
          </cell>
          <cell r="F190" t="str">
            <v>E06000058</v>
          </cell>
          <cell r="G190" t="str">
            <v>Bournemouth, Christchurch and Poole</v>
          </cell>
          <cell r="H190" t="str">
            <v>E05012659</v>
          </cell>
          <cell r="I190" t="str">
            <v>Commons</v>
          </cell>
        </row>
        <row r="191">
          <cell r="A191" t="str">
            <v>SN5 8PH</v>
          </cell>
          <cell r="B191">
            <v>51.556029000000002</v>
          </cell>
          <cell r="C191">
            <v>-1.835332</v>
          </cell>
          <cell r="D191" t="str">
            <v>E12000009</v>
          </cell>
          <cell r="E191" t="str">
            <v>South West</v>
          </cell>
          <cell r="F191" t="str">
            <v>E06000030</v>
          </cell>
          <cell r="G191" t="str">
            <v>Swindon</v>
          </cell>
          <cell r="H191" t="str">
            <v>E05008961</v>
          </cell>
          <cell r="I191" t="str">
            <v>Lydiard and Freshbrook</v>
          </cell>
        </row>
        <row r="192">
          <cell r="A192" t="str">
            <v>LU7 1FQ</v>
          </cell>
          <cell r="B192">
            <v>51.920574999999999</v>
          </cell>
          <cell r="C192">
            <v>-0.66901500000000003</v>
          </cell>
          <cell r="D192" t="str">
            <v>E12000006</v>
          </cell>
          <cell r="E192" t="str">
            <v>East of England</v>
          </cell>
          <cell r="F192" t="str">
            <v>E06000056</v>
          </cell>
          <cell r="G192" t="str">
            <v>Central Bedfordshire</v>
          </cell>
          <cell r="H192" t="str">
            <v>E05014416</v>
          </cell>
          <cell r="I192" t="str">
            <v>Leighton-Linslade West</v>
          </cell>
        </row>
        <row r="193">
          <cell r="A193" t="str">
            <v>NN29 7RS</v>
          </cell>
          <cell r="B193">
            <v>52.256366999999997</v>
          </cell>
          <cell r="C193">
            <v>-0.66742599999999996</v>
          </cell>
          <cell r="D193" t="str">
            <v>E12000004</v>
          </cell>
          <cell r="E193" t="str">
            <v>East Midlands</v>
          </cell>
          <cell r="F193" t="str">
            <v>E06000061</v>
          </cell>
          <cell r="G193" t="str">
            <v>North Northamptonshire</v>
          </cell>
          <cell r="H193" t="str">
            <v>E05013224</v>
          </cell>
          <cell r="I193" t="str">
            <v>Irchester</v>
          </cell>
        </row>
        <row r="194">
          <cell r="A194" t="str">
            <v>TA9 3FT</v>
          </cell>
          <cell r="B194">
            <v>51.223111000000003</v>
          </cell>
          <cell r="C194">
            <v>-2.9731030000000001</v>
          </cell>
          <cell r="D194" t="str">
            <v>E12000009</v>
          </cell>
          <cell r="E194" t="str">
            <v>South West</v>
          </cell>
          <cell r="F194" t="str">
            <v>E06000066</v>
          </cell>
          <cell r="G194" t="str">
            <v>Somerset</v>
          </cell>
          <cell r="H194" t="str">
            <v>E05014364</v>
          </cell>
          <cell r="I194" t="str">
            <v>Highbridge &amp; Burnham South</v>
          </cell>
        </row>
        <row r="195">
          <cell r="A195" t="str">
            <v>HR4 9DT</v>
          </cell>
          <cell r="B195">
            <v>52.071157999999997</v>
          </cell>
          <cell r="C195">
            <v>-2.734718</v>
          </cell>
          <cell r="D195" t="str">
            <v>E12000005</v>
          </cell>
          <cell r="E195" t="str">
            <v>West Midlands</v>
          </cell>
          <cell r="F195" t="str">
            <v>E06000019</v>
          </cell>
          <cell r="G195" t="str">
            <v>Herefordshire, County of</v>
          </cell>
          <cell r="H195" t="str">
            <v>E05009445</v>
          </cell>
          <cell r="I195" t="str">
            <v>Bobblestock</v>
          </cell>
        </row>
        <row r="196">
          <cell r="A196" t="str">
            <v>BN23 7TU</v>
          </cell>
          <cell r="B196">
            <v>50.806592999999999</v>
          </cell>
          <cell r="C196">
            <v>0.31370500000000001</v>
          </cell>
          <cell r="D196" t="str">
            <v>E12000008</v>
          </cell>
          <cell r="E196" t="str">
            <v>South East</v>
          </cell>
          <cell r="F196" t="str">
            <v>E07000061</v>
          </cell>
          <cell r="G196" t="str">
            <v>Eastbourne</v>
          </cell>
          <cell r="H196" t="str">
            <v>E05011576</v>
          </cell>
          <cell r="I196" t="str">
            <v>Langney</v>
          </cell>
        </row>
        <row r="197">
          <cell r="A197" t="str">
            <v>LE19 4RL</v>
          </cell>
          <cell r="B197">
            <v>52.587834999999998</v>
          </cell>
          <cell r="C197">
            <v>-1.213039</v>
          </cell>
          <cell r="D197" t="str">
            <v>E12000004</v>
          </cell>
          <cell r="E197" t="str">
            <v>East Midlands</v>
          </cell>
          <cell r="F197" t="str">
            <v>E07000129</v>
          </cell>
          <cell r="G197" t="str">
            <v>Blaby</v>
          </cell>
          <cell r="H197" t="str">
            <v>E05015265</v>
          </cell>
          <cell r="I197" t="str">
            <v>Enderby</v>
          </cell>
        </row>
        <row r="198">
          <cell r="A198" t="str">
            <v>BN2 9NQ</v>
          </cell>
          <cell r="B198">
            <v>50.828812999999997</v>
          </cell>
          <cell r="C198">
            <v>-0.130524</v>
          </cell>
          <cell r="D198" t="str">
            <v>E12000008</v>
          </cell>
          <cell r="E198" t="str">
            <v>South East</v>
          </cell>
          <cell r="F198" t="str">
            <v>E06000043</v>
          </cell>
          <cell r="G198" t="str">
            <v>Brighton and Hove</v>
          </cell>
          <cell r="H198" t="str">
            <v>E05015403</v>
          </cell>
          <cell r="I198" t="str">
            <v>Hanover &amp; Elm Grove</v>
          </cell>
        </row>
        <row r="199">
          <cell r="A199" t="str">
            <v>TA18 7AT</v>
          </cell>
          <cell r="B199">
            <v>50.886834</v>
          </cell>
          <cell r="C199">
            <v>-2.7971849999999998</v>
          </cell>
          <cell r="D199" t="str">
            <v>E12000009</v>
          </cell>
          <cell r="E199" t="str">
            <v>South West</v>
          </cell>
          <cell r="F199" t="str">
            <v>E06000066</v>
          </cell>
          <cell r="G199" t="str">
            <v>Somerset</v>
          </cell>
          <cell r="H199" t="str">
            <v>E05014356</v>
          </cell>
          <cell r="I199" t="str">
            <v>Crewkerne</v>
          </cell>
        </row>
        <row r="200">
          <cell r="A200" t="str">
            <v>BN21 1LX</v>
          </cell>
          <cell r="B200">
            <v>50.775644999999997</v>
          </cell>
          <cell r="C200">
            <v>0.26743800000000001</v>
          </cell>
          <cell r="D200" t="str">
            <v>E12000008</v>
          </cell>
          <cell r="E200" t="str">
            <v>South East</v>
          </cell>
          <cell r="F200" t="str">
            <v>E07000061</v>
          </cell>
          <cell r="G200" t="str">
            <v>Eastbourne</v>
          </cell>
          <cell r="H200" t="str">
            <v>E05011582</v>
          </cell>
          <cell r="I200" t="str">
            <v>Upperton</v>
          </cell>
        </row>
        <row r="201">
          <cell r="A201" t="str">
            <v>SG16 6GN</v>
          </cell>
          <cell r="B201">
            <v>52.008321000000002</v>
          </cell>
          <cell r="C201">
            <v>-0.31057299999999999</v>
          </cell>
          <cell r="D201" t="str">
            <v>E12000006</v>
          </cell>
          <cell r="E201" t="str">
            <v>East of England</v>
          </cell>
          <cell r="F201" t="str">
            <v>E06000056</v>
          </cell>
          <cell r="G201" t="str">
            <v>Central Bedfordshire</v>
          </cell>
          <cell r="H201" t="str">
            <v>E05014401</v>
          </cell>
          <cell r="I201" t="str">
            <v>Clifton, Henlow &amp; Langford</v>
          </cell>
        </row>
        <row r="202">
          <cell r="A202" t="str">
            <v>TQ1 3HY</v>
          </cell>
          <cell r="B202">
            <v>50.469951999999999</v>
          </cell>
          <cell r="C202">
            <v>-3.5319370000000001</v>
          </cell>
          <cell r="D202" t="str">
            <v>E12000009</v>
          </cell>
          <cell r="E202" t="str">
            <v>South West</v>
          </cell>
          <cell r="F202" t="str">
            <v>E06000027</v>
          </cell>
          <cell r="G202" t="str">
            <v>Torbay</v>
          </cell>
          <cell r="H202" t="str">
            <v>E05012259</v>
          </cell>
          <cell r="I202" t="str">
            <v>Ellacombe</v>
          </cell>
        </row>
        <row r="203">
          <cell r="A203" t="str">
            <v>PE26 2SG</v>
          </cell>
          <cell r="B203">
            <v>52.439138999999997</v>
          </cell>
          <cell r="C203">
            <v>-0.118217</v>
          </cell>
          <cell r="D203" t="str">
            <v>E12000006</v>
          </cell>
          <cell r="E203" t="str">
            <v>East of England</v>
          </cell>
          <cell r="F203" t="str">
            <v>E07000011</v>
          </cell>
          <cell r="G203" t="str">
            <v>Huntingdonshire</v>
          </cell>
          <cell r="H203" t="str">
            <v>E05011268</v>
          </cell>
          <cell r="I203" t="str">
            <v>Ramsey</v>
          </cell>
        </row>
        <row r="204">
          <cell r="A204" t="str">
            <v>SN9 5QE</v>
          </cell>
          <cell r="B204">
            <v>51.340513999999999</v>
          </cell>
          <cell r="C204">
            <v>-1.768286</v>
          </cell>
          <cell r="D204" t="str">
            <v>E12000009</v>
          </cell>
          <cell r="E204" t="str">
            <v>South West</v>
          </cell>
          <cell r="F204" t="str">
            <v>E06000054</v>
          </cell>
          <cell r="G204" t="str">
            <v>Wiltshire</v>
          </cell>
          <cell r="H204" t="str">
            <v>E05013834</v>
          </cell>
          <cell r="I204" t="str">
            <v>Pewsey</v>
          </cell>
        </row>
        <row r="205">
          <cell r="A205" t="str">
            <v>HR6 8FG</v>
          </cell>
          <cell r="B205">
            <v>52.225264000000003</v>
          </cell>
          <cell r="C205">
            <v>-2.7393519999999998</v>
          </cell>
          <cell r="D205" t="str">
            <v>E12000005</v>
          </cell>
          <cell r="E205" t="str">
            <v>West Midlands</v>
          </cell>
          <cell r="F205" t="str">
            <v>E06000019</v>
          </cell>
          <cell r="G205" t="str">
            <v>Herefordshire, County of</v>
          </cell>
          <cell r="H205" t="str">
            <v>E05009468</v>
          </cell>
          <cell r="I205" t="str">
            <v>Leominster East</v>
          </cell>
        </row>
        <row r="206">
          <cell r="A206" t="str">
            <v>NG2 2FZ</v>
          </cell>
          <cell r="B206">
            <v>52.943212000000003</v>
          </cell>
          <cell r="C206">
            <v>-1.1445529999999999</v>
          </cell>
          <cell r="D206" t="str">
            <v>E12000004</v>
          </cell>
          <cell r="E206" t="str">
            <v>East Midlands</v>
          </cell>
          <cell r="F206" t="str">
            <v>E06000018</v>
          </cell>
          <cell r="G206" t="str">
            <v>Nottingham</v>
          </cell>
          <cell r="H206" t="str">
            <v>E05012285</v>
          </cell>
          <cell r="I206" t="str">
            <v>Meadows</v>
          </cell>
        </row>
        <row r="207">
          <cell r="A207" t="str">
            <v>RG28 7BS</v>
          </cell>
          <cell r="B207">
            <v>51.229846000000002</v>
          </cell>
          <cell r="C207">
            <v>-1.3393759999999999</v>
          </cell>
          <cell r="D207" t="str">
            <v>E12000008</v>
          </cell>
          <cell r="E207" t="str">
            <v>South East</v>
          </cell>
          <cell r="F207" t="str">
            <v>E07000084</v>
          </cell>
          <cell r="G207" t="str">
            <v>Basingstoke and Deane</v>
          </cell>
          <cell r="H207" t="str">
            <v>E05013094</v>
          </cell>
          <cell r="I207" t="str">
            <v>Whitchurch, Overton &amp; Laverstoke</v>
          </cell>
        </row>
        <row r="208">
          <cell r="A208" t="str">
            <v>KT19 8TT</v>
          </cell>
          <cell r="B208">
            <v>51.335517000000003</v>
          </cell>
          <cell r="C208">
            <v>-0.26527499999999998</v>
          </cell>
          <cell r="D208" t="str">
            <v>E12000008</v>
          </cell>
          <cell r="E208" t="str">
            <v>South East</v>
          </cell>
          <cell r="F208" t="str">
            <v>E07000208</v>
          </cell>
          <cell r="G208" t="str">
            <v>Epsom and Ewell</v>
          </cell>
          <cell r="H208" t="str">
            <v>E05015104</v>
          </cell>
          <cell r="I208" t="str">
            <v>Town</v>
          </cell>
        </row>
        <row r="209">
          <cell r="A209" t="str">
            <v>HR6 8JY</v>
          </cell>
          <cell r="B209">
            <v>52.222214999999998</v>
          </cell>
          <cell r="C209">
            <v>-2.7425220000000001</v>
          </cell>
          <cell r="D209" t="str">
            <v>E12000005</v>
          </cell>
          <cell r="E209" t="str">
            <v>West Midlands</v>
          </cell>
          <cell r="F209" t="str">
            <v>E06000019</v>
          </cell>
          <cell r="G209" t="str">
            <v>Herefordshire, County of</v>
          </cell>
          <cell r="H209" t="str">
            <v>E05009470</v>
          </cell>
          <cell r="I209" t="str">
            <v>Leominster South</v>
          </cell>
        </row>
        <row r="210">
          <cell r="A210" t="str">
            <v>DT1 3BU</v>
          </cell>
          <cell r="B210">
            <v>50.712052999999997</v>
          </cell>
          <cell r="C210">
            <v>-2.4690919999999998</v>
          </cell>
          <cell r="D210" t="str">
            <v>E12000009</v>
          </cell>
          <cell r="E210" t="str">
            <v>South West</v>
          </cell>
          <cell r="F210" t="str">
            <v>E06000059</v>
          </cell>
          <cell r="G210" t="str">
            <v>Dorset</v>
          </cell>
          <cell r="H210" t="str">
            <v>E05012697</v>
          </cell>
          <cell r="I210" t="str">
            <v>Dorchester Poundbury</v>
          </cell>
        </row>
        <row r="211">
          <cell r="A211" t="str">
            <v>BS23 1FG</v>
          </cell>
          <cell r="B211">
            <v>51.338844000000002</v>
          </cell>
          <cell r="C211">
            <v>-2.9757669999999998</v>
          </cell>
          <cell r="D211" t="str">
            <v>E12000009</v>
          </cell>
          <cell r="E211" t="str">
            <v>South West</v>
          </cell>
          <cell r="F211" t="str">
            <v>E06000024</v>
          </cell>
          <cell r="G211" t="str">
            <v>North Somerset</v>
          </cell>
          <cell r="H211" t="str">
            <v>E05010298</v>
          </cell>
          <cell r="I211" t="str">
            <v>Weston-super-Mare Central</v>
          </cell>
        </row>
        <row r="212">
          <cell r="A212" t="str">
            <v>BN13 2HH</v>
          </cell>
          <cell r="B212">
            <v>50.835864999999998</v>
          </cell>
          <cell r="C212">
            <v>-0.40235300000000002</v>
          </cell>
          <cell r="D212" t="str">
            <v>E12000008</v>
          </cell>
          <cell r="E212" t="str">
            <v>South East</v>
          </cell>
          <cell r="F212" t="str">
            <v>E07000229</v>
          </cell>
          <cell r="G212" t="str">
            <v>Worthing</v>
          </cell>
          <cell r="H212" t="str">
            <v>E05007704</v>
          </cell>
          <cell r="I212" t="str">
            <v>Salvington</v>
          </cell>
        </row>
        <row r="213">
          <cell r="A213" t="str">
            <v>HR6 8FG</v>
          </cell>
          <cell r="B213">
            <v>52.225264000000003</v>
          </cell>
          <cell r="C213">
            <v>-2.7393519999999998</v>
          </cell>
          <cell r="D213" t="str">
            <v>E12000005</v>
          </cell>
          <cell r="E213" t="str">
            <v>West Midlands</v>
          </cell>
          <cell r="F213" t="str">
            <v>E06000019</v>
          </cell>
          <cell r="G213" t="str">
            <v>Herefordshire, County of</v>
          </cell>
          <cell r="H213" t="str">
            <v>E05009468</v>
          </cell>
          <cell r="I213" t="str">
            <v>Leominster East</v>
          </cell>
        </row>
        <row r="214">
          <cell r="A214" t="str">
            <v>CV34 4NZ</v>
          </cell>
          <cell r="B214">
            <v>52.287213000000001</v>
          </cell>
          <cell r="C214">
            <v>-1.5729230000000001</v>
          </cell>
          <cell r="D214" t="str">
            <v>E12000005</v>
          </cell>
          <cell r="E214" t="str">
            <v>West Midlands</v>
          </cell>
          <cell r="F214" t="str">
            <v>E07000222</v>
          </cell>
          <cell r="G214" t="str">
            <v>Warwick</v>
          </cell>
          <cell r="H214" t="str">
            <v>E05012629</v>
          </cell>
          <cell r="I214" t="str">
            <v>Warwick Myton &amp; Heathcote</v>
          </cell>
        </row>
        <row r="215">
          <cell r="A215" t="str">
            <v>MK42 7NZ</v>
          </cell>
          <cell r="B215">
            <v>52.120486999999997</v>
          </cell>
          <cell r="C215">
            <v>-0.47922500000000001</v>
          </cell>
          <cell r="D215" t="str">
            <v>E12000006</v>
          </cell>
          <cell r="E215" t="str">
            <v>East of England</v>
          </cell>
          <cell r="F215" t="str">
            <v>E06000055</v>
          </cell>
          <cell r="G215" t="str">
            <v>Bedford</v>
          </cell>
          <cell r="H215" t="str">
            <v>E05014504</v>
          </cell>
          <cell r="I215" t="str">
            <v>Kempston Central &amp; East</v>
          </cell>
        </row>
        <row r="216">
          <cell r="A216" t="str">
            <v>PE28 4HU</v>
          </cell>
          <cell r="B216">
            <v>52.313510999999998</v>
          </cell>
          <cell r="C216">
            <v>-0.22345799999999999</v>
          </cell>
          <cell r="D216" t="str">
            <v>E12000006</v>
          </cell>
          <cell r="E216" t="str">
            <v>East of England</v>
          </cell>
          <cell r="F216" t="str">
            <v>E07000011</v>
          </cell>
          <cell r="G216" t="str">
            <v>Huntingdonshire</v>
          </cell>
          <cell r="H216" t="str">
            <v>E05011257</v>
          </cell>
          <cell r="I216" t="str">
            <v>Brampton</v>
          </cell>
        </row>
        <row r="217">
          <cell r="A217" t="str">
            <v>GU11 1HX</v>
          </cell>
          <cell r="B217">
            <v>51.249630000000003</v>
          </cell>
          <cell r="C217">
            <v>-0.76693800000000001</v>
          </cell>
          <cell r="D217" t="str">
            <v>E12000008</v>
          </cell>
          <cell r="E217" t="str">
            <v>South East</v>
          </cell>
          <cell r="F217" t="str">
            <v>E07000092</v>
          </cell>
          <cell r="G217" t="str">
            <v>Rushmoor</v>
          </cell>
          <cell r="H217" t="str">
            <v>E05009000</v>
          </cell>
          <cell r="I217" t="str">
            <v>Wellington</v>
          </cell>
        </row>
        <row r="218">
          <cell r="A218" t="str">
            <v>CV6 5PB</v>
          </cell>
          <cell r="B218">
            <v>52.426547999999997</v>
          </cell>
          <cell r="C218">
            <v>-1.5023</v>
          </cell>
          <cell r="D218" t="str">
            <v>E12000005</v>
          </cell>
          <cell r="E218" t="str">
            <v>West Midlands</v>
          </cell>
          <cell r="F218" t="str">
            <v>E08000026</v>
          </cell>
          <cell r="G218" t="str">
            <v>Coventry</v>
          </cell>
          <cell r="H218" t="str">
            <v>E05001222</v>
          </cell>
          <cell r="I218" t="str">
            <v>Foleshill</v>
          </cell>
        </row>
        <row r="219">
          <cell r="A219" t="str">
            <v>B49 5FQ</v>
          </cell>
          <cell r="B219">
            <v>52.217968999999997</v>
          </cell>
          <cell r="C219">
            <v>-1.8806830000000001</v>
          </cell>
          <cell r="D219" t="str">
            <v>E12000005</v>
          </cell>
          <cell r="E219" t="str">
            <v>West Midlands</v>
          </cell>
          <cell r="F219" t="str">
            <v>E07000221</v>
          </cell>
          <cell r="G219" t="str">
            <v>Stratford-on-Avon</v>
          </cell>
          <cell r="H219" t="str">
            <v>E05015107</v>
          </cell>
          <cell r="I219" t="str">
            <v>Alcester East</v>
          </cell>
        </row>
        <row r="220">
          <cell r="A220" t="str">
            <v>SO19 9BL</v>
          </cell>
          <cell r="B220">
            <v>50.895907999999999</v>
          </cell>
          <cell r="C220">
            <v>-1.378477</v>
          </cell>
          <cell r="D220" t="str">
            <v>E12000008</v>
          </cell>
          <cell r="E220" t="str">
            <v>South East</v>
          </cell>
          <cell r="F220" t="str">
            <v>E06000045</v>
          </cell>
          <cell r="G220" t="str">
            <v>Southampton</v>
          </cell>
          <cell r="H220" t="str">
            <v>E05015506</v>
          </cell>
          <cell r="I220" t="str">
            <v>Woolston</v>
          </cell>
        </row>
        <row r="221">
          <cell r="A221" t="str">
            <v>SO15 5BA</v>
          </cell>
          <cell r="B221">
            <v>50.913024999999998</v>
          </cell>
          <cell r="C221">
            <v>-1.4160010000000001</v>
          </cell>
          <cell r="D221" t="str">
            <v>E12000008</v>
          </cell>
          <cell r="E221" t="str">
            <v>South East</v>
          </cell>
          <cell r="F221" t="str">
            <v>E06000045</v>
          </cell>
          <cell r="G221" t="str">
            <v>Southampton</v>
          </cell>
          <cell r="H221" t="str">
            <v>E05015490</v>
          </cell>
          <cell r="I221" t="str">
            <v>Banister &amp; Polygon</v>
          </cell>
        </row>
        <row r="222">
          <cell r="A222" t="str">
            <v>SG18 0BP</v>
          </cell>
          <cell r="B222">
            <v>52.091690999999997</v>
          </cell>
          <cell r="C222">
            <v>-0.26663700000000001</v>
          </cell>
          <cell r="D222" t="str">
            <v>E12000006</v>
          </cell>
          <cell r="E222" t="str">
            <v>East of England</v>
          </cell>
          <cell r="F222" t="str">
            <v>E06000056</v>
          </cell>
          <cell r="G222" t="str">
            <v>Central Bedfordshire</v>
          </cell>
          <cell r="H222" t="str">
            <v>E05014399</v>
          </cell>
          <cell r="I222" t="str">
            <v>Biggleswade West</v>
          </cell>
        </row>
        <row r="223">
          <cell r="A223" t="str">
            <v>HR6 8PG</v>
          </cell>
          <cell r="B223">
            <v>52.223450999999997</v>
          </cell>
          <cell r="C223">
            <v>-2.7418110000000002</v>
          </cell>
          <cell r="D223" t="str">
            <v>E12000005</v>
          </cell>
          <cell r="E223" t="str">
            <v>West Midlands</v>
          </cell>
          <cell r="F223" t="str">
            <v>E06000019</v>
          </cell>
          <cell r="G223" t="str">
            <v>Herefordshire, County of</v>
          </cell>
          <cell r="H223" t="str">
            <v>E05009470</v>
          </cell>
          <cell r="I223" t="str">
            <v>Leominster South</v>
          </cell>
        </row>
        <row r="224">
          <cell r="A224" t="str">
            <v>GL6 7AZ</v>
          </cell>
          <cell r="B224">
            <v>51.736899999999999</v>
          </cell>
          <cell r="C224">
            <v>-2.1551640000000001</v>
          </cell>
          <cell r="D224" t="str">
            <v>E12000009</v>
          </cell>
          <cell r="E224" t="str">
            <v>South West</v>
          </cell>
          <cell r="F224" t="str">
            <v>E07000082</v>
          </cell>
          <cell r="G224" t="str">
            <v>Stroud</v>
          </cell>
          <cell r="H224" t="str">
            <v>E05013188</v>
          </cell>
          <cell r="I224" t="str">
            <v>Bisley</v>
          </cell>
        </row>
        <row r="225">
          <cell r="A225" t="str">
            <v>MK13 9DL</v>
          </cell>
          <cell r="B225">
            <v>52.051296000000001</v>
          </cell>
          <cell r="C225">
            <v>-0.78348099999999998</v>
          </cell>
          <cell r="D225" t="str">
            <v>E12000008</v>
          </cell>
          <cell r="E225" t="str">
            <v>South East</v>
          </cell>
          <cell r="F225" t="str">
            <v>E06000042</v>
          </cell>
          <cell r="G225" t="str">
            <v>Milton Keynes</v>
          </cell>
          <cell r="H225" t="str">
            <v>E05009409</v>
          </cell>
          <cell r="I225" t="str">
            <v>Bradwell</v>
          </cell>
        </row>
        <row r="226">
          <cell r="A226" t="str">
            <v>PO12 3PT</v>
          </cell>
          <cell r="B226">
            <v>50.792558</v>
          </cell>
          <cell r="C226">
            <v>-1.1455360000000001</v>
          </cell>
          <cell r="D226" t="str">
            <v>E12000008</v>
          </cell>
          <cell r="E226" t="str">
            <v>South East</v>
          </cell>
          <cell r="F226" t="str">
            <v>E07000088</v>
          </cell>
          <cell r="G226" t="str">
            <v>Gosport</v>
          </cell>
          <cell r="H226" t="str">
            <v>E05014149</v>
          </cell>
          <cell r="I226" t="str">
            <v>Leesland &amp; Newtown</v>
          </cell>
        </row>
        <row r="227">
          <cell r="A227" t="str">
            <v>MK3 6GW</v>
          </cell>
          <cell r="B227">
            <v>52.000084999999999</v>
          </cell>
          <cell r="C227">
            <v>-0.74177999999999999</v>
          </cell>
          <cell r="D227" t="str">
            <v>E12000008</v>
          </cell>
          <cell r="E227" t="str">
            <v>South East</v>
          </cell>
          <cell r="F227" t="str">
            <v>E06000042</v>
          </cell>
          <cell r="G227" t="str">
            <v>Milton Keynes</v>
          </cell>
          <cell r="H227" t="str">
            <v>E05009407</v>
          </cell>
          <cell r="I227" t="str">
            <v>Bletchley Park</v>
          </cell>
        </row>
        <row r="228">
          <cell r="A228" t="str">
            <v>SP5 3EE</v>
          </cell>
          <cell r="B228">
            <v>51.037731000000001</v>
          </cell>
          <cell r="C228">
            <v>-1.7201360000000001</v>
          </cell>
          <cell r="D228" t="str">
            <v>E12000009</v>
          </cell>
          <cell r="E228" t="str">
            <v>South West</v>
          </cell>
          <cell r="F228" t="str">
            <v>E06000054</v>
          </cell>
          <cell r="G228" t="str">
            <v>Wiltshire</v>
          </cell>
          <cell r="H228" t="str">
            <v>E05013399</v>
          </cell>
          <cell r="I228" t="str">
            <v>Alderbury &amp; Whiteparish</v>
          </cell>
        </row>
        <row r="229">
          <cell r="A229" t="str">
            <v>SO15 1GG</v>
          </cell>
          <cell r="B229">
            <v>50.909165999999999</v>
          </cell>
          <cell r="C229">
            <v>-1.412067</v>
          </cell>
          <cell r="D229" t="str">
            <v>E12000008</v>
          </cell>
          <cell r="E229" t="str">
            <v>South East</v>
          </cell>
          <cell r="F229" t="str">
            <v>E06000045</v>
          </cell>
          <cell r="G229" t="str">
            <v>Southampton</v>
          </cell>
          <cell r="H229" t="str">
            <v>E05015490</v>
          </cell>
          <cell r="I229" t="str">
            <v>Banister &amp; Polygon</v>
          </cell>
        </row>
        <row r="230">
          <cell r="A230" t="str">
            <v>LU3 1JP</v>
          </cell>
          <cell r="B230">
            <v>51.891703</v>
          </cell>
          <cell r="C230">
            <v>-0.43171500000000002</v>
          </cell>
          <cell r="D230" t="str">
            <v>E12000006</v>
          </cell>
          <cell r="E230" t="str">
            <v>East of England</v>
          </cell>
          <cell r="F230" t="str">
            <v>E06000032</v>
          </cell>
          <cell r="G230" t="str">
            <v>Luton</v>
          </cell>
          <cell r="H230" t="str">
            <v>E05014737</v>
          </cell>
          <cell r="I230" t="str">
            <v>Biscot</v>
          </cell>
        </row>
        <row r="231">
          <cell r="A231" t="str">
            <v>SN8 1EP</v>
          </cell>
          <cell r="B231">
            <v>51.428165999999997</v>
          </cell>
          <cell r="C231">
            <v>-1.72685</v>
          </cell>
          <cell r="D231" t="str">
            <v>E12000009</v>
          </cell>
          <cell r="E231" t="str">
            <v>South West</v>
          </cell>
          <cell r="F231" t="str">
            <v>E06000054</v>
          </cell>
          <cell r="G231" t="str">
            <v>Wiltshire</v>
          </cell>
          <cell r="H231" t="str">
            <v>E05013443</v>
          </cell>
          <cell r="I231" t="str">
            <v>Marlborough East</v>
          </cell>
        </row>
        <row r="232">
          <cell r="A232" t="str">
            <v>HX4 9BF</v>
          </cell>
          <cell r="B232">
            <v>53.675927000000001</v>
          </cell>
          <cell r="C232">
            <v>-1.867839</v>
          </cell>
          <cell r="D232" t="str">
            <v>E12000003</v>
          </cell>
          <cell r="E232" t="str">
            <v>Yorkshire and The Humber</v>
          </cell>
          <cell r="F232" t="str">
            <v>E08000033</v>
          </cell>
          <cell r="G232" t="str">
            <v>Calderdale</v>
          </cell>
          <cell r="H232" t="str">
            <v>E05001374</v>
          </cell>
          <cell r="I232" t="str">
            <v>Greetland and Stainland</v>
          </cell>
        </row>
        <row r="233">
          <cell r="A233" t="str">
            <v>SO16 9GL</v>
          </cell>
          <cell r="B233">
            <v>50.930762000000001</v>
          </cell>
          <cell r="C233">
            <v>-1.4576769999999999</v>
          </cell>
          <cell r="D233" t="str">
            <v>E12000008</v>
          </cell>
          <cell r="E233" t="str">
            <v>South East</v>
          </cell>
          <cell r="F233" t="str">
            <v>E06000045</v>
          </cell>
          <cell r="G233" t="str">
            <v>Southampton</v>
          </cell>
          <cell r="H233" t="str">
            <v>E05015501</v>
          </cell>
          <cell r="I233" t="str">
            <v>Redbridge</v>
          </cell>
        </row>
        <row r="234">
          <cell r="A234" t="str">
            <v>MK42 9XJ</v>
          </cell>
          <cell r="B234">
            <v>52.118493000000001</v>
          </cell>
          <cell r="C234">
            <v>-0.464314</v>
          </cell>
          <cell r="D234" t="str">
            <v>E12000006</v>
          </cell>
          <cell r="E234" t="str">
            <v>East of England</v>
          </cell>
          <cell r="F234" t="str">
            <v>E06000055</v>
          </cell>
          <cell r="G234" t="str">
            <v>Bedford</v>
          </cell>
          <cell r="H234" t="str">
            <v>E05014495</v>
          </cell>
          <cell r="I234" t="str">
            <v>Cauldwell</v>
          </cell>
        </row>
        <row r="235">
          <cell r="A235" t="str">
            <v>LU6 1DE</v>
          </cell>
          <cell r="B235">
            <v>51.895215999999998</v>
          </cell>
          <cell r="C235">
            <v>-0.53767200000000004</v>
          </cell>
          <cell r="D235" t="str">
            <v>E12000006</v>
          </cell>
          <cell r="E235" t="str">
            <v>East of England</v>
          </cell>
          <cell r="F235" t="str">
            <v>E06000056</v>
          </cell>
          <cell r="G235" t="str">
            <v>Central Bedfordshire</v>
          </cell>
          <cell r="H235" t="str">
            <v>E05014405</v>
          </cell>
          <cell r="I235" t="str">
            <v>Dunstable North</v>
          </cell>
        </row>
        <row r="236">
          <cell r="A236" t="str">
            <v>LU6 1HF</v>
          </cell>
          <cell r="B236">
            <v>51.887318</v>
          </cell>
          <cell r="C236">
            <v>-0.52517400000000003</v>
          </cell>
          <cell r="D236" t="str">
            <v>E12000006</v>
          </cell>
          <cell r="E236" t="str">
            <v>East of England</v>
          </cell>
          <cell r="F236" t="str">
            <v>E06000056</v>
          </cell>
          <cell r="G236" t="str">
            <v>Central Bedfordshire</v>
          </cell>
          <cell r="H236" t="str">
            <v>E05014403</v>
          </cell>
          <cell r="I236" t="str">
            <v>Dunstable Central</v>
          </cell>
        </row>
        <row r="237">
          <cell r="A237" t="str">
            <v>SO15 5BA</v>
          </cell>
          <cell r="B237">
            <v>50.913024999999998</v>
          </cell>
          <cell r="C237">
            <v>-1.4160010000000001</v>
          </cell>
          <cell r="D237" t="str">
            <v>E12000008</v>
          </cell>
          <cell r="E237" t="str">
            <v>South East</v>
          </cell>
          <cell r="F237" t="str">
            <v>E06000045</v>
          </cell>
          <cell r="G237" t="str">
            <v>Southampton</v>
          </cell>
          <cell r="H237" t="str">
            <v>E05015490</v>
          </cell>
          <cell r="I237" t="str">
            <v>Banister &amp; Polygon</v>
          </cell>
        </row>
        <row r="238">
          <cell r="A238" t="str">
            <v>HR8 2ST</v>
          </cell>
          <cell r="B238">
            <v>52.026567999999997</v>
          </cell>
          <cell r="C238">
            <v>-2.4279980000000001</v>
          </cell>
          <cell r="D238" t="str">
            <v>E12000005</v>
          </cell>
          <cell r="E238" t="str">
            <v>West Midlands</v>
          </cell>
          <cell r="F238" t="str">
            <v>E06000019</v>
          </cell>
          <cell r="G238" t="str">
            <v>Herefordshire, County of</v>
          </cell>
          <cell r="H238" t="str">
            <v>E05009466</v>
          </cell>
          <cell r="I238" t="str">
            <v>Ledbury South</v>
          </cell>
        </row>
        <row r="239">
          <cell r="A239" t="str">
            <v>SO16 9GL</v>
          </cell>
          <cell r="B239">
            <v>50.930762000000001</v>
          </cell>
          <cell r="C239">
            <v>-1.4576769999999999</v>
          </cell>
          <cell r="D239" t="str">
            <v>E12000008</v>
          </cell>
          <cell r="E239" t="str">
            <v>South East</v>
          </cell>
          <cell r="F239" t="str">
            <v>E06000045</v>
          </cell>
          <cell r="G239" t="str">
            <v>Southampton</v>
          </cell>
          <cell r="H239" t="str">
            <v>E05015501</v>
          </cell>
          <cell r="I239" t="str">
            <v>Redbridge</v>
          </cell>
        </row>
        <row r="240">
          <cell r="A240" t="str">
            <v>B78 1TT</v>
          </cell>
          <cell r="B240">
            <v>52.601076999999997</v>
          </cell>
          <cell r="C240">
            <v>-1.6147899999999999</v>
          </cell>
          <cell r="D240" t="str">
            <v>E12000005</v>
          </cell>
          <cell r="E240" t="str">
            <v>West Midlands</v>
          </cell>
          <cell r="F240" t="str">
            <v>E07000218</v>
          </cell>
          <cell r="G240" t="str">
            <v>North Warwickshire</v>
          </cell>
          <cell r="H240" t="str">
            <v>E05007465</v>
          </cell>
          <cell r="I240" t="str">
            <v>Dordon</v>
          </cell>
        </row>
        <row r="241">
          <cell r="A241" t="str">
            <v>MK45 4DF</v>
          </cell>
          <cell r="B241">
            <v>52.011651999999998</v>
          </cell>
          <cell r="C241">
            <v>-0.43052600000000002</v>
          </cell>
          <cell r="D241" t="str">
            <v>E12000006</v>
          </cell>
          <cell r="E241" t="str">
            <v>East of England</v>
          </cell>
          <cell r="F241" t="str">
            <v>E06000056</v>
          </cell>
          <cell r="G241" t="str">
            <v>Central Bedfordshire</v>
          </cell>
          <cell r="H241" t="str">
            <v>E05014397</v>
          </cell>
          <cell r="I241" t="str">
            <v>Barton-le-Clay &amp; Silsoe</v>
          </cell>
        </row>
        <row r="242">
          <cell r="A242" t="str">
            <v>SN1 4AP</v>
          </cell>
          <cell r="B242">
            <v>51.556567000000001</v>
          </cell>
          <cell r="C242">
            <v>-1.799847</v>
          </cell>
          <cell r="D242" t="str">
            <v>E12000009</v>
          </cell>
          <cell r="E242" t="str">
            <v>South West</v>
          </cell>
          <cell r="F242" t="str">
            <v>E06000030</v>
          </cell>
          <cell r="G242" t="str">
            <v>Swindon</v>
          </cell>
          <cell r="H242" t="str">
            <v>E05008954</v>
          </cell>
          <cell r="I242" t="str">
            <v>Central</v>
          </cell>
        </row>
        <row r="243">
          <cell r="A243" t="str">
            <v>RH14 0GA</v>
          </cell>
          <cell r="B243">
            <v>51.077841999999997</v>
          </cell>
          <cell r="C243">
            <v>-0.52034899999999995</v>
          </cell>
          <cell r="D243" t="str">
            <v>E12000008</v>
          </cell>
          <cell r="E243" t="str">
            <v>South East</v>
          </cell>
          <cell r="F243" t="str">
            <v>E07000225</v>
          </cell>
          <cell r="G243" t="str">
            <v>Chichester</v>
          </cell>
          <cell r="H243" t="str">
            <v>E05011678</v>
          </cell>
          <cell r="I243" t="str">
            <v>Loxwood</v>
          </cell>
        </row>
        <row r="244">
          <cell r="A244" t="str">
            <v>LU5 5UP</v>
          </cell>
          <cell r="B244">
            <v>51.904480999999997</v>
          </cell>
          <cell r="C244">
            <v>-0.50220799999999999</v>
          </cell>
          <cell r="D244" t="str">
            <v>E12000006</v>
          </cell>
          <cell r="E244" t="str">
            <v>East of England</v>
          </cell>
          <cell r="F244" t="str">
            <v>E06000056</v>
          </cell>
          <cell r="G244" t="str">
            <v>Central Bedfordshire</v>
          </cell>
          <cell r="H244" t="str">
            <v>E05014413</v>
          </cell>
          <cell r="I244" t="str">
            <v>Houghton Regis West</v>
          </cell>
        </row>
        <row r="245">
          <cell r="A245" t="str">
            <v>SN4 0QT</v>
          </cell>
          <cell r="B245">
            <v>51.510897999999997</v>
          </cell>
          <cell r="C245">
            <v>-1.788591</v>
          </cell>
          <cell r="D245" t="str">
            <v>E12000009</v>
          </cell>
          <cell r="E245" t="str">
            <v>South West</v>
          </cell>
          <cell r="F245" t="str">
            <v>E06000030</v>
          </cell>
          <cell r="G245" t="str">
            <v>Swindon</v>
          </cell>
          <cell r="H245" t="str">
            <v>E05008972</v>
          </cell>
          <cell r="I245" t="str">
            <v>Wroughton and Wichelstowe</v>
          </cell>
        </row>
        <row r="246">
          <cell r="A246" t="str">
            <v>SO15 5BA</v>
          </cell>
          <cell r="B246">
            <v>50.913024999999998</v>
          </cell>
          <cell r="C246">
            <v>-1.4160010000000001</v>
          </cell>
          <cell r="D246" t="str">
            <v>E12000008</v>
          </cell>
          <cell r="E246" t="str">
            <v>South East</v>
          </cell>
          <cell r="F246" t="str">
            <v>E06000045</v>
          </cell>
          <cell r="G246" t="str">
            <v>Southampton</v>
          </cell>
          <cell r="H246" t="str">
            <v>E05015490</v>
          </cell>
          <cell r="I246" t="str">
            <v>Banister &amp; Polygon</v>
          </cell>
        </row>
        <row r="247">
          <cell r="A247" t="str">
            <v>SG18 0BP</v>
          </cell>
          <cell r="B247">
            <v>52.091690999999997</v>
          </cell>
          <cell r="C247">
            <v>-0.26663700000000001</v>
          </cell>
          <cell r="D247" t="str">
            <v>E12000006</v>
          </cell>
          <cell r="E247" t="str">
            <v>East of England</v>
          </cell>
          <cell r="F247" t="str">
            <v>E06000056</v>
          </cell>
          <cell r="G247" t="str">
            <v>Central Bedfordshire</v>
          </cell>
          <cell r="H247" t="str">
            <v>E05014399</v>
          </cell>
          <cell r="I247" t="str">
            <v>Biggleswade West</v>
          </cell>
        </row>
        <row r="248">
          <cell r="A248" t="str">
            <v>LE11 5XD</v>
          </cell>
          <cell r="B248">
            <v>52.77993</v>
          </cell>
          <cell r="C248">
            <v>-1.2321880000000001</v>
          </cell>
          <cell r="D248" t="str">
            <v>E12000004</v>
          </cell>
          <cell r="E248" t="str">
            <v>East Midlands</v>
          </cell>
          <cell r="F248" t="str">
            <v>E07000130</v>
          </cell>
          <cell r="G248" t="str">
            <v>Charnwood</v>
          </cell>
          <cell r="H248" t="str">
            <v>E05014670</v>
          </cell>
          <cell r="I248" t="str">
            <v>Dishley, Hathern &amp; Thorpe Acre</v>
          </cell>
        </row>
        <row r="249">
          <cell r="A249" t="str">
            <v>MK45 1XS</v>
          </cell>
          <cell r="B249">
            <v>52.014226000000001</v>
          </cell>
          <cell r="C249">
            <v>-0.499697</v>
          </cell>
          <cell r="D249" t="str">
            <v>E12000006</v>
          </cell>
          <cell r="E249" t="str">
            <v>East of England</v>
          </cell>
          <cell r="F249" t="str">
            <v>E06000056</v>
          </cell>
          <cell r="G249" t="str">
            <v>Central Bedfordshire</v>
          </cell>
          <cell r="H249" t="str">
            <v>E05014409</v>
          </cell>
          <cell r="I249" t="str">
            <v>Flitwick</v>
          </cell>
        </row>
        <row r="250">
          <cell r="A250" t="str">
            <v>BS30 6UZ</v>
          </cell>
          <cell r="B250">
            <v>51.432502999999997</v>
          </cell>
          <cell r="C250">
            <v>-2.4789270000000001</v>
          </cell>
          <cell r="D250" t="str">
            <v>E12000009</v>
          </cell>
          <cell r="E250" t="str">
            <v>South West</v>
          </cell>
          <cell r="F250" t="str">
            <v>E06000025</v>
          </cell>
          <cell r="G250" t="str">
            <v>South Gloucestershire</v>
          </cell>
          <cell r="H250" t="str">
            <v>E05012118</v>
          </cell>
          <cell r="I250" t="str">
            <v>Longwell Green</v>
          </cell>
        </row>
        <row r="251">
          <cell r="A251" t="str">
            <v>B67 7BU</v>
          </cell>
          <cell r="B251">
            <v>52.493156999999997</v>
          </cell>
          <cell r="C251">
            <v>-1.9732240000000001</v>
          </cell>
          <cell r="D251" t="str">
            <v>E12000005</v>
          </cell>
          <cell r="E251" t="str">
            <v>West Midlands</v>
          </cell>
          <cell r="F251" t="str">
            <v>E08000028</v>
          </cell>
          <cell r="G251" t="str">
            <v>Sandwell</v>
          </cell>
          <cell r="H251" t="str">
            <v>E05001277</v>
          </cell>
          <cell r="I251" t="str">
            <v>Smethwick</v>
          </cell>
        </row>
        <row r="252">
          <cell r="A252" t="str">
            <v>LE12 6BT</v>
          </cell>
          <cell r="B252">
            <v>52.805857000000003</v>
          </cell>
          <cell r="C252">
            <v>-1.100115</v>
          </cell>
          <cell r="D252" t="str">
            <v>E12000004</v>
          </cell>
          <cell r="E252" t="str">
            <v>East Midlands</v>
          </cell>
          <cell r="F252" t="str">
            <v>E07000130</v>
          </cell>
          <cell r="G252" t="str">
            <v>Charnwood</v>
          </cell>
          <cell r="H252" t="str">
            <v>E05014687</v>
          </cell>
          <cell r="I252" t="str">
            <v>The Wolds</v>
          </cell>
        </row>
        <row r="253">
          <cell r="A253" t="str">
            <v>SG18 0BP</v>
          </cell>
          <cell r="B253">
            <v>52.091690999999997</v>
          </cell>
          <cell r="C253">
            <v>-0.26663700000000001</v>
          </cell>
          <cell r="D253" t="str">
            <v>E12000006</v>
          </cell>
          <cell r="E253" t="str">
            <v>East of England</v>
          </cell>
          <cell r="F253" t="str">
            <v>E06000056</v>
          </cell>
          <cell r="G253" t="str">
            <v>Central Bedfordshire</v>
          </cell>
          <cell r="H253" t="str">
            <v>E05014399</v>
          </cell>
          <cell r="I253" t="str">
            <v>Biggleswade West</v>
          </cell>
        </row>
        <row r="254">
          <cell r="A254" t="str">
            <v>BS23 1PH</v>
          </cell>
          <cell r="B254">
            <v>51.349955000000001</v>
          </cell>
          <cell r="C254">
            <v>-2.9740069999999998</v>
          </cell>
          <cell r="D254" t="str">
            <v>E12000009</v>
          </cell>
          <cell r="E254" t="str">
            <v>South West</v>
          </cell>
          <cell r="F254" t="str">
            <v>E06000024</v>
          </cell>
          <cell r="G254" t="str">
            <v>North Somerset</v>
          </cell>
          <cell r="H254" t="str">
            <v>E05010298</v>
          </cell>
          <cell r="I254" t="str">
            <v>Weston-super-Mare Central</v>
          </cell>
        </row>
        <row r="255">
          <cell r="A255" t="str">
            <v>RH15 0AE</v>
          </cell>
          <cell r="B255">
            <v>50.951977999999997</v>
          </cell>
          <cell r="C255">
            <v>-0.11488</v>
          </cell>
          <cell r="D255" t="str">
            <v>E12000008</v>
          </cell>
          <cell r="E255" t="str">
            <v>South East</v>
          </cell>
          <cell r="F255" t="str">
            <v>E07000228</v>
          </cell>
          <cell r="G255" t="str">
            <v>Mid Sussex</v>
          </cell>
          <cell r="H255" t="str">
            <v>E05014711</v>
          </cell>
          <cell r="I255" t="str">
            <v>Burgess Hill Franklands</v>
          </cell>
        </row>
        <row r="256">
          <cell r="A256" t="str">
            <v>LE19 4RL</v>
          </cell>
          <cell r="B256">
            <v>52.587834999999998</v>
          </cell>
          <cell r="C256">
            <v>-1.213039</v>
          </cell>
          <cell r="D256" t="str">
            <v>E12000004</v>
          </cell>
          <cell r="E256" t="str">
            <v>East Midlands</v>
          </cell>
          <cell r="F256" t="str">
            <v>E07000129</v>
          </cell>
          <cell r="G256" t="str">
            <v>Blaby</v>
          </cell>
          <cell r="H256" t="str">
            <v>E05015265</v>
          </cell>
          <cell r="I256" t="str">
            <v>Enderby</v>
          </cell>
        </row>
        <row r="257">
          <cell r="A257" t="str">
            <v>BA9 9FA</v>
          </cell>
          <cell r="B257">
            <v>51.055427000000002</v>
          </cell>
          <cell r="C257">
            <v>-2.408722</v>
          </cell>
          <cell r="D257" t="str">
            <v>E12000009</v>
          </cell>
          <cell r="E257" t="str">
            <v>South West</v>
          </cell>
          <cell r="F257" t="str">
            <v>E06000066</v>
          </cell>
          <cell r="G257" t="str">
            <v>Somerset</v>
          </cell>
          <cell r="H257" t="str">
            <v>E05014389</v>
          </cell>
          <cell r="I257" t="str">
            <v>Wincanton &amp; Bruton</v>
          </cell>
        </row>
        <row r="258">
          <cell r="A258" t="str">
            <v>B69 4DX</v>
          </cell>
          <cell r="B258">
            <v>52.50273</v>
          </cell>
          <cell r="C258">
            <v>-2.0152269999999999</v>
          </cell>
          <cell r="D258" t="str">
            <v>E12000005</v>
          </cell>
          <cell r="E258" t="str">
            <v>West Midlands</v>
          </cell>
          <cell r="F258" t="str">
            <v>E08000028</v>
          </cell>
          <cell r="G258" t="str">
            <v>Sandwell</v>
          </cell>
          <cell r="H258" t="str">
            <v>E05001273</v>
          </cell>
          <cell r="I258" t="str">
            <v>Oldbury</v>
          </cell>
        </row>
        <row r="259">
          <cell r="A259" t="str">
            <v>BA14 6DG</v>
          </cell>
          <cell r="B259">
            <v>51.296351000000001</v>
          </cell>
          <cell r="C259">
            <v>-2.1711260000000001</v>
          </cell>
          <cell r="D259" t="str">
            <v>E12000009</v>
          </cell>
          <cell r="E259" t="str">
            <v>South West</v>
          </cell>
          <cell r="F259" t="str">
            <v>E06000054</v>
          </cell>
          <cell r="G259" t="str">
            <v>Wiltshire</v>
          </cell>
          <cell r="H259" t="str">
            <v>E05013471</v>
          </cell>
          <cell r="I259" t="str">
            <v>Southwick</v>
          </cell>
        </row>
        <row r="260">
          <cell r="A260" t="str">
            <v>BN27 2BZ</v>
          </cell>
          <cell r="B260">
            <v>50.856360000000002</v>
          </cell>
          <cell r="C260">
            <v>0.264488</v>
          </cell>
          <cell r="D260" t="str">
            <v>E12000008</v>
          </cell>
          <cell r="E260" t="str">
            <v>South East</v>
          </cell>
          <cell r="F260" t="str">
            <v>E07000065</v>
          </cell>
          <cell r="G260" t="str">
            <v>Wealden</v>
          </cell>
          <cell r="H260" t="str">
            <v>E05011640</v>
          </cell>
          <cell r="I260" t="str">
            <v>Hailsham East</v>
          </cell>
        </row>
        <row r="261">
          <cell r="A261" t="str">
            <v>SO16 4PW</v>
          </cell>
          <cell r="B261">
            <v>50.929160000000003</v>
          </cell>
          <cell r="C261">
            <v>-1.4498500000000001</v>
          </cell>
          <cell r="D261" t="str">
            <v>E12000008</v>
          </cell>
          <cell r="E261" t="str">
            <v>South East</v>
          </cell>
          <cell r="F261" t="str">
            <v>E06000045</v>
          </cell>
          <cell r="G261" t="str">
            <v>Southampton</v>
          </cell>
          <cell r="H261" t="str">
            <v>E05015501</v>
          </cell>
          <cell r="I261" t="str">
            <v>Redbridge</v>
          </cell>
        </row>
        <row r="262">
          <cell r="A262" t="str">
            <v>BN2 9NQ</v>
          </cell>
          <cell r="B262">
            <v>50.828812999999997</v>
          </cell>
          <cell r="C262">
            <v>-0.130524</v>
          </cell>
          <cell r="D262" t="str">
            <v>E12000008</v>
          </cell>
          <cell r="E262" t="str">
            <v>South East</v>
          </cell>
          <cell r="F262" t="str">
            <v>E06000043</v>
          </cell>
          <cell r="G262" t="str">
            <v>Brighton and Hove</v>
          </cell>
          <cell r="H262" t="str">
            <v>E05015403</v>
          </cell>
          <cell r="I262" t="str">
            <v>Hanover &amp; Elm Grove</v>
          </cell>
        </row>
        <row r="263">
          <cell r="A263" t="str">
            <v>SN3 3SD</v>
          </cell>
          <cell r="B263">
            <v>51.553351999999997</v>
          </cell>
          <cell r="C263">
            <v>-1.733703</v>
          </cell>
          <cell r="D263" t="str">
            <v>E12000009</v>
          </cell>
          <cell r="E263" t="str">
            <v>South West</v>
          </cell>
          <cell r="F263" t="str">
            <v>E06000030</v>
          </cell>
          <cell r="G263" t="str">
            <v>Swindon</v>
          </cell>
          <cell r="H263" t="str">
            <v>E05008960</v>
          </cell>
          <cell r="I263" t="str">
            <v>Liden, Eldene and Park South</v>
          </cell>
        </row>
        <row r="264">
          <cell r="A264" t="str">
            <v>SN3 3SD</v>
          </cell>
          <cell r="B264">
            <v>51.553351999999997</v>
          </cell>
          <cell r="C264">
            <v>-1.733703</v>
          </cell>
          <cell r="D264" t="str">
            <v>E12000009</v>
          </cell>
          <cell r="E264" t="str">
            <v>South West</v>
          </cell>
          <cell r="F264" t="str">
            <v>E06000030</v>
          </cell>
          <cell r="G264" t="str">
            <v>Swindon</v>
          </cell>
          <cell r="H264" t="str">
            <v>E05008960</v>
          </cell>
          <cell r="I264" t="str">
            <v>Liden, Eldene and Park South</v>
          </cell>
        </row>
        <row r="265">
          <cell r="A265" t="str">
            <v>LU6 1HF</v>
          </cell>
          <cell r="B265">
            <v>51.887318</v>
          </cell>
          <cell r="C265">
            <v>-0.52517400000000003</v>
          </cell>
          <cell r="D265" t="str">
            <v>E12000006</v>
          </cell>
          <cell r="E265" t="str">
            <v>East of England</v>
          </cell>
          <cell r="F265" t="str">
            <v>E06000056</v>
          </cell>
          <cell r="G265" t="str">
            <v>Central Bedfordshire</v>
          </cell>
          <cell r="H265" t="str">
            <v>E05014403</v>
          </cell>
          <cell r="I265" t="str">
            <v>Dunstable Central</v>
          </cell>
        </row>
        <row r="266">
          <cell r="A266" t="str">
            <v>SG18 0BP</v>
          </cell>
          <cell r="B266">
            <v>52.091690999999997</v>
          </cell>
          <cell r="C266">
            <v>-0.26663700000000001</v>
          </cell>
          <cell r="D266" t="str">
            <v>E12000006</v>
          </cell>
          <cell r="E266" t="str">
            <v>East of England</v>
          </cell>
          <cell r="F266" t="str">
            <v>E06000056</v>
          </cell>
          <cell r="G266" t="str">
            <v>Central Bedfordshire</v>
          </cell>
          <cell r="H266" t="str">
            <v>E05014399</v>
          </cell>
          <cell r="I266" t="str">
            <v>Biggleswade West</v>
          </cell>
        </row>
        <row r="267">
          <cell r="A267" t="str">
            <v>LU5 5TB</v>
          </cell>
          <cell r="B267">
            <v>51.902906000000002</v>
          </cell>
          <cell r="C267">
            <v>-0.50355399999999995</v>
          </cell>
          <cell r="D267" t="str">
            <v>E12000006</v>
          </cell>
          <cell r="E267" t="str">
            <v>East of England</v>
          </cell>
          <cell r="F267" t="str">
            <v>E06000056</v>
          </cell>
          <cell r="G267" t="str">
            <v>Central Bedfordshire</v>
          </cell>
          <cell r="H267" t="str">
            <v>E05014413</v>
          </cell>
          <cell r="I267" t="str">
            <v>Houghton Regis West</v>
          </cell>
        </row>
        <row r="268">
          <cell r="A268" t="str">
            <v>BN50 8TQ</v>
          </cell>
          <cell r="B268">
            <v>50.826327999999997</v>
          </cell>
          <cell r="C268">
            <v>-0.14079</v>
          </cell>
          <cell r="D268" t="str">
            <v>E12000008</v>
          </cell>
          <cell r="E268" t="str">
            <v>South East</v>
          </cell>
          <cell r="F268" t="str">
            <v>E06000043</v>
          </cell>
          <cell r="G268" t="str">
            <v>Brighton and Hove</v>
          </cell>
          <cell r="H268" t="str">
            <v>E05015415</v>
          </cell>
          <cell r="I268" t="str">
            <v>West Hill &amp; North Laine</v>
          </cell>
        </row>
        <row r="269">
          <cell r="A269" t="str">
            <v>MK12 5SJ</v>
          </cell>
          <cell r="B269">
            <v>52.062291000000002</v>
          </cell>
          <cell r="C269">
            <v>-0.81666899999999998</v>
          </cell>
          <cell r="D269" t="str">
            <v>E12000008</v>
          </cell>
          <cell r="E269" t="str">
            <v>South East</v>
          </cell>
          <cell r="F269" t="str">
            <v>E06000042</v>
          </cell>
          <cell r="G269" t="str">
            <v>Milton Keynes</v>
          </cell>
          <cell r="H269" t="str">
            <v>E05009423</v>
          </cell>
          <cell r="I269" t="str">
            <v>Wolverton</v>
          </cell>
        </row>
        <row r="270">
          <cell r="A270" t="str">
            <v>NG9 2SY</v>
          </cell>
          <cell r="B270">
            <v>52.938383999999999</v>
          </cell>
          <cell r="C270">
            <v>-1.209058</v>
          </cell>
          <cell r="D270" t="str">
            <v>E12000004</v>
          </cell>
          <cell r="E270" t="str">
            <v>East Midlands</v>
          </cell>
          <cell r="F270" t="str">
            <v>E06000018</v>
          </cell>
          <cell r="G270" t="str">
            <v>Nottingham</v>
          </cell>
          <cell r="H270" t="str">
            <v>E05012283</v>
          </cell>
          <cell r="I270" t="str">
            <v>Lenton &amp; Wollaton East</v>
          </cell>
        </row>
        <row r="271">
          <cell r="A271" t="str">
            <v>BA14 7JY</v>
          </cell>
          <cell r="B271">
            <v>51.321643999999999</v>
          </cell>
          <cell r="C271">
            <v>-2.1949700000000001</v>
          </cell>
          <cell r="D271" t="str">
            <v>E12000009</v>
          </cell>
          <cell r="E271" t="str">
            <v>South West</v>
          </cell>
          <cell r="F271" t="str">
            <v>E06000054</v>
          </cell>
          <cell r="G271" t="str">
            <v>Wiltshire</v>
          </cell>
          <cell r="H271" t="str">
            <v>E05013478</v>
          </cell>
          <cell r="I271" t="str">
            <v>Trowbridge Central</v>
          </cell>
        </row>
        <row r="272">
          <cell r="A272" t="str">
            <v>CV8 1GY</v>
          </cell>
          <cell r="B272">
            <v>52.331431000000002</v>
          </cell>
          <cell r="C272">
            <v>-1.57128</v>
          </cell>
          <cell r="D272" t="str">
            <v>E12000005</v>
          </cell>
          <cell r="E272" t="str">
            <v>West Midlands</v>
          </cell>
          <cell r="F272" t="str">
            <v>E07000222</v>
          </cell>
          <cell r="G272" t="str">
            <v>Warwick</v>
          </cell>
          <cell r="H272" t="str">
            <v>E05012620</v>
          </cell>
          <cell r="I272" t="str">
            <v>Kenilworth St John's</v>
          </cell>
        </row>
        <row r="273">
          <cell r="A273" t="str">
            <v>HR6 8LA</v>
          </cell>
          <cell r="B273">
            <v>52.223042999999997</v>
          </cell>
          <cell r="C273">
            <v>-2.742273</v>
          </cell>
          <cell r="D273" t="str">
            <v>E12000005</v>
          </cell>
          <cell r="E273" t="str">
            <v>West Midlands</v>
          </cell>
          <cell r="F273" t="str">
            <v>E06000019</v>
          </cell>
          <cell r="G273" t="str">
            <v>Herefordshire, County of</v>
          </cell>
          <cell r="H273" t="str">
            <v>E05009470</v>
          </cell>
          <cell r="I273" t="str">
            <v>Leominster South</v>
          </cell>
        </row>
        <row r="274">
          <cell r="A274" t="str">
            <v>SY1 3XY</v>
          </cell>
          <cell r="B274">
            <v>52.726607999999999</v>
          </cell>
          <cell r="C274">
            <v>-2.7492109999999998</v>
          </cell>
          <cell r="D274" t="str">
            <v>E12000005</v>
          </cell>
          <cell r="E274" t="str">
            <v>West Midlands</v>
          </cell>
          <cell r="F274" t="str">
            <v>E06000051</v>
          </cell>
          <cell r="G274" t="str">
            <v>Shropshire</v>
          </cell>
          <cell r="H274" t="str">
            <v>E05008139</v>
          </cell>
          <cell r="I274" t="str">
            <v>Bagley</v>
          </cell>
        </row>
        <row r="275">
          <cell r="A275" t="str">
            <v>LE19 4DJ</v>
          </cell>
          <cell r="B275">
            <v>52.615082999999998</v>
          </cell>
          <cell r="C275">
            <v>-1.2156009999999999</v>
          </cell>
          <cell r="D275" t="str">
            <v>E12000004</v>
          </cell>
          <cell r="E275" t="str">
            <v>East Midlands</v>
          </cell>
          <cell r="F275" t="str">
            <v>E07000129</v>
          </cell>
          <cell r="G275" t="str">
            <v>Blaby</v>
          </cell>
          <cell r="H275" t="str">
            <v>E05015273</v>
          </cell>
          <cell r="I275" t="str">
            <v>Leicester Forest &amp; Lubbesthorpe</v>
          </cell>
        </row>
        <row r="276">
          <cell r="A276" t="str">
            <v>BN23 7TS</v>
          </cell>
          <cell r="B276">
            <v>50.806255</v>
          </cell>
          <cell r="C276">
            <v>0.31306400000000001</v>
          </cell>
          <cell r="D276" t="str">
            <v>E12000008</v>
          </cell>
          <cell r="E276" t="str">
            <v>South East</v>
          </cell>
          <cell r="F276" t="str">
            <v>E07000061</v>
          </cell>
          <cell r="G276" t="str">
            <v>Eastbourne</v>
          </cell>
          <cell r="H276" t="str">
            <v>E05011576</v>
          </cell>
          <cell r="I276" t="str">
            <v>Langney</v>
          </cell>
        </row>
        <row r="277">
          <cell r="A277" t="str">
            <v>LE16 9FY</v>
          </cell>
          <cell r="B277">
            <v>52.470427000000001</v>
          </cell>
          <cell r="C277">
            <v>-0.94042099999999995</v>
          </cell>
          <cell r="D277" t="str">
            <v>E12000004</v>
          </cell>
          <cell r="E277" t="str">
            <v>East Midlands</v>
          </cell>
          <cell r="F277" t="str">
            <v>E07000131</v>
          </cell>
          <cell r="G277" t="str">
            <v>Harborough</v>
          </cell>
          <cell r="H277" t="str">
            <v>E05011978</v>
          </cell>
          <cell r="I277" t="str">
            <v>Market Harborough-Welland</v>
          </cell>
        </row>
        <row r="278">
          <cell r="A278" t="str">
            <v>SO14 0QW</v>
          </cell>
          <cell r="B278">
            <v>50.914523000000003</v>
          </cell>
          <cell r="C278">
            <v>-1.397518</v>
          </cell>
          <cell r="D278" t="str">
            <v>E12000008</v>
          </cell>
          <cell r="E278" t="str">
            <v>South East</v>
          </cell>
          <cell r="F278" t="str">
            <v>E06000045</v>
          </cell>
          <cell r="G278" t="str">
            <v>Southampton</v>
          </cell>
          <cell r="H278" t="str">
            <v>E05015493</v>
          </cell>
          <cell r="I278" t="str">
            <v>Bevois</v>
          </cell>
        </row>
        <row r="279">
          <cell r="A279" t="str">
            <v>TA19 0DE</v>
          </cell>
          <cell r="B279">
            <v>50.927424999999999</v>
          </cell>
          <cell r="C279">
            <v>-2.9094099999999998</v>
          </cell>
          <cell r="D279" t="str">
            <v>E12000009</v>
          </cell>
          <cell r="E279" t="str">
            <v>South West</v>
          </cell>
          <cell r="F279" t="str">
            <v>E06000066</v>
          </cell>
          <cell r="G279" t="str">
            <v>Somerset</v>
          </cell>
          <cell r="H279" t="str">
            <v>E05014366</v>
          </cell>
          <cell r="I279" t="str">
            <v>Ilminster</v>
          </cell>
        </row>
        <row r="280">
          <cell r="A280" t="str">
            <v>BN50 8TQ</v>
          </cell>
          <cell r="B280">
            <v>50.826327999999997</v>
          </cell>
          <cell r="C280">
            <v>-0.14079</v>
          </cell>
          <cell r="D280" t="str">
            <v>E12000008</v>
          </cell>
          <cell r="E280" t="str">
            <v>South East</v>
          </cell>
          <cell r="F280" t="str">
            <v>E06000043</v>
          </cell>
          <cell r="G280" t="str">
            <v>Brighton and Hove</v>
          </cell>
          <cell r="H280" t="str">
            <v>E05015415</v>
          </cell>
          <cell r="I280" t="str">
            <v>West Hill &amp; North Laine</v>
          </cell>
        </row>
        <row r="281">
          <cell r="A281" t="str">
            <v>SG18 0BP</v>
          </cell>
          <cell r="B281">
            <v>52.091690999999997</v>
          </cell>
          <cell r="C281">
            <v>-0.26663700000000001</v>
          </cell>
          <cell r="D281" t="str">
            <v>E12000006</v>
          </cell>
          <cell r="E281" t="str">
            <v>East of England</v>
          </cell>
          <cell r="F281" t="str">
            <v>E06000056</v>
          </cell>
          <cell r="G281" t="str">
            <v>Central Bedfordshire</v>
          </cell>
          <cell r="H281" t="str">
            <v>E05014399</v>
          </cell>
          <cell r="I281" t="str">
            <v>Biggleswade West</v>
          </cell>
        </row>
        <row r="282">
          <cell r="A282" t="str">
            <v>SN3 3PY</v>
          </cell>
          <cell r="B282">
            <v>51.563827000000003</v>
          </cell>
          <cell r="C282">
            <v>-1.741533</v>
          </cell>
          <cell r="D282" t="str">
            <v>E12000009</v>
          </cell>
          <cell r="E282" t="str">
            <v>South West</v>
          </cell>
          <cell r="F282" t="str">
            <v>E06000030</v>
          </cell>
          <cell r="G282" t="str">
            <v>Swindon</v>
          </cell>
          <cell r="H282" t="str">
            <v>E05008956</v>
          </cell>
          <cell r="I282" t="str">
            <v>Covingham and Dorcan</v>
          </cell>
        </row>
        <row r="283">
          <cell r="A283" t="str">
            <v>SN3 4FA</v>
          </cell>
          <cell r="B283">
            <v>51.588501999999998</v>
          </cell>
          <cell r="C283">
            <v>-1.7464759999999999</v>
          </cell>
          <cell r="D283" t="str">
            <v>E12000009</v>
          </cell>
          <cell r="E283" t="str">
            <v>South West</v>
          </cell>
          <cell r="F283" t="str">
            <v>E06000030</v>
          </cell>
          <cell r="G283" t="str">
            <v>Swindon</v>
          </cell>
          <cell r="H283" t="str">
            <v>E05008969</v>
          </cell>
          <cell r="I283" t="str">
            <v>St Margaret and South Marston</v>
          </cell>
        </row>
        <row r="284">
          <cell r="A284" t="str">
            <v>SN5 8RT</v>
          </cell>
          <cell r="B284">
            <v>51.550094999999999</v>
          </cell>
          <cell r="C284">
            <v>-1.841815</v>
          </cell>
          <cell r="D284" t="str">
            <v>E12000009</v>
          </cell>
          <cell r="E284" t="str">
            <v>South West</v>
          </cell>
          <cell r="F284" t="str">
            <v>E06000030</v>
          </cell>
          <cell r="G284" t="str">
            <v>Swindon</v>
          </cell>
          <cell r="H284" t="str">
            <v>E05008961</v>
          </cell>
          <cell r="I284" t="str">
            <v>Lydiard and Freshbrook</v>
          </cell>
        </row>
        <row r="285">
          <cell r="A285" t="str">
            <v>SO31 7FR</v>
          </cell>
          <cell r="B285">
            <v>50.872190000000003</v>
          </cell>
          <cell r="C285">
            <v>-1.2690049999999999</v>
          </cell>
          <cell r="D285" t="str">
            <v>E12000008</v>
          </cell>
          <cell r="E285" t="str">
            <v>South East</v>
          </cell>
          <cell r="F285" t="str">
            <v>E07000087</v>
          </cell>
          <cell r="G285" t="str">
            <v>Fareham</v>
          </cell>
          <cell r="H285" t="str">
            <v>E05004523</v>
          </cell>
          <cell r="I285" t="str">
            <v>Park Gate</v>
          </cell>
        </row>
        <row r="286">
          <cell r="A286" t="str">
            <v>PO12 3PT</v>
          </cell>
          <cell r="B286">
            <v>50.792558</v>
          </cell>
          <cell r="C286">
            <v>-1.1455360000000001</v>
          </cell>
          <cell r="D286" t="str">
            <v>E12000008</v>
          </cell>
          <cell r="E286" t="str">
            <v>South East</v>
          </cell>
          <cell r="F286" t="str">
            <v>E07000088</v>
          </cell>
          <cell r="G286" t="str">
            <v>Gosport</v>
          </cell>
          <cell r="H286" t="str">
            <v>E05014149</v>
          </cell>
          <cell r="I286" t="str">
            <v>Leesland &amp; Newtown</v>
          </cell>
        </row>
        <row r="287">
          <cell r="A287" t="str">
            <v>CM6 1US</v>
          </cell>
          <cell r="B287">
            <v>51.875633000000001</v>
          </cell>
          <cell r="C287">
            <v>0.35961399999999999</v>
          </cell>
          <cell r="D287" t="str">
            <v>E12000006</v>
          </cell>
          <cell r="E287" t="str">
            <v>East of England</v>
          </cell>
          <cell r="F287" t="str">
            <v>E07000077</v>
          </cell>
          <cell r="G287" t="str">
            <v>Uttlesford</v>
          </cell>
          <cell r="H287" t="str">
            <v>E05014489</v>
          </cell>
          <cell r="I287" t="str">
            <v>Great Dunmow North</v>
          </cell>
        </row>
        <row r="288">
          <cell r="A288" t="str">
            <v>SO15 3SA</v>
          </cell>
          <cell r="B288">
            <v>50.908982000000002</v>
          </cell>
          <cell r="C288">
            <v>-1.418498</v>
          </cell>
          <cell r="D288" t="str">
            <v>E12000008</v>
          </cell>
          <cell r="E288" t="str">
            <v>South East</v>
          </cell>
          <cell r="F288" t="str">
            <v>E06000045</v>
          </cell>
          <cell r="G288" t="str">
            <v>Southampton</v>
          </cell>
          <cell r="H288" t="str">
            <v>E05015496</v>
          </cell>
          <cell r="I288" t="str">
            <v>Freemantle</v>
          </cell>
        </row>
        <row r="289">
          <cell r="A289" t="str">
            <v>DY10 3FA</v>
          </cell>
          <cell r="B289">
            <v>52.373190999999998</v>
          </cell>
          <cell r="C289">
            <v>-2.2401089999999999</v>
          </cell>
          <cell r="D289" t="str">
            <v>E12000005</v>
          </cell>
          <cell r="E289" t="str">
            <v>West Midlands</v>
          </cell>
          <cell r="F289" t="str">
            <v>E07000239</v>
          </cell>
          <cell r="G289" t="str">
            <v>Wyre Forest</v>
          </cell>
          <cell r="H289" t="str">
            <v>E05010502</v>
          </cell>
          <cell r="I289" t="str">
            <v>Aggborough &amp; Spennells</v>
          </cell>
        </row>
        <row r="290">
          <cell r="A290" t="str">
            <v>MK42 9PG</v>
          </cell>
          <cell r="B290">
            <v>52.124603999999998</v>
          </cell>
          <cell r="C290">
            <v>-0.46732499999999999</v>
          </cell>
          <cell r="D290" t="str">
            <v>E12000006</v>
          </cell>
          <cell r="E290" t="str">
            <v>East of England</v>
          </cell>
          <cell r="F290" t="str">
            <v>E06000055</v>
          </cell>
          <cell r="G290" t="str">
            <v>Bedford</v>
          </cell>
          <cell r="H290" t="str">
            <v>E05014495</v>
          </cell>
          <cell r="I290" t="str">
            <v>Cauldwell</v>
          </cell>
        </row>
        <row r="291">
          <cell r="A291" t="str">
            <v>BH15 2LD</v>
          </cell>
          <cell r="B291">
            <v>50.724604999999997</v>
          </cell>
          <cell r="C291">
            <v>-1.9755240000000001</v>
          </cell>
          <cell r="D291" t="str">
            <v>E12000009</v>
          </cell>
          <cell r="E291" t="str">
            <v>South West</v>
          </cell>
          <cell r="F291" t="str">
            <v>E06000058</v>
          </cell>
          <cell r="G291" t="str">
            <v>Bournemouth, Christchurch and Poole</v>
          </cell>
          <cell r="H291" t="str">
            <v>E05012674</v>
          </cell>
          <cell r="I291" t="str">
            <v>Poole Town</v>
          </cell>
        </row>
        <row r="292">
          <cell r="A292" t="str">
            <v>BS23 1PH</v>
          </cell>
          <cell r="B292">
            <v>51.349955000000001</v>
          </cell>
          <cell r="C292">
            <v>-2.9740069999999998</v>
          </cell>
          <cell r="D292" t="str">
            <v>E12000009</v>
          </cell>
          <cell r="E292" t="str">
            <v>South West</v>
          </cell>
          <cell r="F292" t="str">
            <v>E06000024</v>
          </cell>
          <cell r="G292" t="str">
            <v>North Somerset</v>
          </cell>
          <cell r="H292" t="str">
            <v>E05010298</v>
          </cell>
          <cell r="I292" t="str">
            <v>Weston-super-Mare Central</v>
          </cell>
        </row>
        <row r="293">
          <cell r="A293" t="str">
            <v>B67 7AL</v>
          </cell>
          <cell r="B293">
            <v>52.493786</v>
          </cell>
          <cell r="C293">
            <v>-1.9753149999999999</v>
          </cell>
          <cell r="D293" t="str">
            <v>E12000005</v>
          </cell>
          <cell r="E293" t="str">
            <v>West Midlands</v>
          </cell>
          <cell r="F293" t="str">
            <v>E08000028</v>
          </cell>
          <cell r="G293" t="str">
            <v>Sandwell</v>
          </cell>
          <cell r="H293" t="str">
            <v>E05001277</v>
          </cell>
          <cell r="I293" t="str">
            <v>Smethwick</v>
          </cell>
        </row>
        <row r="294">
          <cell r="A294" t="str">
            <v>SN10 2FH</v>
          </cell>
          <cell r="B294">
            <v>51.358443000000001</v>
          </cell>
          <cell r="C294">
            <v>-1.98742</v>
          </cell>
          <cell r="D294" t="str">
            <v>E12000009</v>
          </cell>
          <cell r="E294" t="str">
            <v>South West</v>
          </cell>
          <cell r="F294" t="str">
            <v>E06000054</v>
          </cell>
          <cell r="G294" t="str">
            <v>Wiltshire</v>
          </cell>
          <cell r="H294" t="str">
            <v>E05013409</v>
          </cell>
          <cell r="I294" t="str">
            <v>Bromham, Rowde &amp; Roundway</v>
          </cell>
        </row>
        <row r="295">
          <cell r="A295" t="str">
            <v>SG18 0BP</v>
          </cell>
          <cell r="B295">
            <v>52.091690999999997</v>
          </cell>
          <cell r="C295">
            <v>-0.26663700000000001</v>
          </cell>
          <cell r="D295" t="str">
            <v>E12000006</v>
          </cell>
          <cell r="E295" t="str">
            <v>East of England</v>
          </cell>
          <cell r="F295" t="str">
            <v>E06000056</v>
          </cell>
          <cell r="G295" t="str">
            <v>Central Bedfordshire</v>
          </cell>
          <cell r="H295" t="str">
            <v>E05014399</v>
          </cell>
          <cell r="I295" t="str">
            <v>Biggleswade West</v>
          </cell>
        </row>
        <row r="296">
          <cell r="A296" t="str">
            <v>SO16 6SL</v>
          </cell>
          <cell r="B296">
            <v>50.932977000000001</v>
          </cell>
          <cell r="C296">
            <v>-1.42641</v>
          </cell>
          <cell r="D296" t="str">
            <v>E12000008</v>
          </cell>
          <cell r="E296" t="str">
            <v>South East</v>
          </cell>
          <cell r="F296" t="str">
            <v>E06000045</v>
          </cell>
          <cell r="G296" t="str">
            <v>Southampton</v>
          </cell>
          <cell r="H296" t="str">
            <v>E05015492</v>
          </cell>
          <cell r="I296" t="str">
            <v>Bassett</v>
          </cell>
        </row>
        <row r="297">
          <cell r="A297" t="str">
            <v>NN4 6GD</v>
          </cell>
          <cell r="B297">
            <v>52.207998000000003</v>
          </cell>
          <cell r="C297">
            <v>-0.86958999999999997</v>
          </cell>
          <cell r="D297" t="str">
            <v>E12000004</v>
          </cell>
          <cell r="E297" t="str">
            <v>East Midlands</v>
          </cell>
          <cell r="F297" t="str">
            <v>E06000062</v>
          </cell>
          <cell r="G297" t="str">
            <v>West Northamptonshire</v>
          </cell>
          <cell r="H297" t="str">
            <v>E05013262</v>
          </cell>
          <cell r="I297" t="str">
            <v>Nene Valley</v>
          </cell>
        </row>
        <row r="298">
          <cell r="A298" t="str">
            <v>CV2 2NF</v>
          </cell>
          <cell r="B298">
            <v>52.432070000000003</v>
          </cell>
          <cell r="C298">
            <v>-1.442045</v>
          </cell>
          <cell r="D298" t="str">
            <v>E12000005</v>
          </cell>
          <cell r="E298" t="str">
            <v>West Midlands</v>
          </cell>
          <cell r="F298" t="str">
            <v>E08000026</v>
          </cell>
          <cell r="G298" t="str">
            <v>Coventry</v>
          </cell>
          <cell r="H298" t="str">
            <v>E05001223</v>
          </cell>
          <cell r="I298" t="str">
            <v>Henley</v>
          </cell>
        </row>
        <row r="299">
          <cell r="A299" t="str">
            <v>LE8 0UZ</v>
          </cell>
          <cell r="B299">
            <v>52.540646000000002</v>
          </cell>
          <cell r="C299">
            <v>-1.007312</v>
          </cell>
          <cell r="D299" t="str">
            <v>E12000004</v>
          </cell>
          <cell r="E299" t="str">
            <v>East Midlands</v>
          </cell>
          <cell r="F299" t="str">
            <v>E07000131</v>
          </cell>
          <cell r="G299" t="str">
            <v>Harborough</v>
          </cell>
          <cell r="H299" t="str">
            <v>E05011971</v>
          </cell>
          <cell r="I299" t="str">
            <v>Kibworths</v>
          </cell>
        </row>
        <row r="300">
          <cell r="A300" t="str">
            <v>TA20 1BF</v>
          </cell>
          <cell r="B300">
            <v>50.880063</v>
          </cell>
          <cell r="C300">
            <v>-2.9541110000000002</v>
          </cell>
          <cell r="D300" t="str">
            <v>E12000009</v>
          </cell>
          <cell r="E300" t="str">
            <v>South West</v>
          </cell>
          <cell r="F300" t="str">
            <v>E06000066</v>
          </cell>
          <cell r="G300" t="str">
            <v>Somerset</v>
          </cell>
          <cell r="H300" t="str">
            <v>E05014351</v>
          </cell>
          <cell r="I300" t="str">
            <v>Chard North</v>
          </cell>
        </row>
        <row r="301">
          <cell r="A301" t="str">
            <v>CV47 1GJ</v>
          </cell>
          <cell r="B301">
            <v>52.248815</v>
          </cell>
          <cell r="C301">
            <v>-1.3812</v>
          </cell>
          <cell r="D301" t="str">
            <v>E12000005</v>
          </cell>
          <cell r="E301" t="str">
            <v>West Midlands</v>
          </cell>
          <cell r="F301" t="str">
            <v>E07000221</v>
          </cell>
          <cell r="G301" t="str">
            <v>Stratford-on-Avon</v>
          </cell>
          <cell r="H301" t="str">
            <v>E05015125</v>
          </cell>
          <cell r="I301" t="str">
            <v>Southam South</v>
          </cell>
        </row>
        <row r="302">
          <cell r="A302" t="str">
            <v>SO15 1GG</v>
          </cell>
          <cell r="B302">
            <v>50.909165999999999</v>
          </cell>
          <cell r="C302">
            <v>-1.412067</v>
          </cell>
          <cell r="D302" t="str">
            <v>E12000008</v>
          </cell>
          <cell r="E302" t="str">
            <v>South East</v>
          </cell>
          <cell r="F302" t="str">
            <v>E06000045</v>
          </cell>
          <cell r="G302" t="str">
            <v>Southampton</v>
          </cell>
          <cell r="H302" t="str">
            <v>E05015490</v>
          </cell>
          <cell r="I302" t="str">
            <v>Banister &amp; Polygon</v>
          </cell>
        </row>
        <row r="303">
          <cell r="A303" t="str">
            <v>LU6 1HF</v>
          </cell>
          <cell r="B303">
            <v>51.887318</v>
          </cell>
          <cell r="C303">
            <v>-0.52517400000000003</v>
          </cell>
          <cell r="D303" t="str">
            <v>E12000006</v>
          </cell>
          <cell r="E303" t="str">
            <v>East of England</v>
          </cell>
          <cell r="F303" t="str">
            <v>E06000056</v>
          </cell>
          <cell r="G303" t="str">
            <v>Central Bedfordshire</v>
          </cell>
          <cell r="H303" t="str">
            <v>E05014403</v>
          </cell>
          <cell r="I303" t="str">
            <v>Dunstable Central</v>
          </cell>
        </row>
        <row r="304">
          <cell r="A304" t="str">
            <v>LU6 1HF</v>
          </cell>
          <cell r="B304">
            <v>51.887318</v>
          </cell>
          <cell r="C304">
            <v>-0.52517400000000003</v>
          </cell>
          <cell r="D304" t="str">
            <v>E12000006</v>
          </cell>
          <cell r="E304" t="str">
            <v>East of England</v>
          </cell>
          <cell r="F304" t="str">
            <v>E06000056</v>
          </cell>
          <cell r="G304" t="str">
            <v>Central Bedfordshire</v>
          </cell>
          <cell r="H304" t="str">
            <v>E05014403</v>
          </cell>
          <cell r="I304" t="str">
            <v>Dunstable Central</v>
          </cell>
        </row>
        <row r="305">
          <cell r="A305" t="str">
            <v>MK42 7NZ</v>
          </cell>
          <cell r="B305">
            <v>52.120486999999997</v>
          </cell>
          <cell r="C305">
            <v>-0.47922500000000001</v>
          </cell>
          <cell r="D305" t="str">
            <v>E12000006</v>
          </cell>
          <cell r="E305" t="str">
            <v>East of England</v>
          </cell>
          <cell r="F305" t="str">
            <v>E06000055</v>
          </cell>
          <cell r="G305" t="str">
            <v>Bedford</v>
          </cell>
          <cell r="H305" t="str">
            <v>E05014504</v>
          </cell>
          <cell r="I305" t="str">
            <v>Kempston Central &amp; East</v>
          </cell>
        </row>
        <row r="306">
          <cell r="A306" t="str">
            <v>SG16 6GR</v>
          </cell>
          <cell r="B306">
            <v>52.008006000000002</v>
          </cell>
          <cell r="C306">
            <v>-0.31243500000000002</v>
          </cell>
          <cell r="D306" t="str">
            <v>E12000006</v>
          </cell>
          <cell r="E306" t="str">
            <v>East of England</v>
          </cell>
          <cell r="F306" t="str">
            <v>E06000056</v>
          </cell>
          <cell r="G306" t="str">
            <v>Central Bedfordshire</v>
          </cell>
          <cell r="H306" t="str">
            <v>E05014401</v>
          </cell>
          <cell r="I306" t="str">
            <v>Clifton, Henlow &amp; Langford</v>
          </cell>
        </row>
        <row r="307">
          <cell r="A307" t="str">
            <v>LS16 6FQ</v>
          </cell>
          <cell r="B307">
            <v>53.846226000000001</v>
          </cell>
          <cell r="C307">
            <v>-1.615442</v>
          </cell>
          <cell r="D307" t="str">
            <v>E12000003</v>
          </cell>
          <cell r="E307" t="str">
            <v>Yorkshire and The Humber</v>
          </cell>
          <cell r="F307" t="str">
            <v>E08000035</v>
          </cell>
          <cell r="G307" t="str">
            <v>Leeds</v>
          </cell>
          <cell r="H307" t="str">
            <v>E05011413</v>
          </cell>
          <cell r="I307" t="str">
            <v>Weetwood</v>
          </cell>
        </row>
        <row r="308">
          <cell r="A308" t="str">
            <v>BN13 2HH</v>
          </cell>
          <cell r="B308">
            <v>50.835864999999998</v>
          </cell>
          <cell r="C308">
            <v>-0.40235300000000002</v>
          </cell>
          <cell r="D308" t="str">
            <v>E12000008</v>
          </cell>
          <cell r="E308" t="str">
            <v>South East</v>
          </cell>
          <cell r="F308" t="str">
            <v>E07000229</v>
          </cell>
          <cell r="G308" t="str">
            <v>Worthing</v>
          </cell>
          <cell r="H308" t="str">
            <v>E05007704</v>
          </cell>
          <cell r="I308" t="str">
            <v>Salvington</v>
          </cell>
        </row>
        <row r="309">
          <cell r="A309" t="str">
            <v>HR6 8PH</v>
          </cell>
          <cell r="B309">
            <v>52.22316</v>
          </cell>
          <cell r="C309">
            <v>-2.7437529999999999</v>
          </cell>
          <cell r="D309" t="str">
            <v>E12000005</v>
          </cell>
          <cell r="E309" t="str">
            <v>West Midlands</v>
          </cell>
          <cell r="F309" t="str">
            <v>E06000019</v>
          </cell>
          <cell r="G309" t="str">
            <v>Herefordshire, County of</v>
          </cell>
          <cell r="H309" t="str">
            <v>E05009470</v>
          </cell>
          <cell r="I309" t="str">
            <v>Leominster South</v>
          </cell>
        </row>
        <row r="310">
          <cell r="A310" t="str">
            <v>BA21 4NX</v>
          </cell>
          <cell r="B310">
            <v>50.947771000000003</v>
          </cell>
          <cell r="C310">
            <v>-2.6235780000000002</v>
          </cell>
          <cell r="D310" t="str">
            <v>E12000009</v>
          </cell>
          <cell r="E310" t="str">
            <v>South West</v>
          </cell>
          <cell r="F310" t="str">
            <v>E06000066</v>
          </cell>
          <cell r="G310" t="str">
            <v>Somerset</v>
          </cell>
          <cell r="H310" t="str">
            <v>E05014390</v>
          </cell>
          <cell r="I310" t="str">
            <v>Yeovil Central</v>
          </cell>
        </row>
        <row r="311">
          <cell r="A311" t="str">
            <v>RH12 3EW</v>
          </cell>
          <cell r="B311">
            <v>51.091942000000003</v>
          </cell>
          <cell r="C311">
            <v>-0.44407200000000002</v>
          </cell>
          <cell r="D311" t="str">
            <v>E12000008</v>
          </cell>
          <cell r="E311" t="str">
            <v>South East</v>
          </cell>
          <cell r="F311" t="str">
            <v>E07000227</v>
          </cell>
          <cell r="G311" t="str">
            <v>Horsham</v>
          </cell>
          <cell r="H311" t="str">
            <v>E05011827</v>
          </cell>
          <cell r="I311" t="str">
            <v>Rudgwick</v>
          </cell>
        </row>
        <row r="312">
          <cell r="A312" t="str">
            <v>CV11 6AF</v>
          </cell>
          <cell r="B312">
            <v>52.543374999999997</v>
          </cell>
          <cell r="C312">
            <v>-1.442056</v>
          </cell>
          <cell r="D312" t="str">
            <v>E12000005</v>
          </cell>
          <cell r="E312" t="str">
            <v>West Midlands</v>
          </cell>
          <cell r="F312" t="str">
            <v>E07000219</v>
          </cell>
          <cell r="G312" t="str">
            <v>Nuneaton and Bedworth</v>
          </cell>
          <cell r="H312" t="str">
            <v>E05007488</v>
          </cell>
          <cell r="I312" t="str">
            <v>Weddington</v>
          </cell>
        </row>
        <row r="313">
          <cell r="A313" t="str">
            <v>SN14 0QZ</v>
          </cell>
          <cell r="B313">
            <v>51.462592999999998</v>
          </cell>
          <cell r="C313">
            <v>-2.1249090000000002</v>
          </cell>
          <cell r="D313" t="str">
            <v>E12000009</v>
          </cell>
          <cell r="E313" t="str">
            <v>South West</v>
          </cell>
          <cell r="F313" t="str">
            <v>E06000054</v>
          </cell>
          <cell r="G313" t="str">
            <v>Wiltshire</v>
          </cell>
          <cell r="H313" t="str">
            <v>E05013420</v>
          </cell>
          <cell r="I313" t="str">
            <v>Chippenham Lowden &amp; Rowden</v>
          </cell>
        </row>
        <row r="314">
          <cell r="A314" t="str">
            <v>PE7 3WN</v>
          </cell>
          <cell r="B314">
            <v>52.509318999999998</v>
          </cell>
          <cell r="C314">
            <v>-0.26305299999999998</v>
          </cell>
          <cell r="D314" t="str">
            <v>E12000006</v>
          </cell>
          <cell r="E314" t="str">
            <v>East of England</v>
          </cell>
          <cell r="F314" t="str">
            <v>E07000011</v>
          </cell>
          <cell r="G314" t="str">
            <v>Huntingdonshire</v>
          </cell>
          <cell r="H314" t="str">
            <v>E05011281</v>
          </cell>
          <cell r="I314" t="str">
            <v>Yaxley</v>
          </cell>
        </row>
        <row r="315">
          <cell r="A315" t="str">
            <v>TA2 7PJ</v>
          </cell>
          <cell r="B315">
            <v>51.025742000000001</v>
          </cell>
          <cell r="C315">
            <v>-3.101359</v>
          </cell>
          <cell r="D315" t="str">
            <v>E12000009</v>
          </cell>
          <cell r="E315" t="str">
            <v>South West</v>
          </cell>
          <cell r="F315" t="str">
            <v>E06000066</v>
          </cell>
          <cell r="G315" t="str">
            <v>Somerset</v>
          </cell>
          <cell r="H315" t="str">
            <v>E05014383</v>
          </cell>
          <cell r="I315" t="str">
            <v>Taunton North</v>
          </cell>
        </row>
        <row r="316">
          <cell r="A316" t="str">
            <v>BN22 8LF</v>
          </cell>
          <cell r="B316">
            <v>50.775844999999997</v>
          </cell>
          <cell r="C316">
            <v>0.28803000000000001</v>
          </cell>
          <cell r="D316" t="str">
            <v>E12000008</v>
          </cell>
          <cell r="E316" t="str">
            <v>South East</v>
          </cell>
          <cell r="F316" t="str">
            <v>E07000061</v>
          </cell>
          <cell r="G316" t="str">
            <v>Eastbourne</v>
          </cell>
          <cell r="H316" t="str">
            <v>E05011574</v>
          </cell>
          <cell r="I316" t="str">
            <v>Devonshire</v>
          </cell>
        </row>
        <row r="317">
          <cell r="A317" t="str">
            <v>WR2 5UT</v>
          </cell>
          <cell r="B317">
            <v>52.188709000000003</v>
          </cell>
          <cell r="C317">
            <v>-2.261158</v>
          </cell>
          <cell r="D317" t="str">
            <v>E12000005</v>
          </cell>
          <cell r="E317" t="str">
            <v>West Midlands</v>
          </cell>
          <cell r="F317" t="str">
            <v>E07000237</v>
          </cell>
          <cell r="G317" t="str">
            <v>Worcester</v>
          </cell>
          <cell r="H317" t="str">
            <v>E05007882</v>
          </cell>
          <cell r="I317" t="str">
            <v>Bedwardine</v>
          </cell>
        </row>
        <row r="318">
          <cell r="A318" t="str">
            <v>MK42 0TE</v>
          </cell>
          <cell r="B318">
            <v>52.109330999999997</v>
          </cell>
          <cell r="C318">
            <v>-0.430925</v>
          </cell>
          <cell r="D318" t="str">
            <v>E12000006</v>
          </cell>
          <cell r="E318" t="str">
            <v>East of England</v>
          </cell>
          <cell r="F318" t="str">
            <v>E06000055</v>
          </cell>
          <cell r="G318" t="str">
            <v>Bedford</v>
          </cell>
          <cell r="H318" t="str">
            <v>E05014515</v>
          </cell>
          <cell r="I318" t="str">
            <v>Shortstown</v>
          </cell>
        </row>
        <row r="319">
          <cell r="A319" t="str">
            <v>SN10 1NF</v>
          </cell>
          <cell r="B319">
            <v>51.349617000000002</v>
          </cell>
          <cell r="C319">
            <v>-1.991881</v>
          </cell>
          <cell r="D319" t="str">
            <v>E12000009</v>
          </cell>
          <cell r="E319" t="str">
            <v>South West</v>
          </cell>
          <cell r="F319" t="str">
            <v>E06000054</v>
          </cell>
          <cell r="G319" t="str">
            <v>Wiltshire</v>
          </cell>
          <cell r="H319" t="str">
            <v>E05013431</v>
          </cell>
          <cell r="I319" t="str">
            <v>Devizes South</v>
          </cell>
        </row>
        <row r="320">
          <cell r="A320" t="str">
            <v>B90 4FG</v>
          </cell>
          <cell r="B320">
            <v>52.393585999999999</v>
          </cell>
          <cell r="C320">
            <v>-1.8174619999999999</v>
          </cell>
          <cell r="D320" t="str">
            <v>E12000005</v>
          </cell>
          <cell r="E320" t="str">
            <v>West Midlands</v>
          </cell>
          <cell r="F320" t="str">
            <v>E08000029</v>
          </cell>
          <cell r="G320" t="str">
            <v>Solihull</v>
          </cell>
          <cell r="H320" t="str">
            <v>E05001297</v>
          </cell>
          <cell r="I320" t="str">
            <v>Shirley South</v>
          </cell>
        </row>
        <row r="321">
          <cell r="A321" t="str">
            <v>SG4 0AF</v>
          </cell>
          <cell r="B321">
            <v>51.959679999999999</v>
          </cell>
          <cell r="C321">
            <v>-0.26636300000000002</v>
          </cell>
          <cell r="D321" t="str">
            <v>E12000006</v>
          </cell>
          <cell r="E321" t="str">
            <v>East of England</v>
          </cell>
          <cell r="F321" t="str">
            <v>E07000099</v>
          </cell>
          <cell r="G321" t="str">
            <v>North Hertfordshire</v>
          </cell>
          <cell r="H321" t="str">
            <v>E05004768</v>
          </cell>
          <cell r="I321" t="str">
            <v>Hitchin Bearton</v>
          </cell>
        </row>
        <row r="322">
          <cell r="A322" t="str">
            <v>HR6 8AG</v>
          </cell>
          <cell r="B322">
            <v>52.222734000000003</v>
          </cell>
          <cell r="C322">
            <v>-2.7356940000000001</v>
          </cell>
          <cell r="D322" t="str">
            <v>E12000005</v>
          </cell>
          <cell r="E322" t="str">
            <v>West Midlands</v>
          </cell>
          <cell r="F322" t="str">
            <v>E06000019</v>
          </cell>
          <cell r="G322" t="str">
            <v>Herefordshire, County of</v>
          </cell>
          <cell r="H322" t="str">
            <v>E05009468</v>
          </cell>
          <cell r="I322" t="str">
            <v>Leominster East</v>
          </cell>
        </row>
        <row r="323">
          <cell r="A323" t="str">
            <v>LU5 5TE</v>
          </cell>
          <cell r="B323">
            <v>51.903671000000003</v>
          </cell>
          <cell r="C323">
            <v>-0.50501099999999999</v>
          </cell>
          <cell r="D323" t="str">
            <v>E12000006</v>
          </cell>
          <cell r="E323" t="str">
            <v>East of England</v>
          </cell>
          <cell r="F323" t="str">
            <v>E06000056</v>
          </cell>
          <cell r="G323" t="str">
            <v>Central Bedfordshire</v>
          </cell>
          <cell r="H323" t="str">
            <v>E05014413</v>
          </cell>
          <cell r="I323" t="str">
            <v>Houghton Regis West</v>
          </cell>
        </row>
        <row r="324">
          <cell r="A324" t="str">
            <v>DY8 4HY</v>
          </cell>
          <cell r="B324">
            <v>52.461337</v>
          </cell>
          <cell r="C324">
            <v>-2.140844</v>
          </cell>
          <cell r="D324" t="str">
            <v>E12000005</v>
          </cell>
          <cell r="E324" t="str">
            <v>West Midlands</v>
          </cell>
          <cell r="F324" t="str">
            <v>E08000027</v>
          </cell>
          <cell r="G324" t="str">
            <v>Dudley</v>
          </cell>
          <cell r="H324" t="str">
            <v>E05001236</v>
          </cell>
          <cell r="I324" t="str">
            <v>Amblecote</v>
          </cell>
        </row>
        <row r="325">
          <cell r="A325" t="str">
            <v>BN50 8TQ</v>
          </cell>
          <cell r="B325">
            <v>50.826327999999997</v>
          </cell>
          <cell r="C325">
            <v>-0.14079</v>
          </cell>
          <cell r="D325" t="str">
            <v>E12000008</v>
          </cell>
          <cell r="E325" t="str">
            <v>South East</v>
          </cell>
          <cell r="F325" t="str">
            <v>E06000043</v>
          </cell>
          <cell r="G325" t="str">
            <v>Brighton and Hove</v>
          </cell>
          <cell r="H325" t="str">
            <v>E05015415</v>
          </cell>
          <cell r="I325" t="str">
            <v>West Hill &amp; North Laine</v>
          </cell>
        </row>
        <row r="326">
          <cell r="A326" t="str">
            <v>BN50 8TQ</v>
          </cell>
          <cell r="B326">
            <v>50.826327999999997</v>
          </cell>
          <cell r="C326">
            <v>-0.14079</v>
          </cell>
          <cell r="D326" t="str">
            <v>E12000008</v>
          </cell>
          <cell r="E326" t="str">
            <v>South East</v>
          </cell>
          <cell r="F326" t="str">
            <v>E06000043</v>
          </cell>
          <cell r="G326" t="str">
            <v>Brighton and Hove</v>
          </cell>
          <cell r="H326" t="str">
            <v>E05015415</v>
          </cell>
          <cell r="I326" t="str">
            <v>West Hill &amp; North Laine</v>
          </cell>
        </row>
        <row r="327">
          <cell r="A327" t="str">
            <v>HR8 2ST</v>
          </cell>
          <cell r="B327">
            <v>52.026567999999997</v>
          </cell>
          <cell r="C327">
            <v>-2.4279980000000001</v>
          </cell>
          <cell r="D327" t="str">
            <v>E12000005</v>
          </cell>
          <cell r="E327" t="str">
            <v>West Midlands</v>
          </cell>
          <cell r="F327" t="str">
            <v>E06000019</v>
          </cell>
          <cell r="G327" t="str">
            <v>Herefordshire, County of</v>
          </cell>
          <cell r="H327" t="str">
            <v>E05009466</v>
          </cell>
          <cell r="I327" t="str">
            <v>Ledbury South</v>
          </cell>
        </row>
        <row r="328">
          <cell r="A328" t="str">
            <v>SG18 0BP</v>
          </cell>
          <cell r="B328">
            <v>52.091690999999997</v>
          </cell>
          <cell r="C328">
            <v>-0.26663700000000001</v>
          </cell>
          <cell r="D328" t="str">
            <v>E12000006</v>
          </cell>
          <cell r="E328" t="str">
            <v>East of England</v>
          </cell>
          <cell r="F328" t="str">
            <v>E06000056</v>
          </cell>
          <cell r="G328" t="str">
            <v>Central Bedfordshire</v>
          </cell>
          <cell r="H328" t="str">
            <v>E05014399</v>
          </cell>
          <cell r="I328" t="str">
            <v>Biggleswade West</v>
          </cell>
        </row>
        <row r="329">
          <cell r="A329" t="str">
            <v>GL7 1WP</v>
          </cell>
          <cell r="B329">
            <v>51.703057000000001</v>
          </cell>
          <cell r="C329">
            <v>-1.9545779999999999</v>
          </cell>
          <cell r="D329" t="str">
            <v>E12000009</v>
          </cell>
          <cell r="E329" t="str">
            <v>South West</v>
          </cell>
          <cell r="F329" t="str">
            <v>E07000079</v>
          </cell>
          <cell r="G329" t="str">
            <v>Cotswold</v>
          </cell>
          <cell r="H329" t="str">
            <v>E05010717</v>
          </cell>
          <cell r="I329" t="str">
            <v>Siddington &amp; Cerney Rural</v>
          </cell>
        </row>
        <row r="330">
          <cell r="A330" t="str">
            <v>SG18 0BP</v>
          </cell>
          <cell r="B330">
            <v>52.091690999999997</v>
          </cell>
          <cell r="C330">
            <v>-0.26663700000000001</v>
          </cell>
          <cell r="D330" t="str">
            <v>E12000006</v>
          </cell>
          <cell r="E330" t="str">
            <v>East of England</v>
          </cell>
          <cell r="F330" t="str">
            <v>E06000056</v>
          </cell>
          <cell r="G330" t="str">
            <v>Central Bedfordshire</v>
          </cell>
          <cell r="H330" t="str">
            <v>E05014399</v>
          </cell>
          <cell r="I330" t="str">
            <v>Biggleswade West</v>
          </cell>
        </row>
        <row r="331">
          <cell r="A331" t="str">
            <v>SN5 8RT</v>
          </cell>
          <cell r="B331">
            <v>51.550094999999999</v>
          </cell>
          <cell r="C331">
            <v>-1.841815</v>
          </cell>
          <cell r="D331" t="str">
            <v>E12000009</v>
          </cell>
          <cell r="E331" t="str">
            <v>South West</v>
          </cell>
          <cell r="F331" t="str">
            <v>E06000030</v>
          </cell>
          <cell r="G331" t="str">
            <v>Swindon</v>
          </cell>
          <cell r="H331" t="str">
            <v>E05008961</v>
          </cell>
          <cell r="I331" t="str">
            <v>Lydiard and Freshbrook</v>
          </cell>
        </row>
        <row r="332">
          <cell r="A332" t="str">
            <v>SN4 0QT</v>
          </cell>
          <cell r="B332">
            <v>51.510897999999997</v>
          </cell>
          <cell r="C332">
            <v>-1.788591</v>
          </cell>
          <cell r="D332" t="str">
            <v>E12000009</v>
          </cell>
          <cell r="E332" t="str">
            <v>South West</v>
          </cell>
          <cell r="F332" t="str">
            <v>E06000030</v>
          </cell>
          <cell r="G332" t="str">
            <v>Swindon</v>
          </cell>
          <cell r="H332" t="str">
            <v>E05008972</v>
          </cell>
          <cell r="I332" t="str">
            <v>Wroughton and Wichelstowe</v>
          </cell>
        </row>
        <row r="333">
          <cell r="A333" t="str">
            <v>SN5 8RT</v>
          </cell>
          <cell r="B333">
            <v>51.550094999999999</v>
          </cell>
          <cell r="C333">
            <v>-1.841815</v>
          </cell>
          <cell r="D333" t="str">
            <v>E12000009</v>
          </cell>
          <cell r="E333" t="str">
            <v>South West</v>
          </cell>
          <cell r="F333" t="str">
            <v>E06000030</v>
          </cell>
          <cell r="G333" t="str">
            <v>Swindon</v>
          </cell>
          <cell r="H333" t="str">
            <v>E05008961</v>
          </cell>
          <cell r="I333" t="str">
            <v>Lydiard and Freshbrook</v>
          </cell>
        </row>
        <row r="334">
          <cell r="A334" t="str">
            <v>HD2 1GU</v>
          </cell>
          <cell r="B334">
            <v>53.671849999999999</v>
          </cell>
          <cell r="C334">
            <v>-1.769102</v>
          </cell>
          <cell r="D334" t="str">
            <v>E12000003</v>
          </cell>
          <cell r="E334" t="str">
            <v>Yorkshire and The Humber</v>
          </cell>
          <cell r="F334" t="str">
            <v>E08000034</v>
          </cell>
          <cell r="G334" t="str">
            <v>Kirklees</v>
          </cell>
          <cell r="H334" t="str">
            <v>E05001389</v>
          </cell>
          <cell r="I334" t="str">
            <v>Ashbrow</v>
          </cell>
        </row>
        <row r="335">
          <cell r="A335" t="str">
            <v>HR5 3ER</v>
          </cell>
          <cell r="B335">
            <v>52.185606</v>
          </cell>
          <cell r="C335">
            <v>-3.0581230000000001</v>
          </cell>
          <cell r="D335" t="str">
            <v>E12000005</v>
          </cell>
          <cell r="E335" t="str">
            <v>West Midlands</v>
          </cell>
          <cell r="F335" t="str">
            <v>E06000019</v>
          </cell>
          <cell r="G335" t="str">
            <v>Herefordshire, County of</v>
          </cell>
          <cell r="H335" t="str">
            <v>E05009464</v>
          </cell>
          <cell r="I335" t="str">
            <v>Kington</v>
          </cell>
        </row>
        <row r="336">
          <cell r="A336" t="str">
            <v>BS23 1EJ</v>
          </cell>
          <cell r="B336">
            <v>51.338813000000002</v>
          </cell>
          <cell r="C336">
            <v>-2.976283</v>
          </cell>
          <cell r="D336" t="str">
            <v>E12000009</v>
          </cell>
          <cell r="E336" t="str">
            <v>South West</v>
          </cell>
          <cell r="F336" t="str">
            <v>E06000024</v>
          </cell>
          <cell r="G336" t="str">
            <v>North Somerset</v>
          </cell>
          <cell r="H336" t="str">
            <v>E05010298</v>
          </cell>
          <cell r="I336" t="str">
            <v>Weston-super-Mare Central</v>
          </cell>
        </row>
        <row r="337">
          <cell r="A337" t="str">
            <v>BN22 9HW</v>
          </cell>
          <cell r="B337">
            <v>50.803099000000003</v>
          </cell>
          <cell r="C337">
            <v>0.28334300000000001</v>
          </cell>
          <cell r="D337" t="str">
            <v>E12000008</v>
          </cell>
          <cell r="E337" t="str">
            <v>South East</v>
          </cell>
          <cell r="F337" t="str">
            <v>E07000061</v>
          </cell>
          <cell r="G337" t="str">
            <v>Eastbourne</v>
          </cell>
          <cell r="H337" t="str">
            <v>E05011575</v>
          </cell>
          <cell r="I337" t="str">
            <v>Hampden Park</v>
          </cell>
        </row>
        <row r="338">
          <cell r="A338" t="str">
            <v>SN8 1EP</v>
          </cell>
          <cell r="B338">
            <v>51.428165999999997</v>
          </cell>
          <cell r="C338">
            <v>-1.72685</v>
          </cell>
          <cell r="D338" t="str">
            <v>E12000009</v>
          </cell>
          <cell r="E338" t="str">
            <v>South West</v>
          </cell>
          <cell r="F338" t="str">
            <v>E06000054</v>
          </cell>
          <cell r="G338" t="str">
            <v>Wiltshire</v>
          </cell>
          <cell r="H338" t="str">
            <v>E05013443</v>
          </cell>
          <cell r="I338" t="str">
            <v>Marlborough East</v>
          </cell>
        </row>
        <row r="339">
          <cell r="A339" t="str">
            <v>SY7 0LR</v>
          </cell>
          <cell r="B339">
            <v>52.360737</v>
          </cell>
          <cell r="C339">
            <v>-2.8730410000000002</v>
          </cell>
          <cell r="D339" t="str">
            <v>E12000005</v>
          </cell>
          <cell r="E339" t="str">
            <v>West Midlands</v>
          </cell>
          <cell r="F339" t="str">
            <v>E06000019</v>
          </cell>
          <cell r="G339" t="str">
            <v>Herefordshire, County of</v>
          </cell>
          <cell r="H339" t="str">
            <v>E05009473</v>
          </cell>
          <cell r="I339" t="str">
            <v>Mortimer</v>
          </cell>
        </row>
        <row r="340">
          <cell r="A340" t="str">
            <v>BN10 8AX</v>
          </cell>
          <cell r="B340">
            <v>50.802224000000002</v>
          </cell>
          <cell r="C340">
            <v>4.0629999999999998E-3</v>
          </cell>
          <cell r="D340" t="str">
            <v>E12000008</v>
          </cell>
          <cell r="E340" t="str">
            <v>South East</v>
          </cell>
          <cell r="F340" t="str">
            <v>E07000063</v>
          </cell>
          <cell r="G340" t="str">
            <v>Lewes</v>
          </cell>
          <cell r="H340" t="str">
            <v>E05011595</v>
          </cell>
          <cell r="I340" t="str">
            <v>Peacehaven North</v>
          </cell>
        </row>
        <row r="341">
          <cell r="A341" t="str">
            <v>BN50 8TQ</v>
          </cell>
          <cell r="B341">
            <v>50.826327999999997</v>
          </cell>
          <cell r="C341">
            <v>-0.14079</v>
          </cell>
          <cell r="D341" t="str">
            <v>E12000008</v>
          </cell>
          <cell r="E341" t="str">
            <v>South East</v>
          </cell>
          <cell r="F341" t="str">
            <v>E06000043</v>
          </cell>
          <cell r="G341" t="str">
            <v>Brighton and Hove</v>
          </cell>
          <cell r="H341" t="str">
            <v>E05015415</v>
          </cell>
          <cell r="I341" t="str">
            <v>West Hill &amp; North Laine</v>
          </cell>
        </row>
        <row r="342">
          <cell r="A342" t="str">
            <v>DY8 5UF</v>
          </cell>
          <cell r="B342">
            <v>52.476804000000001</v>
          </cell>
          <cell r="C342">
            <v>-2.1517439999999999</v>
          </cell>
          <cell r="D342" t="str">
            <v>E12000005</v>
          </cell>
          <cell r="E342" t="str">
            <v>West Midlands</v>
          </cell>
          <cell r="F342" t="str">
            <v>E08000027</v>
          </cell>
          <cell r="G342" t="str">
            <v>Dudley</v>
          </cell>
          <cell r="H342" t="str">
            <v>E05001238</v>
          </cell>
          <cell r="I342" t="str">
            <v>Brierley Hill</v>
          </cell>
        </row>
        <row r="343">
          <cell r="A343" t="str">
            <v>B49 5FQ</v>
          </cell>
          <cell r="B343">
            <v>52.217968999999997</v>
          </cell>
          <cell r="C343">
            <v>-1.8806830000000001</v>
          </cell>
          <cell r="D343" t="str">
            <v>E12000005</v>
          </cell>
          <cell r="E343" t="str">
            <v>West Midlands</v>
          </cell>
          <cell r="F343" t="str">
            <v>E07000221</v>
          </cell>
          <cell r="G343" t="str">
            <v>Stratford-on-Avon</v>
          </cell>
          <cell r="H343" t="str">
            <v>E05015107</v>
          </cell>
          <cell r="I343" t="str">
            <v>Alcester East</v>
          </cell>
        </row>
        <row r="344">
          <cell r="A344" t="str">
            <v>LU1 4BF</v>
          </cell>
          <cell r="B344">
            <v>51.868780999999998</v>
          </cell>
          <cell r="C344">
            <v>-0.45810499999999998</v>
          </cell>
          <cell r="D344" t="str">
            <v>E12000006</v>
          </cell>
          <cell r="E344" t="str">
            <v>East of England</v>
          </cell>
          <cell r="F344" t="str">
            <v>E06000056</v>
          </cell>
          <cell r="G344" t="str">
            <v>Central Bedfordshire</v>
          </cell>
          <cell r="H344" t="str">
            <v>E05014400</v>
          </cell>
          <cell r="I344" t="str">
            <v>Caddington</v>
          </cell>
        </row>
        <row r="345">
          <cell r="A345" t="str">
            <v>BS23 1FG</v>
          </cell>
          <cell r="B345">
            <v>51.338844000000002</v>
          </cell>
          <cell r="C345">
            <v>-2.9757669999999998</v>
          </cell>
          <cell r="D345" t="str">
            <v>E12000009</v>
          </cell>
          <cell r="E345" t="str">
            <v>South West</v>
          </cell>
          <cell r="F345" t="str">
            <v>E06000024</v>
          </cell>
          <cell r="G345" t="str">
            <v>North Somerset</v>
          </cell>
          <cell r="H345" t="str">
            <v>E05010298</v>
          </cell>
          <cell r="I345" t="str">
            <v>Weston-super-Mare Central</v>
          </cell>
        </row>
        <row r="346">
          <cell r="A346" t="str">
            <v>DY11 7EA</v>
          </cell>
          <cell r="B346">
            <v>52.368729999999999</v>
          </cell>
          <cell r="C346">
            <v>-2.2662279999999999</v>
          </cell>
          <cell r="D346" t="str">
            <v>E12000005</v>
          </cell>
          <cell r="E346" t="str">
            <v>West Midlands</v>
          </cell>
          <cell r="F346" t="str">
            <v>E07000239</v>
          </cell>
          <cell r="G346" t="str">
            <v>Wyre Forest</v>
          </cell>
          <cell r="H346" t="str">
            <v>E05010507</v>
          </cell>
          <cell r="I346" t="str">
            <v>Foley Park &amp; Hoobrook</v>
          </cell>
        </row>
        <row r="347">
          <cell r="A347" t="str">
            <v>LS18 4GZ</v>
          </cell>
          <cell r="B347">
            <v>53.833083999999999</v>
          </cell>
          <cell r="C347">
            <v>-1.653154</v>
          </cell>
          <cell r="D347" t="str">
            <v>E12000003</v>
          </cell>
          <cell r="E347" t="str">
            <v>Yorkshire and The Humber</v>
          </cell>
          <cell r="F347" t="str">
            <v>E08000035</v>
          </cell>
          <cell r="G347" t="str">
            <v>Leeds</v>
          </cell>
          <cell r="H347" t="str">
            <v>E05011547</v>
          </cell>
          <cell r="I347" t="str">
            <v>Horsforth</v>
          </cell>
        </row>
        <row r="348">
          <cell r="A348" t="str">
            <v>DT10 1FF</v>
          </cell>
          <cell r="B348">
            <v>50.927162000000003</v>
          </cell>
          <cell r="C348">
            <v>-2.3008820000000001</v>
          </cell>
          <cell r="D348" t="str">
            <v>E12000009</v>
          </cell>
          <cell r="E348" t="str">
            <v>South West</v>
          </cell>
          <cell r="F348" t="str">
            <v>E06000059</v>
          </cell>
          <cell r="G348" t="str">
            <v>Dorset</v>
          </cell>
          <cell r="H348" t="str">
            <v>E05012721</v>
          </cell>
          <cell r="I348" t="str">
            <v>Sturminster Newton</v>
          </cell>
        </row>
        <row r="349">
          <cell r="A349" t="str">
            <v>BN50 8TQ</v>
          </cell>
          <cell r="B349">
            <v>50.826327999999997</v>
          </cell>
          <cell r="C349">
            <v>-0.14079</v>
          </cell>
          <cell r="D349" t="str">
            <v>E12000008</v>
          </cell>
          <cell r="E349" t="str">
            <v>South East</v>
          </cell>
          <cell r="F349" t="str">
            <v>E06000043</v>
          </cell>
          <cell r="G349" t="str">
            <v>Brighton and Hove</v>
          </cell>
          <cell r="H349" t="str">
            <v>E05015415</v>
          </cell>
          <cell r="I349" t="str">
            <v>West Hill &amp; North Laine</v>
          </cell>
        </row>
        <row r="350">
          <cell r="A350" t="str">
            <v>OX16 9YS</v>
          </cell>
          <cell r="B350">
            <v>52.048206999999998</v>
          </cell>
          <cell r="C350">
            <v>-1.3285180000000001</v>
          </cell>
          <cell r="D350" t="str">
            <v>E12000008</v>
          </cell>
          <cell r="E350" t="str">
            <v>South East</v>
          </cell>
          <cell r="F350" t="str">
            <v>E07000177</v>
          </cell>
          <cell r="G350" t="str">
            <v>Cherwell</v>
          </cell>
          <cell r="H350" t="str">
            <v>E05011349</v>
          </cell>
          <cell r="I350" t="str">
            <v>Banbury Calthorpe and Easington</v>
          </cell>
        </row>
        <row r="351">
          <cell r="A351" t="str">
            <v>HR8 2ST</v>
          </cell>
          <cell r="B351">
            <v>52.026567999999997</v>
          </cell>
          <cell r="C351">
            <v>-2.4279980000000001</v>
          </cell>
          <cell r="D351" t="str">
            <v>E12000005</v>
          </cell>
          <cell r="E351" t="str">
            <v>West Midlands</v>
          </cell>
          <cell r="F351" t="str">
            <v>E06000019</v>
          </cell>
          <cell r="G351" t="str">
            <v>Herefordshire, County of</v>
          </cell>
          <cell r="H351" t="str">
            <v>E05009466</v>
          </cell>
          <cell r="I351" t="str">
            <v>Ledbury South</v>
          </cell>
        </row>
        <row r="352">
          <cell r="A352" t="str">
            <v>BH9 2EL</v>
          </cell>
          <cell r="B352">
            <v>50.745120999999997</v>
          </cell>
          <cell r="C352">
            <v>-1.880212</v>
          </cell>
          <cell r="D352" t="str">
            <v>E12000009</v>
          </cell>
          <cell r="E352" t="str">
            <v>South West</v>
          </cell>
          <cell r="F352" t="str">
            <v>E06000058</v>
          </cell>
          <cell r="G352" t="str">
            <v>Bournemouth, Christchurch and Poole</v>
          </cell>
          <cell r="H352" t="str">
            <v>E05012681</v>
          </cell>
          <cell r="I352" t="str">
            <v>Winton East</v>
          </cell>
        </row>
        <row r="353">
          <cell r="A353" t="str">
            <v>BN26 6FW</v>
          </cell>
          <cell r="B353">
            <v>50.824309999999997</v>
          </cell>
          <cell r="C353">
            <v>0.26377499999999998</v>
          </cell>
          <cell r="D353" t="str">
            <v>E12000008</v>
          </cell>
          <cell r="E353" t="str">
            <v>South East</v>
          </cell>
          <cell r="F353" t="str">
            <v>E07000065</v>
          </cell>
          <cell r="G353" t="str">
            <v>Wealden</v>
          </cell>
          <cell r="H353" t="str">
            <v>E05011655</v>
          </cell>
          <cell r="I353" t="str">
            <v>Polegate Central</v>
          </cell>
        </row>
        <row r="354">
          <cell r="A354" t="str">
            <v>LE16 9FY</v>
          </cell>
          <cell r="B354">
            <v>52.470427000000001</v>
          </cell>
          <cell r="C354">
            <v>-0.94042099999999995</v>
          </cell>
          <cell r="D354" t="str">
            <v>E12000004</v>
          </cell>
          <cell r="E354" t="str">
            <v>East Midlands</v>
          </cell>
          <cell r="F354" t="str">
            <v>E07000131</v>
          </cell>
          <cell r="G354" t="str">
            <v>Harborough</v>
          </cell>
          <cell r="H354" t="str">
            <v>E05011978</v>
          </cell>
          <cell r="I354" t="str">
            <v>Market Harborough-Welland</v>
          </cell>
        </row>
        <row r="355">
          <cell r="A355" t="str">
            <v>MK10 7DL</v>
          </cell>
          <cell r="B355">
            <v>52.045963999999998</v>
          </cell>
          <cell r="C355">
            <v>-0.691191</v>
          </cell>
          <cell r="D355" t="str">
            <v>E12000008</v>
          </cell>
          <cell r="E355" t="str">
            <v>South East</v>
          </cell>
          <cell r="F355" t="str">
            <v>E06000042</v>
          </cell>
          <cell r="G355" t="str">
            <v>Milton Keynes</v>
          </cell>
          <cell r="H355" t="str">
            <v>E05009410</v>
          </cell>
          <cell r="I355" t="str">
            <v>Broughton</v>
          </cell>
        </row>
        <row r="356">
          <cell r="A356" t="str">
            <v>HR6 9NW</v>
          </cell>
          <cell r="B356">
            <v>52.251750999999999</v>
          </cell>
          <cell r="C356">
            <v>-2.8903240000000001</v>
          </cell>
          <cell r="D356" t="str">
            <v>E12000005</v>
          </cell>
          <cell r="E356" t="str">
            <v>West Midlands</v>
          </cell>
          <cell r="F356" t="str">
            <v>E06000019</v>
          </cell>
          <cell r="G356" t="str">
            <v>Herefordshire, County of</v>
          </cell>
          <cell r="H356" t="str">
            <v>E05009438</v>
          </cell>
          <cell r="I356" t="str">
            <v>Arrow</v>
          </cell>
        </row>
        <row r="357">
          <cell r="A357" t="str">
            <v>CV10 7NH</v>
          </cell>
          <cell r="B357">
            <v>52.515597999999997</v>
          </cell>
          <cell r="C357">
            <v>-1.5029239999999999</v>
          </cell>
          <cell r="D357" t="str">
            <v>E12000005</v>
          </cell>
          <cell r="E357" t="str">
            <v>West Midlands</v>
          </cell>
          <cell r="F357" t="str">
            <v>E07000219</v>
          </cell>
          <cell r="G357" t="str">
            <v>Nuneaton and Bedworth</v>
          </cell>
          <cell r="H357" t="str">
            <v>E05007484</v>
          </cell>
          <cell r="I357" t="str">
            <v>Kingswood</v>
          </cell>
        </row>
        <row r="358">
          <cell r="A358" t="str">
            <v>BH17 8AQ</v>
          </cell>
          <cell r="B358">
            <v>50.753619</v>
          </cell>
          <cell r="C358">
            <v>-1.9572929999999999</v>
          </cell>
          <cell r="D358" t="str">
            <v>E12000009</v>
          </cell>
          <cell r="E358" t="str">
            <v>South West</v>
          </cell>
          <cell r="F358" t="str">
            <v>E06000058</v>
          </cell>
          <cell r="G358" t="str">
            <v>Bournemouth, Christchurch and Poole</v>
          </cell>
          <cell r="H358" t="str">
            <v>E05012657</v>
          </cell>
          <cell r="I358" t="str">
            <v>Canford Heath</v>
          </cell>
        </row>
        <row r="359">
          <cell r="A359" t="str">
            <v>BN1 9BT</v>
          </cell>
          <cell r="B359">
            <v>50.864401000000001</v>
          </cell>
          <cell r="C359">
            <v>-8.1793000000000005E-2</v>
          </cell>
          <cell r="D359" t="str">
            <v>E12000008</v>
          </cell>
          <cell r="E359" t="str">
            <v>South East</v>
          </cell>
          <cell r="F359" t="str">
            <v>E07000063</v>
          </cell>
          <cell r="G359" t="str">
            <v>Lewes</v>
          </cell>
          <cell r="H359" t="str">
            <v>E05011586</v>
          </cell>
          <cell r="I359" t="str">
            <v>Kingston</v>
          </cell>
        </row>
        <row r="360">
          <cell r="A360" t="str">
            <v>LU6 1HF</v>
          </cell>
          <cell r="B360">
            <v>51.887318</v>
          </cell>
          <cell r="C360">
            <v>-0.52517400000000003</v>
          </cell>
          <cell r="D360" t="str">
            <v>E12000006</v>
          </cell>
          <cell r="E360" t="str">
            <v>East of England</v>
          </cell>
          <cell r="F360" t="str">
            <v>E06000056</v>
          </cell>
          <cell r="G360" t="str">
            <v>Central Bedfordshire</v>
          </cell>
          <cell r="H360" t="str">
            <v>E05014403</v>
          </cell>
          <cell r="I360" t="str">
            <v>Dunstable Central</v>
          </cell>
        </row>
        <row r="361">
          <cell r="A361" t="str">
            <v>TA9 3FR</v>
          </cell>
          <cell r="B361">
            <v>51.223576000000001</v>
          </cell>
          <cell r="C361">
            <v>-2.9722680000000001</v>
          </cell>
          <cell r="D361" t="str">
            <v>E12000009</v>
          </cell>
          <cell r="E361" t="str">
            <v>South West</v>
          </cell>
          <cell r="F361" t="str">
            <v>E06000066</v>
          </cell>
          <cell r="G361" t="str">
            <v>Somerset</v>
          </cell>
          <cell r="H361" t="str">
            <v>E05014364</v>
          </cell>
          <cell r="I361" t="str">
            <v>Highbridge &amp; Burnham South</v>
          </cell>
        </row>
        <row r="362">
          <cell r="A362" t="str">
            <v>MK40 4FW</v>
          </cell>
          <cell r="B362">
            <v>52.134645999999996</v>
          </cell>
          <cell r="C362">
            <v>-0.47969299999999998</v>
          </cell>
          <cell r="D362" t="str">
            <v>E12000006</v>
          </cell>
          <cell r="E362" t="str">
            <v>East of England</v>
          </cell>
          <cell r="F362" t="str">
            <v>E06000055</v>
          </cell>
          <cell r="G362" t="str">
            <v>Bedford</v>
          </cell>
          <cell r="H362" t="str">
            <v>E05014510</v>
          </cell>
          <cell r="I362" t="str">
            <v>Queens Park</v>
          </cell>
        </row>
        <row r="363">
          <cell r="A363" t="str">
            <v>LE12 7WR</v>
          </cell>
          <cell r="B363">
            <v>52.737577000000002</v>
          </cell>
          <cell r="C363">
            <v>-1.0986180000000001</v>
          </cell>
          <cell r="D363" t="str">
            <v>E12000004</v>
          </cell>
          <cell r="E363" t="str">
            <v>East Midlands</v>
          </cell>
          <cell r="F363" t="str">
            <v>E07000130</v>
          </cell>
          <cell r="G363" t="str">
            <v>Charnwood</v>
          </cell>
          <cell r="H363" t="str">
            <v>E05014684</v>
          </cell>
          <cell r="I363" t="str">
            <v>Sileby &amp; Seagrave</v>
          </cell>
        </row>
        <row r="364">
          <cell r="A364" t="str">
            <v>BN50 8TQ</v>
          </cell>
          <cell r="B364">
            <v>50.826327999999997</v>
          </cell>
          <cell r="C364">
            <v>-0.14079</v>
          </cell>
          <cell r="D364" t="str">
            <v>E12000008</v>
          </cell>
          <cell r="E364" t="str">
            <v>South East</v>
          </cell>
          <cell r="F364" t="str">
            <v>E06000043</v>
          </cell>
          <cell r="G364" t="str">
            <v>Brighton and Hove</v>
          </cell>
          <cell r="H364" t="str">
            <v>E05015415</v>
          </cell>
          <cell r="I364" t="str">
            <v>West Hill &amp; North Laine</v>
          </cell>
        </row>
        <row r="365">
          <cell r="A365" t="str">
            <v>WR13 5NE</v>
          </cell>
          <cell r="B365">
            <v>52.119354999999999</v>
          </cell>
          <cell r="C365">
            <v>-2.4042319999999999</v>
          </cell>
          <cell r="D365" t="str">
            <v>E12000005</v>
          </cell>
          <cell r="E365" t="str">
            <v>West Midlands</v>
          </cell>
          <cell r="F365" t="str">
            <v>E06000019</v>
          </cell>
          <cell r="G365" t="str">
            <v>Herefordshire, County of</v>
          </cell>
          <cell r="H365" t="str">
            <v>E05009444</v>
          </cell>
          <cell r="I365" t="str">
            <v>Bishops Frome &amp; Cradley</v>
          </cell>
        </row>
        <row r="366">
          <cell r="A366" t="str">
            <v>SN5 8RT</v>
          </cell>
          <cell r="B366">
            <v>51.550094999999999</v>
          </cell>
          <cell r="C366">
            <v>-1.841815</v>
          </cell>
          <cell r="D366" t="str">
            <v>E12000009</v>
          </cell>
          <cell r="E366" t="str">
            <v>South West</v>
          </cell>
          <cell r="F366" t="str">
            <v>E06000030</v>
          </cell>
          <cell r="G366" t="str">
            <v>Swindon</v>
          </cell>
          <cell r="H366" t="str">
            <v>E05008961</v>
          </cell>
          <cell r="I366" t="str">
            <v>Lydiard and Freshbrook</v>
          </cell>
        </row>
        <row r="367">
          <cell r="A367" t="str">
            <v>PO12 3PT</v>
          </cell>
          <cell r="B367">
            <v>50.792558</v>
          </cell>
          <cell r="C367">
            <v>-1.1455360000000001</v>
          </cell>
          <cell r="D367" t="str">
            <v>E12000008</v>
          </cell>
          <cell r="E367" t="str">
            <v>South East</v>
          </cell>
          <cell r="F367" t="str">
            <v>E07000088</v>
          </cell>
          <cell r="G367" t="str">
            <v>Gosport</v>
          </cell>
          <cell r="H367" t="str">
            <v>E05014149</v>
          </cell>
          <cell r="I367" t="str">
            <v>Leesland &amp; Newtown</v>
          </cell>
        </row>
        <row r="368">
          <cell r="A368" t="str">
            <v>SP2 9GA</v>
          </cell>
          <cell r="B368">
            <v>51.097375999999997</v>
          </cell>
          <cell r="C368">
            <v>-1.8379399999999999</v>
          </cell>
          <cell r="D368" t="str">
            <v>E12000009</v>
          </cell>
          <cell r="E368" t="str">
            <v>South West</v>
          </cell>
          <cell r="F368" t="str">
            <v>E06000054</v>
          </cell>
          <cell r="G368" t="str">
            <v>Wiltshire</v>
          </cell>
          <cell r="H368" t="str">
            <v>E05013462</v>
          </cell>
          <cell r="I368" t="str">
            <v>Salisbury Bemerton Heath</v>
          </cell>
        </row>
        <row r="369">
          <cell r="A369" t="str">
            <v>BD23 1SY</v>
          </cell>
          <cell r="B369">
            <v>53.958925000000001</v>
          </cell>
          <cell r="C369">
            <v>-2.0377900000000002</v>
          </cell>
          <cell r="D369" t="str">
            <v>E12000003</v>
          </cell>
          <cell r="E369" t="str">
            <v>Yorkshire and The Humber</v>
          </cell>
          <cell r="F369" t="str">
            <v>E06000065</v>
          </cell>
          <cell r="G369" t="str">
            <v>North Yorkshire</v>
          </cell>
          <cell r="H369" t="str">
            <v>E05014321</v>
          </cell>
          <cell r="I369" t="str">
            <v>Skipton West &amp; West Craven</v>
          </cell>
        </row>
        <row r="370">
          <cell r="A370" t="str">
            <v>SY5 8BT</v>
          </cell>
          <cell r="B370">
            <v>52.65446</v>
          </cell>
          <cell r="C370">
            <v>-2.8272900000000001</v>
          </cell>
          <cell r="D370" t="str">
            <v>E12000005</v>
          </cell>
          <cell r="E370" t="str">
            <v>West Midlands</v>
          </cell>
          <cell r="F370" t="str">
            <v>E06000051</v>
          </cell>
          <cell r="G370" t="str">
            <v>Shropshire</v>
          </cell>
          <cell r="H370" t="str">
            <v>E05008164</v>
          </cell>
          <cell r="I370" t="str">
            <v>Longden</v>
          </cell>
        </row>
        <row r="371">
          <cell r="A371" t="str">
            <v>MK42 7GP</v>
          </cell>
          <cell r="B371">
            <v>52.108961999999998</v>
          </cell>
          <cell r="C371">
            <v>-0.51394899999999999</v>
          </cell>
          <cell r="D371" t="str">
            <v>E12000006</v>
          </cell>
          <cell r="E371" t="str">
            <v>East of England</v>
          </cell>
          <cell r="F371" t="str">
            <v>E06000055</v>
          </cell>
          <cell r="G371" t="str">
            <v>Bedford</v>
          </cell>
          <cell r="H371" t="str">
            <v>E05014507</v>
          </cell>
          <cell r="I371" t="str">
            <v>Kempston West</v>
          </cell>
        </row>
        <row r="372">
          <cell r="A372" t="str">
            <v>SN10 1NF</v>
          </cell>
          <cell r="B372">
            <v>51.349617000000002</v>
          </cell>
          <cell r="C372">
            <v>-1.991881</v>
          </cell>
          <cell r="D372" t="str">
            <v>E12000009</v>
          </cell>
          <cell r="E372" t="str">
            <v>South West</v>
          </cell>
          <cell r="F372" t="str">
            <v>E06000054</v>
          </cell>
          <cell r="G372" t="str">
            <v>Wiltshire</v>
          </cell>
          <cell r="H372" t="str">
            <v>E05013431</v>
          </cell>
          <cell r="I372" t="str">
            <v>Devizes South</v>
          </cell>
        </row>
        <row r="373">
          <cell r="A373" t="str">
            <v>DT2 9HW</v>
          </cell>
          <cell r="B373">
            <v>50.707279999999997</v>
          </cell>
          <cell r="C373">
            <v>-2.6119680000000001</v>
          </cell>
          <cell r="D373" t="str">
            <v>E12000009</v>
          </cell>
          <cell r="E373" t="str">
            <v>South West</v>
          </cell>
          <cell r="F373" t="str">
            <v>E06000059</v>
          </cell>
          <cell r="G373" t="str">
            <v>Dorset</v>
          </cell>
          <cell r="H373" t="str">
            <v>E05012689</v>
          </cell>
          <cell r="I373" t="str">
            <v>Chesil Bank</v>
          </cell>
        </row>
        <row r="374">
          <cell r="A374" t="str">
            <v>SO15 5BA</v>
          </cell>
          <cell r="B374">
            <v>50.913024999999998</v>
          </cell>
          <cell r="C374">
            <v>-1.4160010000000001</v>
          </cell>
          <cell r="D374" t="str">
            <v>E12000008</v>
          </cell>
          <cell r="E374" t="str">
            <v>South East</v>
          </cell>
          <cell r="F374" t="str">
            <v>E06000045</v>
          </cell>
          <cell r="G374" t="str">
            <v>Southampton</v>
          </cell>
          <cell r="H374" t="str">
            <v>E05015490</v>
          </cell>
          <cell r="I374" t="str">
            <v>Banister &amp; Polygon</v>
          </cell>
        </row>
        <row r="375">
          <cell r="A375" t="str">
            <v>RG2 0DN</v>
          </cell>
          <cell r="B375">
            <v>51.441004999999997</v>
          </cell>
          <cell r="C375">
            <v>-0.96852099999999997</v>
          </cell>
          <cell r="D375" t="str">
            <v>E12000008</v>
          </cell>
          <cell r="E375" t="str">
            <v>South East</v>
          </cell>
          <cell r="F375" t="str">
            <v>E06000038</v>
          </cell>
          <cell r="G375" t="str">
            <v>Reading</v>
          </cell>
          <cell r="H375" t="str">
            <v>E05013871</v>
          </cell>
          <cell r="I375" t="str">
            <v>Katesgrove</v>
          </cell>
        </row>
        <row r="376">
          <cell r="A376" t="str">
            <v>SO15 5BA</v>
          </cell>
          <cell r="B376">
            <v>50.913024999999998</v>
          </cell>
          <cell r="C376">
            <v>-1.4160010000000001</v>
          </cell>
          <cell r="D376" t="str">
            <v>E12000008</v>
          </cell>
          <cell r="E376" t="str">
            <v>South East</v>
          </cell>
          <cell r="F376" t="str">
            <v>E06000045</v>
          </cell>
          <cell r="G376" t="str">
            <v>Southampton</v>
          </cell>
          <cell r="H376" t="str">
            <v>E05015490</v>
          </cell>
          <cell r="I376" t="str">
            <v>Banister &amp; Polygon</v>
          </cell>
        </row>
        <row r="377">
          <cell r="A377" t="str">
            <v>SO15 5BA</v>
          </cell>
          <cell r="B377">
            <v>50.913024999999998</v>
          </cell>
          <cell r="C377">
            <v>-1.4160010000000001</v>
          </cell>
          <cell r="D377" t="str">
            <v>E12000008</v>
          </cell>
          <cell r="E377" t="str">
            <v>South East</v>
          </cell>
          <cell r="F377" t="str">
            <v>E06000045</v>
          </cell>
          <cell r="G377" t="str">
            <v>Southampton</v>
          </cell>
          <cell r="H377" t="str">
            <v>E05015490</v>
          </cell>
          <cell r="I377" t="str">
            <v>Banister &amp; Polygon</v>
          </cell>
        </row>
        <row r="378">
          <cell r="A378" t="str">
            <v>WR2 5UT</v>
          </cell>
          <cell r="B378">
            <v>52.188709000000003</v>
          </cell>
          <cell r="C378">
            <v>-2.261158</v>
          </cell>
          <cell r="D378" t="str">
            <v>E12000005</v>
          </cell>
          <cell r="E378" t="str">
            <v>West Midlands</v>
          </cell>
          <cell r="F378" t="str">
            <v>E07000237</v>
          </cell>
          <cell r="G378" t="str">
            <v>Worcester</v>
          </cell>
          <cell r="H378" t="str">
            <v>E05007882</v>
          </cell>
          <cell r="I378" t="str">
            <v>Bedwardine</v>
          </cell>
        </row>
        <row r="379">
          <cell r="A379" t="str">
            <v>MK6 5EL</v>
          </cell>
          <cell r="B379">
            <v>52.023341000000002</v>
          </cell>
          <cell r="C379">
            <v>-0.746448</v>
          </cell>
          <cell r="D379" t="str">
            <v>E12000008</v>
          </cell>
          <cell r="E379" t="str">
            <v>South East</v>
          </cell>
          <cell r="F379" t="str">
            <v>E06000042</v>
          </cell>
          <cell r="G379" t="str">
            <v>Milton Keynes</v>
          </cell>
          <cell r="H379" t="str">
            <v>E05009424</v>
          </cell>
          <cell r="I379" t="str">
            <v>Woughton &amp; Fishermead</v>
          </cell>
        </row>
        <row r="380">
          <cell r="A380" t="str">
            <v>YO8 9TQ</v>
          </cell>
          <cell r="B380">
            <v>53.773812999999997</v>
          </cell>
          <cell r="C380">
            <v>-1.1219079999999999</v>
          </cell>
          <cell r="D380" t="str">
            <v>E12000003</v>
          </cell>
          <cell r="E380" t="str">
            <v>Yorkshire and The Humber</v>
          </cell>
          <cell r="F380" t="str">
            <v>E06000065</v>
          </cell>
          <cell r="G380" t="str">
            <v>North Yorkshire</v>
          </cell>
          <cell r="H380" t="str">
            <v>E05014329</v>
          </cell>
          <cell r="I380" t="str">
            <v>Thorpe Willoughby &amp; Hambleton</v>
          </cell>
        </row>
        <row r="381">
          <cell r="A381" t="str">
            <v>SG18 0LG</v>
          </cell>
          <cell r="B381">
            <v>52.091571999999999</v>
          </cell>
          <cell r="C381">
            <v>-0.26816499999999999</v>
          </cell>
          <cell r="D381" t="str">
            <v>E12000006</v>
          </cell>
          <cell r="E381" t="str">
            <v>East of England</v>
          </cell>
          <cell r="F381" t="str">
            <v>E06000056</v>
          </cell>
          <cell r="G381" t="str">
            <v>Central Bedfordshire</v>
          </cell>
          <cell r="H381" t="str">
            <v>E05014399</v>
          </cell>
          <cell r="I381" t="str">
            <v>Biggleswade West</v>
          </cell>
        </row>
        <row r="382">
          <cell r="A382" t="str">
            <v>PO21 2NU</v>
          </cell>
          <cell r="B382">
            <v>50.791794000000003</v>
          </cell>
          <cell r="C382">
            <v>-0.68119499999999999</v>
          </cell>
          <cell r="D382" t="str">
            <v>E12000008</v>
          </cell>
          <cell r="E382" t="str">
            <v>South East</v>
          </cell>
          <cell r="F382" t="str">
            <v>E07000224</v>
          </cell>
          <cell r="G382" t="str">
            <v>Arun</v>
          </cell>
          <cell r="H382" t="str">
            <v>E05009816</v>
          </cell>
          <cell r="I382" t="str">
            <v>Orchard</v>
          </cell>
        </row>
        <row r="383">
          <cell r="A383" t="str">
            <v>DY2 8TP</v>
          </cell>
          <cell r="B383">
            <v>52.504803000000003</v>
          </cell>
          <cell r="C383">
            <v>-2.0857519999999998</v>
          </cell>
          <cell r="D383" t="str">
            <v>E12000005</v>
          </cell>
          <cell r="E383" t="str">
            <v>West Midlands</v>
          </cell>
          <cell r="F383" t="str">
            <v>E08000027</v>
          </cell>
          <cell r="G383" t="str">
            <v>Dudley</v>
          </cell>
          <cell r="H383" t="str">
            <v>E05001255</v>
          </cell>
          <cell r="I383" t="str">
            <v>St Thomas's</v>
          </cell>
        </row>
        <row r="384">
          <cell r="A384" t="str">
            <v>BD20 8DG</v>
          </cell>
          <cell r="B384">
            <v>53.898136999999998</v>
          </cell>
          <cell r="C384">
            <v>-1.9908939999999999</v>
          </cell>
          <cell r="D384" t="str">
            <v>E12000003</v>
          </cell>
          <cell r="E384" t="str">
            <v>Yorkshire and The Humber</v>
          </cell>
          <cell r="F384" t="str">
            <v>E06000065</v>
          </cell>
          <cell r="G384" t="str">
            <v>North Yorkshire</v>
          </cell>
          <cell r="H384" t="str">
            <v>E05014277</v>
          </cell>
          <cell r="I384" t="str">
            <v>Glusburn, Cross Hills &amp; Sutton-in-Craven</v>
          </cell>
        </row>
        <row r="385">
          <cell r="A385" t="str">
            <v>LU6 1HF</v>
          </cell>
          <cell r="B385">
            <v>51.887318</v>
          </cell>
          <cell r="C385">
            <v>-0.52517400000000003</v>
          </cell>
          <cell r="D385" t="str">
            <v>E12000006</v>
          </cell>
          <cell r="E385" t="str">
            <v>East of England</v>
          </cell>
          <cell r="F385" t="str">
            <v>E06000056</v>
          </cell>
          <cell r="G385" t="str">
            <v>Central Bedfordshire</v>
          </cell>
          <cell r="H385" t="str">
            <v>E05014403</v>
          </cell>
          <cell r="I385" t="str">
            <v>Dunstable Central</v>
          </cell>
        </row>
        <row r="386">
          <cell r="A386" t="str">
            <v>MK40 1YD</v>
          </cell>
          <cell r="B386">
            <v>52.134439999999998</v>
          </cell>
          <cell r="C386">
            <v>-0.47556500000000002</v>
          </cell>
          <cell r="D386" t="str">
            <v>E12000006</v>
          </cell>
          <cell r="E386" t="str">
            <v>East of England</v>
          </cell>
          <cell r="F386" t="str">
            <v>E06000055</v>
          </cell>
          <cell r="G386" t="str">
            <v>Bedford</v>
          </cell>
          <cell r="H386" t="str">
            <v>E05014501</v>
          </cell>
          <cell r="I386" t="str">
            <v>Greyfriars</v>
          </cell>
        </row>
        <row r="387">
          <cell r="A387" t="str">
            <v>DT2 7UG</v>
          </cell>
          <cell r="B387">
            <v>50.87574</v>
          </cell>
          <cell r="C387">
            <v>-2.4186879999999999</v>
          </cell>
          <cell r="D387" t="str">
            <v>E12000009</v>
          </cell>
          <cell r="E387" t="str">
            <v>South West</v>
          </cell>
          <cell r="F387" t="str">
            <v>E06000059</v>
          </cell>
          <cell r="G387" t="str">
            <v>Dorset</v>
          </cell>
          <cell r="H387" t="str">
            <v>E05012684</v>
          </cell>
          <cell r="I387" t="str">
            <v>Blackmore Vale</v>
          </cell>
        </row>
        <row r="388">
          <cell r="A388" t="str">
            <v>BN21 1LY</v>
          </cell>
          <cell r="B388">
            <v>50.772511999999999</v>
          </cell>
          <cell r="C388">
            <v>0.27266200000000002</v>
          </cell>
          <cell r="D388" t="str">
            <v>E12000008</v>
          </cell>
          <cell r="E388" t="str">
            <v>South East</v>
          </cell>
          <cell r="F388" t="str">
            <v>E07000061</v>
          </cell>
          <cell r="G388" t="str">
            <v>Eastbourne</v>
          </cell>
          <cell r="H388" t="str">
            <v>E05011582</v>
          </cell>
          <cell r="I388" t="str">
            <v>Upperton</v>
          </cell>
        </row>
        <row r="389">
          <cell r="A389" t="str">
            <v>CV34 5EY</v>
          </cell>
          <cell r="B389">
            <v>52.294888</v>
          </cell>
          <cell r="C389">
            <v>-1.5943130000000001</v>
          </cell>
          <cell r="D389" t="str">
            <v>E12000005</v>
          </cell>
          <cell r="E389" t="str">
            <v>West Midlands</v>
          </cell>
          <cell r="F389" t="str">
            <v>E07000222</v>
          </cell>
          <cell r="G389" t="str">
            <v>Warwick</v>
          </cell>
          <cell r="H389" t="str">
            <v>E05012627</v>
          </cell>
          <cell r="I389" t="str">
            <v>Warwick All Saints &amp; Woodloes</v>
          </cell>
        </row>
        <row r="390">
          <cell r="A390" t="str">
            <v>CB9 0LW</v>
          </cell>
          <cell r="B390">
            <v>52.077615999999999</v>
          </cell>
          <cell r="C390">
            <v>0.454231</v>
          </cell>
          <cell r="D390" t="str">
            <v>E12000006</v>
          </cell>
          <cell r="E390" t="str">
            <v>East of England</v>
          </cell>
          <cell r="F390" t="str">
            <v>E07000245</v>
          </cell>
          <cell r="G390" t="str">
            <v>West Suffolk</v>
          </cell>
          <cell r="H390" t="str">
            <v>E05012775</v>
          </cell>
          <cell r="I390" t="str">
            <v>Haverhill East</v>
          </cell>
        </row>
        <row r="391">
          <cell r="A391" t="str">
            <v>WR15 8RR</v>
          </cell>
          <cell r="B391">
            <v>52.265120000000003</v>
          </cell>
          <cell r="C391">
            <v>-2.5441630000000002</v>
          </cell>
          <cell r="D391" t="str">
            <v>E12000005</v>
          </cell>
          <cell r="E391" t="str">
            <v>West Midlands</v>
          </cell>
          <cell r="F391" t="str">
            <v>E07000235</v>
          </cell>
          <cell r="G391" t="str">
            <v>Malvern Hills</v>
          </cell>
          <cell r="H391" t="str">
            <v>E05015394</v>
          </cell>
          <cell r="I391" t="str">
            <v>Tenbury</v>
          </cell>
        </row>
        <row r="392">
          <cell r="A392" t="str">
            <v>SO15 1GG</v>
          </cell>
          <cell r="B392">
            <v>50.909165999999999</v>
          </cell>
          <cell r="C392">
            <v>-1.412067</v>
          </cell>
          <cell r="D392" t="str">
            <v>E12000008</v>
          </cell>
          <cell r="E392" t="str">
            <v>South East</v>
          </cell>
          <cell r="F392" t="str">
            <v>E06000045</v>
          </cell>
          <cell r="G392" t="str">
            <v>Southampton</v>
          </cell>
          <cell r="H392" t="str">
            <v>E05015490</v>
          </cell>
          <cell r="I392" t="str">
            <v>Banister &amp; Polygon</v>
          </cell>
        </row>
        <row r="393">
          <cell r="A393" t="str">
            <v>MK42 7NZ</v>
          </cell>
          <cell r="B393">
            <v>52.120486999999997</v>
          </cell>
          <cell r="C393">
            <v>-0.47922500000000001</v>
          </cell>
          <cell r="D393" t="str">
            <v>E12000006</v>
          </cell>
          <cell r="E393" t="str">
            <v>East of England</v>
          </cell>
          <cell r="F393" t="str">
            <v>E06000055</v>
          </cell>
          <cell r="G393" t="str">
            <v>Bedford</v>
          </cell>
          <cell r="H393" t="str">
            <v>E05014504</v>
          </cell>
          <cell r="I393" t="str">
            <v>Kempston Central &amp; East</v>
          </cell>
        </row>
        <row r="394">
          <cell r="A394" t="str">
            <v>BA21 5DA</v>
          </cell>
          <cell r="B394">
            <v>50.944693999999998</v>
          </cell>
          <cell r="C394">
            <v>-2.6171449999999998</v>
          </cell>
          <cell r="D394" t="str">
            <v>E12000009</v>
          </cell>
          <cell r="E394" t="str">
            <v>South West</v>
          </cell>
          <cell r="F394" t="str">
            <v>E06000066</v>
          </cell>
          <cell r="G394" t="str">
            <v>Somerset</v>
          </cell>
          <cell r="H394" t="str">
            <v>E05014391</v>
          </cell>
          <cell r="I394" t="str">
            <v>Yeovil East</v>
          </cell>
        </row>
        <row r="395">
          <cell r="A395" t="str">
            <v>SO15 3HP</v>
          </cell>
          <cell r="B395">
            <v>50.915841</v>
          </cell>
          <cell r="C395">
            <v>-1.425397</v>
          </cell>
          <cell r="D395" t="str">
            <v>E12000008</v>
          </cell>
          <cell r="E395" t="str">
            <v>South East</v>
          </cell>
          <cell r="F395" t="str">
            <v>E06000045</v>
          </cell>
          <cell r="G395" t="str">
            <v>Southampton</v>
          </cell>
          <cell r="H395" t="str">
            <v>E05015496</v>
          </cell>
          <cell r="I395" t="str">
            <v>Freemantle</v>
          </cell>
        </row>
        <row r="396">
          <cell r="A396" t="str">
            <v>WR15 8DG</v>
          </cell>
          <cell r="B396">
            <v>52.302925999999999</v>
          </cell>
          <cell r="C396">
            <v>-2.5941519999999998</v>
          </cell>
          <cell r="D396" t="str">
            <v>E12000005</v>
          </cell>
          <cell r="E396" t="str">
            <v>West Midlands</v>
          </cell>
          <cell r="F396" t="str">
            <v>E07000235</v>
          </cell>
          <cell r="G396" t="str">
            <v>Malvern Hills</v>
          </cell>
          <cell r="H396" t="str">
            <v>E05015394</v>
          </cell>
          <cell r="I396" t="str">
            <v>Tenbury</v>
          </cell>
        </row>
        <row r="397">
          <cell r="A397" t="str">
            <v>LE11 5XF</v>
          </cell>
          <cell r="B397">
            <v>52.780214999999998</v>
          </cell>
          <cell r="C397">
            <v>-1.2318279999999999</v>
          </cell>
          <cell r="D397" t="str">
            <v>E12000004</v>
          </cell>
          <cell r="E397" t="str">
            <v>East Midlands</v>
          </cell>
          <cell r="F397" t="str">
            <v>E07000130</v>
          </cell>
          <cell r="G397" t="str">
            <v>Charnwood</v>
          </cell>
          <cell r="H397" t="str">
            <v>E05014670</v>
          </cell>
          <cell r="I397" t="str">
            <v>Dishley, Hathern &amp; Thorpe Acre</v>
          </cell>
        </row>
        <row r="398">
          <cell r="A398" t="str">
            <v>MK41 8NY</v>
          </cell>
          <cell r="B398">
            <v>52.156101999999997</v>
          </cell>
          <cell r="C398">
            <v>-0.43252000000000002</v>
          </cell>
          <cell r="D398" t="str">
            <v>E12000006</v>
          </cell>
          <cell r="E398" t="str">
            <v>East of England</v>
          </cell>
          <cell r="F398" t="str">
            <v>E06000055</v>
          </cell>
          <cell r="G398" t="str">
            <v>Bedford</v>
          </cell>
          <cell r="H398" t="str">
            <v>E05014509</v>
          </cell>
          <cell r="I398" t="str">
            <v>Putnoe</v>
          </cell>
        </row>
        <row r="399">
          <cell r="A399" t="str">
            <v>WR2 5UU</v>
          </cell>
          <cell r="B399">
            <v>52.187333000000002</v>
          </cell>
          <cell r="C399">
            <v>-2.2613400000000001</v>
          </cell>
          <cell r="D399" t="str">
            <v>E12000005</v>
          </cell>
          <cell r="E399" t="str">
            <v>West Midlands</v>
          </cell>
          <cell r="F399" t="str">
            <v>E07000237</v>
          </cell>
          <cell r="G399" t="str">
            <v>Worcester</v>
          </cell>
          <cell r="H399" t="str">
            <v>E05007882</v>
          </cell>
          <cell r="I399" t="str">
            <v>Bedwardine</v>
          </cell>
        </row>
        <row r="400">
          <cell r="A400" t="str">
            <v>HR6 8JY</v>
          </cell>
          <cell r="B400">
            <v>52.222214999999998</v>
          </cell>
          <cell r="C400">
            <v>-2.7425220000000001</v>
          </cell>
          <cell r="D400" t="str">
            <v>E12000005</v>
          </cell>
          <cell r="E400" t="str">
            <v>West Midlands</v>
          </cell>
          <cell r="F400" t="str">
            <v>E06000019</v>
          </cell>
          <cell r="G400" t="str">
            <v>Herefordshire, County of</v>
          </cell>
          <cell r="H400" t="str">
            <v>E05009470</v>
          </cell>
          <cell r="I400" t="str">
            <v>Leominster South</v>
          </cell>
        </row>
        <row r="401">
          <cell r="A401" t="str">
            <v>BN21 2PX</v>
          </cell>
          <cell r="B401">
            <v>50.776431000000002</v>
          </cell>
          <cell r="C401">
            <v>0.26678099999999999</v>
          </cell>
          <cell r="D401" t="str">
            <v>E12000008</v>
          </cell>
          <cell r="E401" t="str">
            <v>South East</v>
          </cell>
          <cell r="F401" t="str">
            <v>E07000061</v>
          </cell>
          <cell r="G401" t="str">
            <v>Eastbourne</v>
          </cell>
          <cell r="H401" t="str">
            <v>E05011582</v>
          </cell>
          <cell r="I401" t="str">
            <v>Upperton</v>
          </cell>
        </row>
        <row r="402">
          <cell r="A402" t="str">
            <v>B49 5RQ</v>
          </cell>
          <cell r="B402">
            <v>52.219344999999997</v>
          </cell>
          <cell r="C402">
            <v>-1.88144</v>
          </cell>
          <cell r="D402" t="str">
            <v>E12000005</v>
          </cell>
          <cell r="E402" t="str">
            <v>West Midlands</v>
          </cell>
          <cell r="F402" t="str">
            <v>E07000221</v>
          </cell>
          <cell r="G402" t="str">
            <v>Stratford-on-Avon</v>
          </cell>
          <cell r="H402" t="str">
            <v>E05015107</v>
          </cell>
          <cell r="I402" t="str">
            <v>Alcester East</v>
          </cell>
        </row>
        <row r="403">
          <cell r="A403" t="str">
            <v>GL54 2GS</v>
          </cell>
          <cell r="B403">
            <v>51.871586000000001</v>
          </cell>
          <cell r="C403">
            <v>-1.700413</v>
          </cell>
          <cell r="D403" t="str">
            <v>E12000009</v>
          </cell>
          <cell r="E403" t="str">
            <v>South West</v>
          </cell>
          <cell r="F403" t="str">
            <v>E07000079</v>
          </cell>
          <cell r="G403" t="str">
            <v>Cotswold</v>
          </cell>
          <cell r="H403" t="str">
            <v>E05010726</v>
          </cell>
          <cell r="I403" t="str">
            <v>The Rissingtons</v>
          </cell>
        </row>
        <row r="404">
          <cell r="A404" t="str">
            <v>LE3 2DE</v>
          </cell>
          <cell r="B404">
            <v>52.603011000000002</v>
          </cell>
          <cell r="C404">
            <v>-1.177492</v>
          </cell>
          <cell r="D404" t="str">
            <v>E12000004</v>
          </cell>
          <cell r="E404" t="str">
            <v>East Midlands</v>
          </cell>
          <cell r="F404" t="str">
            <v>E07000129</v>
          </cell>
          <cell r="G404" t="str">
            <v>Blaby</v>
          </cell>
          <cell r="H404" t="str">
            <v>E05015261</v>
          </cell>
          <cell r="I404" t="str">
            <v>Braunstone Millfield</v>
          </cell>
        </row>
        <row r="405">
          <cell r="A405" t="str">
            <v>NG2 2FZ</v>
          </cell>
          <cell r="B405">
            <v>52.943212000000003</v>
          </cell>
          <cell r="C405">
            <v>-1.1445529999999999</v>
          </cell>
          <cell r="D405" t="str">
            <v>E12000004</v>
          </cell>
          <cell r="E405" t="str">
            <v>East Midlands</v>
          </cell>
          <cell r="F405" t="str">
            <v>E06000018</v>
          </cell>
          <cell r="G405" t="str">
            <v>Nottingham</v>
          </cell>
          <cell r="H405" t="str">
            <v>E05012285</v>
          </cell>
          <cell r="I405" t="str">
            <v>Meadows</v>
          </cell>
        </row>
        <row r="406">
          <cell r="A406" t="str">
            <v>SO40 4TU</v>
          </cell>
          <cell r="B406">
            <v>50.888154</v>
          </cell>
          <cell r="C406">
            <v>-1.4573700000000001</v>
          </cell>
          <cell r="D406" t="str">
            <v>E12000008</v>
          </cell>
          <cell r="E406" t="str">
            <v>South East</v>
          </cell>
          <cell r="F406" t="str">
            <v>E07000091</v>
          </cell>
          <cell r="G406" t="str">
            <v>New Forest</v>
          </cell>
          <cell r="H406" t="str">
            <v>E05014786</v>
          </cell>
          <cell r="I406" t="str">
            <v>Marchwood &amp; Eling</v>
          </cell>
        </row>
        <row r="407">
          <cell r="A407" t="str">
            <v>BS22 7SB</v>
          </cell>
          <cell r="B407">
            <v>51.362248000000001</v>
          </cell>
          <cell r="C407">
            <v>-2.9005320000000001</v>
          </cell>
          <cell r="D407" t="str">
            <v>E12000009</v>
          </cell>
          <cell r="E407" t="str">
            <v>South West</v>
          </cell>
          <cell r="F407" t="str">
            <v>E06000024</v>
          </cell>
          <cell r="G407" t="str">
            <v>North Somerset</v>
          </cell>
          <cell r="H407" t="str">
            <v>E05010307</v>
          </cell>
          <cell r="I407" t="str">
            <v>Wick St Lawrence &amp; St Georges</v>
          </cell>
        </row>
        <row r="408">
          <cell r="A408" t="str">
            <v>B66 3QP</v>
          </cell>
          <cell r="B408">
            <v>52.494061000000002</v>
          </cell>
          <cell r="C408">
            <v>-1.9604680000000001</v>
          </cell>
          <cell r="D408" t="str">
            <v>E12000005</v>
          </cell>
          <cell r="E408" t="str">
            <v>West Midlands</v>
          </cell>
          <cell r="F408" t="str">
            <v>E08000028</v>
          </cell>
          <cell r="G408" t="str">
            <v>Sandwell</v>
          </cell>
          <cell r="H408" t="str">
            <v>E05001278</v>
          </cell>
          <cell r="I408" t="str">
            <v>Soho and Victoria</v>
          </cell>
        </row>
        <row r="409">
          <cell r="A409" t="str">
            <v>BN23 7TU</v>
          </cell>
          <cell r="B409">
            <v>50.806592999999999</v>
          </cell>
          <cell r="C409">
            <v>0.31370500000000001</v>
          </cell>
          <cell r="D409" t="str">
            <v>E12000008</v>
          </cell>
          <cell r="E409" t="str">
            <v>South East</v>
          </cell>
          <cell r="F409" t="str">
            <v>E07000061</v>
          </cell>
          <cell r="G409" t="str">
            <v>Eastbourne</v>
          </cell>
          <cell r="H409" t="str">
            <v>E05011576</v>
          </cell>
          <cell r="I409" t="str">
            <v>Langney</v>
          </cell>
        </row>
        <row r="410">
          <cell r="A410" t="str">
            <v>CV34 8BE</v>
          </cell>
          <cell r="B410">
            <v>52.280141999999998</v>
          </cell>
          <cell r="C410">
            <v>-1.5546979999999999</v>
          </cell>
          <cell r="D410" t="str">
            <v>E12000005</v>
          </cell>
          <cell r="E410" t="str">
            <v>West Midlands</v>
          </cell>
          <cell r="F410" t="str">
            <v>E07000222</v>
          </cell>
          <cell r="G410" t="str">
            <v>Warwick</v>
          </cell>
          <cell r="H410" t="str">
            <v>E05012629</v>
          </cell>
          <cell r="I410" t="str">
            <v>Warwick Myton &amp; Heathcote</v>
          </cell>
        </row>
        <row r="411">
          <cell r="A411" t="str">
            <v>SG18 0BP</v>
          </cell>
          <cell r="B411">
            <v>52.091690999999997</v>
          </cell>
          <cell r="C411">
            <v>-0.26663700000000001</v>
          </cell>
          <cell r="D411" t="str">
            <v>E12000006</v>
          </cell>
          <cell r="E411" t="str">
            <v>East of England</v>
          </cell>
          <cell r="F411" t="str">
            <v>E06000056</v>
          </cell>
          <cell r="G411" t="str">
            <v>Central Bedfordshire</v>
          </cell>
          <cell r="H411" t="str">
            <v>E05014399</v>
          </cell>
          <cell r="I411" t="str">
            <v>Biggleswade West</v>
          </cell>
        </row>
        <row r="412">
          <cell r="A412" t="str">
            <v>BN22 8NQ</v>
          </cell>
          <cell r="B412">
            <v>50.777413000000003</v>
          </cell>
          <cell r="C412">
            <v>0.29702899999999999</v>
          </cell>
          <cell r="D412" t="str">
            <v>E12000008</v>
          </cell>
          <cell r="E412" t="str">
            <v>South East</v>
          </cell>
          <cell r="F412" t="str">
            <v>E07000061</v>
          </cell>
          <cell r="G412" t="str">
            <v>Eastbourne</v>
          </cell>
          <cell r="H412" t="str">
            <v>E05011580</v>
          </cell>
          <cell r="I412" t="str">
            <v>St Anthony's</v>
          </cell>
        </row>
        <row r="413">
          <cell r="A413" t="str">
            <v>BN50 8TQ</v>
          </cell>
          <cell r="B413">
            <v>50.826327999999997</v>
          </cell>
          <cell r="C413">
            <v>-0.14079</v>
          </cell>
          <cell r="D413" t="str">
            <v>E12000008</v>
          </cell>
          <cell r="E413" t="str">
            <v>South East</v>
          </cell>
          <cell r="F413" t="str">
            <v>E06000043</v>
          </cell>
          <cell r="G413" t="str">
            <v>Brighton and Hove</v>
          </cell>
          <cell r="H413" t="str">
            <v>E05015415</v>
          </cell>
          <cell r="I413" t="str">
            <v>West Hill &amp; North Laine</v>
          </cell>
        </row>
        <row r="414">
          <cell r="A414" t="str">
            <v>S74 9SW</v>
          </cell>
          <cell r="B414">
            <v>53.508851</v>
          </cell>
          <cell r="C414">
            <v>-1.438987</v>
          </cell>
          <cell r="D414" t="str">
            <v>E12000003</v>
          </cell>
          <cell r="E414" t="str">
            <v>Yorkshire and The Humber</v>
          </cell>
          <cell r="F414" t="str">
            <v>E08000016</v>
          </cell>
          <cell r="G414" t="str">
            <v>Barnsley</v>
          </cell>
          <cell r="H414" t="str">
            <v>E05000984</v>
          </cell>
          <cell r="I414" t="str">
            <v>Hoyland Milton</v>
          </cell>
        </row>
        <row r="415">
          <cell r="A415" t="str">
            <v>BN50 8TQ</v>
          </cell>
          <cell r="B415">
            <v>50.826327999999997</v>
          </cell>
          <cell r="C415">
            <v>-0.14079</v>
          </cell>
          <cell r="D415" t="str">
            <v>E12000008</v>
          </cell>
          <cell r="E415" t="str">
            <v>South East</v>
          </cell>
          <cell r="F415" t="str">
            <v>E06000043</v>
          </cell>
          <cell r="G415" t="str">
            <v>Brighton and Hove</v>
          </cell>
          <cell r="H415" t="str">
            <v>E05015415</v>
          </cell>
          <cell r="I415" t="str">
            <v>West Hill &amp; North Laine</v>
          </cell>
        </row>
        <row r="416">
          <cell r="A416" t="str">
            <v>MK40 1YD</v>
          </cell>
          <cell r="B416">
            <v>52.134439999999998</v>
          </cell>
          <cell r="C416">
            <v>-0.47556500000000002</v>
          </cell>
          <cell r="D416" t="str">
            <v>E12000006</v>
          </cell>
          <cell r="E416" t="str">
            <v>East of England</v>
          </cell>
          <cell r="F416" t="str">
            <v>E06000055</v>
          </cell>
          <cell r="G416" t="str">
            <v>Bedford</v>
          </cell>
          <cell r="H416" t="str">
            <v>E05014501</v>
          </cell>
          <cell r="I416" t="str">
            <v>Greyfriars</v>
          </cell>
        </row>
        <row r="417">
          <cell r="A417" t="str">
            <v>DT9 5FE</v>
          </cell>
          <cell r="B417">
            <v>50.968234000000002</v>
          </cell>
          <cell r="C417">
            <v>-2.4642789999999999</v>
          </cell>
          <cell r="D417" t="str">
            <v>E12000009</v>
          </cell>
          <cell r="E417" t="str">
            <v>South West</v>
          </cell>
          <cell r="F417" t="str">
            <v>E06000066</v>
          </cell>
          <cell r="G417" t="str">
            <v>Somerset</v>
          </cell>
          <cell r="H417" t="str">
            <v>E05014341</v>
          </cell>
          <cell r="I417" t="str">
            <v>Blackmoor Vale</v>
          </cell>
        </row>
        <row r="418">
          <cell r="A418" t="str">
            <v>HR6 8UT</v>
          </cell>
          <cell r="B418">
            <v>52.234343000000003</v>
          </cell>
          <cell r="C418">
            <v>-2.7367210000000002</v>
          </cell>
          <cell r="D418" t="str">
            <v>E12000005</v>
          </cell>
          <cell r="E418" t="str">
            <v>West Midlands</v>
          </cell>
          <cell r="F418" t="str">
            <v>E06000019</v>
          </cell>
          <cell r="G418" t="str">
            <v>Herefordshire, County of</v>
          </cell>
          <cell r="H418" t="str">
            <v>E05009469</v>
          </cell>
          <cell r="I418" t="str">
            <v>Leominster North &amp; Rural</v>
          </cell>
        </row>
        <row r="419">
          <cell r="A419" t="str">
            <v>PE19 1DD</v>
          </cell>
          <cell r="B419">
            <v>52.231907999999997</v>
          </cell>
          <cell r="C419">
            <v>-0.26539099999999999</v>
          </cell>
          <cell r="D419" t="str">
            <v>E12000006</v>
          </cell>
          <cell r="E419" t="str">
            <v>East of England</v>
          </cell>
          <cell r="F419" t="str">
            <v>E07000011</v>
          </cell>
          <cell r="G419" t="str">
            <v>Huntingdonshire</v>
          </cell>
          <cell r="H419" t="str">
            <v>E05011275</v>
          </cell>
          <cell r="I419" t="str">
            <v>St Neots Priory Park &amp; Little Paxton</v>
          </cell>
        </row>
        <row r="420">
          <cell r="A420" t="str">
            <v>BA14 7JS</v>
          </cell>
          <cell r="B420">
            <v>51.320247999999999</v>
          </cell>
          <cell r="C420">
            <v>-2.196342</v>
          </cell>
          <cell r="D420" t="str">
            <v>E12000009</v>
          </cell>
          <cell r="E420" t="str">
            <v>South West</v>
          </cell>
          <cell r="F420" t="str">
            <v>E06000054</v>
          </cell>
          <cell r="G420" t="str">
            <v>Wiltshire</v>
          </cell>
          <cell r="H420" t="str">
            <v>E05013478</v>
          </cell>
          <cell r="I420" t="str">
            <v>Trowbridge Central</v>
          </cell>
        </row>
        <row r="421">
          <cell r="A421" t="str">
            <v>HX1 3DX</v>
          </cell>
          <cell r="B421">
            <v>53.714438000000001</v>
          </cell>
          <cell r="C421">
            <v>-1.8734759999999999</v>
          </cell>
          <cell r="D421" t="str">
            <v>E12000003</v>
          </cell>
          <cell r="E421" t="str">
            <v>Yorkshire and The Humber</v>
          </cell>
          <cell r="F421" t="str">
            <v>E08000033</v>
          </cell>
          <cell r="G421" t="str">
            <v>Calderdale</v>
          </cell>
          <cell r="H421" t="str">
            <v>E05001383</v>
          </cell>
          <cell r="I421" t="str">
            <v>Skircoat</v>
          </cell>
        </row>
        <row r="422">
          <cell r="A422" t="str">
            <v>CV34 8BE</v>
          </cell>
          <cell r="B422">
            <v>52.280141999999998</v>
          </cell>
          <cell r="C422">
            <v>-1.5546979999999999</v>
          </cell>
          <cell r="D422" t="str">
            <v>E12000005</v>
          </cell>
          <cell r="E422" t="str">
            <v>West Midlands</v>
          </cell>
          <cell r="F422" t="str">
            <v>E07000222</v>
          </cell>
          <cell r="G422" t="str">
            <v>Warwick</v>
          </cell>
          <cell r="H422" t="str">
            <v>E05012629</v>
          </cell>
          <cell r="I422" t="str">
            <v>Warwick Myton &amp; Heathcote</v>
          </cell>
        </row>
        <row r="423">
          <cell r="A423" t="str">
            <v>BA9 9FY</v>
          </cell>
          <cell r="B423">
            <v>51.052909999999997</v>
          </cell>
          <cell r="C423">
            <v>-2.4228100000000001</v>
          </cell>
          <cell r="D423" t="str">
            <v>E12000009</v>
          </cell>
          <cell r="E423" t="str">
            <v>South West</v>
          </cell>
          <cell r="F423" t="str">
            <v>E06000066</v>
          </cell>
          <cell r="G423" t="str">
            <v>Somerset</v>
          </cell>
          <cell r="H423" t="str">
            <v>E05014389</v>
          </cell>
          <cell r="I423" t="str">
            <v>Wincanton &amp; Bruton</v>
          </cell>
        </row>
        <row r="424">
          <cell r="A424" t="str">
            <v>BA13 3AP</v>
          </cell>
          <cell r="B424">
            <v>51.262616999999999</v>
          </cell>
          <cell r="C424">
            <v>-2.1868370000000001</v>
          </cell>
          <cell r="D424" t="str">
            <v>E12000009</v>
          </cell>
          <cell r="E424" t="str">
            <v>South West</v>
          </cell>
          <cell r="F424" t="str">
            <v>E06000054</v>
          </cell>
          <cell r="G424" t="str">
            <v>Wiltshire</v>
          </cell>
          <cell r="H424" t="str">
            <v>E05013490</v>
          </cell>
          <cell r="I424" t="str">
            <v>Westbury North</v>
          </cell>
        </row>
        <row r="425">
          <cell r="A425" t="str">
            <v>TQ1 2NN</v>
          </cell>
          <cell r="B425">
            <v>50.466822000000001</v>
          </cell>
          <cell r="C425">
            <v>-3.5037099999999999</v>
          </cell>
          <cell r="D425" t="str">
            <v>E12000009</v>
          </cell>
          <cell r="E425" t="str">
            <v>South West</v>
          </cell>
          <cell r="F425" t="str">
            <v>E06000027</v>
          </cell>
          <cell r="G425" t="str">
            <v>Torbay</v>
          </cell>
          <cell r="H425" t="str">
            <v>E05012269</v>
          </cell>
          <cell r="I425" t="str">
            <v>Wellswood</v>
          </cell>
        </row>
        <row r="426">
          <cell r="A426" t="str">
            <v>OX12 7DY</v>
          </cell>
          <cell r="B426">
            <v>51.589658</v>
          </cell>
          <cell r="C426">
            <v>-1.42283</v>
          </cell>
          <cell r="D426" t="str">
            <v>E12000008</v>
          </cell>
          <cell r="E426" t="str">
            <v>South East</v>
          </cell>
          <cell r="F426" t="str">
            <v>E07000180</v>
          </cell>
          <cell r="G426" t="str">
            <v>Vale of White Horse</v>
          </cell>
          <cell r="H426" t="str">
            <v>E05012979</v>
          </cell>
          <cell r="I426" t="str">
            <v>Wantage Charlton</v>
          </cell>
        </row>
        <row r="427">
          <cell r="A427" t="str">
            <v>CV6 7LT</v>
          </cell>
          <cell r="B427">
            <v>52.435133999999998</v>
          </cell>
          <cell r="C427">
            <v>-1.4792209999999999</v>
          </cell>
          <cell r="D427" t="str">
            <v>E12000005</v>
          </cell>
          <cell r="E427" t="str">
            <v>West Midlands</v>
          </cell>
          <cell r="F427" t="str">
            <v>E08000026</v>
          </cell>
          <cell r="G427" t="str">
            <v>Coventry</v>
          </cell>
          <cell r="H427" t="str">
            <v>E05001225</v>
          </cell>
          <cell r="I427" t="str">
            <v>Longford</v>
          </cell>
        </row>
        <row r="428">
          <cell r="A428" t="str">
            <v>PO12 3PT</v>
          </cell>
          <cell r="B428">
            <v>50.792558</v>
          </cell>
          <cell r="C428">
            <v>-1.1455360000000001</v>
          </cell>
          <cell r="D428" t="str">
            <v>E12000008</v>
          </cell>
          <cell r="E428" t="str">
            <v>South East</v>
          </cell>
          <cell r="F428" t="str">
            <v>E07000088</v>
          </cell>
          <cell r="G428" t="str">
            <v>Gosport</v>
          </cell>
          <cell r="H428" t="str">
            <v>E05014149</v>
          </cell>
          <cell r="I428" t="str">
            <v>Leesland &amp; Newtown</v>
          </cell>
        </row>
        <row r="429">
          <cell r="A429" t="str">
            <v>HR4 9RE</v>
          </cell>
          <cell r="B429">
            <v>52.07497</v>
          </cell>
          <cell r="C429">
            <v>-2.7260399999999998</v>
          </cell>
          <cell r="D429" t="str">
            <v>E12000005</v>
          </cell>
          <cell r="E429" t="str">
            <v>West Midlands</v>
          </cell>
          <cell r="F429" t="str">
            <v>E06000019</v>
          </cell>
          <cell r="G429" t="str">
            <v>Herefordshire, County of</v>
          </cell>
          <cell r="H429" t="str">
            <v>E05009460</v>
          </cell>
          <cell r="I429" t="str">
            <v>Holmer</v>
          </cell>
        </row>
        <row r="430">
          <cell r="A430" t="str">
            <v>SO15 1GG</v>
          </cell>
          <cell r="B430">
            <v>50.909165999999999</v>
          </cell>
          <cell r="C430">
            <v>-1.412067</v>
          </cell>
          <cell r="D430" t="str">
            <v>E12000008</v>
          </cell>
          <cell r="E430" t="str">
            <v>South East</v>
          </cell>
          <cell r="F430" t="str">
            <v>E06000045</v>
          </cell>
          <cell r="G430" t="str">
            <v>Southampton</v>
          </cell>
          <cell r="H430" t="str">
            <v>E05015490</v>
          </cell>
          <cell r="I430" t="str">
            <v>Banister &amp; Polygon</v>
          </cell>
        </row>
        <row r="431">
          <cell r="A431" t="str">
            <v>LE2 3ND</v>
          </cell>
          <cell r="B431">
            <v>52.614772000000002</v>
          </cell>
          <cell r="C431">
            <v>-1.105704</v>
          </cell>
          <cell r="D431" t="str">
            <v>E12000004</v>
          </cell>
          <cell r="E431" t="str">
            <v>East Midlands</v>
          </cell>
          <cell r="F431" t="str">
            <v>E06000016</v>
          </cell>
          <cell r="G431" t="str">
            <v>Leicester</v>
          </cell>
          <cell r="H431" t="str">
            <v>E05010468</v>
          </cell>
          <cell r="I431" t="str">
            <v>Knighton</v>
          </cell>
        </row>
        <row r="432">
          <cell r="A432" t="str">
            <v>LU6 1FA</v>
          </cell>
          <cell r="B432">
            <v>51.886913999999997</v>
          </cell>
          <cell r="C432">
            <v>-0.53821699999999995</v>
          </cell>
          <cell r="D432" t="str">
            <v>E12000006</v>
          </cell>
          <cell r="E432" t="str">
            <v>East of England</v>
          </cell>
          <cell r="F432" t="str">
            <v>E06000056</v>
          </cell>
          <cell r="G432" t="str">
            <v>Central Bedfordshire</v>
          </cell>
          <cell r="H432" t="str">
            <v>E05014405</v>
          </cell>
          <cell r="I432" t="str">
            <v>Dunstable North</v>
          </cell>
        </row>
        <row r="433">
          <cell r="A433" t="str">
            <v>LU6 1HF</v>
          </cell>
          <cell r="B433">
            <v>51.887318</v>
          </cell>
          <cell r="C433">
            <v>-0.52517400000000003</v>
          </cell>
          <cell r="D433" t="str">
            <v>E12000006</v>
          </cell>
          <cell r="E433" t="str">
            <v>East of England</v>
          </cell>
          <cell r="F433" t="str">
            <v>E06000056</v>
          </cell>
          <cell r="G433" t="str">
            <v>Central Bedfordshire</v>
          </cell>
          <cell r="H433" t="str">
            <v>E05014403</v>
          </cell>
          <cell r="I433" t="str">
            <v>Dunstable Central</v>
          </cell>
        </row>
        <row r="434">
          <cell r="A434" t="str">
            <v>HR6 8JY</v>
          </cell>
          <cell r="B434">
            <v>52.222214999999998</v>
          </cell>
          <cell r="C434">
            <v>-2.7425220000000001</v>
          </cell>
          <cell r="D434" t="str">
            <v>E12000005</v>
          </cell>
          <cell r="E434" t="str">
            <v>West Midlands</v>
          </cell>
          <cell r="F434" t="str">
            <v>E06000019</v>
          </cell>
          <cell r="G434" t="str">
            <v>Herefordshire, County of</v>
          </cell>
          <cell r="H434" t="str">
            <v>E05009470</v>
          </cell>
          <cell r="I434" t="str">
            <v>Leominster South</v>
          </cell>
        </row>
        <row r="435">
          <cell r="A435" t="str">
            <v>LU6 1HF</v>
          </cell>
          <cell r="B435">
            <v>51.887318</v>
          </cell>
          <cell r="C435">
            <v>-0.52517400000000003</v>
          </cell>
          <cell r="D435" t="str">
            <v>E12000006</v>
          </cell>
          <cell r="E435" t="str">
            <v>East of England</v>
          </cell>
          <cell r="F435" t="str">
            <v>E06000056</v>
          </cell>
          <cell r="G435" t="str">
            <v>Central Bedfordshire</v>
          </cell>
          <cell r="H435" t="str">
            <v>E05014403</v>
          </cell>
          <cell r="I435" t="str">
            <v>Dunstable Central</v>
          </cell>
        </row>
        <row r="436">
          <cell r="A436" t="str">
            <v>SG15 6AH</v>
          </cell>
          <cell r="B436">
            <v>51.999020000000002</v>
          </cell>
          <cell r="C436">
            <v>-0.26822299999999999</v>
          </cell>
          <cell r="D436" t="str">
            <v>E12000006</v>
          </cell>
          <cell r="E436" t="str">
            <v>East of England</v>
          </cell>
          <cell r="F436" t="str">
            <v>E06000056</v>
          </cell>
          <cell r="G436" t="str">
            <v>Central Bedfordshire</v>
          </cell>
          <cell r="H436" t="str">
            <v>E05014395</v>
          </cell>
          <cell r="I436" t="str">
            <v>Arlesey &amp; Fairfield</v>
          </cell>
        </row>
        <row r="437">
          <cell r="A437" t="str">
            <v>RG22 4LJ</v>
          </cell>
          <cell r="B437">
            <v>51.242643000000001</v>
          </cell>
          <cell r="C437">
            <v>-1.1208370000000001</v>
          </cell>
          <cell r="D437" t="str">
            <v>E12000008</v>
          </cell>
          <cell r="E437" t="str">
            <v>South East</v>
          </cell>
          <cell r="F437" t="str">
            <v>E07000084</v>
          </cell>
          <cell r="G437" t="str">
            <v>Basingstoke and Deane</v>
          </cell>
          <cell r="H437" t="str">
            <v>E05013080</v>
          </cell>
          <cell r="I437" t="str">
            <v>Brighton Hill</v>
          </cell>
        </row>
        <row r="438">
          <cell r="A438" t="str">
            <v>LU1 3PN</v>
          </cell>
          <cell r="B438">
            <v>51.874436000000003</v>
          </cell>
          <cell r="C438">
            <v>-0.41405500000000001</v>
          </cell>
          <cell r="D438" t="str">
            <v>E12000006</v>
          </cell>
          <cell r="E438" t="str">
            <v>East of England</v>
          </cell>
          <cell r="F438" t="str">
            <v>E06000032</v>
          </cell>
          <cell r="G438" t="str">
            <v>Luton</v>
          </cell>
          <cell r="H438" t="str">
            <v>E05014739</v>
          </cell>
          <cell r="I438" t="str">
            <v>Central</v>
          </cell>
        </row>
        <row r="439">
          <cell r="A439" t="str">
            <v>SG15 6GH</v>
          </cell>
          <cell r="B439">
            <v>52.025579</v>
          </cell>
          <cell r="C439">
            <v>-0.26247799999999999</v>
          </cell>
          <cell r="D439" t="str">
            <v>E12000006</v>
          </cell>
          <cell r="E439" t="str">
            <v>East of England</v>
          </cell>
          <cell r="F439" t="str">
            <v>E06000056</v>
          </cell>
          <cell r="G439" t="str">
            <v>Central Bedfordshire</v>
          </cell>
          <cell r="H439" t="str">
            <v>E05014395</v>
          </cell>
          <cell r="I439" t="str">
            <v>Arlesey &amp; Fairfield</v>
          </cell>
        </row>
        <row r="440">
          <cell r="A440" t="str">
            <v>TA20 2AY</v>
          </cell>
          <cell r="B440">
            <v>50.872394999999997</v>
          </cell>
          <cell r="C440">
            <v>-2.961379</v>
          </cell>
          <cell r="D440" t="str">
            <v>E12000009</v>
          </cell>
          <cell r="E440" t="str">
            <v>South West</v>
          </cell>
          <cell r="F440" t="str">
            <v>E06000066</v>
          </cell>
          <cell r="G440" t="str">
            <v>Somerset</v>
          </cell>
          <cell r="H440" t="str">
            <v>E05014352</v>
          </cell>
          <cell r="I440" t="str">
            <v>Chard South</v>
          </cell>
        </row>
        <row r="441">
          <cell r="A441" t="str">
            <v>DT11 7LG</v>
          </cell>
          <cell r="B441">
            <v>50.857450999999998</v>
          </cell>
          <cell r="C441">
            <v>-2.1610870000000002</v>
          </cell>
          <cell r="D441" t="str">
            <v>E12000009</v>
          </cell>
          <cell r="E441" t="str">
            <v>South West</v>
          </cell>
          <cell r="F441" t="str">
            <v>E06000059</v>
          </cell>
          <cell r="G441" t="str">
            <v>Dorset</v>
          </cell>
          <cell r="H441" t="str">
            <v>E05012685</v>
          </cell>
          <cell r="I441" t="str">
            <v>Blandford</v>
          </cell>
        </row>
        <row r="442">
          <cell r="A442" t="str">
            <v>NG7 3FZ</v>
          </cell>
          <cell r="B442">
            <v>52.956395999999998</v>
          </cell>
          <cell r="C442">
            <v>-1.168051</v>
          </cell>
          <cell r="D442" t="str">
            <v>E12000004</v>
          </cell>
          <cell r="E442" t="str">
            <v>East Midlands</v>
          </cell>
          <cell r="F442" t="str">
            <v>E06000018</v>
          </cell>
          <cell r="G442" t="str">
            <v>Nottingham</v>
          </cell>
          <cell r="H442" t="str">
            <v>E05012286</v>
          </cell>
          <cell r="I442" t="str">
            <v>Radford</v>
          </cell>
        </row>
        <row r="443">
          <cell r="A443" t="str">
            <v>CV6 7BS</v>
          </cell>
          <cell r="B443">
            <v>52.442231</v>
          </cell>
          <cell r="C443">
            <v>-1.4758420000000001</v>
          </cell>
          <cell r="D443" t="str">
            <v>E12000005</v>
          </cell>
          <cell r="E443" t="str">
            <v>West Midlands</v>
          </cell>
          <cell r="F443" t="str">
            <v>E08000026</v>
          </cell>
          <cell r="G443" t="str">
            <v>Coventry</v>
          </cell>
          <cell r="H443" t="str">
            <v>E05001225</v>
          </cell>
          <cell r="I443" t="str">
            <v>Longford</v>
          </cell>
        </row>
        <row r="444">
          <cell r="A444" t="str">
            <v>GU11 1HX</v>
          </cell>
          <cell r="B444">
            <v>51.249630000000003</v>
          </cell>
          <cell r="C444">
            <v>-0.76693800000000001</v>
          </cell>
          <cell r="D444" t="str">
            <v>E12000008</v>
          </cell>
          <cell r="E444" t="str">
            <v>South East</v>
          </cell>
          <cell r="F444" t="str">
            <v>E07000092</v>
          </cell>
          <cell r="G444" t="str">
            <v>Rushmoor</v>
          </cell>
          <cell r="H444" t="str">
            <v>E05009000</v>
          </cell>
          <cell r="I444" t="str">
            <v>Wellington</v>
          </cell>
        </row>
        <row r="445">
          <cell r="A445" t="str">
            <v>GL15 5EX</v>
          </cell>
          <cell r="B445">
            <v>51.723108000000003</v>
          </cell>
          <cell r="C445">
            <v>-2.5366580000000001</v>
          </cell>
          <cell r="D445" t="str">
            <v>E12000009</v>
          </cell>
          <cell r="E445" t="str">
            <v>South West</v>
          </cell>
          <cell r="F445" t="str">
            <v>E07000080</v>
          </cell>
          <cell r="G445" t="str">
            <v>Forest of Dean</v>
          </cell>
          <cell r="H445" t="str">
            <v>E05012167</v>
          </cell>
          <cell r="I445" t="str">
            <v>Lydney West &amp; Aylburton</v>
          </cell>
        </row>
        <row r="446">
          <cell r="A446" t="str">
            <v>CV11 6ZS</v>
          </cell>
          <cell r="B446">
            <v>52.543726999999997</v>
          </cell>
          <cell r="C446">
            <v>-1.442229</v>
          </cell>
          <cell r="D446" t="str">
            <v>E12000005</v>
          </cell>
          <cell r="E446" t="str">
            <v>West Midlands</v>
          </cell>
          <cell r="F446" t="str">
            <v>E07000219</v>
          </cell>
          <cell r="G446" t="str">
            <v>Nuneaton and Bedworth</v>
          </cell>
          <cell r="H446" t="str">
            <v>E05007488</v>
          </cell>
          <cell r="I446" t="str">
            <v>Weddington</v>
          </cell>
        </row>
        <row r="447">
          <cell r="A447" t="str">
            <v>B67 6BA</v>
          </cell>
          <cell r="B447">
            <v>52.489201000000001</v>
          </cell>
          <cell r="C447">
            <v>-1.972048</v>
          </cell>
          <cell r="D447" t="str">
            <v>E12000005</v>
          </cell>
          <cell r="E447" t="str">
            <v>West Midlands</v>
          </cell>
          <cell r="F447" t="str">
            <v>E08000028</v>
          </cell>
          <cell r="G447" t="str">
            <v>Sandwell</v>
          </cell>
          <cell r="H447" t="str">
            <v>E05001277</v>
          </cell>
          <cell r="I447" t="str">
            <v>Smethwick</v>
          </cell>
        </row>
        <row r="448">
          <cell r="A448" t="str">
            <v>SO15 5BA</v>
          </cell>
          <cell r="B448">
            <v>50.913024999999998</v>
          </cell>
          <cell r="C448">
            <v>-1.4160010000000001</v>
          </cell>
          <cell r="D448" t="str">
            <v>E12000008</v>
          </cell>
          <cell r="E448" t="str">
            <v>South East</v>
          </cell>
          <cell r="F448" t="str">
            <v>E06000045</v>
          </cell>
          <cell r="G448" t="str">
            <v>Southampton</v>
          </cell>
          <cell r="H448" t="str">
            <v>E05015490</v>
          </cell>
          <cell r="I448" t="str">
            <v>Banister &amp; Polygon</v>
          </cell>
        </row>
        <row r="449">
          <cell r="A449" t="str">
            <v>MK41 8QT</v>
          </cell>
          <cell r="B449">
            <v>52.156785999999997</v>
          </cell>
          <cell r="C449">
            <v>-0.43463000000000002</v>
          </cell>
          <cell r="D449" t="str">
            <v>E12000006</v>
          </cell>
          <cell r="E449" t="str">
            <v>East of England</v>
          </cell>
          <cell r="F449" t="str">
            <v>E06000055</v>
          </cell>
          <cell r="G449" t="str">
            <v>Bedford</v>
          </cell>
          <cell r="H449" t="str">
            <v>E05014509</v>
          </cell>
          <cell r="I449" t="str">
            <v>Putnoe</v>
          </cell>
        </row>
        <row r="450">
          <cell r="A450" t="str">
            <v>GU12 4PG</v>
          </cell>
          <cell r="B450">
            <v>51.243648999999998</v>
          </cell>
          <cell r="C450">
            <v>-0.75179300000000004</v>
          </cell>
          <cell r="D450" t="str">
            <v>E12000008</v>
          </cell>
          <cell r="E450" t="str">
            <v>South East</v>
          </cell>
          <cell r="F450" t="str">
            <v>E07000092</v>
          </cell>
          <cell r="G450" t="str">
            <v>Rushmoor</v>
          </cell>
          <cell r="H450" t="str">
            <v>E05008989</v>
          </cell>
          <cell r="I450" t="str">
            <v>Aldershot Park</v>
          </cell>
        </row>
        <row r="451">
          <cell r="A451" t="str">
            <v>HR1 2TJ</v>
          </cell>
          <cell r="B451">
            <v>52.060147999999998</v>
          </cell>
          <cell r="C451">
            <v>-2.7031049999999999</v>
          </cell>
          <cell r="D451" t="str">
            <v>E12000005</v>
          </cell>
          <cell r="E451" t="str">
            <v>West Midlands</v>
          </cell>
          <cell r="F451" t="str">
            <v>E06000019</v>
          </cell>
          <cell r="G451" t="str">
            <v>Herefordshire, County of</v>
          </cell>
          <cell r="H451" t="str">
            <v>E05009439</v>
          </cell>
          <cell r="I451" t="str">
            <v>Aylestone Hill</v>
          </cell>
        </row>
        <row r="452">
          <cell r="A452" t="str">
            <v>TA9 3FY</v>
          </cell>
          <cell r="B452">
            <v>51.224429000000001</v>
          </cell>
          <cell r="C452">
            <v>-2.9719370000000001</v>
          </cell>
          <cell r="D452" t="str">
            <v>E12000009</v>
          </cell>
          <cell r="E452" t="str">
            <v>South West</v>
          </cell>
          <cell r="F452" t="str">
            <v>E06000066</v>
          </cell>
          <cell r="G452" t="str">
            <v>Somerset</v>
          </cell>
          <cell r="H452" t="str">
            <v>E05014364</v>
          </cell>
          <cell r="I452" t="str">
            <v>Highbridge &amp; Burnham South</v>
          </cell>
        </row>
        <row r="453">
          <cell r="A453" t="str">
            <v>EX2 4AD</v>
          </cell>
          <cell r="B453">
            <v>50.718881000000003</v>
          </cell>
          <cell r="C453">
            <v>-3.5327869999999999</v>
          </cell>
          <cell r="D453" t="str">
            <v>E12000009</v>
          </cell>
          <cell r="E453" t="str">
            <v>South West</v>
          </cell>
          <cell r="F453" t="str">
            <v>E07000041</v>
          </cell>
          <cell r="G453" t="str">
            <v>Exeter</v>
          </cell>
          <cell r="H453" t="str">
            <v>E05011020</v>
          </cell>
          <cell r="I453" t="str">
            <v>St David's</v>
          </cell>
        </row>
        <row r="454">
          <cell r="A454" t="str">
            <v>LE3 3SJ</v>
          </cell>
          <cell r="B454">
            <v>52.618521000000001</v>
          </cell>
          <cell r="C454">
            <v>-1.231314</v>
          </cell>
          <cell r="D454" t="str">
            <v>E12000004</v>
          </cell>
          <cell r="E454" t="str">
            <v>East Midlands</v>
          </cell>
          <cell r="F454" t="str">
            <v>E07000129</v>
          </cell>
          <cell r="G454" t="str">
            <v>Blaby</v>
          </cell>
          <cell r="H454" t="str">
            <v>E05015273</v>
          </cell>
          <cell r="I454" t="str">
            <v>Leicester Forest &amp; Lubbesthorpe</v>
          </cell>
        </row>
        <row r="455">
          <cell r="A455" t="str">
            <v>MK10 7DJ</v>
          </cell>
          <cell r="B455">
            <v>52.045833999999999</v>
          </cell>
          <cell r="C455">
            <v>-0.69242000000000004</v>
          </cell>
          <cell r="D455" t="str">
            <v>E12000008</v>
          </cell>
          <cell r="E455" t="str">
            <v>South East</v>
          </cell>
          <cell r="F455" t="str">
            <v>E06000042</v>
          </cell>
          <cell r="G455" t="str">
            <v>Milton Keynes</v>
          </cell>
          <cell r="H455" t="str">
            <v>E05009410</v>
          </cell>
          <cell r="I455" t="str">
            <v>Broughton</v>
          </cell>
        </row>
        <row r="456">
          <cell r="A456" t="str">
            <v>TA20 1BF</v>
          </cell>
          <cell r="B456">
            <v>50.880063</v>
          </cell>
          <cell r="C456">
            <v>-2.9541110000000002</v>
          </cell>
          <cell r="D456" t="str">
            <v>E12000009</v>
          </cell>
          <cell r="E456" t="str">
            <v>South West</v>
          </cell>
          <cell r="F456" t="str">
            <v>E06000066</v>
          </cell>
          <cell r="G456" t="str">
            <v>Somerset</v>
          </cell>
          <cell r="H456" t="str">
            <v>E05014351</v>
          </cell>
          <cell r="I456" t="str">
            <v>Chard North</v>
          </cell>
        </row>
        <row r="457">
          <cell r="A457" t="str">
            <v>BN2 3BF</v>
          </cell>
          <cell r="B457">
            <v>50.832996000000001</v>
          </cell>
          <cell r="C457">
            <v>-0.12720400000000001</v>
          </cell>
          <cell r="D457" t="str">
            <v>E12000008</v>
          </cell>
          <cell r="E457" t="str">
            <v>South East</v>
          </cell>
          <cell r="F457" t="str">
            <v>E06000043</v>
          </cell>
          <cell r="G457" t="str">
            <v>Brighton and Hove</v>
          </cell>
          <cell r="H457" t="str">
            <v>E05015403</v>
          </cell>
          <cell r="I457" t="str">
            <v>Hanover &amp; Elm Grove</v>
          </cell>
        </row>
        <row r="458">
          <cell r="A458" t="str">
            <v>SG18 0BP</v>
          </cell>
          <cell r="B458">
            <v>52.091690999999997</v>
          </cell>
          <cell r="C458">
            <v>-0.26663700000000001</v>
          </cell>
          <cell r="D458" t="str">
            <v>E12000006</v>
          </cell>
          <cell r="E458" t="str">
            <v>East of England</v>
          </cell>
          <cell r="F458" t="str">
            <v>E06000056</v>
          </cell>
          <cell r="G458" t="str">
            <v>Central Bedfordshire</v>
          </cell>
          <cell r="H458" t="str">
            <v>E05014399</v>
          </cell>
          <cell r="I458" t="str">
            <v>Biggleswade West</v>
          </cell>
        </row>
        <row r="459">
          <cell r="A459" t="str">
            <v>PO21 2NU</v>
          </cell>
          <cell r="B459">
            <v>50.791794000000003</v>
          </cell>
          <cell r="C459">
            <v>-0.68119499999999999</v>
          </cell>
          <cell r="D459" t="str">
            <v>E12000008</v>
          </cell>
          <cell r="E459" t="str">
            <v>South East</v>
          </cell>
          <cell r="F459" t="str">
            <v>E07000224</v>
          </cell>
          <cell r="G459" t="str">
            <v>Arun</v>
          </cell>
          <cell r="H459" t="str">
            <v>E05009816</v>
          </cell>
          <cell r="I459" t="str">
            <v>Orchard</v>
          </cell>
        </row>
        <row r="460">
          <cell r="A460" t="str">
            <v>GL1 2JS</v>
          </cell>
          <cell r="B460">
            <v>51.867047999999997</v>
          </cell>
          <cell r="C460">
            <v>-2.2521469999999999</v>
          </cell>
          <cell r="D460" t="str">
            <v>E12000009</v>
          </cell>
          <cell r="E460" t="str">
            <v>South West</v>
          </cell>
          <cell r="F460" t="str">
            <v>E07000081</v>
          </cell>
          <cell r="G460" t="str">
            <v>Gloucester</v>
          </cell>
          <cell r="H460" t="str">
            <v>E05010967</v>
          </cell>
          <cell r="I460" t="str">
            <v>Westgate</v>
          </cell>
        </row>
        <row r="461">
          <cell r="A461" t="str">
            <v>LE11 5XF</v>
          </cell>
          <cell r="B461">
            <v>52.780214999999998</v>
          </cell>
          <cell r="C461">
            <v>-1.2318279999999999</v>
          </cell>
          <cell r="D461" t="str">
            <v>E12000004</v>
          </cell>
          <cell r="E461" t="str">
            <v>East Midlands</v>
          </cell>
          <cell r="F461" t="str">
            <v>E07000130</v>
          </cell>
          <cell r="G461" t="str">
            <v>Charnwood</v>
          </cell>
          <cell r="H461" t="str">
            <v>E05014670</v>
          </cell>
          <cell r="I461" t="str">
            <v>Dishley, Hathern &amp; Thorpe Acre</v>
          </cell>
        </row>
        <row r="462">
          <cell r="A462" t="str">
            <v>HR6 8PG</v>
          </cell>
          <cell r="B462">
            <v>52.223450999999997</v>
          </cell>
          <cell r="C462">
            <v>-2.7418110000000002</v>
          </cell>
          <cell r="D462" t="str">
            <v>E12000005</v>
          </cell>
          <cell r="E462" t="str">
            <v>West Midlands</v>
          </cell>
          <cell r="F462" t="str">
            <v>E06000019</v>
          </cell>
          <cell r="G462" t="str">
            <v>Herefordshire, County of</v>
          </cell>
          <cell r="H462" t="str">
            <v>E05009470</v>
          </cell>
          <cell r="I462" t="str">
            <v>Leominster South</v>
          </cell>
        </row>
        <row r="463">
          <cell r="A463" t="str">
            <v>TA6 5HE</v>
          </cell>
          <cell r="B463">
            <v>51.130378</v>
          </cell>
          <cell r="C463">
            <v>-2.9923389999999999</v>
          </cell>
          <cell r="D463" t="str">
            <v>E12000009</v>
          </cell>
          <cell r="E463" t="str">
            <v>South West</v>
          </cell>
          <cell r="F463" t="str">
            <v>E06000066</v>
          </cell>
          <cell r="G463" t="str">
            <v>Somerset</v>
          </cell>
          <cell r="H463" t="str">
            <v>E05014344</v>
          </cell>
          <cell r="I463" t="str">
            <v>Bridgwater North &amp; Central</v>
          </cell>
        </row>
        <row r="464">
          <cell r="A464" t="str">
            <v>CV10 9BY</v>
          </cell>
          <cell r="B464">
            <v>52.532302000000001</v>
          </cell>
          <cell r="C464">
            <v>-1.513976</v>
          </cell>
          <cell r="D464" t="str">
            <v>E12000005</v>
          </cell>
          <cell r="E464" t="str">
            <v>West Midlands</v>
          </cell>
          <cell r="F464" t="str">
            <v>E07000219</v>
          </cell>
          <cell r="G464" t="str">
            <v>Nuneaton and Bedworth</v>
          </cell>
          <cell r="H464" t="str">
            <v>E05007480</v>
          </cell>
          <cell r="I464" t="str">
            <v>Camp Hill</v>
          </cell>
        </row>
        <row r="465">
          <cell r="A465" t="str">
            <v>DY1 2QG</v>
          </cell>
          <cell r="B465">
            <v>52.513252000000001</v>
          </cell>
          <cell r="C465">
            <v>-2.0991919999999999</v>
          </cell>
          <cell r="D465" t="str">
            <v>E12000005</v>
          </cell>
          <cell r="E465" t="str">
            <v>West Midlands</v>
          </cell>
          <cell r="F465" t="str">
            <v>E08000027</v>
          </cell>
          <cell r="G465" t="str">
            <v>Dudley</v>
          </cell>
          <cell r="H465" t="str">
            <v>E05001254</v>
          </cell>
          <cell r="I465" t="str">
            <v>St James's</v>
          </cell>
        </row>
        <row r="466">
          <cell r="A466" t="str">
            <v>OX14 1GQ</v>
          </cell>
          <cell r="B466">
            <v>51.671101</v>
          </cell>
          <cell r="C466">
            <v>-1.298635</v>
          </cell>
          <cell r="D466" t="str">
            <v>E12000008</v>
          </cell>
          <cell r="E466" t="str">
            <v>South East</v>
          </cell>
          <cell r="F466" t="str">
            <v>E07000180</v>
          </cell>
          <cell r="G466" t="str">
            <v>Vale of White Horse</v>
          </cell>
          <cell r="H466" t="str">
            <v>E05009757</v>
          </cell>
          <cell r="I466" t="str">
            <v>Abingdon Fitzharris</v>
          </cell>
        </row>
        <row r="467">
          <cell r="A467" t="str">
            <v>NG11 6RS</v>
          </cell>
          <cell r="B467">
            <v>52.888542999999999</v>
          </cell>
          <cell r="C467">
            <v>-1.1562669999999999</v>
          </cell>
          <cell r="D467" t="str">
            <v>E12000004</v>
          </cell>
          <cell r="E467" t="str">
            <v>East Midlands</v>
          </cell>
          <cell r="F467" t="str">
            <v>E07000176</v>
          </cell>
          <cell r="G467" t="str">
            <v>Rushcliffe</v>
          </cell>
          <cell r="H467" t="str">
            <v>E05014985</v>
          </cell>
          <cell r="I467" t="str">
            <v>Ruddington</v>
          </cell>
        </row>
        <row r="468">
          <cell r="A468" t="str">
            <v>HR2 7UF</v>
          </cell>
          <cell r="B468">
            <v>52.039614999999998</v>
          </cell>
          <cell r="C468">
            <v>-2.7452209999999999</v>
          </cell>
          <cell r="D468" t="str">
            <v>E12000005</v>
          </cell>
          <cell r="E468" t="str">
            <v>West Midlands</v>
          </cell>
          <cell r="F468" t="str">
            <v>E06000019</v>
          </cell>
          <cell r="G468" t="str">
            <v>Herefordshire, County of</v>
          </cell>
          <cell r="H468" t="str">
            <v>E05009441</v>
          </cell>
          <cell r="I468" t="str">
            <v>Belmont Rural</v>
          </cell>
        </row>
        <row r="469">
          <cell r="A469" t="str">
            <v>LE11 5XF</v>
          </cell>
          <cell r="B469">
            <v>52.780214999999998</v>
          </cell>
          <cell r="C469">
            <v>-1.2318279999999999</v>
          </cell>
          <cell r="D469" t="str">
            <v>E12000004</v>
          </cell>
          <cell r="E469" t="str">
            <v>East Midlands</v>
          </cell>
          <cell r="F469" t="str">
            <v>E07000130</v>
          </cell>
          <cell r="G469" t="str">
            <v>Charnwood</v>
          </cell>
          <cell r="H469" t="str">
            <v>E05014670</v>
          </cell>
          <cell r="I469" t="str">
            <v>Dishley, Hathern &amp; Thorpe Acre</v>
          </cell>
        </row>
        <row r="470">
          <cell r="A470" t="str">
            <v>BA14 6RZ</v>
          </cell>
          <cell r="B470">
            <v>51.353245000000001</v>
          </cell>
          <cell r="C470">
            <v>-2.1920890000000002</v>
          </cell>
          <cell r="D470" t="str">
            <v>E12000009</v>
          </cell>
          <cell r="E470" t="str">
            <v>South West</v>
          </cell>
          <cell r="F470" t="str">
            <v>E06000054</v>
          </cell>
          <cell r="G470" t="str">
            <v>Wiltshire</v>
          </cell>
          <cell r="H470" t="str">
            <v>E05013437</v>
          </cell>
          <cell r="I470" t="str">
            <v>Holt</v>
          </cell>
        </row>
        <row r="471">
          <cell r="A471" t="str">
            <v>SN8 3JN</v>
          </cell>
          <cell r="B471">
            <v>51.390251999999997</v>
          </cell>
          <cell r="C471">
            <v>-1.58172</v>
          </cell>
          <cell r="D471" t="str">
            <v>E12000009</v>
          </cell>
          <cell r="E471" t="str">
            <v>South West</v>
          </cell>
          <cell r="F471" t="str">
            <v>E06000054</v>
          </cell>
          <cell r="G471" t="str">
            <v>Wiltshire</v>
          </cell>
          <cell r="H471" t="str">
            <v>E05013455</v>
          </cell>
          <cell r="I471" t="str">
            <v>Pewsey Vale East</v>
          </cell>
        </row>
        <row r="472">
          <cell r="A472" t="str">
            <v>NN8 6BU</v>
          </cell>
          <cell r="B472">
            <v>52.324039999999997</v>
          </cell>
          <cell r="C472">
            <v>-0.717144</v>
          </cell>
          <cell r="D472" t="str">
            <v>E12000004</v>
          </cell>
          <cell r="E472" t="str">
            <v>East Midlands</v>
          </cell>
          <cell r="F472" t="str">
            <v>E06000061</v>
          </cell>
          <cell r="G472" t="str">
            <v>North Northamptonshire</v>
          </cell>
          <cell r="H472" t="str">
            <v>E05013220</v>
          </cell>
          <cell r="I472" t="str">
            <v>Earls Barton</v>
          </cell>
        </row>
        <row r="473">
          <cell r="A473" t="str">
            <v>GL15 5JR</v>
          </cell>
          <cell r="B473">
            <v>51.726908000000002</v>
          </cell>
          <cell r="C473">
            <v>-2.5343300000000002</v>
          </cell>
          <cell r="D473" t="str">
            <v>E12000009</v>
          </cell>
          <cell r="E473" t="str">
            <v>South West</v>
          </cell>
          <cell r="F473" t="str">
            <v>E07000080</v>
          </cell>
          <cell r="G473" t="str">
            <v>Forest of Dean</v>
          </cell>
          <cell r="H473" t="str">
            <v>E05012167</v>
          </cell>
          <cell r="I473" t="str">
            <v>Lydney West &amp; Aylburton</v>
          </cell>
        </row>
        <row r="474">
          <cell r="A474" t="str">
            <v>RH12 3HX</v>
          </cell>
          <cell r="B474">
            <v>51.072282999999999</v>
          </cell>
          <cell r="C474">
            <v>-0.36402200000000001</v>
          </cell>
          <cell r="D474" t="str">
            <v>E12000008</v>
          </cell>
          <cell r="E474" t="str">
            <v>South East</v>
          </cell>
          <cell r="F474" t="str">
            <v>E07000227</v>
          </cell>
          <cell r="G474" t="str">
            <v>Horsham</v>
          </cell>
          <cell r="H474" t="str">
            <v>E05011814</v>
          </cell>
          <cell r="I474" t="str">
            <v>Broadbridge Heath</v>
          </cell>
        </row>
        <row r="475">
          <cell r="A475" t="str">
            <v>NG24 4BS</v>
          </cell>
          <cell r="B475">
            <v>53.069921000000001</v>
          </cell>
          <cell r="C475">
            <v>-0.804419</v>
          </cell>
          <cell r="D475" t="str">
            <v>E12000004</v>
          </cell>
          <cell r="E475" t="str">
            <v>East Midlands</v>
          </cell>
          <cell r="F475" t="str">
            <v>E07000175</v>
          </cell>
          <cell r="G475" t="str">
            <v>Newark and Sherwood</v>
          </cell>
          <cell r="H475" t="str">
            <v>E05011553</v>
          </cell>
          <cell r="I475" t="str">
            <v>Beacon</v>
          </cell>
        </row>
        <row r="476">
          <cell r="A476" t="str">
            <v>OX3 8FX</v>
          </cell>
          <cell r="B476">
            <v>51.752836000000002</v>
          </cell>
          <cell r="C476">
            <v>-1.198078</v>
          </cell>
          <cell r="D476" t="str">
            <v>E12000008</v>
          </cell>
          <cell r="E476" t="str">
            <v>South East</v>
          </cell>
          <cell r="F476" t="str">
            <v>E07000178</v>
          </cell>
          <cell r="G476" t="str">
            <v>Oxford</v>
          </cell>
          <cell r="H476" t="str">
            <v>E05013112</v>
          </cell>
          <cell r="I476" t="str">
            <v>Quarry &amp; Risinghurst</v>
          </cell>
        </row>
        <row r="477">
          <cell r="A477" t="str">
            <v>SP2 8TF</v>
          </cell>
          <cell r="B477">
            <v>51.055286000000002</v>
          </cell>
          <cell r="C477">
            <v>-1.790171</v>
          </cell>
          <cell r="D477" t="str">
            <v>E12000009</v>
          </cell>
          <cell r="E477" t="str">
            <v>South West</v>
          </cell>
          <cell r="F477" t="str">
            <v>E06000054</v>
          </cell>
          <cell r="G477" t="str">
            <v>Wiltshire</v>
          </cell>
          <cell r="H477" t="str">
            <v>E05013464</v>
          </cell>
          <cell r="I477" t="str">
            <v>Salisbury Harnham East</v>
          </cell>
        </row>
        <row r="478">
          <cell r="A478" t="str">
            <v>GU12 4LX</v>
          </cell>
          <cell r="B478">
            <v>51.243690999999998</v>
          </cell>
          <cell r="C478">
            <v>-0.75126499999999996</v>
          </cell>
          <cell r="D478" t="str">
            <v>E12000008</v>
          </cell>
          <cell r="E478" t="str">
            <v>South East</v>
          </cell>
          <cell r="F478" t="str">
            <v>E07000092</v>
          </cell>
          <cell r="G478" t="str">
            <v>Rushmoor</v>
          </cell>
          <cell r="H478" t="str">
            <v>E05008989</v>
          </cell>
          <cell r="I478" t="str">
            <v>Aldershot Park</v>
          </cell>
        </row>
        <row r="479">
          <cell r="A479" t="str">
            <v>MK41 8QT</v>
          </cell>
          <cell r="B479">
            <v>52.156785999999997</v>
          </cell>
          <cell r="C479">
            <v>-0.43463000000000002</v>
          </cell>
          <cell r="D479" t="str">
            <v>E12000006</v>
          </cell>
          <cell r="E479" t="str">
            <v>East of England</v>
          </cell>
          <cell r="F479" t="str">
            <v>E06000055</v>
          </cell>
          <cell r="G479" t="str">
            <v>Bedford</v>
          </cell>
          <cell r="H479" t="str">
            <v>E05014509</v>
          </cell>
          <cell r="I479" t="str">
            <v>Putnoe</v>
          </cell>
        </row>
        <row r="480">
          <cell r="A480" t="str">
            <v>HR5 3ER</v>
          </cell>
          <cell r="B480">
            <v>52.185606</v>
          </cell>
          <cell r="C480">
            <v>-3.0581230000000001</v>
          </cell>
          <cell r="D480" t="str">
            <v>E12000005</v>
          </cell>
          <cell r="E480" t="str">
            <v>West Midlands</v>
          </cell>
          <cell r="F480" t="str">
            <v>E06000019</v>
          </cell>
          <cell r="G480" t="str">
            <v>Herefordshire, County of</v>
          </cell>
          <cell r="H480" t="str">
            <v>E05009464</v>
          </cell>
          <cell r="I480" t="str">
            <v>Kington</v>
          </cell>
        </row>
        <row r="481">
          <cell r="A481" t="str">
            <v>GL16 8FJ</v>
          </cell>
          <cell r="B481">
            <v>51.785459000000003</v>
          </cell>
          <cell r="C481">
            <v>-2.6100300000000001</v>
          </cell>
          <cell r="D481" t="str">
            <v>E12000009</v>
          </cell>
          <cell r="E481" t="str">
            <v>South West</v>
          </cell>
          <cell r="F481" t="str">
            <v>E07000080</v>
          </cell>
          <cell r="G481" t="str">
            <v>Forest of Dean</v>
          </cell>
          <cell r="H481" t="str">
            <v>E05012160</v>
          </cell>
          <cell r="I481" t="str">
            <v>Coleford</v>
          </cell>
        </row>
        <row r="482">
          <cell r="A482" t="str">
            <v>HR6 9NW</v>
          </cell>
          <cell r="B482">
            <v>52.251750999999999</v>
          </cell>
          <cell r="C482">
            <v>-2.8903240000000001</v>
          </cell>
          <cell r="D482" t="str">
            <v>E12000005</v>
          </cell>
          <cell r="E482" t="str">
            <v>West Midlands</v>
          </cell>
          <cell r="F482" t="str">
            <v>E06000019</v>
          </cell>
          <cell r="G482" t="str">
            <v>Herefordshire, County of</v>
          </cell>
          <cell r="H482" t="str">
            <v>E05009438</v>
          </cell>
          <cell r="I482" t="str">
            <v>Arrow</v>
          </cell>
        </row>
        <row r="483">
          <cell r="A483" t="str">
            <v>MK42 7BP</v>
          </cell>
          <cell r="B483">
            <v>52.114452999999997</v>
          </cell>
          <cell r="C483">
            <v>-0.50586500000000001</v>
          </cell>
          <cell r="D483" t="str">
            <v>E12000006</v>
          </cell>
          <cell r="E483" t="str">
            <v>East of England</v>
          </cell>
          <cell r="F483" t="str">
            <v>E06000055</v>
          </cell>
          <cell r="G483" t="str">
            <v>Bedford</v>
          </cell>
          <cell r="H483" t="str">
            <v>E05014504</v>
          </cell>
          <cell r="I483" t="str">
            <v>Kempston Central &amp; East</v>
          </cell>
        </row>
        <row r="484">
          <cell r="A484" t="str">
            <v>HX6 2RZ</v>
          </cell>
          <cell r="B484">
            <v>53.712311999999997</v>
          </cell>
          <cell r="C484">
            <v>-1.91892</v>
          </cell>
          <cell r="D484" t="str">
            <v>E12000003</v>
          </cell>
          <cell r="E484" t="str">
            <v>Yorkshire and The Humber</v>
          </cell>
          <cell r="F484" t="str">
            <v>E08000033</v>
          </cell>
          <cell r="G484" t="str">
            <v>Calderdale</v>
          </cell>
          <cell r="H484" t="str">
            <v>E05001384</v>
          </cell>
          <cell r="I484" t="str">
            <v>Sowerby Bridge</v>
          </cell>
        </row>
        <row r="485">
          <cell r="A485" t="str">
            <v>B49 5FF</v>
          </cell>
          <cell r="B485">
            <v>52.218220000000002</v>
          </cell>
          <cell r="C485">
            <v>-1.8797889999999999</v>
          </cell>
          <cell r="D485" t="str">
            <v>E12000005</v>
          </cell>
          <cell r="E485" t="str">
            <v>West Midlands</v>
          </cell>
          <cell r="F485" t="str">
            <v>E07000221</v>
          </cell>
          <cell r="G485" t="str">
            <v>Stratford-on-Avon</v>
          </cell>
          <cell r="H485" t="str">
            <v>E05015107</v>
          </cell>
          <cell r="I485" t="str">
            <v>Alcester East</v>
          </cell>
        </row>
        <row r="486">
          <cell r="A486" t="str">
            <v>BN27 2BZ</v>
          </cell>
          <cell r="B486">
            <v>50.856360000000002</v>
          </cell>
          <cell r="C486">
            <v>0.264488</v>
          </cell>
          <cell r="D486" t="str">
            <v>E12000008</v>
          </cell>
          <cell r="E486" t="str">
            <v>South East</v>
          </cell>
          <cell r="F486" t="str">
            <v>E07000065</v>
          </cell>
          <cell r="G486" t="str">
            <v>Wealden</v>
          </cell>
          <cell r="H486" t="str">
            <v>E05011640</v>
          </cell>
          <cell r="I486" t="str">
            <v>Hailsham East</v>
          </cell>
        </row>
        <row r="487">
          <cell r="A487" t="str">
            <v>HR6 9SP</v>
          </cell>
          <cell r="B487">
            <v>52.247112000000001</v>
          </cell>
          <cell r="C487">
            <v>-2.8169940000000002</v>
          </cell>
          <cell r="D487" t="str">
            <v>E12000005</v>
          </cell>
          <cell r="E487" t="str">
            <v>West Midlands</v>
          </cell>
          <cell r="F487" t="str">
            <v>E06000019</v>
          </cell>
          <cell r="G487" t="str">
            <v>Herefordshire, County of</v>
          </cell>
          <cell r="H487" t="str">
            <v>E05009443</v>
          </cell>
          <cell r="I487" t="str">
            <v>Bircher</v>
          </cell>
        </row>
        <row r="488">
          <cell r="A488" t="str">
            <v>BN50 8TQ</v>
          </cell>
          <cell r="B488">
            <v>50.826327999999997</v>
          </cell>
          <cell r="C488">
            <v>-0.14079</v>
          </cell>
          <cell r="D488" t="str">
            <v>E12000008</v>
          </cell>
          <cell r="E488" t="str">
            <v>South East</v>
          </cell>
          <cell r="F488" t="str">
            <v>E06000043</v>
          </cell>
          <cell r="G488" t="str">
            <v>Brighton and Hove</v>
          </cell>
          <cell r="H488" t="str">
            <v>E05015415</v>
          </cell>
          <cell r="I488" t="str">
            <v>West Hill &amp; North Laine</v>
          </cell>
        </row>
        <row r="489">
          <cell r="A489" t="str">
            <v>BN50 8TQ</v>
          </cell>
          <cell r="B489">
            <v>50.826327999999997</v>
          </cell>
          <cell r="C489">
            <v>-0.14079</v>
          </cell>
          <cell r="D489" t="str">
            <v>E12000008</v>
          </cell>
          <cell r="E489" t="str">
            <v>South East</v>
          </cell>
          <cell r="F489" t="str">
            <v>E06000043</v>
          </cell>
          <cell r="G489" t="str">
            <v>Brighton and Hove</v>
          </cell>
          <cell r="H489" t="str">
            <v>E05015415</v>
          </cell>
          <cell r="I489" t="str">
            <v>West Hill &amp; North Laine</v>
          </cell>
        </row>
        <row r="490">
          <cell r="A490" t="str">
            <v>LU6 3JW</v>
          </cell>
          <cell r="B490">
            <v>51.878191999999999</v>
          </cell>
          <cell r="C490">
            <v>-0.53091699999999997</v>
          </cell>
          <cell r="D490" t="str">
            <v>E12000006</v>
          </cell>
          <cell r="E490" t="str">
            <v>East of England</v>
          </cell>
          <cell r="F490" t="str">
            <v>E06000056</v>
          </cell>
          <cell r="G490" t="str">
            <v>Central Bedfordshire</v>
          </cell>
          <cell r="H490" t="str">
            <v>E05014407</v>
          </cell>
          <cell r="I490" t="str">
            <v>Dunstable West</v>
          </cell>
        </row>
        <row r="491">
          <cell r="A491" t="str">
            <v>BH25 6RQ</v>
          </cell>
          <cell r="B491">
            <v>50.752026999999998</v>
          </cell>
          <cell r="C491">
            <v>-1.670045</v>
          </cell>
          <cell r="D491" t="str">
            <v>E12000008</v>
          </cell>
          <cell r="E491" t="str">
            <v>South East</v>
          </cell>
          <cell r="F491" t="str">
            <v>E07000091</v>
          </cell>
          <cell r="G491" t="str">
            <v>New Forest</v>
          </cell>
          <cell r="H491" t="str">
            <v>E05014788</v>
          </cell>
          <cell r="I491" t="str">
            <v>Milton</v>
          </cell>
        </row>
        <row r="492">
          <cell r="A492" t="str">
            <v>LE5 1EW</v>
          </cell>
          <cell r="B492">
            <v>52.656373000000002</v>
          </cell>
          <cell r="C492">
            <v>-1.051782</v>
          </cell>
          <cell r="D492" t="str">
            <v>E12000004</v>
          </cell>
          <cell r="E492" t="str">
            <v>East Midlands</v>
          </cell>
          <cell r="F492" t="str">
            <v>E07000130</v>
          </cell>
          <cell r="G492" t="str">
            <v>Charnwood</v>
          </cell>
          <cell r="H492" t="str">
            <v>E05014685</v>
          </cell>
          <cell r="I492" t="str">
            <v>South Charnwood</v>
          </cell>
        </row>
        <row r="493">
          <cell r="A493" t="str">
            <v>SN4 0QT</v>
          </cell>
          <cell r="B493">
            <v>51.510897999999997</v>
          </cell>
          <cell r="C493">
            <v>-1.788591</v>
          </cell>
          <cell r="D493" t="str">
            <v>E12000009</v>
          </cell>
          <cell r="E493" t="str">
            <v>South West</v>
          </cell>
          <cell r="F493" t="str">
            <v>E06000030</v>
          </cell>
          <cell r="G493" t="str">
            <v>Swindon</v>
          </cell>
          <cell r="H493" t="str">
            <v>E05008972</v>
          </cell>
          <cell r="I493" t="str">
            <v>Wroughton and Wichelstowe</v>
          </cell>
        </row>
        <row r="494">
          <cell r="A494" t="str">
            <v>HR4 0LS</v>
          </cell>
          <cell r="B494">
            <v>52.059258999999997</v>
          </cell>
          <cell r="C494">
            <v>-2.7325089999999999</v>
          </cell>
          <cell r="D494" t="str">
            <v>E12000005</v>
          </cell>
          <cell r="E494" t="str">
            <v>West Midlands</v>
          </cell>
          <cell r="F494" t="str">
            <v>E06000019</v>
          </cell>
          <cell r="G494" t="str">
            <v>Herefordshire, County of</v>
          </cell>
          <cell r="H494" t="str">
            <v>E05009456</v>
          </cell>
          <cell r="I494" t="str">
            <v>Greyfriars</v>
          </cell>
        </row>
        <row r="495">
          <cell r="A495" t="str">
            <v>LU7 9RQ</v>
          </cell>
          <cell r="B495">
            <v>51.928257000000002</v>
          </cell>
          <cell r="C495">
            <v>-0.58008499999999996</v>
          </cell>
          <cell r="D495" t="str">
            <v>E12000006</v>
          </cell>
          <cell r="E495" t="str">
            <v>East of England</v>
          </cell>
          <cell r="F495" t="str">
            <v>E06000056</v>
          </cell>
          <cell r="G495" t="str">
            <v>Central Bedfordshire</v>
          </cell>
          <cell r="H495" t="str">
            <v>E05014410</v>
          </cell>
          <cell r="I495" t="str">
            <v>Heath &amp; Reach</v>
          </cell>
        </row>
        <row r="496">
          <cell r="A496" t="str">
            <v>CV31 1LH</v>
          </cell>
          <cell r="B496">
            <v>52.286521999999998</v>
          </cell>
          <cell r="C496">
            <v>-1.521533</v>
          </cell>
          <cell r="D496" t="str">
            <v>E12000005</v>
          </cell>
          <cell r="E496" t="str">
            <v>West Midlands</v>
          </cell>
          <cell r="F496" t="str">
            <v>E07000222</v>
          </cell>
          <cell r="G496" t="str">
            <v>Warwick</v>
          </cell>
          <cell r="H496" t="str">
            <v>E05012625</v>
          </cell>
          <cell r="I496" t="str">
            <v>Leamington Willes</v>
          </cell>
        </row>
        <row r="497">
          <cell r="A497" t="str">
            <v>DY2 7DP</v>
          </cell>
          <cell r="B497">
            <v>52.508712000000003</v>
          </cell>
          <cell r="C497">
            <v>-2.0750630000000001</v>
          </cell>
          <cell r="D497" t="str">
            <v>E12000005</v>
          </cell>
          <cell r="E497" t="str">
            <v>West Midlands</v>
          </cell>
          <cell r="F497" t="str">
            <v>E08000027</v>
          </cell>
          <cell r="G497" t="str">
            <v>Dudley</v>
          </cell>
          <cell r="H497" t="str">
            <v>E05001255</v>
          </cell>
          <cell r="I497" t="str">
            <v>St Thomas's</v>
          </cell>
        </row>
        <row r="498">
          <cell r="A498" t="str">
            <v>EX2 4AD</v>
          </cell>
          <cell r="B498">
            <v>50.718881000000003</v>
          </cell>
          <cell r="C498">
            <v>-3.5327869999999999</v>
          </cell>
          <cell r="D498" t="str">
            <v>E12000009</v>
          </cell>
          <cell r="E498" t="str">
            <v>South West</v>
          </cell>
          <cell r="F498" t="str">
            <v>E07000041</v>
          </cell>
          <cell r="G498" t="str">
            <v>Exeter</v>
          </cell>
          <cell r="H498" t="str">
            <v>E05011020</v>
          </cell>
          <cell r="I498" t="str">
            <v>St David's</v>
          </cell>
        </row>
        <row r="499">
          <cell r="A499" t="str">
            <v>B66 4LF</v>
          </cell>
          <cell r="B499">
            <v>52.486699999999999</v>
          </cell>
          <cell r="C499">
            <v>-1.9650399999999999</v>
          </cell>
          <cell r="D499" t="str">
            <v>E12000005</v>
          </cell>
          <cell r="E499" t="str">
            <v>West Midlands</v>
          </cell>
          <cell r="F499" t="str">
            <v>E08000028</v>
          </cell>
          <cell r="G499" t="str">
            <v>Sandwell</v>
          </cell>
          <cell r="H499" t="str">
            <v>E05001278</v>
          </cell>
          <cell r="I499" t="str">
            <v>Soho and Victoria</v>
          </cell>
        </row>
        <row r="500">
          <cell r="A500" t="str">
            <v>LE16 9FX</v>
          </cell>
          <cell r="B500">
            <v>52.470638999999998</v>
          </cell>
          <cell r="C500">
            <v>-0.94098999999999999</v>
          </cell>
          <cell r="D500" t="str">
            <v>E12000004</v>
          </cell>
          <cell r="E500" t="str">
            <v>East Midlands</v>
          </cell>
          <cell r="F500" t="str">
            <v>E07000131</v>
          </cell>
          <cell r="G500" t="str">
            <v>Harborough</v>
          </cell>
          <cell r="H500" t="str">
            <v>E05011978</v>
          </cell>
          <cell r="I500" t="str">
            <v>Market Harborough-Welland</v>
          </cell>
        </row>
        <row r="501">
          <cell r="A501" t="str">
            <v>CV1 5PP</v>
          </cell>
          <cell r="B501">
            <v>52.408898999999998</v>
          </cell>
          <cell r="C501">
            <v>-1.5016689999999999</v>
          </cell>
          <cell r="D501" t="str">
            <v>E12000005</v>
          </cell>
          <cell r="E501" t="str">
            <v>West Midlands</v>
          </cell>
          <cell r="F501" t="str">
            <v>E08000026</v>
          </cell>
          <cell r="G501" t="str">
            <v>Coventry</v>
          </cell>
          <cell r="H501" t="str">
            <v>E05001228</v>
          </cell>
          <cell r="I501" t="str">
            <v>St Michael's</v>
          </cell>
        </row>
        <row r="502">
          <cell r="A502" t="str">
            <v>HR4 8TB</v>
          </cell>
          <cell r="B502">
            <v>52.157608000000003</v>
          </cell>
          <cell r="C502">
            <v>-2.8689140000000002</v>
          </cell>
          <cell r="D502" t="str">
            <v>E12000005</v>
          </cell>
          <cell r="E502" t="str">
            <v>West Midlands</v>
          </cell>
          <cell r="F502" t="str">
            <v>E06000019</v>
          </cell>
          <cell r="G502" t="str">
            <v>Herefordshire, County of</v>
          </cell>
          <cell r="H502" t="str">
            <v>E05009487</v>
          </cell>
          <cell r="I502" t="str">
            <v>Weobley</v>
          </cell>
        </row>
        <row r="503">
          <cell r="A503" t="str">
            <v>B49 5RQ</v>
          </cell>
          <cell r="B503">
            <v>52.219344999999997</v>
          </cell>
          <cell r="C503">
            <v>-1.88144</v>
          </cell>
          <cell r="D503" t="str">
            <v>E12000005</v>
          </cell>
          <cell r="E503" t="str">
            <v>West Midlands</v>
          </cell>
          <cell r="F503" t="str">
            <v>E07000221</v>
          </cell>
          <cell r="G503" t="str">
            <v>Stratford-on-Avon</v>
          </cell>
          <cell r="H503" t="str">
            <v>E05015107</v>
          </cell>
          <cell r="I503" t="str">
            <v>Alcester East</v>
          </cell>
        </row>
        <row r="504">
          <cell r="A504" t="str">
            <v>HR6 8AG</v>
          </cell>
          <cell r="B504">
            <v>52.222734000000003</v>
          </cell>
          <cell r="C504">
            <v>-2.7356940000000001</v>
          </cell>
          <cell r="D504" t="str">
            <v>E12000005</v>
          </cell>
          <cell r="E504" t="str">
            <v>West Midlands</v>
          </cell>
          <cell r="F504" t="str">
            <v>E06000019</v>
          </cell>
          <cell r="G504" t="str">
            <v>Herefordshire, County of</v>
          </cell>
          <cell r="H504" t="str">
            <v>E05009468</v>
          </cell>
          <cell r="I504" t="str">
            <v>Leominster East</v>
          </cell>
        </row>
        <row r="505">
          <cell r="A505" t="str">
            <v>LU5 5UT</v>
          </cell>
          <cell r="B505">
            <v>51.905206999999997</v>
          </cell>
          <cell r="C505">
            <v>-0.50341899999999995</v>
          </cell>
          <cell r="D505" t="str">
            <v>E12000006</v>
          </cell>
          <cell r="E505" t="str">
            <v>East of England</v>
          </cell>
          <cell r="F505" t="str">
            <v>E06000056</v>
          </cell>
          <cell r="G505" t="str">
            <v>Central Bedfordshire</v>
          </cell>
          <cell r="H505" t="str">
            <v>E05014413</v>
          </cell>
          <cell r="I505" t="str">
            <v>Houghton Regis West</v>
          </cell>
        </row>
        <row r="506">
          <cell r="A506" t="str">
            <v>DY3 3XN</v>
          </cell>
          <cell r="B506">
            <v>52.546892</v>
          </cell>
          <cell r="C506">
            <v>-2.1305070000000002</v>
          </cell>
          <cell r="D506" t="str">
            <v>E12000005</v>
          </cell>
          <cell r="E506" t="str">
            <v>West Midlands</v>
          </cell>
          <cell r="F506" t="str">
            <v>E08000027</v>
          </cell>
          <cell r="G506" t="str">
            <v>Dudley</v>
          </cell>
          <cell r="H506" t="str">
            <v>E05001256</v>
          </cell>
          <cell r="I506" t="str">
            <v>Sedgley</v>
          </cell>
        </row>
        <row r="507">
          <cell r="A507" t="str">
            <v>GL5 1NL</v>
          </cell>
          <cell r="B507">
            <v>51.745080000000002</v>
          </cell>
          <cell r="C507">
            <v>-2.1963650000000001</v>
          </cell>
          <cell r="D507" t="str">
            <v>E12000009</v>
          </cell>
          <cell r="E507" t="str">
            <v>South West</v>
          </cell>
          <cell r="F507" t="str">
            <v>E07000082</v>
          </cell>
          <cell r="G507" t="str">
            <v>Stroud</v>
          </cell>
          <cell r="H507" t="str">
            <v>E05010988</v>
          </cell>
          <cell r="I507" t="str">
            <v>Stroud Slade</v>
          </cell>
        </row>
        <row r="508">
          <cell r="A508" t="str">
            <v>BA14 6DG</v>
          </cell>
          <cell r="B508">
            <v>51.296351000000001</v>
          </cell>
          <cell r="C508">
            <v>-2.1711260000000001</v>
          </cell>
          <cell r="D508" t="str">
            <v>E12000009</v>
          </cell>
          <cell r="E508" t="str">
            <v>South West</v>
          </cell>
          <cell r="F508" t="str">
            <v>E06000054</v>
          </cell>
          <cell r="G508" t="str">
            <v>Wiltshire</v>
          </cell>
          <cell r="H508" t="str">
            <v>E05013471</v>
          </cell>
          <cell r="I508" t="str">
            <v>Southwick</v>
          </cell>
        </row>
        <row r="509">
          <cell r="A509" t="str">
            <v>CV8 1LA</v>
          </cell>
          <cell r="B509">
            <v>52.345024000000002</v>
          </cell>
          <cell r="C509">
            <v>-1.5778829999999999</v>
          </cell>
          <cell r="D509" t="str">
            <v>E12000005</v>
          </cell>
          <cell r="E509" t="str">
            <v>West Midlands</v>
          </cell>
          <cell r="F509" t="str">
            <v>E07000222</v>
          </cell>
          <cell r="G509" t="str">
            <v>Warwick</v>
          </cell>
          <cell r="H509" t="str">
            <v>E05012620</v>
          </cell>
          <cell r="I509" t="str">
            <v>Kenilworth St John's</v>
          </cell>
        </row>
        <row r="510">
          <cell r="A510" t="str">
            <v>MK41 8NX</v>
          </cell>
          <cell r="B510">
            <v>52.156928000000001</v>
          </cell>
          <cell r="C510">
            <v>-0.43246099999999998</v>
          </cell>
          <cell r="D510" t="str">
            <v>E12000006</v>
          </cell>
          <cell r="E510" t="str">
            <v>East of England</v>
          </cell>
          <cell r="F510" t="str">
            <v>E06000055</v>
          </cell>
          <cell r="G510" t="str">
            <v>Bedford</v>
          </cell>
          <cell r="H510" t="str">
            <v>E05014509</v>
          </cell>
          <cell r="I510" t="str">
            <v>Putnoe</v>
          </cell>
        </row>
        <row r="511">
          <cell r="A511" t="str">
            <v>LE3 3SJ</v>
          </cell>
          <cell r="B511">
            <v>52.618521000000001</v>
          </cell>
          <cell r="C511">
            <v>-1.231314</v>
          </cell>
          <cell r="D511" t="str">
            <v>E12000004</v>
          </cell>
          <cell r="E511" t="str">
            <v>East Midlands</v>
          </cell>
          <cell r="F511" t="str">
            <v>E07000129</v>
          </cell>
          <cell r="G511" t="str">
            <v>Blaby</v>
          </cell>
          <cell r="H511" t="str">
            <v>E05015273</v>
          </cell>
          <cell r="I511" t="str">
            <v>Leicester Forest &amp; Lubbesthorpe</v>
          </cell>
        </row>
        <row r="512">
          <cell r="A512" t="str">
            <v>SG8 5FP</v>
          </cell>
          <cell r="B512">
            <v>52.047409000000002</v>
          </cell>
          <cell r="C512">
            <v>-2.9256999999999998E-2</v>
          </cell>
          <cell r="D512" t="str">
            <v>E12000006</v>
          </cell>
          <cell r="E512" t="str">
            <v>East of England</v>
          </cell>
          <cell r="F512" t="str">
            <v>E07000099</v>
          </cell>
          <cell r="G512" t="str">
            <v>North Hertfordshire</v>
          </cell>
          <cell r="H512" t="str">
            <v>E05004781</v>
          </cell>
          <cell r="I512" t="str">
            <v>Royston Heath</v>
          </cell>
        </row>
        <row r="513">
          <cell r="A513" t="str">
            <v>CV6 5PB</v>
          </cell>
          <cell r="B513">
            <v>52.426547999999997</v>
          </cell>
          <cell r="C513">
            <v>-1.5023</v>
          </cell>
          <cell r="D513" t="str">
            <v>E12000005</v>
          </cell>
          <cell r="E513" t="str">
            <v>West Midlands</v>
          </cell>
          <cell r="F513" t="str">
            <v>E08000026</v>
          </cell>
          <cell r="G513" t="str">
            <v>Coventry</v>
          </cell>
          <cell r="H513" t="str">
            <v>E05001222</v>
          </cell>
          <cell r="I513" t="str">
            <v>Foleshill</v>
          </cell>
        </row>
        <row r="514">
          <cell r="A514" t="str">
            <v>BN50 8TQ</v>
          </cell>
          <cell r="B514">
            <v>50.826327999999997</v>
          </cell>
          <cell r="C514">
            <v>-0.14079</v>
          </cell>
          <cell r="D514" t="str">
            <v>E12000008</v>
          </cell>
          <cell r="E514" t="str">
            <v>South East</v>
          </cell>
          <cell r="F514" t="str">
            <v>E06000043</v>
          </cell>
          <cell r="G514" t="str">
            <v>Brighton and Hove</v>
          </cell>
          <cell r="H514" t="str">
            <v>E05015415</v>
          </cell>
          <cell r="I514" t="str">
            <v>West Hill &amp; North Laine</v>
          </cell>
        </row>
        <row r="515">
          <cell r="A515" t="str">
            <v>SO40 9LZ</v>
          </cell>
          <cell r="B515">
            <v>50.916446999999998</v>
          </cell>
          <cell r="C515">
            <v>-1.4880100000000001</v>
          </cell>
          <cell r="D515" t="str">
            <v>E12000008</v>
          </cell>
          <cell r="E515" t="str">
            <v>South East</v>
          </cell>
          <cell r="F515" t="str">
            <v>E07000091</v>
          </cell>
          <cell r="G515" t="str">
            <v>New Forest</v>
          </cell>
          <cell r="H515" t="str">
            <v>E05014786</v>
          </cell>
          <cell r="I515" t="str">
            <v>Marchwood &amp; Eling</v>
          </cell>
        </row>
        <row r="516">
          <cell r="A516" t="str">
            <v>SN7 7QZ</v>
          </cell>
          <cell r="B516">
            <v>51.646745000000003</v>
          </cell>
          <cell r="C516">
            <v>-1.596897</v>
          </cell>
          <cell r="D516" t="str">
            <v>E12000008</v>
          </cell>
          <cell r="E516" t="str">
            <v>South East</v>
          </cell>
          <cell r="F516" t="str">
            <v>E07000180</v>
          </cell>
          <cell r="G516" t="str">
            <v>Vale of White Horse</v>
          </cell>
          <cell r="H516" t="str">
            <v>E05012973</v>
          </cell>
          <cell r="I516" t="str">
            <v>Faringdon</v>
          </cell>
        </row>
        <row r="517">
          <cell r="A517" t="str">
            <v>BN23 7TS</v>
          </cell>
          <cell r="B517">
            <v>50.806255</v>
          </cell>
          <cell r="C517">
            <v>0.31306400000000001</v>
          </cell>
          <cell r="D517" t="str">
            <v>E12000008</v>
          </cell>
          <cell r="E517" t="str">
            <v>South East</v>
          </cell>
          <cell r="F517" t="str">
            <v>E07000061</v>
          </cell>
          <cell r="G517" t="str">
            <v>Eastbourne</v>
          </cell>
          <cell r="H517" t="str">
            <v>E05011576</v>
          </cell>
          <cell r="I517" t="str">
            <v>Langney</v>
          </cell>
        </row>
        <row r="518">
          <cell r="A518" t="str">
            <v>SN8 1EP</v>
          </cell>
          <cell r="B518">
            <v>51.428165999999997</v>
          </cell>
          <cell r="C518">
            <v>-1.72685</v>
          </cell>
          <cell r="D518" t="str">
            <v>E12000009</v>
          </cell>
          <cell r="E518" t="str">
            <v>South West</v>
          </cell>
          <cell r="F518" t="str">
            <v>E06000054</v>
          </cell>
          <cell r="G518" t="str">
            <v>Wiltshire</v>
          </cell>
          <cell r="H518" t="str">
            <v>E05013443</v>
          </cell>
          <cell r="I518" t="str">
            <v>Marlborough East</v>
          </cell>
        </row>
        <row r="519">
          <cell r="A519" t="str">
            <v>SN1 3HT</v>
          </cell>
          <cell r="B519">
            <v>51.552345000000003</v>
          </cell>
          <cell r="C519">
            <v>-1.7719</v>
          </cell>
          <cell r="D519" t="str">
            <v>E12000009</v>
          </cell>
          <cell r="E519" t="str">
            <v>South West</v>
          </cell>
          <cell r="F519" t="str">
            <v>E06000030</v>
          </cell>
          <cell r="G519" t="str">
            <v>Swindon</v>
          </cell>
          <cell r="H519" t="str">
            <v>E05008963</v>
          </cell>
          <cell r="I519" t="str">
            <v>Old Town</v>
          </cell>
        </row>
        <row r="520">
          <cell r="A520" t="str">
            <v>OX12 8FA</v>
          </cell>
          <cell r="B520">
            <v>51.587037000000002</v>
          </cell>
          <cell r="C520">
            <v>-1.425562</v>
          </cell>
          <cell r="D520" t="str">
            <v>E12000008</v>
          </cell>
          <cell r="E520" t="str">
            <v>South East</v>
          </cell>
          <cell r="F520" t="str">
            <v>E07000180</v>
          </cell>
          <cell r="G520" t="str">
            <v>Vale of White Horse</v>
          </cell>
          <cell r="H520" t="str">
            <v>E05012979</v>
          </cell>
          <cell r="I520" t="str">
            <v>Wantage Charlton</v>
          </cell>
        </row>
        <row r="521">
          <cell r="A521" t="str">
            <v>HR2 7TP</v>
          </cell>
          <cell r="B521">
            <v>52.038437000000002</v>
          </cell>
          <cell r="C521">
            <v>-2.7396180000000001</v>
          </cell>
          <cell r="D521" t="str">
            <v>E12000005</v>
          </cell>
          <cell r="E521" t="str">
            <v>West Midlands</v>
          </cell>
          <cell r="F521" t="str">
            <v>E06000019</v>
          </cell>
          <cell r="G521" t="str">
            <v>Herefordshire, County of</v>
          </cell>
          <cell r="H521" t="str">
            <v>E05009474</v>
          </cell>
          <cell r="I521" t="str">
            <v>Newton Farm</v>
          </cell>
        </row>
        <row r="522">
          <cell r="A522" t="str">
            <v>BH4 9DT</v>
          </cell>
          <cell r="B522">
            <v>50.722160000000002</v>
          </cell>
          <cell r="C522">
            <v>-1.8962639999999999</v>
          </cell>
          <cell r="D522" t="str">
            <v>E12000009</v>
          </cell>
          <cell r="E522" t="str">
            <v>South West</v>
          </cell>
          <cell r="F522" t="str">
            <v>E06000058</v>
          </cell>
          <cell r="G522" t="str">
            <v>Bournemouth, Christchurch and Poole</v>
          </cell>
          <cell r="H522" t="str">
            <v>E05012680</v>
          </cell>
          <cell r="I522" t="str">
            <v>Westbourne &amp; West Cliff</v>
          </cell>
        </row>
        <row r="523">
          <cell r="A523" t="str">
            <v>SN1 4AS</v>
          </cell>
          <cell r="B523">
            <v>51.552419</v>
          </cell>
          <cell r="C523">
            <v>-1.7778130000000001</v>
          </cell>
          <cell r="D523" t="str">
            <v>E12000009</v>
          </cell>
          <cell r="E523" t="str">
            <v>South West</v>
          </cell>
          <cell r="F523" t="str">
            <v>E06000030</v>
          </cell>
          <cell r="G523" t="str">
            <v>Swindon</v>
          </cell>
          <cell r="H523" t="str">
            <v>E05008963</v>
          </cell>
          <cell r="I523" t="str">
            <v>Old Town</v>
          </cell>
        </row>
        <row r="524">
          <cell r="A524" t="str">
            <v>HR6 8BD</v>
          </cell>
          <cell r="B524">
            <v>52.224452999999997</v>
          </cell>
          <cell r="C524">
            <v>-2.7325020000000002</v>
          </cell>
          <cell r="D524" t="str">
            <v>E12000005</v>
          </cell>
          <cell r="E524" t="str">
            <v>West Midlands</v>
          </cell>
          <cell r="F524" t="str">
            <v>E06000019</v>
          </cell>
          <cell r="G524" t="str">
            <v>Herefordshire, County of</v>
          </cell>
          <cell r="H524" t="str">
            <v>E05009468</v>
          </cell>
          <cell r="I524" t="str">
            <v>Leominster East</v>
          </cell>
        </row>
        <row r="525">
          <cell r="A525" t="str">
            <v>MK40 4FZ</v>
          </cell>
          <cell r="B525">
            <v>52.135488000000002</v>
          </cell>
          <cell r="C525">
            <v>-0.48083300000000001</v>
          </cell>
          <cell r="D525" t="str">
            <v>E12000006</v>
          </cell>
          <cell r="E525" t="str">
            <v>East of England</v>
          </cell>
          <cell r="F525" t="str">
            <v>E06000055</v>
          </cell>
          <cell r="G525" t="str">
            <v>Bedford</v>
          </cell>
          <cell r="H525" t="str">
            <v>E05014510</v>
          </cell>
          <cell r="I525" t="str">
            <v>Queens Park</v>
          </cell>
        </row>
        <row r="526">
          <cell r="A526" t="str">
            <v>HR8 1SE</v>
          </cell>
          <cell r="B526">
            <v>52.017656000000002</v>
          </cell>
          <cell r="C526">
            <v>-2.3523740000000002</v>
          </cell>
          <cell r="D526" t="str">
            <v>E12000009</v>
          </cell>
          <cell r="E526" t="str">
            <v>South West</v>
          </cell>
          <cell r="F526" t="str">
            <v>E07000080</v>
          </cell>
          <cell r="G526" t="str">
            <v>Forest of Dean</v>
          </cell>
          <cell r="H526" t="str">
            <v>E05012162</v>
          </cell>
          <cell r="I526" t="str">
            <v>Hartpury &amp; Redmarley</v>
          </cell>
        </row>
        <row r="527">
          <cell r="A527" t="str">
            <v>HR8 2NE</v>
          </cell>
          <cell r="B527">
            <v>52.045447000000003</v>
          </cell>
          <cell r="C527">
            <v>-2.4305720000000002</v>
          </cell>
          <cell r="D527" t="str">
            <v>E12000005</v>
          </cell>
          <cell r="E527" t="str">
            <v>West Midlands</v>
          </cell>
          <cell r="F527" t="str">
            <v>E06000019</v>
          </cell>
          <cell r="G527" t="str">
            <v>Herefordshire, County of</v>
          </cell>
          <cell r="H527" t="str">
            <v>E05009467</v>
          </cell>
          <cell r="I527" t="str">
            <v>Ledbury West</v>
          </cell>
        </row>
        <row r="528">
          <cell r="A528" t="str">
            <v>SO15 3SA</v>
          </cell>
          <cell r="B528">
            <v>50.908982000000002</v>
          </cell>
          <cell r="C528">
            <v>-1.418498</v>
          </cell>
          <cell r="D528" t="str">
            <v>E12000008</v>
          </cell>
          <cell r="E528" t="str">
            <v>South East</v>
          </cell>
          <cell r="F528" t="str">
            <v>E06000045</v>
          </cell>
          <cell r="G528" t="str">
            <v>Southampton</v>
          </cell>
          <cell r="H528" t="str">
            <v>E05015496</v>
          </cell>
          <cell r="I528" t="str">
            <v>Freemantle</v>
          </cell>
        </row>
        <row r="529">
          <cell r="A529" t="str">
            <v>MK40 2NY</v>
          </cell>
          <cell r="B529">
            <v>52.143383999999998</v>
          </cell>
          <cell r="C529">
            <v>-0.45877499999999999</v>
          </cell>
          <cell r="D529" t="str">
            <v>E12000006</v>
          </cell>
          <cell r="E529" t="str">
            <v>East of England</v>
          </cell>
          <cell r="F529" t="str">
            <v>E06000055</v>
          </cell>
          <cell r="G529" t="str">
            <v>Bedford</v>
          </cell>
          <cell r="H529" t="str">
            <v>E05014497</v>
          </cell>
          <cell r="I529" t="str">
            <v>De Parys</v>
          </cell>
        </row>
        <row r="530">
          <cell r="A530" t="str">
            <v>MK10 7DX</v>
          </cell>
          <cell r="B530">
            <v>52.043315</v>
          </cell>
          <cell r="C530">
            <v>-0.68176099999999995</v>
          </cell>
          <cell r="D530" t="str">
            <v>E12000008</v>
          </cell>
          <cell r="E530" t="str">
            <v>South East</v>
          </cell>
          <cell r="F530" t="str">
            <v>E06000042</v>
          </cell>
          <cell r="G530" t="str">
            <v>Milton Keynes</v>
          </cell>
          <cell r="H530" t="str">
            <v>E05009410</v>
          </cell>
          <cell r="I530" t="str">
            <v>Broughton</v>
          </cell>
        </row>
        <row r="531">
          <cell r="A531" t="str">
            <v>SG18 0BP</v>
          </cell>
          <cell r="B531">
            <v>52.091690999999997</v>
          </cell>
          <cell r="C531">
            <v>-0.26663700000000001</v>
          </cell>
          <cell r="D531" t="str">
            <v>E12000006</v>
          </cell>
          <cell r="E531" t="str">
            <v>East of England</v>
          </cell>
          <cell r="F531" t="str">
            <v>E06000056</v>
          </cell>
          <cell r="G531" t="str">
            <v>Central Bedfordshire</v>
          </cell>
          <cell r="H531" t="str">
            <v>E05014399</v>
          </cell>
          <cell r="I531" t="str">
            <v>Biggleswade West</v>
          </cell>
        </row>
        <row r="532">
          <cell r="A532" t="str">
            <v>GU21 4LT</v>
          </cell>
          <cell r="B532">
            <v>51.324089999999998</v>
          </cell>
          <cell r="C532">
            <v>-0.562998</v>
          </cell>
          <cell r="D532" t="str">
            <v>E12000008</v>
          </cell>
          <cell r="E532" t="str">
            <v>South East</v>
          </cell>
          <cell r="F532" t="str">
            <v>E07000217</v>
          </cell>
          <cell r="G532" t="str">
            <v>Woking</v>
          </cell>
          <cell r="H532" t="str">
            <v>E05010800</v>
          </cell>
          <cell r="I532" t="str">
            <v>Horsell</v>
          </cell>
        </row>
        <row r="533">
          <cell r="A533" t="str">
            <v>BN22 9EQ</v>
          </cell>
          <cell r="B533">
            <v>50.798945000000003</v>
          </cell>
          <cell r="C533">
            <v>0.28783799999999998</v>
          </cell>
          <cell r="D533" t="str">
            <v>E12000008</v>
          </cell>
          <cell r="E533" t="str">
            <v>South East</v>
          </cell>
          <cell r="F533" t="str">
            <v>E07000061</v>
          </cell>
          <cell r="G533" t="str">
            <v>Eastbourne</v>
          </cell>
          <cell r="H533" t="str">
            <v>E05011575</v>
          </cell>
          <cell r="I533" t="str">
            <v>Hampden Park</v>
          </cell>
        </row>
        <row r="534">
          <cell r="A534" t="str">
            <v>MK6 3DW</v>
          </cell>
          <cell r="B534">
            <v>52.018883000000002</v>
          </cell>
          <cell r="C534">
            <v>-0.72239500000000001</v>
          </cell>
          <cell r="D534" t="str">
            <v>E12000008</v>
          </cell>
          <cell r="E534" t="str">
            <v>South East</v>
          </cell>
          <cell r="F534" t="str">
            <v>E06000042</v>
          </cell>
          <cell r="G534" t="str">
            <v>Milton Keynes</v>
          </cell>
          <cell r="H534" t="str">
            <v>E05009424</v>
          </cell>
          <cell r="I534" t="str">
            <v>Woughton &amp; Fishermead</v>
          </cell>
        </row>
        <row r="535">
          <cell r="A535" t="str">
            <v>TA11 7NR</v>
          </cell>
          <cell r="B535">
            <v>51.054200999999999</v>
          </cell>
          <cell r="C535">
            <v>-2.724081</v>
          </cell>
          <cell r="D535" t="str">
            <v>E12000009</v>
          </cell>
          <cell r="E535" t="str">
            <v>South West</v>
          </cell>
          <cell r="F535" t="str">
            <v>E06000066</v>
          </cell>
          <cell r="G535" t="str">
            <v>Somerset</v>
          </cell>
          <cell r="H535" t="str">
            <v>E05014379</v>
          </cell>
          <cell r="I535" t="str">
            <v>Somerton</v>
          </cell>
        </row>
        <row r="536">
          <cell r="A536" t="str">
            <v>SO31 7FR</v>
          </cell>
          <cell r="B536">
            <v>50.872190000000003</v>
          </cell>
          <cell r="C536">
            <v>-1.2690049999999999</v>
          </cell>
          <cell r="D536" t="str">
            <v>E12000008</v>
          </cell>
          <cell r="E536" t="str">
            <v>South East</v>
          </cell>
          <cell r="F536" t="str">
            <v>E07000087</v>
          </cell>
          <cell r="G536" t="str">
            <v>Fareham</v>
          </cell>
          <cell r="H536" t="str">
            <v>E05004523</v>
          </cell>
          <cell r="I536" t="str">
            <v>Park Gate</v>
          </cell>
        </row>
        <row r="537">
          <cell r="A537" t="str">
            <v>LE11 5XB</v>
          </cell>
          <cell r="B537">
            <v>52.779533999999998</v>
          </cell>
          <cell r="C537">
            <v>-1.2335</v>
          </cell>
          <cell r="D537" t="str">
            <v>E12000004</v>
          </cell>
          <cell r="E537" t="str">
            <v>East Midlands</v>
          </cell>
          <cell r="F537" t="str">
            <v>E07000130</v>
          </cell>
          <cell r="G537" t="str">
            <v>Charnwood</v>
          </cell>
          <cell r="H537" t="str">
            <v>E05014670</v>
          </cell>
          <cell r="I537" t="str">
            <v>Dishley, Hathern &amp; Thorpe Acre</v>
          </cell>
        </row>
        <row r="538">
          <cell r="A538" t="str">
            <v>RG2 8SS</v>
          </cell>
          <cell r="B538">
            <v>51.423833999999999</v>
          </cell>
          <cell r="C538">
            <v>-0.96685100000000002</v>
          </cell>
          <cell r="D538" t="str">
            <v>E12000008</v>
          </cell>
          <cell r="E538" t="str">
            <v>South East</v>
          </cell>
          <cell r="F538" t="str">
            <v>E06000038</v>
          </cell>
          <cell r="G538" t="str">
            <v>Reading</v>
          </cell>
          <cell r="H538" t="str">
            <v>E05013879</v>
          </cell>
          <cell r="I538" t="str">
            <v>Whitley</v>
          </cell>
        </row>
        <row r="539">
          <cell r="A539" t="str">
            <v>LE9 7QT</v>
          </cell>
          <cell r="B539">
            <v>52.578239000000004</v>
          </cell>
          <cell r="C539">
            <v>-1.3214459999999999</v>
          </cell>
          <cell r="D539" t="str">
            <v>E12000004</v>
          </cell>
          <cell r="E539" t="str">
            <v>East Midlands</v>
          </cell>
          <cell r="F539" t="str">
            <v>E07000132</v>
          </cell>
          <cell r="G539" t="str">
            <v>Hinckley and Bosworth</v>
          </cell>
          <cell r="H539" t="str">
            <v>E05005485</v>
          </cell>
          <cell r="I539" t="str">
            <v>Earl Shilton</v>
          </cell>
        </row>
        <row r="540">
          <cell r="A540" t="str">
            <v>S63 6FX</v>
          </cell>
          <cell r="B540">
            <v>53.506411999999997</v>
          </cell>
          <cell r="C540">
            <v>-1.3800809999999999</v>
          </cell>
          <cell r="D540" t="str">
            <v>E12000003</v>
          </cell>
          <cell r="E540" t="str">
            <v>Yorkshire and The Humber</v>
          </cell>
          <cell r="F540" t="str">
            <v>E08000018</v>
          </cell>
          <cell r="G540" t="str">
            <v>Rotherham</v>
          </cell>
          <cell r="H540" t="str">
            <v>E05013003</v>
          </cell>
          <cell r="I540" t="str">
            <v>Hoober</v>
          </cell>
        </row>
        <row r="541">
          <cell r="A541" t="str">
            <v>HR3 6NY</v>
          </cell>
          <cell r="B541">
            <v>52.130699999999997</v>
          </cell>
          <cell r="C541">
            <v>-2.9701610000000001</v>
          </cell>
          <cell r="D541" t="str">
            <v>E12000005</v>
          </cell>
          <cell r="E541" t="str">
            <v>West Midlands</v>
          </cell>
          <cell r="F541" t="str">
            <v>E06000019</v>
          </cell>
          <cell r="G541" t="str">
            <v>Herefordshire, County of</v>
          </cell>
          <cell r="H541" t="str">
            <v>E05009448</v>
          </cell>
          <cell r="I541" t="str">
            <v>Castle</v>
          </cell>
        </row>
        <row r="542">
          <cell r="A542" t="str">
            <v>DY1 3LN</v>
          </cell>
          <cell r="B542">
            <v>52.524211000000001</v>
          </cell>
          <cell r="C542">
            <v>-2.0995849999999998</v>
          </cell>
          <cell r="D542" t="str">
            <v>E12000005</v>
          </cell>
          <cell r="E542" t="str">
            <v>West Midlands</v>
          </cell>
          <cell r="F542" t="str">
            <v>E08000027</v>
          </cell>
          <cell r="G542" t="str">
            <v>Dudley</v>
          </cell>
          <cell r="H542" t="str">
            <v>E05001240</v>
          </cell>
          <cell r="I542" t="str">
            <v>Castle and Priory</v>
          </cell>
        </row>
        <row r="543">
          <cell r="A543" t="str">
            <v>PO21 2NU</v>
          </cell>
          <cell r="B543">
            <v>50.791794000000003</v>
          </cell>
          <cell r="C543">
            <v>-0.68119499999999999</v>
          </cell>
          <cell r="D543" t="str">
            <v>E12000008</v>
          </cell>
          <cell r="E543" t="str">
            <v>South East</v>
          </cell>
          <cell r="F543" t="str">
            <v>E07000224</v>
          </cell>
          <cell r="G543" t="str">
            <v>Arun</v>
          </cell>
          <cell r="H543" t="str">
            <v>E05009816</v>
          </cell>
          <cell r="I543" t="str">
            <v>Orchard</v>
          </cell>
        </row>
        <row r="544">
          <cell r="A544" t="str">
            <v>HR8 2AZ</v>
          </cell>
          <cell r="B544">
            <v>52.037323999999998</v>
          </cell>
          <cell r="C544">
            <v>-2.431718</v>
          </cell>
          <cell r="D544" t="str">
            <v>E12000005</v>
          </cell>
          <cell r="E544" t="str">
            <v>West Midlands</v>
          </cell>
          <cell r="F544" t="str">
            <v>E06000019</v>
          </cell>
          <cell r="G544" t="str">
            <v>Herefordshire, County of</v>
          </cell>
          <cell r="H544" t="str">
            <v>E05009467</v>
          </cell>
          <cell r="I544" t="str">
            <v>Ledbury West</v>
          </cell>
        </row>
        <row r="545">
          <cell r="A545" t="str">
            <v>SO15 5BA</v>
          </cell>
          <cell r="B545">
            <v>50.913024999999998</v>
          </cell>
          <cell r="C545">
            <v>-1.4160010000000001</v>
          </cell>
          <cell r="D545" t="str">
            <v>E12000008</v>
          </cell>
          <cell r="E545" t="str">
            <v>South East</v>
          </cell>
          <cell r="F545" t="str">
            <v>E06000045</v>
          </cell>
          <cell r="G545" t="str">
            <v>Southampton</v>
          </cell>
          <cell r="H545" t="str">
            <v>E05015490</v>
          </cell>
          <cell r="I545" t="str">
            <v>Banister &amp; Polygon</v>
          </cell>
        </row>
        <row r="546">
          <cell r="A546" t="str">
            <v>HR1 2TJ</v>
          </cell>
          <cell r="B546">
            <v>52.060147999999998</v>
          </cell>
          <cell r="C546">
            <v>-2.7031049999999999</v>
          </cell>
          <cell r="D546" t="str">
            <v>E12000005</v>
          </cell>
          <cell r="E546" t="str">
            <v>West Midlands</v>
          </cell>
          <cell r="F546" t="str">
            <v>E06000019</v>
          </cell>
          <cell r="G546" t="str">
            <v>Herefordshire, County of</v>
          </cell>
          <cell r="H546" t="str">
            <v>E05009439</v>
          </cell>
          <cell r="I546" t="str">
            <v>Aylestone Hill</v>
          </cell>
        </row>
        <row r="547">
          <cell r="A547" t="str">
            <v>SN2 8BQ</v>
          </cell>
          <cell r="B547">
            <v>51.570481000000001</v>
          </cell>
          <cell r="C547">
            <v>-1.772459</v>
          </cell>
          <cell r="D547" t="str">
            <v>E12000009</v>
          </cell>
          <cell r="E547" t="str">
            <v>South West</v>
          </cell>
          <cell r="F547" t="str">
            <v>E06000030</v>
          </cell>
          <cell r="G547" t="str">
            <v>Swindon</v>
          </cell>
          <cell r="H547" t="str">
            <v>E05008958</v>
          </cell>
          <cell r="I547" t="str">
            <v>Gorse Hill and Pinehurst</v>
          </cell>
        </row>
        <row r="548">
          <cell r="A548" t="str">
            <v>LE3 3SJ</v>
          </cell>
          <cell r="B548">
            <v>52.618521000000001</v>
          </cell>
          <cell r="C548">
            <v>-1.231314</v>
          </cell>
          <cell r="D548" t="str">
            <v>E12000004</v>
          </cell>
          <cell r="E548" t="str">
            <v>East Midlands</v>
          </cell>
          <cell r="F548" t="str">
            <v>E07000129</v>
          </cell>
          <cell r="G548" t="str">
            <v>Blaby</v>
          </cell>
          <cell r="H548" t="str">
            <v>E05015273</v>
          </cell>
          <cell r="I548" t="str">
            <v>Leicester Forest &amp; Lubbesthorpe</v>
          </cell>
        </row>
        <row r="549">
          <cell r="A549" t="str">
            <v>WR14 3BX</v>
          </cell>
          <cell r="B549">
            <v>52.108722</v>
          </cell>
          <cell r="C549">
            <v>-2.317815</v>
          </cell>
          <cell r="D549" t="str">
            <v>E12000005</v>
          </cell>
          <cell r="E549" t="str">
            <v>West Midlands</v>
          </cell>
          <cell r="F549" t="str">
            <v>E07000235</v>
          </cell>
          <cell r="G549" t="str">
            <v>Malvern Hills</v>
          </cell>
          <cell r="H549" t="str">
            <v>E05015382</v>
          </cell>
          <cell r="I549" t="str">
            <v>Barnards Green</v>
          </cell>
        </row>
        <row r="550">
          <cell r="A550" t="str">
            <v>WR15 8QJ</v>
          </cell>
          <cell r="B550">
            <v>52.266621000000001</v>
          </cell>
          <cell r="C550">
            <v>-2.5058919999999998</v>
          </cell>
          <cell r="D550" t="str">
            <v>E12000005</v>
          </cell>
          <cell r="E550" t="str">
            <v>West Midlands</v>
          </cell>
          <cell r="F550" t="str">
            <v>E07000235</v>
          </cell>
          <cell r="G550" t="str">
            <v>Malvern Hills</v>
          </cell>
          <cell r="H550" t="str">
            <v>E05015394</v>
          </cell>
          <cell r="I550" t="str">
            <v>Tenbury</v>
          </cell>
        </row>
        <row r="551">
          <cell r="A551" t="str">
            <v>CV7 7NT</v>
          </cell>
          <cell r="B551">
            <v>52.439407000000003</v>
          </cell>
          <cell r="C551">
            <v>-1.6510800000000001</v>
          </cell>
          <cell r="D551" t="str">
            <v>E12000005</v>
          </cell>
          <cell r="E551" t="str">
            <v>West Midlands</v>
          </cell>
          <cell r="F551" t="str">
            <v>E08000029</v>
          </cell>
          <cell r="G551" t="str">
            <v>Solihull</v>
          </cell>
          <cell r="H551" t="str">
            <v>E05001293</v>
          </cell>
          <cell r="I551" t="str">
            <v>Meriden</v>
          </cell>
        </row>
        <row r="552">
          <cell r="A552" t="str">
            <v>BN50 8TQ</v>
          </cell>
          <cell r="B552">
            <v>50.826327999999997</v>
          </cell>
          <cell r="C552">
            <v>-0.14079</v>
          </cell>
          <cell r="D552" t="str">
            <v>E12000008</v>
          </cell>
          <cell r="E552" t="str">
            <v>South East</v>
          </cell>
          <cell r="F552" t="str">
            <v>E06000043</v>
          </cell>
          <cell r="G552" t="str">
            <v>Brighton and Hove</v>
          </cell>
          <cell r="H552" t="str">
            <v>E05015415</v>
          </cell>
          <cell r="I552" t="str">
            <v>West Hill &amp; North Laine</v>
          </cell>
        </row>
        <row r="553">
          <cell r="A553" t="str">
            <v>SG18 8WA</v>
          </cell>
          <cell r="B553">
            <v>52.084836000000003</v>
          </cell>
          <cell r="C553">
            <v>-0.24859100000000001</v>
          </cell>
          <cell r="D553" t="str">
            <v>E12000006</v>
          </cell>
          <cell r="E553" t="str">
            <v>East of England</v>
          </cell>
          <cell r="F553" t="str">
            <v>E06000056</v>
          </cell>
          <cell r="G553" t="str">
            <v>Central Bedfordshire</v>
          </cell>
          <cell r="H553" t="str">
            <v>E05014398</v>
          </cell>
          <cell r="I553" t="str">
            <v>Biggleswade East</v>
          </cell>
        </row>
        <row r="554">
          <cell r="A554" t="str">
            <v>CV7 7NT</v>
          </cell>
          <cell r="B554">
            <v>52.439407000000003</v>
          </cell>
          <cell r="C554">
            <v>-1.6510800000000001</v>
          </cell>
          <cell r="D554" t="str">
            <v>E12000005</v>
          </cell>
          <cell r="E554" t="str">
            <v>West Midlands</v>
          </cell>
          <cell r="F554" t="str">
            <v>E08000029</v>
          </cell>
          <cell r="G554" t="str">
            <v>Solihull</v>
          </cell>
          <cell r="H554" t="str">
            <v>E05001293</v>
          </cell>
          <cell r="I554" t="str">
            <v>Meriden</v>
          </cell>
        </row>
        <row r="555">
          <cell r="A555" t="str">
            <v>WR2 5UU</v>
          </cell>
          <cell r="B555">
            <v>52.187333000000002</v>
          </cell>
          <cell r="C555">
            <v>-2.2613400000000001</v>
          </cell>
          <cell r="D555" t="str">
            <v>E12000005</v>
          </cell>
          <cell r="E555" t="str">
            <v>West Midlands</v>
          </cell>
          <cell r="F555" t="str">
            <v>E07000237</v>
          </cell>
          <cell r="G555" t="str">
            <v>Worcester</v>
          </cell>
          <cell r="H555" t="str">
            <v>E05007882</v>
          </cell>
          <cell r="I555" t="str">
            <v>Bedwardine</v>
          </cell>
        </row>
        <row r="556">
          <cell r="A556" t="str">
            <v>SN3 2RW</v>
          </cell>
          <cell r="B556">
            <v>51.559212000000002</v>
          </cell>
          <cell r="C556">
            <v>-1.7487140000000001</v>
          </cell>
          <cell r="D556" t="str">
            <v>E12000009</v>
          </cell>
          <cell r="E556" t="str">
            <v>South West</v>
          </cell>
          <cell r="F556" t="str">
            <v>E06000030</v>
          </cell>
          <cell r="G556" t="str">
            <v>Swindon</v>
          </cell>
          <cell r="H556" t="str">
            <v>E05008971</v>
          </cell>
          <cell r="I556" t="str">
            <v>Walcot and Park North</v>
          </cell>
        </row>
        <row r="557">
          <cell r="A557" t="str">
            <v>LU1 1TL</v>
          </cell>
          <cell r="B557">
            <v>51.883495000000003</v>
          </cell>
          <cell r="C557">
            <v>-0.45014799999999999</v>
          </cell>
          <cell r="D557" t="str">
            <v>E12000006</v>
          </cell>
          <cell r="E557" t="str">
            <v>East of England</v>
          </cell>
          <cell r="F557" t="str">
            <v>E06000032</v>
          </cell>
          <cell r="G557" t="str">
            <v>Luton</v>
          </cell>
          <cell r="H557" t="str">
            <v>E05014741</v>
          </cell>
          <cell r="I557" t="str">
            <v>Dallow</v>
          </cell>
        </row>
        <row r="558">
          <cell r="A558" t="str">
            <v>DY1 1RB</v>
          </cell>
          <cell r="B558">
            <v>52.507528000000001</v>
          </cell>
          <cell r="C558">
            <v>-2.0957319999999999</v>
          </cell>
          <cell r="D558" t="str">
            <v>E12000005</v>
          </cell>
          <cell r="E558" t="str">
            <v>West Midlands</v>
          </cell>
          <cell r="F558" t="str">
            <v>E08000027</v>
          </cell>
          <cell r="G558" t="str">
            <v>Dudley</v>
          </cell>
          <cell r="H558" t="str">
            <v>E05001254</v>
          </cell>
          <cell r="I558" t="str">
            <v>St James's</v>
          </cell>
        </row>
        <row r="559">
          <cell r="A559" t="str">
            <v>MK42 7NZ</v>
          </cell>
          <cell r="B559">
            <v>52.120486999999997</v>
          </cell>
          <cell r="C559">
            <v>-0.47922500000000001</v>
          </cell>
          <cell r="D559" t="str">
            <v>E12000006</v>
          </cell>
          <cell r="E559" t="str">
            <v>East of England</v>
          </cell>
          <cell r="F559" t="str">
            <v>E06000055</v>
          </cell>
          <cell r="G559" t="str">
            <v>Bedford</v>
          </cell>
          <cell r="H559" t="str">
            <v>E05014504</v>
          </cell>
          <cell r="I559" t="str">
            <v>Kempston Central &amp; East</v>
          </cell>
        </row>
        <row r="560">
          <cell r="A560" t="str">
            <v>MK40 1YD</v>
          </cell>
          <cell r="B560">
            <v>52.134439999999998</v>
          </cell>
          <cell r="C560">
            <v>-0.47556500000000002</v>
          </cell>
          <cell r="D560" t="str">
            <v>E12000006</v>
          </cell>
          <cell r="E560" t="str">
            <v>East of England</v>
          </cell>
          <cell r="F560" t="str">
            <v>E06000055</v>
          </cell>
          <cell r="G560" t="str">
            <v>Bedford</v>
          </cell>
          <cell r="H560" t="str">
            <v>E05014501</v>
          </cell>
          <cell r="I560" t="str">
            <v>Greyfriars</v>
          </cell>
        </row>
        <row r="561">
          <cell r="A561" t="str">
            <v>RH17 5PT</v>
          </cell>
          <cell r="B561">
            <v>50.992922999999998</v>
          </cell>
          <cell r="C561">
            <v>-0.203268</v>
          </cell>
          <cell r="D561" t="str">
            <v>E12000008</v>
          </cell>
          <cell r="E561" t="str">
            <v>South East</v>
          </cell>
          <cell r="F561" t="str">
            <v>E07000228</v>
          </cell>
          <cell r="G561" t="str">
            <v>Mid Sussex</v>
          </cell>
          <cell r="H561" t="str">
            <v>E05014718</v>
          </cell>
          <cell r="I561" t="str">
            <v>Cuckfield, Bolney &amp; Ansty</v>
          </cell>
        </row>
        <row r="562">
          <cell r="A562" t="str">
            <v>BN50 8TQ</v>
          </cell>
          <cell r="B562">
            <v>50.826327999999997</v>
          </cell>
          <cell r="C562">
            <v>-0.14079</v>
          </cell>
          <cell r="D562" t="str">
            <v>E12000008</v>
          </cell>
          <cell r="E562" t="str">
            <v>South East</v>
          </cell>
          <cell r="F562" t="str">
            <v>E06000043</v>
          </cell>
          <cell r="G562" t="str">
            <v>Brighton and Hove</v>
          </cell>
          <cell r="H562" t="str">
            <v>E05015415</v>
          </cell>
          <cell r="I562" t="str">
            <v>West Hill &amp; North Laine</v>
          </cell>
        </row>
        <row r="563">
          <cell r="A563" t="str">
            <v>BS23 3FQ</v>
          </cell>
          <cell r="B563">
            <v>51.347335999999999</v>
          </cell>
          <cell r="C563">
            <v>-2.9497200000000001</v>
          </cell>
          <cell r="D563" t="str">
            <v>E12000009</v>
          </cell>
          <cell r="E563" t="str">
            <v>South West</v>
          </cell>
          <cell r="F563" t="str">
            <v>E06000024</v>
          </cell>
          <cell r="G563" t="str">
            <v>North Somerset</v>
          </cell>
          <cell r="H563" t="str">
            <v>E05010302</v>
          </cell>
          <cell r="I563" t="str">
            <v>Weston-super-Mare Milton</v>
          </cell>
        </row>
        <row r="564">
          <cell r="A564" t="str">
            <v>HR4 8SY</v>
          </cell>
          <cell r="B564">
            <v>52.157167000000001</v>
          </cell>
          <cell r="C564">
            <v>-2.8701629999999998</v>
          </cell>
          <cell r="D564" t="str">
            <v>E12000005</v>
          </cell>
          <cell r="E564" t="str">
            <v>West Midlands</v>
          </cell>
          <cell r="F564" t="str">
            <v>E06000019</v>
          </cell>
          <cell r="G564" t="str">
            <v>Herefordshire, County of</v>
          </cell>
          <cell r="H564" t="str">
            <v>E05009487</v>
          </cell>
          <cell r="I564" t="str">
            <v>Weobley</v>
          </cell>
        </row>
        <row r="565">
          <cell r="A565" t="str">
            <v>TN34 3JY</v>
          </cell>
          <cell r="B565">
            <v>50.863017999999997</v>
          </cell>
          <cell r="C565">
            <v>0.58987199999999995</v>
          </cell>
          <cell r="D565" t="str">
            <v>E12000008</v>
          </cell>
          <cell r="E565" t="str">
            <v>South East</v>
          </cell>
          <cell r="F565" t="str">
            <v>E07000062</v>
          </cell>
          <cell r="G565" t="str">
            <v>Hastings</v>
          </cell>
          <cell r="H565" t="str">
            <v>E05011204</v>
          </cell>
          <cell r="I565" t="str">
            <v>Castle</v>
          </cell>
        </row>
        <row r="566">
          <cell r="A566" t="str">
            <v>SP2 7SX</v>
          </cell>
          <cell r="B566">
            <v>51.068854000000002</v>
          </cell>
          <cell r="C566">
            <v>-1.7997430000000001</v>
          </cell>
          <cell r="D566" t="str">
            <v>E12000009</v>
          </cell>
          <cell r="E566" t="str">
            <v>South West</v>
          </cell>
          <cell r="F566" t="str">
            <v>E06000054</v>
          </cell>
          <cell r="G566" t="str">
            <v>Wiltshire</v>
          </cell>
          <cell r="H566" t="str">
            <v>E05013467</v>
          </cell>
          <cell r="I566" t="str">
            <v>Salisbury St Edmund's</v>
          </cell>
        </row>
        <row r="567">
          <cell r="A567" t="str">
            <v>SO16 9GL</v>
          </cell>
          <cell r="B567">
            <v>50.930762000000001</v>
          </cell>
          <cell r="C567">
            <v>-1.4576769999999999</v>
          </cell>
          <cell r="D567" t="str">
            <v>E12000008</v>
          </cell>
          <cell r="E567" t="str">
            <v>South East</v>
          </cell>
          <cell r="F567" t="str">
            <v>E06000045</v>
          </cell>
          <cell r="G567" t="str">
            <v>Southampton</v>
          </cell>
          <cell r="H567" t="str">
            <v>E05015501</v>
          </cell>
          <cell r="I567" t="str">
            <v>Redbridge</v>
          </cell>
        </row>
        <row r="568">
          <cell r="A568" t="str">
            <v>EX2 4TG</v>
          </cell>
          <cell r="B568">
            <v>50.721274000000001</v>
          </cell>
          <cell r="C568">
            <v>-3.5182449999999998</v>
          </cell>
          <cell r="D568" t="str">
            <v>E12000009</v>
          </cell>
          <cell r="E568" t="str">
            <v>South West</v>
          </cell>
          <cell r="F568" t="str">
            <v>E07000041</v>
          </cell>
          <cell r="G568" t="str">
            <v>Exeter</v>
          </cell>
          <cell r="H568" t="str">
            <v>E05011016</v>
          </cell>
          <cell r="I568" t="str">
            <v>Newtown and St Leonard's</v>
          </cell>
        </row>
        <row r="569">
          <cell r="A569" t="str">
            <v>HR6 8DF</v>
          </cell>
          <cell r="B569">
            <v>52.224083999999998</v>
          </cell>
          <cell r="C569">
            <v>-2.731573</v>
          </cell>
          <cell r="D569" t="str">
            <v>E12000005</v>
          </cell>
          <cell r="E569" t="str">
            <v>West Midlands</v>
          </cell>
          <cell r="F569" t="str">
            <v>E06000019</v>
          </cell>
          <cell r="G569" t="str">
            <v>Herefordshire, County of</v>
          </cell>
          <cell r="H569" t="str">
            <v>E05009468</v>
          </cell>
          <cell r="I569" t="str">
            <v>Leominster East</v>
          </cell>
        </row>
        <row r="570">
          <cell r="A570" t="str">
            <v>MK40 4QL</v>
          </cell>
          <cell r="B570">
            <v>52.129902000000001</v>
          </cell>
          <cell r="C570">
            <v>-0.49046099999999998</v>
          </cell>
          <cell r="D570" t="str">
            <v>E12000006</v>
          </cell>
          <cell r="E570" t="str">
            <v>East of England</v>
          </cell>
          <cell r="F570" t="str">
            <v>E06000055</v>
          </cell>
          <cell r="G570" t="str">
            <v>Bedford</v>
          </cell>
          <cell r="H570" t="str">
            <v>E05014510</v>
          </cell>
          <cell r="I570" t="str">
            <v>Queens Park</v>
          </cell>
        </row>
        <row r="571">
          <cell r="A571" t="str">
            <v>MK6 4HQ</v>
          </cell>
          <cell r="B571">
            <v>52.022882000000003</v>
          </cell>
          <cell r="C571">
            <v>-0.73297900000000005</v>
          </cell>
          <cell r="D571" t="str">
            <v>E12000008</v>
          </cell>
          <cell r="E571" t="str">
            <v>South East</v>
          </cell>
          <cell r="F571" t="str">
            <v>E06000042</v>
          </cell>
          <cell r="G571" t="str">
            <v>Milton Keynes</v>
          </cell>
          <cell r="H571" t="str">
            <v>E05009424</v>
          </cell>
          <cell r="I571" t="str">
            <v>Woughton &amp; Fishermead</v>
          </cell>
        </row>
        <row r="572">
          <cell r="A572" t="str">
            <v>CV9 2RW</v>
          </cell>
          <cell r="B572">
            <v>52.592402</v>
          </cell>
          <cell r="C572">
            <v>-1.595712</v>
          </cell>
          <cell r="D572" t="str">
            <v>E12000005</v>
          </cell>
          <cell r="E572" t="str">
            <v>West Midlands</v>
          </cell>
          <cell r="F572" t="str">
            <v>E07000218</v>
          </cell>
          <cell r="G572" t="str">
            <v>North Warwickshire</v>
          </cell>
          <cell r="H572" t="str">
            <v>E05007461</v>
          </cell>
          <cell r="I572" t="str">
            <v>Baddesley and Grendon</v>
          </cell>
        </row>
        <row r="573">
          <cell r="A573" t="str">
            <v>NG2 2FZ</v>
          </cell>
          <cell r="B573">
            <v>52.943212000000003</v>
          </cell>
          <cell r="C573">
            <v>-1.1445529999999999</v>
          </cell>
          <cell r="D573" t="str">
            <v>E12000004</v>
          </cell>
          <cell r="E573" t="str">
            <v>East Midlands</v>
          </cell>
          <cell r="F573" t="str">
            <v>E06000018</v>
          </cell>
          <cell r="G573" t="str">
            <v>Nottingham</v>
          </cell>
          <cell r="H573" t="str">
            <v>E05012285</v>
          </cell>
          <cell r="I573" t="str">
            <v>Meadows</v>
          </cell>
        </row>
        <row r="574">
          <cell r="A574" t="str">
            <v>NN2 8GA</v>
          </cell>
          <cell r="B574">
            <v>52.278126</v>
          </cell>
          <cell r="C574">
            <v>-0.91065300000000005</v>
          </cell>
          <cell r="D574" t="str">
            <v>E12000004</v>
          </cell>
          <cell r="E574" t="str">
            <v>East Midlands</v>
          </cell>
          <cell r="F574" t="str">
            <v>E06000062</v>
          </cell>
          <cell r="G574" t="str">
            <v>West Northamptonshire</v>
          </cell>
          <cell r="H574" t="str">
            <v>E05013261</v>
          </cell>
          <cell r="I574" t="str">
            <v>Moulton</v>
          </cell>
        </row>
        <row r="575">
          <cell r="A575" t="str">
            <v>LE19 4RL</v>
          </cell>
          <cell r="B575">
            <v>52.587834999999998</v>
          </cell>
          <cell r="C575">
            <v>-1.213039</v>
          </cell>
          <cell r="D575" t="str">
            <v>E12000004</v>
          </cell>
          <cell r="E575" t="str">
            <v>East Midlands</v>
          </cell>
          <cell r="F575" t="str">
            <v>E07000129</v>
          </cell>
          <cell r="G575" t="str">
            <v>Blaby</v>
          </cell>
          <cell r="H575" t="str">
            <v>E05015265</v>
          </cell>
          <cell r="I575" t="str">
            <v>Enderby</v>
          </cell>
        </row>
        <row r="576">
          <cell r="A576" t="str">
            <v>PE28 4GZ</v>
          </cell>
          <cell r="B576">
            <v>52.314253000000001</v>
          </cell>
          <cell r="C576">
            <v>-0.223164</v>
          </cell>
          <cell r="D576" t="str">
            <v>E12000006</v>
          </cell>
          <cell r="E576" t="str">
            <v>East of England</v>
          </cell>
          <cell r="F576" t="str">
            <v>E07000011</v>
          </cell>
          <cell r="G576" t="str">
            <v>Huntingdonshire</v>
          </cell>
          <cell r="H576" t="str">
            <v>E05011257</v>
          </cell>
          <cell r="I576" t="str">
            <v>Brampton</v>
          </cell>
        </row>
        <row r="577">
          <cell r="A577" t="str">
            <v>BH15 4GB</v>
          </cell>
          <cell r="B577">
            <v>50.710974</v>
          </cell>
          <cell r="C577">
            <v>-1.9968889999999999</v>
          </cell>
          <cell r="D577" t="str">
            <v>E12000009</v>
          </cell>
          <cell r="E577" t="str">
            <v>South West</v>
          </cell>
          <cell r="F577" t="str">
            <v>E06000058</v>
          </cell>
          <cell r="G577" t="str">
            <v>Bournemouth, Christchurch and Poole</v>
          </cell>
          <cell r="H577" t="str">
            <v>E05012663</v>
          </cell>
          <cell r="I577" t="str">
            <v>Hamworthy</v>
          </cell>
        </row>
        <row r="578">
          <cell r="A578" t="str">
            <v>WR2 5UU</v>
          </cell>
          <cell r="B578">
            <v>52.187333000000002</v>
          </cell>
          <cell r="C578">
            <v>-2.2613400000000001</v>
          </cell>
          <cell r="D578" t="str">
            <v>E12000005</v>
          </cell>
          <cell r="E578" t="str">
            <v>West Midlands</v>
          </cell>
          <cell r="F578" t="str">
            <v>E07000237</v>
          </cell>
          <cell r="G578" t="str">
            <v>Worcester</v>
          </cell>
          <cell r="H578" t="str">
            <v>E05007882</v>
          </cell>
          <cell r="I578" t="str">
            <v>Bedwardine</v>
          </cell>
        </row>
        <row r="579">
          <cell r="A579" t="str">
            <v>TA13 5FE</v>
          </cell>
          <cell r="B579">
            <v>50.949238999999999</v>
          </cell>
          <cell r="C579">
            <v>-2.8172890000000002</v>
          </cell>
          <cell r="D579" t="str">
            <v>E12000009</v>
          </cell>
          <cell r="E579" t="str">
            <v>South West</v>
          </cell>
          <cell r="F579" t="str">
            <v>E06000066</v>
          </cell>
          <cell r="G579" t="str">
            <v>Somerset</v>
          </cell>
          <cell r="H579" t="str">
            <v>E05014380</v>
          </cell>
          <cell r="I579" t="str">
            <v>South Petherton &amp; Islemoor</v>
          </cell>
        </row>
        <row r="580">
          <cell r="A580" t="str">
            <v>HX6 2RX</v>
          </cell>
          <cell r="B580">
            <v>53.711041000000002</v>
          </cell>
          <cell r="C580">
            <v>-1.91412</v>
          </cell>
          <cell r="D580" t="str">
            <v>E12000003</v>
          </cell>
          <cell r="E580" t="str">
            <v>Yorkshire and The Humber</v>
          </cell>
          <cell r="F580" t="str">
            <v>E08000033</v>
          </cell>
          <cell r="G580" t="str">
            <v>Calderdale</v>
          </cell>
          <cell r="H580" t="str">
            <v>E05001384</v>
          </cell>
          <cell r="I580" t="str">
            <v>Sowerby Bridge</v>
          </cell>
        </row>
        <row r="581">
          <cell r="A581" t="str">
            <v>B66 4PW</v>
          </cell>
          <cell r="B581">
            <v>52.485159000000003</v>
          </cell>
          <cell r="C581">
            <v>-1.954542</v>
          </cell>
          <cell r="D581" t="str">
            <v>E12000005</v>
          </cell>
          <cell r="E581" t="str">
            <v>West Midlands</v>
          </cell>
          <cell r="F581" t="str">
            <v>E08000028</v>
          </cell>
          <cell r="G581" t="str">
            <v>Sandwell</v>
          </cell>
          <cell r="H581" t="str">
            <v>E05001278</v>
          </cell>
          <cell r="I581" t="str">
            <v>Soho and Victoria</v>
          </cell>
        </row>
        <row r="582">
          <cell r="A582" t="str">
            <v>BH15 1NZ</v>
          </cell>
          <cell r="B582">
            <v>50.715882999999998</v>
          </cell>
          <cell r="C582">
            <v>-1.985217</v>
          </cell>
          <cell r="D582" t="str">
            <v>E12000009</v>
          </cell>
          <cell r="E582" t="str">
            <v>South West</v>
          </cell>
          <cell r="F582" t="str">
            <v>E06000058</v>
          </cell>
          <cell r="G582" t="str">
            <v>Bournemouth, Christchurch and Poole</v>
          </cell>
          <cell r="H582" t="str">
            <v>E05012674</v>
          </cell>
          <cell r="I582" t="str">
            <v>Poole Town</v>
          </cell>
        </row>
        <row r="583">
          <cell r="A583" t="str">
            <v>SG8 5FP</v>
          </cell>
          <cell r="B583">
            <v>52.047409000000002</v>
          </cell>
          <cell r="C583">
            <v>-2.9256999999999998E-2</v>
          </cell>
          <cell r="D583" t="str">
            <v>E12000006</v>
          </cell>
          <cell r="E583" t="str">
            <v>East of England</v>
          </cell>
          <cell r="F583" t="str">
            <v>E07000099</v>
          </cell>
          <cell r="G583" t="str">
            <v>North Hertfordshire</v>
          </cell>
          <cell r="H583" t="str">
            <v>E05004781</v>
          </cell>
          <cell r="I583" t="str">
            <v>Royston Heath</v>
          </cell>
        </row>
        <row r="584">
          <cell r="A584" t="str">
            <v>BH15 1JZ</v>
          </cell>
          <cell r="B584">
            <v>50.717726999999996</v>
          </cell>
          <cell r="C584">
            <v>-1.986364</v>
          </cell>
          <cell r="D584" t="str">
            <v>E12000009</v>
          </cell>
          <cell r="E584" t="str">
            <v>South West</v>
          </cell>
          <cell r="F584" t="str">
            <v>E06000058</v>
          </cell>
          <cell r="G584" t="str">
            <v>Bournemouth, Christchurch and Poole</v>
          </cell>
          <cell r="H584" t="str">
            <v>E05012674</v>
          </cell>
          <cell r="I584" t="str">
            <v>Poole Town</v>
          </cell>
        </row>
        <row r="585">
          <cell r="A585" t="str">
            <v>NN2 8GD</v>
          </cell>
          <cell r="B585">
            <v>52.277701</v>
          </cell>
          <cell r="C585">
            <v>-0.91234899999999997</v>
          </cell>
          <cell r="D585" t="str">
            <v>E12000004</v>
          </cell>
          <cell r="E585" t="str">
            <v>East Midlands</v>
          </cell>
          <cell r="F585" t="str">
            <v>E06000062</v>
          </cell>
          <cell r="G585" t="str">
            <v>West Northamptonshire</v>
          </cell>
          <cell r="H585" t="str">
            <v>E05013261</v>
          </cell>
          <cell r="I585" t="str">
            <v>Moulton</v>
          </cell>
        </row>
        <row r="586">
          <cell r="A586" t="str">
            <v>CV2 2RR</v>
          </cell>
          <cell r="B586">
            <v>52.437894999999997</v>
          </cell>
          <cell r="C586">
            <v>-1.443773</v>
          </cell>
          <cell r="D586" t="str">
            <v>E12000005</v>
          </cell>
          <cell r="E586" t="str">
            <v>West Midlands</v>
          </cell>
          <cell r="F586" t="str">
            <v>E08000026</v>
          </cell>
          <cell r="G586" t="str">
            <v>Coventry</v>
          </cell>
          <cell r="H586" t="str">
            <v>E05001223</v>
          </cell>
          <cell r="I586" t="str">
            <v>Henley</v>
          </cell>
        </row>
        <row r="587">
          <cell r="A587" t="str">
            <v>GU22 9AZ</v>
          </cell>
          <cell r="B587">
            <v>51.298834999999997</v>
          </cell>
          <cell r="C587">
            <v>-0.55530900000000005</v>
          </cell>
          <cell r="D587" t="str">
            <v>E12000008</v>
          </cell>
          <cell r="E587" t="str">
            <v>South East</v>
          </cell>
          <cell r="F587" t="str">
            <v>E07000217</v>
          </cell>
          <cell r="G587" t="str">
            <v>Woking</v>
          </cell>
          <cell r="H587" t="str">
            <v>E05010799</v>
          </cell>
          <cell r="I587" t="str">
            <v>Hoe Valley</v>
          </cell>
        </row>
        <row r="588">
          <cell r="A588" t="str">
            <v>LS16 8FU</v>
          </cell>
          <cell r="B588">
            <v>53.845137000000001</v>
          </cell>
          <cell r="C588">
            <v>-1.5775760000000001</v>
          </cell>
          <cell r="D588" t="str">
            <v>E12000003</v>
          </cell>
          <cell r="E588" t="str">
            <v>Yorkshire and The Humber</v>
          </cell>
          <cell r="F588" t="str">
            <v>E08000035</v>
          </cell>
          <cell r="G588" t="str">
            <v>Leeds</v>
          </cell>
          <cell r="H588" t="str">
            <v>E05012841</v>
          </cell>
          <cell r="I588" t="str">
            <v>Adel &amp; Wharfedale</v>
          </cell>
        </row>
        <row r="589">
          <cell r="A589" t="str">
            <v>LE9 7QZ</v>
          </cell>
          <cell r="B589">
            <v>52.577880999999998</v>
          </cell>
          <cell r="C589">
            <v>-1.3200940000000001</v>
          </cell>
          <cell r="D589" t="str">
            <v>E12000004</v>
          </cell>
          <cell r="E589" t="str">
            <v>East Midlands</v>
          </cell>
          <cell r="F589" t="str">
            <v>E07000132</v>
          </cell>
          <cell r="G589" t="str">
            <v>Hinckley and Bosworth</v>
          </cell>
          <cell r="H589" t="str">
            <v>E05005485</v>
          </cell>
          <cell r="I589" t="str">
            <v>Earl Shilton</v>
          </cell>
        </row>
        <row r="590">
          <cell r="A590" t="str">
            <v>MK40 3BY</v>
          </cell>
          <cell r="B590">
            <v>52.141067</v>
          </cell>
          <cell r="C590">
            <v>-0.455596</v>
          </cell>
          <cell r="D590" t="str">
            <v>E12000006</v>
          </cell>
          <cell r="E590" t="str">
            <v>East of England</v>
          </cell>
          <cell r="F590" t="str">
            <v>E06000055</v>
          </cell>
          <cell r="G590" t="str">
            <v>Bedford</v>
          </cell>
          <cell r="H590" t="str">
            <v>E05014497</v>
          </cell>
          <cell r="I590" t="str">
            <v>De Parys</v>
          </cell>
        </row>
        <row r="591">
          <cell r="A591" t="str">
            <v>SG18 0QL</v>
          </cell>
          <cell r="B591">
            <v>52.091392999999997</v>
          </cell>
          <cell r="C591">
            <v>-0.26024599999999998</v>
          </cell>
          <cell r="D591" t="str">
            <v>E12000006</v>
          </cell>
          <cell r="E591" t="str">
            <v>East of England</v>
          </cell>
          <cell r="F591" t="str">
            <v>E06000056</v>
          </cell>
          <cell r="G591" t="str">
            <v>Central Bedfordshire</v>
          </cell>
          <cell r="H591" t="str">
            <v>E05014399</v>
          </cell>
          <cell r="I591" t="str">
            <v>Biggleswade West</v>
          </cell>
        </row>
        <row r="592">
          <cell r="A592" t="str">
            <v>DY1 2DH</v>
          </cell>
          <cell r="B592">
            <v>52.503523000000001</v>
          </cell>
          <cell r="C592">
            <v>-2.101896</v>
          </cell>
          <cell r="D592" t="str">
            <v>E12000005</v>
          </cell>
          <cell r="E592" t="str">
            <v>West Midlands</v>
          </cell>
          <cell r="F592" t="str">
            <v>E08000027</v>
          </cell>
          <cell r="G592" t="str">
            <v>Dudley</v>
          </cell>
          <cell r="H592" t="str">
            <v>E05001250</v>
          </cell>
          <cell r="I592" t="str">
            <v>Netherton, Woodside and St Andrews</v>
          </cell>
        </row>
        <row r="593">
          <cell r="A593" t="str">
            <v>SP2 7NE</v>
          </cell>
          <cell r="B593">
            <v>51.075211000000003</v>
          </cell>
          <cell r="C593">
            <v>-1.8102210000000001</v>
          </cell>
          <cell r="D593" t="str">
            <v>E12000009</v>
          </cell>
          <cell r="E593" t="str">
            <v>South West</v>
          </cell>
          <cell r="F593" t="str">
            <v>E06000054</v>
          </cell>
          <cell r="G593" t="str">
            <v>Wiltshire</v>
          </cell>
          <cell r="H593" t="str">
            <v>E05013469</v>
          </cell>
          <cell r="I593" t="str">
            <v>Salisbury St Paul's</v>
          </cell>
        </row>
        <row r="594">
          <cell r="A594" t="str">
            <v>HX6 2RZ</v>
          </cell>
          <cell r="B594">
            <v>53.712311999999997</v>
          </cell>
          <cell r="C594">
            <v>-1.91892</v>
          </cell>
          <cell r="D594" t="str">
            <v>E12000003</v>
          </cell>
          <cell r="E594" t="str">
            <v>Yorkshire and The Humber</v>
          </cell>
          <cell r="F594" t="str">
            <v>E08000033</v>
          </cell>
          <cell r="G594" t="str">
            <v>Calderdale</v>
          </cell>
          <cell r="H594" t="str">
            <v>E05001384</v>
          </cell>
          <cell r="I594" t="str">
            <v>Sowerby Bridge</v>
          </cell>
        </row>
        <row r="595">
          <cell r="A595" t="str">
            <v>HR6 8PQ</v>
          </cell>
          <cell r="B595">
            <v>52.223852999999998</v>
          </cell>
          <cell r="C595">
            <v>-2.742184</v>
          </cell>
          <cell r="D595" t="str">
            <v>E12000005</v>
          </cell>
          <cell r="E595" t="str">
            <v>West Midlands</v>
          </cell>
          <cell r="F595" t="str">
            <v>E06000019</v>
          </cell>
          <cell r="G595" t="str">
            <v>Herefordshire, County of</v>
          </cell>
          <cell r="H595" t="str">
            <v>E05009470</v>
          </cell>
          <cell r="I595" t="str">
            <v>Leominster South</v>
          </cell>
        </row>
        <row r="596">
          <cell r="A596" t="str">
            <v>SO14 3JU</v>
          </cell>
          <cell r="B596">
            <v>50.899940000000001</v>
          </cell>
          <cell r="C596">
            <v>-1.3980619999999999</v>
          </cell>
          <cell r="D596" t="str">
            <v>E12000008</v>
          </cell>
          <cell r="E596" t="str">
            <v>South East</v>
          </cell>
          <cell r="F596" t="str">
            <v>E06000045</v>
          </cell>
          <cell r="G596" t="str">
            <v>Southampton</v>
          </cell>
          <cell r="H596" t="str">
            <v>E05015491</v>
          </cell>
          <cell r="I596" t="str">
            <v>Bargate</v>
          </cell>
        </row>
        <row r="597">
          <cell r="A597" t="str">
            <v>LS18 4DZ</v>
          </cell>
          <cell r="B597">
            <v>53.834119999999999</v>
          </cell>
          <cell r="C597">
            <v>-1.6510940000000001</v>
          </cell>
          <cell r="D597" t="str">
            <v>E12000003</v>
          </cell>
          <cell r="E597" t="str">
            <v>Yorkshire and The Humber</v>
          </cell>
          <cell r="F597" t="str">
            <v>E08000035</v>
          </cell>
          <cell r="G597" t="str">
            <v>Leeds</v>
          </cell>
          <cell r="H597" t="str">
            <v>E05011547</v>
          </cell>
          <cell r="I597" t="str">
            <v>Horsforth</v>
          </cell>
        </row>
        <row r="598">
          <cell r="A598" t="str">
            <v>CV37 0BG</v>
          </cell>
          <cell r="B598">
            <v>52.199178000000003</v>
          </cell>
          <cell r="C598">
            <v>-1.7109460000000001</v>
          </cell>
          <cell r="D598" t="str">
            <v>E12000005</v>
          </cell>
          <cell r="E598" t="str">
            <v>West Midlands</v>
          </cell>
          <cell r="F598" t="str">
            <v>E07000221</v>
          </cell>
          <cell r="G598" t="str">
            <v>Stratford-on-Avon</v>
          </cell>
          <cell r="H598" t="str">
            <v>E05015129</v>
          </cell>
          <cell r="I598" t="str">
            <v>Stratford Clopton</v>
          </cell>
        </row>
        <row r="599">
          <cell r="A599" t="str">
            <v>SN11 0DX</v>
          </cell>
          <cell r="B599">
            <v>51.437148999999998</v>
          </cell>
          <cell r="C599">
            <v>-2.0071949999999998</v>
          </cell>
          <cell r="D599" t="str">
            <v>E12000009</v>
          </cell>
          <cell r="E599" t="str">
            <v>South West</v>
          </cell>
          <cell r="F599" t="str">
            <v>E06000054</v>
          </cell>
          <cell r="G599" t="str">
            <v>Wiltshire</v>
          </cell>
          <cell r="H599" t="str">
            <v>E05013411</v>
          </cell>
          <cell r="I599" t="str">
            <v>Calne Central</v>
          </cell>
        </row>
        <row r="600">
          <cell r="A600" t="str">
            <v>MK10 7DH</v>
          </cell>
          <cell r="B600">
            <v>52.046140000000001</v>
          </cell>
          <cell r="C600">
            <v>-0.69249799999999995</v>
          </cell>
          <cell r="D600" t="str">
            <v>E12000008</v>
          </cell>
          <cell r="E600" t="str">
            <v>South East</v>
          </cell>
          <cell r="F600" t="str">
            <v>E06000042</v>
          </cell>
          <cell r="G600" t="str">
            <v>Milton Keynes</v>
          </cell>
          <cell r="H600" t="str">
            <v>E05009410</v>
          </cell>
          <cell r="I600" t="str">
            <v>Broughton</v>
          </cell>
        </row>
        <row r="601">
          <cell r="A601" t="str">
            <v>GU12 4PG</v>
          </cell>
          <cell r="B601">
            <v>51.243648999999998</v>
          </cell>
          <cell r="C601">
            <v>-0.75179300000000004</v>
          </cell>
          <cell r="D601" t="str">
            <v>E12000008</v>
          </cell>
          <cell r="E601" t="str">
            <v>South East</v>
          </cell>
          <cell r="F601" t="str">
            <v>E07000092</v>
          </cell>
          <cell r="G601" t="str">
            <v>Rushmoor</v>
          </cell>
          <cell r="H601" t="str">
            <v>E05008989</v>
          </cell>
          <cell r="I601" t="str">
            <v>Aldershot Park</v>
          </cell>
        </row>
        <row r="602">
          <cell r="A602" t="str">
            <v>BA20 2FW</v>
          </cell>
          <cell r="B602">
            <v>50.937966000000003</v>
          </cell>
          <cell r="C602">
            <v>-2.6428029999999998</v>
          </cell>
          <cell r="D602" t="str">
            <v>E12000009</v>
          </cell>
          <cell r="E602" t="str">
            <v>South West</v>
          </cell>
          <cell r="F602" t="str">
            <v>E06000066</v>
          </cell>
          <cell r="G602" t="str">
            <v>Somerset</v>
          </cell>
          <cell r="H602" t="str">
            <v>E05014392</v>
          </cell>
          <cell r="I602" t="str">
            <v>Yeovil South</v>
          </cell>
        </row>
        <row r="603">
          <cell r="A603" t="str">
            <v>CV2 2RR</v>
          </cell>
          <cell r="B603">
            <v>52.437894999999997</v>
          </cell>
          <cell r="C603">
            <v>-1.443773</v>
          </cell>
          <cell r="D603" t="str">
            <v>E12000005</v>
          </cell>
          <cell r="E603" t="str">
            <v>West Midlands</v>
          </cell>
          <cell r="F603" t="str">
            <v>E08000026</v>
          </cell>
          <cell r="G603" t="str">
            <v>Coventry</v>
          </cell>
          <cell r="H603" t="str">
            <v>E05001223</v>
          </cell>
          <cell r="I603" t="str">
            <v>Henley</v>
          </cell>
        </row>
        <row r="604">
          <cell r="A604" t="str">
            <v>HR6 8PG</v>
          </cell>
          <cell r="B604">
            <v>52.223450999999997</v>
          </cell>
          <cell r="C604">
            <v>-2.7418110000000002</v>
          </cell>
          <cell r="D604" t="str">
            <v>E12000005</v>
          </cell>
          <cell r="E604" t="str">
            <v>West Midlands</v>
          </cell>
          <cell r="F604" t="str">
            <v>E06000019</v>
          </cell>
          <cell r="G604" t="str">
            <v>Herefordshire, County of</v>
          </cell>
          <cell r="H604" t="str">
            <v>E05009470</v>
          </cell>
          <cell r="I604" t="str">
            <v>Leominster South</v>
          </cell>
        </row>
        <row r="605">
          <cell r="A605" t="str">
            <v>SO15 5BA</v>
          </cell>
          <cell r="B605">
            <v>50.913024999999998</v>
          </cell>
          <cell r="C605">
            <v>-1.4160010000000001</v>
          </cell>
          <cell r="D605" t="str">
            <v>E12000008</v>
          </cell>
          <cell r="E605" t="str">
            <v>South East</v>
          </cell>
          <cell r="F605" t="str">
            <v>E06000045</v>
          </cell>
          <cell r="G605" t="str">
            <v>Southampton</v>
          </cell>
          <cell r="H605" t="str">
            <v>E05015490</v>
          </cell>
          <cell r="I605" t="str">
            <v>Banister &amp; Polygon</v>
          </cell>
        </row>
        <row r="606">
          <cell r="A606" t="str">
            <v>SO15 1GG</v>
          </cell>
          <cell r="B606">
            <v>50.909165999999999</v>
          </cell>
          <cell r="C606">
            <v>-1.412067</v>
          </cell>
          <cell r="D606" t="str">
            <v>E12000008</v>
          </cell>
          <cell r="E606" t="str">
            <v>South East</v>
          </cell>
          <cell r="F606" t="str">
            <v>E06000045</v>
          </cell>
          <cell r="G606" t="str">
            <v>Southampton</v>
          </cell>
          <cell r="H606" t="str">
            <v>E05015490</v>
          </cell>
          <cell r="I606" t="str">
            <v>Banister &amp; Polygon</v>
          </cell>
        </row>
        <row r="607">
          <cell r="A607" t="str">
            <v>WR6 6UT</v>
          </cell>
          <cell r="B607">
            <v>52.302368000000001</v>
          </cell>
          <cell r="C607">
            <v>-2.4181020000000002</v>
          </cell>
          <cell r="D607" t="str">
            <v>E12000005</v>
          </cell>
          <cell r="E607" t="str">
            <v>West Midlands</v>
          </cell>
          <cell r="F607" t="str">
            <v>E07000235</v>
          </cell>
          <cell r="G607" t="str">
            <v>Malvern Hills</v>
          </cell>
          <cell r="H607" t="str">
            <v>E05015388</v>
          </cell>
          <cell r="I607" t="str">
            <v>Lindridge</v>
          </cell>
        </row>
        <row r="608">
          <cell r="A608" t="str">
            <v>LU1 4BF</v>
          </cell>
          <cell r="B608">
            <v>51.868780999999998</v>
          </cell>
          <cell r="C608">
            <v>-0.45810499999999998</v>
          </cell>
          <cell r="D608" t="str">
            <v>E12000006</v>
          </cell>
          <cell r="E608" t="str">
            <v>East of England</v>
          </cell>
          <cell r="F608" t="str">
            <v>E06000056</v>
          </cell>
          <cell r="G608" t="str">
            <v>Central Bedfordshire</v>
          </cell>
          <cell r="H608" t="str">
            <v>E05014400</v>
          </cell>
          <cell r="I608" t="str">
            <v>Caddington</v>
          </cell>
        </row>
        <row r="609">
          <cell r="A609" t="str">
            <v>MK41 8QN</v>
          </cell>
          <cell r="B609">
            <v>52.157252</v>
          </cell>
          <cell r="C609">
            <v>-0.43176300000000001</v>
          </cell>
          <cell r="D609" t="str">
            <v>E12000006</v>
          </cell>
          <cell r="E609" t="str">
            <v>East of England</v>
          </cell>
          <cell r="F609" t="str">
            <v>E06000055</v>
          </cell>
          <cell r="G609" t="str">
            <v>Bedford</v>
          </cell>
          <cell r="H609" t="str">
            <v>E05014509</v>
          </cell>
          <cell r="I609" t="str">
            <v>Putnoe</v>
          </cell>
        </row>
        <row r="610">
          <cell r="A610" t="str">
            <v>BN50 8TQ</v>
          </cell>
          <cell r="B610">
            <v>50.826327999999997</v>
          </cell>
          <cell r="C610">
            <v>-0.14079</v>
          </cell>
          <cell r="D610" t="str">
            <v>E12000008</v>
          </cell>
          <cell r="E610" t="str">
            <v>South East</v>
          </cell>
          <cell r="F610" t="str">
            <v>E06000043</v>
          </cell>
          <cell r="G610" t="str">
            <v>Brighton and Hove</v>
          </cell>
          <cell r="H610" t="str">
            <v>E05015415</v>
          </cell>
          <cell r="I610" t="str">
            <v>West Hill &amp; North Laine</v>
          </cell>
        </row>
        <row r="611">
          <cell r="A611" t="str">
            <v>BN50 8TQ</v>
          </cell>
          <cell r="B611">
            <v>50.826327999999997</v>
          </cell>
          <cell r="C611">
            <v>-0.14079</v>
          </cell>
          <cell r="D611" t="str">
            <v>E12000008</v>
          </cell>
          <cell r="E611" t="str">
            <v>South East</v>
          </cell>
          <cell r="F611" t="str">
            <v>E06000043</v>
          </cell>
          <cell r="G611" t="str">
            <v>Brighton and Hove</v>
          </cell>
          <cell r="H611" t="str">
            <v>E05015415</v>
          </cell>
          <cell r="I611" t="str">
            <v>West Hill &amp; North Laine</v>
          </cell>
        </row>
        <row r="612">
          <cell r="A612" t="str">
            <v>RH20 4DL</v>
          </cell>
          <cell r="B612">
            <v>50.908132999999999</v>
          </cell>
          <cell r="C612">
            <v>-0.40690700000000002</v>
          </cell>
          <cell r="D612" t="str">
            <v>E12000008</v>
          </cell>
          <cell r="E612" t="str">
            <v>South East</v>
          </cell>
          <cell r="F612" t="str">
            <v>E07000227</v>
          </cell>
          <cell r="G612" t="str">
            <v>Horsham</v>
          </cell>
          <cell r="H612" t="str">
            <v>E05011831</v>
          </cell>
          <cell r="I612" t="str">
            <v>Storrington &amp; Washington</v>
          </cell>
        </row>
        <row r="613">
          <cell r="A613" t="str">
            <v>HX6 2RB</v>
          </cell>
          <cell r="B613">
            <v>53.71078</v>
          </cell>
          <cell r="C613">
            <v>-1.9144540000000001</v>
          </cell>
          <cell r="D613" t="str">
            <v>E12000003</v>
          </cell>
          <cell r="E613" t="str">
            <v>Yorkshire and The Humber</v>
          </cell>
          <cell r="F613" t="str">
            <v>E08000033</v>
          </cell>
          <cell r="G613" t="str">
            <v>Calderdale</v>
          </cell>
          <cell r="H613" t="str">
            <v>E05001384</v>
          </cell>
          <cell r="I613" t="str">
            <v>Sowerby Bridge</v>
          </cell>
        </row>
        <row r="614">
          <cell r="A614" t="str">
            <v>GU22 7DJ</v>
          </cell>
          <cell r="B614">
            <v>51.317314000000003</v>
          </cell>
          <cell r="C614">
            <v>-0.54799799999999999</v>
          </cell>
          <cell r="D614" t="str">
            <v>E12000008</v>
          </cell>
          <cell r="E614" t="str">
            <v>South East</v>
          </cell>
          <cell r="F614" t="str">
            <v>E07000217</v>
          </cell>
          <cell r="G614" t="str">
            <v>Woking</v>
          </cell>
          <cell r="H614" t="str">
            <v>E05010802</v>
          </cell>
          <cell r="I614" t="str">
            <v>Mount Hermon</v>
          </cell>
        </row>
        <row r="615">
          <cell r="A615" t="str">
            <v>CV8 2LQ</v>
          </cell>
          <cell r="B615">
            <v>52.357562000000001</v>
          </cell>
          <cell r="C615">
            <v>-1.5628629999999999</v>
          </cell>
          <cell r="D615" t="str">
            <v>E12000005</v>
          </cell>
          <cell r="E615" t="str">
            <v>West Midlands</v>
          </cell>
          <cell r="F615" t="str">
            <v>E07000222</v>
          </cell>
          <cell r="G615" t="str">
            <v>Warwick</v>
          </cell>
          <cell r="H615" t="str">
            <v>E05012619</v>
          </cell>
          <cell r="I615" t="str">
            <v>Kenilworth Park Hill</v>
          </cell>
        </row>
        <row r="616">
          <cell r="A616" t="str">
            <v>CB9 0LW</v>
          </cell>
          <cell r="B616">
            <v>52.077615999999999</v>
          </cell>
          <cell r="C616">
            <v>0.454231</v>
          </cell>
          <cell r="D616" t="str">
            <v>E12000006</v>
          </cell>
          <cell r="E616" t="str">
            <v>East of England</v>
          </cell>
          <cell r="F616" t="str">
            <v>E07000245</v>
          </cell>
          <cell r="G616" t="str">
            <v>West Suffolk</v>
          </cell>
          <cell r="H616" t="str">
            <v>E05012775</v>
          </cell>
          <cell r="I616" t="str">
            <v>Haverhill East</v>
          </cell>
        </row>
        <row r="617">
          <cell r="A617" t="str">
            <v>GU22 8HD</v>
          </cell>
          <cell r="B617">
            <v>51.325220999999999</v>
          </cell>
          <cell r="C617">
            <v>-0.53955399999999998</v>
          </cell>
          <cell r="D617" t="str">
            <v>E12000008</v>
          </cell>
          <cell r="E617" t="str">
            <v>South East</v>
          </cell>
          <cell r="F617" t="str">
            <v>E07000217</v>
          </cell>
          <cell r="G617" t="str">
            <v>Woking</v>
          </cell>
          <cell r="H617" t="str">
            <v>E05010803</v>
          </cell>
          <cell r="I617" t="str">
            <v>Pyrford</v>
          </cell>
        </row>
        <row r="618">
          <cell r="A618" t="str">
            <v>MK10 7DJ</v>
          </cell>
          <cell r="B618">
            <v>52.045833999999999</v>
          </cell>
          <cell r="C618">
            <v>-0.69242000000000004</v>
          </cell>
          <cell r="D618" t="str">
            <v>E12000008</v>
          </cell>
          <cell r="E618" t="str">
            <v>South East</v>
          </cell>
          <cell r="F618" t="str">
            <v>E06000042</v>
          </cell>
          <cell r="G618" t="str">
            <v>Milton Keynes</v>
          </cell>
          <cell r="H618" t="str">
            <v>E05009410</v>
          </cell>
          <cell r="I618" t="str">
            <v>Broughton</v>
          </cell>
        </row>
        <row r="619">
          <cell r="A619" t="str">
            <v>GL7 1GW</v>
          </cell>
          <cell r="B619">
            <v>51.708064</v>
          </cell>
          <cell r="C619">
            <v>-1.9640470000000001</v>
          </cell>
          <cell r="D619" t="str">
            <v>E12000009</v>
          </cell>
          <cell r="E619" t="str">
            <v>South West</v>
          </cell>
          <cell r="F619" t="str">
            <v>E07000079</v>
          </cell>
          <cell r="G619" t="str">
            <v>Cotswold</v>
          </cell>
          <cell r="H619" t="str">
            <v>E05010727</v>
          </cell>
          <cell r="I619" t="str">
            <v>Watermoor</v>
          </cell>
        </row>
        <row r="620">
          <cell r="A620" t="str">
            <v>SG16 6GR</v>
          </cell>
          <cell r="B620">
            <v>52.008006000000002</v>
          </cell>
          <cell r="C620">
            <v>-0.31243500000000002</v>
          </cell>
          <cell r="D620" t="str">
            <v>E12000006</v>
          </cell>
          <cell r="E620" t="str">
            <v>East of England</v>
          </cell>
          <cell r="F620" t="str">
            <v>E06000056</v>
          </cell>
          <cell r="G620" t="str">
            <v>Central Bedfordshire</v>
          </cell>
          <cell r="H620" t="str">
            <v>E05014401</v>
          </cell>
          <cell r="I620" t="str">
            <v>Clifton, Henlow &amp; Langford</v>
          </cell>
        </row>
        <row r="621">
          <cell r="A621" t="str">
            <v>SN3 4QU</v>
          </cell>
          <cell r="B621">
            <v>51.578223999999999</v>
          </cell>
          <cell r="C621">
            <v>-1.7510619999999999</v>
          </cell>
          <cell r="D621" t="str">
            <v>E12000009</v>
          </cell>
          <cell r="E621" t="str">
            <v>South West</v>
          </cell>
          <cell r="F621" t="str">
            <v>E06000030</v>
          </cell>
          <cell r="G621" t="str">
            <v>Swindon</v>
          </cell>
          <cell r="H621" t="str">
            <v>E05008969</v>
          </cell>
          <cell r="I621" t="str">
            <v>St Margaret and South Marston</v>
          </cell>
        </row>
        <row r="622">
          <cell r="A622" t="str">
            <v>SG18 1AP</v>
          </cell>
          <cell r="B622">
            <v>52.085931000000002</v>
          </cell>
          <cell r="C622">
            <v>-0.26242799999999999</v>
          </cell>
          <cell r="D622" t="str">
            <v>E12000006</v>
          </cell>
          <cell r="E622" t="str">
            <v>East of England</v>
          </cell>
          <cell r="F622" t="str">
            <v>E06000056</v>
          </cell>
          <cell r="G622" t="str">
            <v>Central Bedfordshire</v>
          </cell>
          <cell r="H622" t="str">
            <v>E05014399</v>
          </cell>
          <cell r="I622" t="str">
            <v>Biggleswade West</v>
          </cell>
        </row>
        <row r="623">
          <cell r="A623" t="str">
            <v>HR6 8EW</v>
          </cell>
          <cell r="B623">
            <v>52.232892</v>
          </cell>
          <cell r="C623">
            <v>-2.7388499999999998</v>
          </cell>
          <cell r="D623" t="str">
            <v>E12000005</v>
          </cell>
          <cell r="E623" t="str">
            <v>West Midlands</v>
          </cell>
          <cell r="F623" t="str">
            <v>E06000019</v>
          </cell>
          <cell r="G623" t="str">
            <v>Herefordshire, County of</v>
          </cell>
          <cell r="H623" t="str">
            <v>E05009469</v>
          </cell>
          <cell r="I623" t="str">
            <v>Leominster North &amp; Rural</v>
          </cell>
        </row>
        <row r="624">
          <cell r="A624" t="str">
            <v>B66 3NH</v>
          </cell>
          <cell r="B624">
            <v>52.492451000000003</v>
          </cell>
          <cell r="C624">
            <v>-1.9675180000000001</v>
          </cell>
          <cell r="D624" t="str">
            <v>E12000005</v>
          </cell>
          <cell r="E624" t="str">
            <v>West Midlands</v>
          </cell>
          <cell r="F624" t="str">
            <v>E08000028</v>
          </cell>
          <cell r="G624" t="str">
            <v>Sandwell</v>
          </cell>
          <cell r="H624" t="str">
            <v>E05001278</v>
          </cell>
          <cell r="I624" t="str">
            <v>Soho and Victoria</v>
          </cell>
        </row>
        <row r="625">
          <cell r="A625" t="str">
            <v>PO12 3PT</v>
          </cell>
          <cell r="B625">
            <v>50.792558</v>
          </cell>
          <cell r="C625">
            <v>-1.1455360000000001</v>
          </cell>
          <cell r="D625" t="str">
            <v>E12000008</v>
          </cell>
          <cell r="E625" t="str">
            <v>South East</v>
          </cell>
          <cell r="F625" t="str">
            <v>E07000088</v>
          </cell>
          <cell r="G625" t="str">
            <v>Gosport</v>
          </cell>
          <cell r="H625" t="str">
            <v>E05014149</v>
          </cell>
          <cell r="I625" t="str">
            <v>Leesland &amp; Newtown</v>
          </cell>
        </row>
        <row r="626">
          <cell r="A626" t="str">
            <v>DE1 2JN</v>
          </cell>
          <cell r="B626">
            <v>52.918129999999998</v>
          </cell>
          <cell r="C626">
            <v>-1.4758579999999999</v>
          </cell>
          <cell r="D626" t="str">
            <v>E12000004</v>
          </cell>
          <cell r="E626" t="str">
            <v>East Midlands</v>
          </cell>
          <cell r="F626" t="str">
            <v>E06000015</v>
          </cell>
          <cell r="G626" t="str">
            <v>Derby</v>
          </cell>
          <cell r="H626" t="str">
            <v>E05015511</v>
          </cell>
          <cell r="I626" t="str">
            <v>Arboretum</v>
          </cell>
        </row>
        <row r="627">
          <cell r="A627" t="str">
            <v>BH16 6GP</v>
          </cell>
          <cell r="B627">
            <v>50.759183</v>
          </cell>
          <cell r="C627">
            <v>-2.0790099999999998</v>
          </cell>
          <cell r="D627" t="str">
            <v>E12000009</v>
          </cell>
          <cell r="E627" t="str">
            <v>South West</v>
          </cell>
          <cell r="F627" t="str">
            <v>E06000059</v>
          </cell>
          <cell r="G627" t="str">
            <v>Dorset</v>
          </cell>
          <cell r="H627" t="str">
            <v>E05012706</v>
          </cell>
          <cell r="I627" t="str">
            <v>Lytchett Matravers &amp; Upton</v>
          </cell>
        </row>
        <row r="628">
          <cell r="A628" t="str">
            <v>HR5 3AA</v>
          </cell>
          <cell r="B628">
            <v>52.205800000000004</v>
          </cell>
          <cell r="C628">
            <v>-3.027504</v>
          </cell>
          <cell r="D628" t="str">
            <v>E12000005</v>
          </cell>
          <cell r="E628" t="str">
            <v>West Midlands</v>
          </cell>
          <cell r="F628" t="str">
            <v>E06000019</v>
          </cell>
          <cell r="G628" t="str">
            <v>Herefordshire, County of</v>
          </cell>
          <cell r="H628" t="str">
            <v>E05009464</v>
          </cell>
          <cell r="I628" t="str">
            <v>Kington</v>
          </cell>
        </row>
        <row r="629">
          <cell r="A629" t="str">
            <v>SY3 8SJ</v>
          </cell>
          <cell r="B629">
            <v>52.709088000000001</v>
          </cell>
          <cell r="C629">
            <v>-2.7649279999999998</v>
          </cell>
          <cell r="D629" t="str">
            <v>E12000005</v>
          </cell>
          <cell r="E629" t="str">
            <v>West Midlands</v>
          </cell>
          <cell r="F629" t="str">
            <v>E06000051</v>
          </cell>
          <cell r="G629" t="str">
            <v>Shropshire</v>
          </cell>
          <cell r="H629" t="str">
            <v>E05008178</v>
          </cell>
          <cell r="I629" t="str">
            <v>Porthill</v>
          </cell>
        </row>
        <row r="630">
          <cell r="A630" t="str">
            <v>LE9 7QY</v>
          </cell>
          <cell r="B630">
            <v>52.578254000000001</v>
          </cell>
          <cell r="C630">
            <v>-1.3193349999999999</v>
          </cell>
          <cell r="D630" t="str">
            <v>E12000004</v>
          </cell>
          <cell r="E630" t="str">
            <v>East Midlands</v>
          </cell>
          <cell r="F630" t="str">
            <v>E07000132</v>
          </cell>
          <cell r="G630" t="str">
            <v>Hinckley and Bosworth</v>
          </cell>
          <cell r="H630" t="str">
            <v>E05005485</v>
          </cell>
          <cell r="I630" t="str">
            <v>Earl Shilton</v>
          </cell>
        </row>
        <row r="631">
          <cell r="A631" t="str">
            <v>OX12 8FF</v>
          </cell>
          <cell r="B631">
            <v>51.586961000000002</v>
          </cell>
          <cell r="C631">
            <v>-1.4247110000000001</v>
          </cell>
          <cell r="D631" t="str">
            <v>E12000008</v>
          </cell>
          <cell r="E631" t="str">
            <v>South East</v>
          </cell>
          <cell r="F631" t="str">
            <v>E07000180</v>
          </cell>
          <cell r="G631" t="str">
            <v>Vale of White Horse</v>
          </cell>
          <cell r="H631" t="str">
            <v>E05012979</v>
          </cell>
          <cell r="I631" t="str">
            <v>Wantage Charlton</v>
          </cell>
        </row>
        <row r="632">
          <cell r="A632" t="str">
            <v>BN50 8TQ</v>
          </cell>
          <cell r="B632">
            <v>50.826327999999997</v>
          </cell>
          <cell r="C632">
            <v>-0.14079</v>
          </cell>
          <cell r="D632" t="str">
            <v>E12000008</v>
          </cell>
          <cell r="E632" t="str">
            <v>South East</v>
          </cell>
          <cell r="F632" t="str">
            <v>E06000043</v>
          </cell>
          <cell r="G632" t="str">
            <v>Brighton and Hove</v>
          </cell>
          <cell r="H632" t="str">
            <v>E05015415</v>
          </cell>
          <cell r="I632" t="str">
            <v>West Hill &amp; North Laine</v>
          </cell>
        </row>
        <row r="633">
          <cell r="A633" t="str">
            <v>LU7 1FQ</v>
          </cell>
          <cell r="B633">
            <v>51.920574999999999</v>
          </cell>
          <cell r="C633">
            <v>-0.66901500000000003</v>
          </cell>
          <cell r="D633" t="str">
            <v>E12000006</v>
          </cell>
          <cell r="E633" t="str">
            <v>East of England</v>
          </cell>
          <cell r="F633" t="str">
            <v>E06000056</v>
          </cell>
          <cell r="G633" t="str">
            <v>Central Bedfordshire</v>
          </cell>
          <cell r="H633" t="str">
            <v>E05014416</v>
          </cell>
          <cell r="I633" t="str">
            <v>Leighton-Linslade West</v>
          </cell>
        </row>
        <row r="634">
          <cell r="A634" t="str">
            <v>MK42 7NZ</v>
          </cell>
          <cell r="B634">
            <v>52.120486999999997</v>
          </cell>
          <cell r="C634">
            <v>-0.47922500000000001</v>
          </cell>
          <cell r="D634" t="str">
            <v>E12000006</v>
          </cell>
          <cell r="E634" t="str">
            <v>East of England</v>
          </cell>
          <cell r="F634" t="str">
            <v>E06000055</v>
          </cell>
          <cell r="G634" t="str">
            <v>Bedford</v>
          </cell>
          <cell r="H634" t="str">
            <v>E05014504</v>
          </cell>
          <cell r="I634" t="str">
            <v>Kempston Central &amp; East</v>
          </cell>
        </row>
        <row r="635">
          <cell r="A635" t="str">
            <v>NG11 6RU</v>
          </cell>
          <cell r="B635">
            <v>52.888041999999999</v>
          </cell>
          <cell r="C635">
            <v>-1.1567369999999999</v>
          </cell>
          <cell r="D635" t="str">
            <v>E12000004</v>
          </cell>
          <cell r="E635" t="str">
            <v>East Midlands</v>
          </cell>
          <cell r="F635" t="str">
            <v>E07000176</v>
          </cell>
          <cell r="G635" t="str">
            <v>Rushcliffe</v>
          </cell>
          <cell r="H635" t="str">
            <v>E05014985</v>
          </cell>
          <cell r="I635" t="str">
            <v>Ruddington</v>
          </cell>
        </row>
        <row r="636">
          <cell r="A636" t="str">
            <v>BN12 6ES</v>
          </cell>
          <cell r="B636">
            <v>50.819997000000001</v>
          </cell>
          <cell r="C636">
            <v>-0.41261999999999999</v>
          </cell>
          <cell r="D636" t="str">
            <v>E12000008</v>
          </cell>
          <cell r="E636" t="str">
            <v>South East</v>
          </cell>
          <cell r="F636" t="str">
            <v>E07000229</v>
          </cell>
          <cell r="G636" t="str">
            <v>Worthing</v>
          </cell>
          <cell r="H636" t="str">
            <v>E05007695</v>
          </cell>
          <cell r="I636" t="str">
            <v>Castle</v>
          </cell>
        </row>
      </sheetData>
      <sheetData sheetId="5">
        <row r="4">
          <cell r="A4" t="str">
            <v>E23-00243W</v>
          </cell>
          <cell r="C4" t="str">
            <v>E23-00243W</v>
          </cell>
          <cell r="D4" t="str">
            <v>CV34 5EY</v>
          </cell>
          <cell r="G4">
            <v>946.71</v>
          </cell>
          <cell r="H4">
            <v>45302</v>
          </cell>
          <cell r="I4" t="str">
            <v>1. Customer (or family member residing with them) with a diagnosed condition or disability (physical and/or sensory and/or behavioural)</v>
          </cell>
          <cell r="K4" t="str">
            <v xml:space="preserve">Furniture </v>
          </cell>
          <cell r="L4" t="str">
            <v>Utility Vouchers</v>
          </cell>
          <cell r="N4" t="str">
            <v>Hardship Grant</v>
          </cell>
          <cell r="O4">
            <v>45302</v>
          </cell>
          <cell r="P4">
            <v>45408</v>
          </cell>
          <cell r="Q4">
            <v>3</v>
          </cell>
        </row>
        <row r="5">
          <cell r="A5" t="str">
            <v>E23-00291W</v>
          </cell>
          <cell r="C5" t="str">
            <v>E23-00291W</v>
          </cell>
          <cell r="D5" t="str">
            <v>SP6 1FS</v>
          </cell>
          <cell r="G5">
            <v>844.98</v>
          </cell>
          <cell r="H5">
            <v>45303</v>
          </cell>
          <cell r="I5" t="str">
            <v>3  Customer/family moving from homelessness/supported living into independent living</v>
          </cell>
          <cell r="J5" t="str">
            <v>4. Customer/family fleeing from a violent or abusive relationship</v>
          </cell>
          <cell r="K5" t="str">
            <v>Appliances</v>
          </cell>
          <cell r="L5" t="str">
            <v>Food Vouchers</v>
          </cell>
          <cell r="N5" t="str">
            <v>Hardship Grant</v>
          </cell>
          <cell r="O5">
            <v>45303</v>
          </cell>
          <cell r="P5">
            <v>45329</v>
          </cell>
          <cell r="Q5">
            <v>0</v>
          </cell>
        </row>
        <row r="6">
          <cell r="A6" t="str">
            <v>E23-00344W</v>
          </cell>
          <cell r="C6" t="str">
            <v>E23-00344W</v>
          </cell>
          <cell r="D6" t="str">
            <v>RG24 9SQ</v>
          </cell>
          <cell r="G6">
            <v>2500</v>
          </cell>
          <cell r="H6">
            <v>45303</v>
          </cell>
          <cell r="I6" t="str">
            <v>5. Customer/family having been the victims of a reported crime in their home.</v>
          </cell>
          <cell r="J6" t="str">
            <v>6a. Customer/family under the care of Social Services (Adult or Children’s) - MH</v>
          </cell>
          <cell r="K6" t="str">
            <v>House Deep Clean</v>
          </cell>
          <cell r="N6" t="str">
            <v>Critical Incident Grant</v>
          </cell>
          <cell r="O6">
            <v>45303</v>
          </cell>
          <cell r="P6">
            <v>45408</v>
          </cell>
          <cell r="Q6">
            <v>3</v>
          </cell>
        </row>
        <row r="7">
          <cell r="A7" t="str">
            <v>E23-00358W</v>
          </cell>
          <cell r="C7" t="str">
            <v>E23-00358W</v>
          </cell>
          <cell r="D7" t="str">
            <v>MK40 4FW</v>
          </cell>
          <cell r="G7">
            <v>963.72</v>
          </cell>
          <cell r="H7">
            <v>45300</v>
          </cell>
          <cell r="I7" t="str">
            <v>7. Customer where there is a child/ren in receipt of means-tested free school meals</v>
          </cell>
          <cell r="K7" t="str">
            <v>Utility Vouchers</v>
          </cell>
          <cell r="L7" t="str">
            <v>Food Vouchers</v>
          </cell>
          <cell r="N7" t="str">
            <v>Hardship Grant</v>
          </cell>
          <cell r="O7">
            <v>45300</v>
          </cell>
          <cell r="P7">
            <v>45399</v>
          </cell>
          <cell r="Q7">
            <v>3</v>
          </cell>
        </row>
        <row r="8">
          <cell r="A8" t="str">
            <v>E23-00359W</v>
          </cell>
          <cell r="C8" t="str">
            <v>E23-00359W</v>
          </cell>
          <cell r="D8" t="str">
            <v>TA20 1GT</v>
          </cell>
          <cell r="G8">
            <v>980.44</v>
          </cell>
          <cell r="H8">
            <v>45293</v>
          </cell>
          <cell r="I8" t="str">
            <v>3  Customer/family moving from homelessness/supported living into independent living</v>
          </cell>
          <cell r="K8" t="str">
            <v>Appliances</v>
          </cell>
          <cell r="L8" t="str">
            <v xml:space="preserve">Furniture </v>
          </cell>
          <cell r="M8" t="str">
            <v>Voucher for small household items</v>
          </cell>
          <cell r="N8" t="str">
            <v>Hardship Grant</v>
          </cell>
          <cell r="O8">
            <v>45293</v>
          </cell>
          <cell r="P8">
            <v>45330</v>
          </cell>
          <cell r="Q8">
            <v>1</v>
          </cell>
        </row>
        <row r="9">
          <cell r="A9" t="str">
            <v>E23-00362W</v>
          </cell>
          <cell r="C9" t="str">
            <v>E23-00362W</v>
          </cell>
          <cell r="D9" t="str">
            <v>CV47 9AE</v>
          </cell>
          <cell r="G9">
            <v>1590</v>
          </cell>
          <cell r="H9">
            <v>45296</v>
          </cell>
          <cell r="I9" t="str">
            <v>1. Customer (or family member residing with them) with a diagnosed condition or disability (physical and/or sensory and/or behavioural)</v>
          </cell>
          <cell r="K9" t="str">
            <v>Flooring</v>
          </cell>
          <cell r="N9" t="str">
            <v>Flooring Grant</v>
          </cell>
          <cell r="O9">
            <v>45296</v>
          </cell>
          <cell r="P9">
            <v>45362</v>
          </cell>
          <cell r="Q9">
            <v>2</v>
          </cell>
        </row>
        <row r="10">
          <cell r="A10" t="str">
            <v>E23-00366W</v>
          </cell>
          <cell r="C10" t="str">
            <v>E23-00366W</v>
          </cell>
          <cell r="D10" t="str">
            <v>SY8 4HL</v>
          </cell>
          <cell r="G10">
            <v>868.59</v>
          </cell>
          <cell r="H10">
            <v>45296</v>
          </cell>
          <cell r="I10" t="str">
            <v>7. Customer where there is a child/ren in receipt of means-tested free school meals</v>
          </cell>
          <cell r="K10" t="str">
            <v xml:space="preserve">Furniture </v>
          </cell>
          <cell r="L10" t="str">
            <v>Appliances</v>
          </cell>
          <cell r="M10" t="str">
            <v>Voucher for small household items</v>
          </cell>
          <cell r="N10" t="str">
            <v>Hardship Grant</v>
          </cell>
          <cell r="O10">
            <v>45296</v>
          </cell>
          <cell r="P10">
            <v>45430</v>
          </cell>
          <cell r="Q10">
            <v>4</v>
          </cell>
        </row>
        <row r="11">
          <cell r="A11" t="str">
            <v>E23-00367W</v>
          </cell>
          <cell r="C11" t="str">
            <v>E23-00367W</v>
          </cell>
          <cell r="D11" t="str">
            <v>LE13 1LL</v>
          </cell>
          <cell r="G11">
            <v>876.98</v>
          </cell>
          <cell r="H11">
            <v>45295</v>
          </cell>
          <cell r="I11" t="str">
            <v>3  Customer/family moving from homelessness/supported living into independent living</v>
          </cell>
          <cell r="K11" t="str">
            <v>Appliances</v>
          </cell>
          <cell r="L11" t="str">
            <v>Clothing</v>
          </cell>
          <cell r="N11" t="str">
            <v>Hardship Grant</v>
          </cell>
          <cell r="O11">
            <v>45295</v>
          </cell>
          <cell r="P11">
            <v>45330</v>
          </cell>
          <cell r="Q11">
            <v>1</v>
          </cell>
        </row>
        <row r="12">
          <cell r="A12" t="str">
            <v>E23-00368W</v>
          </cell>
          <cell r="C12" t="str">
            <v>E23-00368W</v>
          </cell>
          <cell r="D12" t="str">
            <v>TA9 3FY</v>
          </cell>
          <cell r="G12">
            <v>984</v>
          </cell>
          <cell r="H12">
            <v>45301</v>
          </cell>
          <cell r="I12" t="str">
            <v>10. Education Training and Employment</v>
          </cell>
          <cell r="K12" t="str">
            <v>Childcare</v>
          </cell>
          <cell r="N12" t="str">
            <v>Education Training &amp; Employment Grant</v>
          </cell>
          <cell r="O12">
            <v>45301</v>
          </cell>
          <cell r="P12">
            <v>45345</v>
          </cell>
          <cell r="Q12">
            <v>1</v>
          </cell>
        </row>
        <row r="13">
          <cell r="A13" t="str">
            <v>E23-00372W</v>
          </cell>
          <cell r="C13" t="str">
            <v>E23-00372W</v>
          </cell>
          <cell r="D13" t="str">
            <v>SO23 9RQ</v>
          </cell>
          <cell r="G13">
            <v>377.99</v>
          </cell>
          <cell r="H13">
            <v>45293</v>
          </cell>
          <cell r="I13" t="str">
            <v>2. Customer receiving medication and/or therapy for a mental health condition or substance addiction</v>
          </cell>
          <cell r="K13" t="str">
            <v>Appliances</v>
          </cell>
          <cell r="N13" t="str">
            <v>Hardship Grant</v>
          </cell>
          <cell r="O13">
            <v>45293</v>
          </cell>
          <cell r="P13">
            <v>45330</v>
          </cell>
          <cell r="Q13">
            <v>1</v>
          </cell>
        </row>
        <row r="14">
          <cell r="A14" t="str">
            <v>E23-00373W</v>
          </cell>
          <cell r="C14" t="str">
            <v>E23-00373W</v>
          </cell>
          <cell r="D14" t="str">
            <v>MK41 7PP</v>
          </cell>
          <cell r="G14">
            <v>862.97</v>
          </cell>
          <cell r="H14">
            <v>45293</v>
          </cell>
          <cell r="I14" t="str">
            <v>3  Customer/family moving from homelessness/supported living into independent living</v>
          </cell>
          <cell r="K14" t="str">
            <v>Appliances</v>
          </cell>
          <cell r="N14" t="str">
            <v>Hardship Grant</v>
          </cell>
          <cell r="O14">
            <v>45293</v>
          </cell>
          <cell r="P14">
            <v>45330</v>
          </cell>
          <cell r="Q14">
            <v>1</v>
          </cell>
        </row>
        <row r="15">
          <cell r="A15" t="str">
            <v>E23-00374W</v>
          </cell>
          <cell r="C15" t="str">
            <v>E23-00374W</v>
          </cell>
          <cell r="D15" t="str">
            <v>CV36 4RL</v>
          </cell>
          <cell r="G15">
            <v>933.2</v>
          </cell>
          <cell r="H15">
            <v>45293</v>
          </cell>
          <cell r="I15" t="str">
            <v>4. Customer/family fleeing from a violent or abusive relationship</v>
          </cell>
          <cell r="K15" t="str">
            <v xml:space="preserve">Furniture </v>
          </cell>
          <cell r="L15" t="str">
            <v>Appliances</v>
          </cell>
          <cell r="M15" t="str">
            <v>Voucher for small household items</v>
          </cell>
          <cell r="N15" t="str">
            <v>Hardship Grant</v>
          </cell>
          <cell r="O15">
            <v>45293</v>
          </cell>
          <cell r="P15">
            <v>45420</v>
          </cell>
          <cell r="Q15">
            <v>4</v>
          </cell>
        </row>
        <row r="16">
          <cell r="A16" t="str">
            <v>E23-00377W</v>
          </cell>
          <cell r="C16" t="str">
            <v>E23-00377W</v>
          </cell>
          <cell r="D16" t="str">
            <v>TA9 3HX</v>
          </cell>
          <cell r="G16">
            <v>1071.97</v>
          </cell>
          <cell r="H16">
            <v>45294</v>
          </cell>
          <cell r="I16" t="str">
            <v>2. Customer receiving medication and/or therapy for a mental health condition or substance addiction</v>
          </cell>
          <cell r="K16" t="str">
            <v>Appliances</v>
          </cell>
          <cell r="L16" t="str">
            <v>Utility Vouchers</v>
          </cell>
          <cell r="N16" t="str">
            <v>Hardship Grant</v>
          </cell>
          <cell r="O16">
            <v>45294</v>
          </cell>
          <cell r="P16">
            <v>45345</v>
          </cell>
          <cell r="Q16">
            <v>1</v>
          </cell>
        </row>
        <row r="17">
          <cell r="A17" t="str">
            <v>E23-00378W</v>
          </cell>
          <cell r="C17" t="str">
            <v>E23-00378W</v>
          </cell>
          <cell r="D17" t="str">
            <v>SP4 7GH</v>
          </cell>
          <cell r="G17">
            <v>1289.99</v>
          </cell>
          <cell r="H17">
            <v>45293</v>
          </cell>
          <cell r="I17" t="str">
            <v>5. Customer/family having been the victims of a reported crime in their home.</v>
          </cell>
          <cell r="K17" t="str">
            <v>Voucher for small household items</v>
          </cell>
          <cell r="L17" t="str">
            <v>Appliances</v>
          </cell>
          <cell r="N17" t="str">
            <v>Critical Incident Grant</v>
          </cell>
          <cell r="O17">
            <v>45293</v>
          </cell>
          <cell r="P17">
            <v>45322</v>
          </cell>
          <cell r="Q17">
            <v>0</v>
          </cell>
        </row>
        <row r="18">
          <cell r="A18" t="str">
            <v>E23-00379W</v>
          </cell>
          <cell r="C18" t="str">
            <v>E23-00379W</v>
          </cell>
          <cell r="D18" t="str">
            <v>RG7 4GU</v>
          </cell>
          <cell r="G18">
            <v>950</v>
          </cell>
          <cell r="H18">
            <v>45302</v>
          </cell>
          <cell r="I18" t="str">
            <v>1. Customer (or family member residing with them) with a diagnosed condition or disability (physical and/or sensory and/or behavioural)</v>
          </cell>
          <cell r="K18" t="str">
            <v>Food Vouchers</v>
          </cell>
          <cell r="L18" t="str">
            <v>Utility Vouchers</v>
          </cell>
          <cell r="N18" t="str">
            <v>Hardship Grant</v>
          </cell>
          <cell r="O18">
            <v>45302</v>
          </cell>
          <cell r="P18">
            <v>45399</v>
          </cell>
          <cell r="Q18">
            <v>3</v>
          </cell>
        </row>
        <row r="19">
          <cell r="A19" t="str">
            <v>E23-00380W</v>
          </cell>
          <cell r="C19" t="str">
            <v>E23-00380W</v>
          </cell>
          <cell r="D19" t="str">
            <v>HR6 8DY</v>
          </cell>
          <cell r="G19">
            <v>995.4</v>
          </cell>
          <cell r="H19">
            <v>45301</v>
          </cell>
          <cell r="I19" t="str">
            <v>2. Customer receiving medication and/or therapy for a mental health condition or substance addiction</v>
          </cell>
          <cell r="K19" t="str">
            <v>House Deep Clean</v>
          </cell>
          <cell r="N19" t="str">
            <v>Hardship Grant</v>
          </cell>
          <cell r="O19">
            <v>45301</v>
          </cell>
          <cell r="P19">
            <v>45365</v>
          </cell>
          <cell r="Q19">
            <v>2</v>
          </cell>
        </row>
        <row r="20">
          <cell r="A20" t="str">
            <v>E23-00381W</v>
          </cell>
          <cell r="C20" t="str">
            <v>E23-00381W</v>
          </cell>
          <cell r="D20" t="str">
            <v>NW10 8LP</v>
          </cell>
          <cell r="G20">
            <v>734.98</v>
          </cell>
          <cell r="H20">
            <v>45293</v>
          </cell>
          <cell r="I20" t="str">
            <v>3  Customer/family moving from homelessness/supported living into independent living</v>
          </cell>
          <cell r="J20" t="str">
            <v>4. Customer/family fleeing from a violent or abusive relationship</v>
          </cell>
          <cell r="K20" t="str">
            <v>Appliances</v>
          </cell>
          <cell r="N20" t="str">
            <v>Hardship Grant</v>
          </cell>
          <cell r="O20">
            <v>45293</v>
          </cell>
          <cell r="P20">
            <v>45345</v>
          </cell>
          <cell r="Q20">
            <v>2</v>
          </cell>
        </row>
        <row r="21">
          <cell r="A21" t="str">
            <v>E23-00382W</v>
          </cell>
          <cell r="C21" t="str">
            <v>E23-00382W</v>
          </cell>
          <cell r="D21" t="str">
            <v>BH23 2FF</v>
          </cell>
          <cell r="G21">
            <v>902.98</v>
          </cell>
          <cell r="H21">
            <v>45294</v>
          </cell>
          <cell r="I21" t="str">
            <v>3  Customer/family moving from homelessness/supported living into independent living</v>
          </cell>
          <cell r="J21" t="str">
            <v>4. Customer/family fleeing from a violent or abusive relationship</v>
          </cell>
          <cell r="K21" t="str">
            <v>Appliances</v>
          </cell>
          <cell r="L21" t="str">
            <v>Food Vouchers</v>
          </cell>
          <cell r="N21" t="str">
            <v>Hardship Grant</v>
          </cell>
          <cell r="O21">
            <v>45294</v>
          </cell>
          <cell r="P21">
            <v>45408</v>
          </cell>
          <cell r="Q21">
            <v>4</v>
          </cell>
        </row>
        <row r="22">
          <cell r="A22" t="str">
            <v>E23-00383W</v>
          </cell>
          <cell r="C22" t="str">
            <v>E23-00383W</v>
          </cell>
          <cell r="D22" t="str">
            <v>TA12 6AB</v>
          </cell>
          <cell r="G22">
            <v>938.14</v>
          </cell>
          <cell r="H22">
            <v>45296</v>
          </cell>
          <cell r="I22" t="str">
            <v>1. Customer (or family member residing with them) with a diagnosed condition or disability (physical and/or sensory and/or behavioural)</v>
          </cell>
          <cell r="K22" t="str">
            <v xml:space="preserve">Furniture </v>
          </cell>
          <cell r="L22" t="str">
            <v>Appliances</v>
          </cell>
          <cell r="N22" t="str">
            <v>Hardship Grant</v>
          </cell>
          <cell r="O22">
            <v>45296</v>
          </cell>
          <cell r="P22">
            <v>45330</v>
          </cell>
          <cell r="Q22">
            <v>1</v>
          </cell>
        </row>
        <row r="23">
          <cell r="A23" t="str">
            <v>E23-00384W</v>
          </cell>
          <cell r="C23" t="str">
            <v>E23-00384W</v>
          </cell>
          <cell r="D23" t="str">
            <v>SO16 9BB</v>
          </cell>
          <cell r="G23">
            <v>864.41</v>
          </cell>
          <cell r="H23">
            <v>45296</v>
          </cell>
          <cell r="I23" t="str">
            <v>3  Customer/family moving from homelessness/supported living into independent living</v>
          </cell>
          <cell r="K23" t="str">
            <v xml:space="preserve">Furniture </v>
          </cell>
          <cell r="L23" t="str">
            <v>Voucher for small household items</v>
          </cell>
          <cell r="N23" t="str">
            <v>Hardship Grant</v>
          </cell>
          <cell r="O23">
            <v>45296</v>
          </cell>
          <cell r="P23">
            <v>45330</v>
          </cell>
          <cell r="Q23">
            <v>1</v>
          </cell>
        </row>
        <row r="24">
          <cell r="A24" t="str">
            <v>E23-00385W</v>
          </cell>
          <cell r="C24" t="str">
            <v>E23-00385W</v>
          </cell>
          <cell r="D24" t="str">
            <v>DE23 3BH</v>
          </cell>
          <cell r="G24">
            <v>1000</v>
          </cell>
          <cell r="H24">
            <v>45295</v>
          </cell>
          <cell r="I24" t="str">
            <v>8. Customer is in financial hardship and their household meets one of two criteria</v>
          </cell>
          <cell r="K24" t="str">
            <v>Food Vouchers</v>
          </cell>
          <cell r="L24" t="str">
            <v>Utility Vouchers</v>
          </cell>
          <cell r="N24" t="str">
            <v>Stonewater Employee Support Fund</v>
          </cell>
          <cell r="O24">
            <v>45295</v>
          </cell>
          <cell r="P24">
            <v>45455</v>
          </cell>
          <cell r="Q24">
            <v>5</v>
          </cell>
        </row>
        <row r="25">
          <cell r="A25" t="str">
            <v>E23-00386W</v>
          </cell>
          <cell r="C25" t="str">
            <v>E23-00386W</v>
          </cell>
          <cell r="D25" t="str">
            <v>LU6 1HF</v>
          </cell>
          <cell r="G25">
            <v>400</v>
          </cell>
          <cell r="H25">
            <v>45294</v>
          </cell>
          <cell r="I25" t="str">
            <v>4. Customer/family fleeing from a violent or abusive relationship</v>
          </cell>
          <cell r="K25" t="str">
            <v>Food Vouchers</v>
          </cell>
          <cell r="L25" t="str">
            <v>Clothing</v>
          </cell>
          <cell r="N25" t="str">
            <v>Crisis Grant</v>
          </cell>
          <cell r="O25">
            <v>45294</v>
          </cell>
          <cell r="P25">
            <v>45362</v>
          </cell>
          <cell r="Q25">
            <v>2</v>
          </cell>
        </row>
        <row r="26">
          <cell r="A26" t="str">
            <v>E23-00387W</v>
          </cell>
          <cell r="C26" t="str">
            <v>E23-00387W</v>
          </cell>
          <cell r="D26" t="str">
            <v>MK4 4NS</v>
          </cell>
          <cell r="G26">
            <v>864.31</v>
          </cell>
          <cell r="H26">
            <v>45301</v>
          </cell>
          <cell r="I26" t="str">
            <v>2. Customer receiving medication and/or therapy for a mental health condition or substance addiction</v>
          </cell>
          <cell r="J26" t="str">
            <v>3  Customer/family moving from homelessness/supported living into independent living</v>
          </cell>
          <cell r="K26" t="str">
            <v xml:space="preserve">Furniture </v>
          </cell>
          <cell r="N26" t="str">
            <v>Hardship Grant</v>
          </cell>
          <cell r="O26">
            <v>45301</v>
          </cell>
          <cell r="P26">
            <v>45314</v>
          </cell>
          <cell r="Q26">
            <v>0</v>
          </cell>
        </row>
        <row r="27">
          <cell r="A27" t="str">
            <v>E23-00388W</v>
          </cell>
          <cell r="C27" t="str">
            <v>E23-00388W</v>
          </cell>
          <cell r="D27" t="str">
            <v>LU7 1FQ</v>
          </cell>
          <cell r="G27">
            <v>1782</v>
          </cell>
          <cell r="H27">
            <v>45296</v>
          </cell>
          <cell r="I27" t="str">
            <v>1. Customer (or family member residing with them) with a diagnosed condition or disability (physical and/or sensory and/or behavioural)</v>
          </cell>
          <cell r="K27" t="str">
            <v>Flooring</v>
          </cell>
          <cell r="N27" t="str">
            <v>Flooring Grant</v>
          </cell>
          <cell r="O27">
            <v>45296</v>
          </cell>
          <cell r="P27">
            <v>45345</v>
          </cell>
          <cell r="Q27">
            <v>2</v>
          </cell>
        </row>
        <row r="28">
          <cell r="A28" t="str">
            <v>E23-00389W</v>
          </cell>
          <cell r="C28" t="str">
            <v>E23-00389W</v>
          </cell>
          <cell r="D28" t="str">
            <v>BH14 9BA</v>
          </cell>
          <cell r="G28">
            <v>989.91</v>
          </cell>
          <cell r="H28">
            <v>45296</v>
          </cell>
          <cell r="I28" t="str">
            <v>3  Customer/family moving from homelessness/supported living into independent living</v>
          </cell>
          <cell r="J28" t="str">
            <v>4. Customer/family fleeing from a violent or abusive relationship</v>
          </cell>
          <cell r="K28" t="str">
            <v>Appliances</v>
          </cell>
          <cell r="L28" t="str">
            <v xml:space="preserve">Furniture </v>
          </cell>
          <cell r="M28" t="str">
            <v>Voucher for small household items</v>
          </cell>
          <cell r="N28" t="str">
            <v>Hardship Grant</v>
          </cell>
          <cell r="O28">
            <v>45296</v>
          </cell>
          <cell r="P28">
            <v>45334</v>
          </cell>
          <cell r="Q28">
            <v>1</v>
          </cell>
        </row>
        <row r="29">
          <cell r="A29" t="str">
            <v>E23-00390W</v>
          </cell>
          <cell r="C29" t="str">
            <v>E23-00390W</v>
          </cell>
          <cell r="D29" t="str">
            <v>BA7 7FQ</v>
          </cell>
          <cell r="G29">
            <v>1063.94</v>
          </cell>
          <cell r="H29">
            <v>45296</v>
          </cell>
          <cell r="I29" t="str">
            <v>1. Customer (or family member residing with them) with a diagnosed condition or disability (physical and/or sensory and/or behavioural)</v>
          </cell>
          <cell r="J29" t="str">
            <v>6a. Customer/family under the care of Social Services (Adult or Children’s) - MH</v>
          </cell>
          <cell r="K29" t="str">
            <v>Appliances</v>
          </cell>
          <cell r="N29" t="str">
            <v>Hardship Grant</v>
          </cell>
          <cell r="O29">
            <v>45296</v>
          </cell>
          <cell r="P29">
            <v>45330</v>
          </cell>
          <cell r="Q29">
            <v>1</v>
          </cell>
        </row>
        <row r="30">
          <cell r="A30" t="str">
            <v>E23-00391W</v>
          </cell>
          <cell r="C30" t="str">
            <v>E23-00391W</v>
          </cell>
          <cell r="D30" t="str">
            <v>CV7 8RL</v>
          </cell>
          <cell r="G30">
            <v>1000</v>
          </cell>
          <cell r="H30">
            <v>45296</v>
          </cell>
          <cell r="I30" t="str">
            <v>2. Customer receiving medication and/or therapy for a mental health condition or substance addiction</v>
          </cell>
          <cell r="K30" t="str">
            <v>Food Vouchers</v>
          </cell>
          <cell r="L30" t="str">
            <v>Clothing</v>
          </cell>
          <cell r="M30" t="str">
            <v>Utility Vouchers</v>
          </cell>
          <cell r="N30" t="str">
            <v>Hardship Grant</v>
          </cell>
          <cell r="O30">
            <v>45296</v>
          </cell>
          <cell r="P30">
            <v>45362</v>
          </cell>
          <cell r="Q30">
            <v>1</v>
          </cell>
        </row>
        <row r="31">
          <cell r="A31" t="str">
            <v>E23-00392W</v>
          </cell>
          <cell r="C31" t="str">
            <v>E23-00392W</v>
          </cell>
          <cell r="D31" t="str">
            <v>BN50 8TQ</v>
          </cell>
          <cell r="G31">
            <v>500</v>
          </cell>
          <cell r="H31">
            <v>45296</v>
          </cell>
          <cell r="I31" t="str">
            <v>4. Customer/family fleeing from a violent or abusive relationship</v>
          </cell>
          <cell r="K31" t="str">
            <v>Food Vouchers</v>
          </cell>
          <cell r="L31" t="str">
            <v>Travel costs</v>
          </cell>
          <cell r="N31" t="str">
            <v>Crisis Grant</v>
          </cell>
          <cell r="O31">
            <v>45296</v>
          </cell>
          <cell r="P31">
            <v>45345</v>
          </cell>
          <cell r="Q31">
            <v>2</v>
          </cell>
        </row>
        <row r="32">
          <cell r="A32" t="str">
            <v>E23-00393W</v>
          </cell>
          <cell r="C32" t="str">
            <v>E23-00393W</v>
          </cell>
          <cell r="D32" t="str">
            <v>SO15 1JN</v>
          </cell>
          <cell r="G32">
            <v>981.16</v>
          </cell>
          <cell r="H32">
            <v>45299</v>
          </cell>
          <cell r="I32" t="str">
            <v>2. Customer receiving medication and/or therapy for a mental health condition or substance addiction</v>
          </cell>
          <cell r="K32" t="str">
            <v>Utility Vouchers</v>
          </cell>
          <cell r="L32" t="str">
            <v xml:space="preserve">Furniture </v>
          </cell>
          <cell r="M32" t="str">
            <v>Food Vouchers</v>
          </cell>
          <cell r="N32" t="str">
            <v>Hardship Grant</v>
          </cell>
          <cell r="O32">
            <v>45299</v>
          </cell>
          <cell r="P32">
            <v>45362</v>
          </cell>
          <cell r="Q32">
            <v>2</v>
          </cell>
        </row>
        <row r="33">
          <cell r="A33" t="str">
            <v>E23-00394W</v>
          </cell>
          <cell r="C33" t="str">
            <v>E23-00394W</v>
          </cell>
          <cell r="D33" t="str">
            <v>LE12 8WE</v>
          </cell>
          <cell r="G33">
            <v>1003.7</v>
          </cell>
          <cell r="H33">
            <v>45299</v>
          </cell>
          <cell r="I33" t="str">
            <v>1. Customer (or family member residing with them) with a diagnosed condition or disability (physical and/or sensory and/or behavioural)</v>
          </cell>
          <cell r="K33" t="str">
            <v>Appliances</v>
          </cell>
          <cell r="L33" t="str">
            <v xml:space="preserve">Furniture </v>
          </cell>
          <cell r="N33" t="str">
            <v>Hardship Grant</v>
          </cell>
          <cell r="O33">
            <v>45299</v>
          </cell>
          <cell r="P33">
            <v>45345</v>
          </cell>
          <cell r="Q33">
            <v>2</v>
          </cell>
        </row>
        <row r="34">
          <cell r="A34" t="str">
            <v>E23-00395W</v>
          </cell>
          <cell r="C34" t="str">
            <v>E23-00395W</v>
          </cell>
          <cell r="D34" t="str">
            <v>DN2 5TP</v>
          </cell>
          <cell r="G34">
            <v>500</v>
          </cell>
          <cell r="H34">
            <v>45298</v>
          </cell>
          <cell r="I34" t="str">
            <v>5. Customer/family having been the victims of a reported crime in their home.</v>
          </cell>
          <cell r="K34" t="str">
            <v>Food Vouchers</v>
          </cell>
          <cell r="L34" t="str">
            <v>Clothing</v>
          </cell>
          <cell r="N34" t="str">
            <v>Crisis Grant</v>
          </cell>
          <cell r="O34">
            <v>45298</v>
          </cell>
          <cell r="P34">
            <v>45330</v>
          </cell>
          <cell r="Q34">
            <v>1</v>
          </cell>
        </row>
        <row r="35">
          <cell r="A35" t="str">
            <v>E23-00396W</v>
          </cell>
          <cell r="C35" t="str">
            <v>E23-00396W</v>
          </cell>
          <cell r="D35" t="str">
            <v>SN3 3SB</v>
          </cell>
          <cell r="G35">
            <v>990</v>
          </cell>
          <cell r="H35">
            <v>45300</v>
          </cell>
          <cell r="I35" t="str">
            <v>1. Customer (or family member residing with them) with a diagnosed condition or disability (physical and/or sensory and/or behavioural)</v>
          </cell>
          <cell r="K35" t="str">
            <v>Utility Vouchers</v>
          </cell>
          <cell r="L35" t="str">
            <v>Food Vouchers</v>
          </cell>
          <cell r="N35" t="str">
            <v>Hardship Grant</v>
          </cell>
          <cell r="O35">
            <v>45300</v>
          </cell>
          <cell r="P35">
            <v>45399</v>
          </cell>
          <cell r="Q35">
            <v>4</v>
          </cell>
        </row>
        <row r="36">
          <cell r="A36" t="str">
            <v>E23-00397W</v>
          </cell>
          <cell r="C36" t="str">
            <v>E23-00397W</v>
          </cell>
          <cell r="D36" t="str">
            <v>NG17 4AZ</v>
          </cell>
          <cell r="G36">
            <v>840</v>
          </cell>
          <cell r="H36">
            <v>45300</v>
          </cell>
          <cell r="I36" t="str">
            <v>2. Customer receiving medication and/or therapy for a mental health condition or substance addiction</v>
          </cell>
          <cell r="K36" t="str">
            <v>Food Vouchers</v>
          </cell>
          <cell r="L36" t="str">
            <v>Utility Vouchers</v>
          </cell>
          <cell r="N36" t="str">
            <v>Hardship Grant</v>
          </cell>
          <cell r="O36">
            <v>45300</v>
          </cell>
          <cell r="P36">
            <v>45362</v>
          </cell>
          <cell r="Q36">
            <v>1</v>
          </cell>
        </row>
        <row r="37">
          <cell r="A37" t="str">
            <v>E23-00398W</v>
          </cell>
          <cell r="C37" t="str">
            <v>E23-00398W</v>
          </cell>
          <cell r="D37" t="str">
            <v>CV36 4FE</v>
          </cell>
          <cell r="G37">
            <v>903.98</v>
          </cell>
          <cell r="H37">
            <v>45299</v>
          </cell>
          <cell r="I37" t="str">
            <v>6d. Customer/family under the care of Social Services (Adult or Children’s - FH</v>
          </cell>
          <cell r="K37" t="str">
            <v>Appliances</v>
          </cell>
          <cell r="L37" t="str">
            <v>Food Vouchers</v>
          </cell>
          <cell r="M37" t="str">
            <v>Clothing</v>
          </cell>
          <cell r="N37" t="str">
            <v>Hardship Grant</v>
          </cell>
          <cell r="O37">
            <v>45299</v>
          </cell>
          <cell r="P37">
            <v>45476</v>
          </cell>
          <cell r="Q37">
            <v>6</v>
          </cell>
        </row>
        <row r="38">
          <cell r="A38" t="str">
            <v>E23-00399W</v>
          </cell>
          <cell r="C38" t="str">
            <v>E23-00399W</v>
          </cell>
          <cell r="D38" t="str">
            <v>SY3 0NB</v>
          </cell>
          <cell r="G38">
            <v>973.95</v>
          </cell>
          <cell r="H38">
            <v>45300</v>
          </cell>
          <cell r="I38" t="str">
            <v>1. Customer (or family member residing with them) with a diagnosed condition or disability (physical and/or sensory and/or behavioural)</v>
          </cell>
          <cell r="K38" t="str">
            <v>Appliances</v>
          </cell>
          <cell r="N38" t="str">
            <v>Hardship Grant</v>
          </cell>
          <cell r="O38">
            <v>45300</v>
          </cell>
          <cell r="P38">
            <v>45334</v>
          </cell>
          <cell r="Q38">
            <v>1</v>
          </cell>
        </row>
        <row r="39">
          <cell r="A39" t="str">
            <v>E23-00400W</v>
          </cell>
          <cell r="C39" t="str">
            <v>E23-00400W</v>
          </cell>
          <cell r="D39" t="str">
            <v>PO21 5BF</v>
          </cell>
          <cell r="G39">
            <v>1283.3900000000001</v>
          </cell>
          <cell r="H39">
            <v>45301</v>
          </cell>
          <cell r="I39" t="str">
            <v>1. Customer (or family member residing with them) with a diagnosed condition or disability (physical and/or sensory and/or behavioural)</v>
          </cell>
          <cell r="K39" t="str">
            <v>Appliances</v>
          </cell>
          <cell r="L39" t="str">
            <v>Food Vouchers</v>
          </cell>
          <cell r="N39" t="str">
            <v>Hardship Grant</v>
          </cell>
          <cell r="O39">
            <v>45301</v>
          </cell>
          <cell r="P39">
            <v>45345</v>
          </cell>
          <cell r="Q39">
            <v>1</v>
          </cell>
        </row>
        <row r="40">
          <cell r="A40" t="str">
            <v>E23-00401W</v>
          </cell>
          <cell r="C40" t="str">
            <v>E23-00401W</v>
          </cell>
          <cell r="D40" t="str">
            <v>LS14 6FY</v>
          </cell>
          <cell r="G40">
            <v>1000</v>
          </cell>
          <cell r="H40">
            <v>45300</v>
          </cell>
          <cell r="I40" t="str">
            <v>6d. Customer/family under the care of Social Services (Adult or Children’s - FH</v>
          </cell>
          <cell r="K40" t="str">
            <v xml:space="preserve">Furniture </v>
          </cell>
          <cell r="L40" t="str">
            <v>Food Vouchers</v>
          </cell>
          <cell r="M40" t="str">
            <v>Clothing</v>
          </cell>
          <cell r="N40" t="str">
            <v>Hardship Grant</v>
          </cell>
          <cell r="O40">
            <v>45300</v>
          </cell>
          <cell r="P40">
            <v>45399</v>
          </cell>
          <cell r="Q40">
            <v>3</v>
          </cell>
        </row>
        <row r="41">
          <cell r="A41" t="str">
            <v>E23-00402W</v>
          </cell>
          <cell r="C41" t="str">
            <v>E23-00402W</v>
          </cell>
          <cell r="D41" t="str">
            <v>BN50 8TQ</v>
          </cell>
          <cell r="G41">
            <v>500</v>
          </cell>
          <cell r="H41">
            <v>45301</v>
          </cell>
          <cell r="I41" t="str">
            <v>4. Customer/family fleeing from a violent or abusive relationship</v>
          </cell>
          <cell r="K41" t="str">
            <v>Food Vouchers</v>
          </cell>
          <cell r="L41" t="str">
            <v>Clothing</v>
          </cell>
          <cell r="N41" t="str">
            <v>Crisis Grant</v>
          </cell>
          <cell r="O41">
            <v>45301</v>
          </cell>
          <cell r="P41">
            <v>45420</v>
          </cell>
          <cell r="Q41">
            <v>4</v>
          </cell>
        </row>
        <row r="42">
          <cell r="A42" t="str">
            <v>E23-00403W</v>
          </cell>
          <cell r="C42" t="str">
            <v>E23-00403W</v>
          </cell>
          <cell r="D42" t="str">
            <v>NN15 5JE</v>
          </cell>
          <cell r="G42">
            <v>1001.97</v>
          </cell>
          <cell r="H42">
            <v>45303</v>
          </cell>
          <cell r="I42" t="str">
            <v>1. Customer (or family member residing with them) with a diagnosed condition or disability (physical and/or sensory and/or behavioural)</v>
          </cell>
          <cell r="K42" t="str">
            <v>Appliances</v>
          </cell>
          <cell r="L42" t="str">
            <v>Voucher for small household items</v>
          </cell>
          <cell r="N42" t="str">
            <v>Hardship Grant</v>
          </cell>
          <cell r="O42">
            <v>45303</v>
          </cell>
          <cell r="P42">
            <v>45334</v>
          </cell>
          <cell r="Q42">
            <v>1</v>
          </cell>
        </row>
        <row r="43">
          <cell r="A43" t="str">
            <v>E23-00404W</v>
          </cell>
          <cell r="C43" t="str">
            <v>E23-00404W</v>
          </cell>
          <cell r="D43" t="str">
            <v>GL14 2RW</v>
          </cell>
          <cell r="G43">
            <v>311.3</v>
          </cell>
          <cell r="H43">
            <v>45306</v>
          </cell>
          <cell r="I43" t="str">
            <v>3  Customer/family moving from homelessness/supported living into independent living</v>
          </cell>
          <cell r="K43" t="str">
            <v>Appliances</v>
          </cell>
          <cell r="N43" t="str">
            <v>Hardship Grant</v>
          </cell>
          <cell r="O43">
            <v>45306</v>
          </cell>
          <cell r="P43">
            <v>45330</v>
          </cell>
          <cell r="Q43">
            <v>1</v>
          </cell>
        </row>
        <row r="44">
          <cell r="A44" t="str">
            <v>E23-00405W</v>
          </cell>
          <cell r="C44" t="str">
            <v>E23-00405W</v>
          </cell>
          <cell r="D44" t="str">
            <v>BN22 9BP</v>
          </cell>
          <cell r="G44">
            <v>600</v>
          </cell>
          <cell r="H44">
            <v>45306</v>
          </cell>
          <cell r="I44" t="str">
            <v>1. Customer (or family member residing with them) with a diagnosed condition or disability (physical and/or sensory and/or behavioural)</v>
          </cell>
          <cell r="J44" t="str">
            <v>2. Customer receiving medication and/or therapy for a mental health condition or substance addiction</v>
          </cell>
          <cell r="K44" t="str">
            <v>Food Vouchers</v>
          </cell>
          <cell r="N44" t="str">
            <v>Hardship Grant</v>
          </cell>
          <cell r="O44">
            <v>45306</v>
          </cell>
          <cell r="P44">
            <v>45399</v>
          </cell>
          <cell r="Q44">
            <v>3</v>
          </cell>
        </row>
        <row r="45">
          <cell r="A45" t="str">
            <v>E23-00406W</v>
          </cell>
          <cell r="C45" t="str">
            <v>E23-00406W</v>
          </cell>
          <cell r="D45" t="str">
            <v>BH19 2BD</v>
          </cell>
          <cell r="G45">
            <v>311.26</v>
          </cell>
          <cell r="H45">
            <v>45306</v>
          </cell>
          <cell r="I45" t="str">
            <v>5. Customer/family having been the victims of a reported crime in their home.</v>
          </cell>
          <cell r="K45" t="str">
            <v>Mobile Phone</v>
          </cell>
          <cell r="L45" t="str">
            <v>Clothing</v>
          </cell>
          <cell r="M45" t="str">
            <v>Food Vouchers</v>
          </cell>
          <cell r="N45" t="str">
            <v>Crisis Grant</v>
          </cell>
          <cell r="O45">
            <v>45306</v>
          </cell>
          <cell r="P45">
            <v>45408</v>
          </cell>
          <cell r="Q45">
            <v>3</v>
          </cell>
        </row>
        <row r="46">
          <cell r="A46" t="str">
            <v>E23-00407W</v>
          </cell>
          <cell r="C46" t="str">
            <v>E23-00407W</v>
          </cell>
          <cell r="D46" t="str">
            <v>LE11 1SL</v>
          </cell>
          <cell r="G46">
            <v>775.3</v>
          </cell>
          <cell r="H46">
            <v>45309</v>
          </cell>
          <cell r="I46" t="str">
            <v>2. Customer receiving medication and/or therapy for a mental health condition or substance addiction</v>
          </cell>
          <cell r="K46" t="str">
            <v>Appliances</v>
          </cell>
          <cell r="L46" t="str">
            <v>Food Vouchers</v>
          </cell>
          <cell r="M46" t="str">
            <v>Voucher for small household items</v>
          </cell>
          <cell r="N46" t="str">
            <v>Hardship Grant</v>
          </cell>
          <cell r="O46">
            <v>45309</v>
          </cell>
          <cell r="P46">
            <v>45334</v>
          </cell>
          <cell r="Q46">
            <v>1</v>
          </cell>
        </row>
        <row r="47">
          <cell r="A47" t="str">
            <v>E23-00408W</v>
          </cell>
          <cell r="C47" t="str">
            <v>E23-00408W</v>
          </cell>
          <cell r="D47" t="str">
            <v>GL7 4GP</v>
          </cell>
          <cell r="G47">
            <v>786.45</v>
          </cell>
          <cell r="H47">
            <v>45320</v>
          </cell>
          <cell r="I47" t="str">
            <v>8. Customer is in financial hardship and their household meets one of two criteria</v>
          </cell>
          <cell r="K47" t="str">
            <v>Food Vouchers</v>
          </cell>
          <cell r="L47" t="str">
            <v>Utility Vouchers</v>
          </cell>
          <cell r="M47" t="str">
            <v>Travel costs</v>
          </cell>
          <cell r="N47" t="str">
            <v>Hardship Grant</v>
          </cell>
          <cell r="O47">
            <v>45320</v>
          </cell>
          <cell r="P47">
            <v>45399</v>
          </cell>
          <cell r="Q47">
            <v>3</v>
          </cell>
        </row>
        <row r="48">
          <cell r="A48" t="str">
            <v>E23-00409W</v>
          </cell>
          <cell r="C48" t="str">
            <v>E23-00409W</v>
          </cell>
          <cell r="D48" t="str">
            <v>SN10 5LF</v>
          </cell>
          <cell r="G48">
            <v>1000</v>
          </cell>
          <cell r="H48">
            <v>45310</v>
          </cell>
          <cell r="I48" t="str">
            <v>1. Customer (or family member residing with them) with a diagnosed condition or disability (physical and/or sensory and/or behavioural)</v>
          </cell>
          <cell r="K48" t="str">
            <v>Utility Vouchers</v>
          </cell>
          <cell r="L48" t="str">
            <v>Food Vouchers</v>
          </cell>
          <cell r="N48" t="str">
            <v>Hardship Grant</v>
          </cell>
          <cell r="O48">
            <v>45310</v>
          </cell>
          <cell r="P48">
            <v>45399</v>
          </cell>
          <cell r="Q48">
            <v>3</v>
          </cell>
        </row>
        <row r="49">
          <cell r="A49" t="str">
            <v>E23-00410W</v>
          </cell>
          <cell r="C49" t="str">
            <v>E23-00410W</v>
          </cell>
          <cell r="D49" t="str">
            <v>PE26 2SG</v>
          </cell>
          <cell r="G49">
            <v>974.04</v>
          </cell>
          <cell r="H49">
            <v>45310</v>
          </cell>
          <cell r="I49" t="str">
            <v>1. Customer (or family member residing with them) with a diagnosed condition or disability (physical and/or sensory and/or behavioural)</v>
          </cell>
          <cell r="K49" t="str">
            <v>Appliances</v>
          </cell>
          <cell r="L49" t="str">
            <v>Clothing</v>
          </cell>
          <cell r="N49" t="str">
            <v>Hardship Grant</v>
          </cell>
          <cell r="O49">
            <v>45310</v>
          </cell>
          <cell r="P49">
            <v>45362</v>
          </cell>
          <cell r="Q49">
            <v>2</v>
          </cell>
        </row>
        <row r="50">
          <cell r="A50" t="str">
            <v>E23-00411W</v>
          </cell>
          <cell r="C50" t="str">
            <v>E23-00411W</v>
          </cell>
          <cell r="D50" t="str">
            <v>BH16 6GP</v>
          </cell>
          <cell r="G50">
            <v>1200</v>
          </cell>
          <cell r="H50">
            <v>45327</v>
          </cell>
          <cell r="I50" t="str">
            <v>1. Customer (or family member residing with them) with a diagnosed condition or disability (physical and/or sensory and/or behavioural)</v>
          </cell>
          <cell r="K50" t="str">
            <v>Flooring</v>
          </cell>
          <cell r="N50" t="str">
            <v>Flooring Grant</v>
          </cell>
          <cell r="O50">
            <v>45327</v>
          </cell>
          <cell r="P50">
            <v>45385</v>
          </cell>
          <cell r="Q50">
            <v>2</v>
          </cell>
        </row>
        <row r="51">
          <cell r="A51" t="str">
            <v>E23-00413W</v>
          </cell>
          <cell r="C51" t="str">
            <v>E23-00413W</v>
          </cell>
          <cell r="D51" t="str">
            <v>SN3 3SA</v>
          </cell>
          <cell r="G51">
            <v>2497.1999999999998</v>
          </cell>
          <cell r="H51">
            <v>45316</v>
          </cell>
          <cell r="I51" t="str">
            <v>6a. Customer/family under the care of Social Services (Adult or Children’s) - MH</v>
          </cell>
          <cell r="K51" t="str">
            <v>Flooring</v>
          </cell>
          <cell r="N51" t="str">
            <v>Flooring Grant</v>
          </cell>
          <cell r="O51">
            <v>45316</v>
          </cell>
          <cell r="P51">
            <v>45345</v>
          </cell>
          <cell r="Q51">
            <v>1</v>
          </cell>
        </row>
        <row r="52">
          <cell r="A52" t="str">
            <v>E23-00414W</v>
          </cell>
          <cell r="C52" t="str">
            <v>E23-00414W</v>
          </cell>
          <cell r="D52" t="str">
            <v>BN50 8TQ</v>
          </cell>
          <cell r="G52">
            <v>1001.87</v>
          </cell>
          <cell r="H52">
            <v>45315</v>
          </cell>
          <cell r="I52" t="str">
            <v>4. Customer/family fleeing from a violent or abusive relationship</v>
          </cell>
          <cell r="K52" t="str">
            <v>Food Vouchers</v>
          </cell>
          <cell r="L52" t="str">
            <v>Voucher for small household items</v>
          </cell>
          <cell r="M52" t="str">
            <v>Travel costs</v>
          </cell>
          <cell r="N52" t="str">
            <v>Hardship Grant</v>
          </cell>
          <cell r="O52">
            <v>45315</v>
          </cell>
          <cell r="P52">
            <v>45430</v>
          </cell>
          <cell r="Q52">
            <v>4</v>
          </cell>
        </row>
        <row r="53">
          <cell r="A53" t="str">
            <v>E23-00415W</v>
          </cell>
          <cell r="C53" t="str">
            <v>E23-00415W</v>
          </cell>
          <cell r="D53" t="str">
            <v>B66 4RD</v>
          </cell>
          <cell r="G53">
            <v>984</v>
          </cell>
          <cell r="H53">
            <v>45315</v>
          </cell>
          <cell r="I53" t="str">
            <v>1. Customer (or family member residing with them) with a diagnosed condition or disability (physical and/or sensory and/or behavioural)</v>
          </cell>
          <cell r="K53" t="str">
            <v>Utility Vouchers</v>
          </cell>
          <cell r="L53" t="str">
            <v>Food Vouchers</v>
          </cell>
          <cell r="N53" t="str">
            <v>Hardship Grant</v>
          </cell>
          <cell r="O53">
            <v>45315</v>
          </cell>
          <cell r="P53">
            <v>45443</v>
          </cell>
          <cell r="Q53">
            <v>4</v>
          </cell>
        </row>
        <row r="54">
          <cell r="A54" t="str">
            <v>E23-00416W</v>
          </cell>
          <cell r="C54" t="str">
            <v>E23-00416W</v>
          </cell>
          <cell r="D54" t="str">
            <v>RG30 3NZ</v>
          </cell>
          <cell r="G54">
            <v>1020.96</v>
          </cell>
          <cell r="H54">
            <v>45315</v>
          </cell>
          <cell r="I54" t="str">
            <v>2. Customer receiving medication and/or therapy for a mental health condition or substance addiction</v>
          </cell>
          <cell r="K54" t="str">
            <v>Appliances</v>
          </cell>
          <cell r="L54" t="str">
            <v>Food Vouchers</v>
          </cell>
          <cell r="M54" t="str">
            <v>Utility Vouchers</v>
          </cell>
          <cell r="N54" t="str">
            <v>Hardship Grant</v>
          </cell>
          <cell r="O54">
            <v>45315</v>
          </cell>
          <cell r="P54">
            <v>45420</v>
          </cell>
          <cell r="Q54">
            <v>4</v>
          </cell>
        </row>
        <row r="55">
          <cell r="A55" t="str">
            <v>E23-00417W</v>
          </cell>
          <cell r="C55" t="str">
            <v>E23-00417W</v>
          </cell>
          <cell r="D55" t="str">
            <v>SN3 2FT</v>
          </cell>
          <cell r="G55">
            <v>801.97</v>
          </cell>
          <cell r="H55">
            <v>45321</v>
          </cell>
          <cell r="I55" t="str">
            <v>1. Customer (or family member residing with them) with a diagnosed condition or disability (physical and/or sensory and/or behavioural)</v>
          </cell>
          <cell r="J55" t="str">
            <v>3  Customer/family moving from homelessness/supported living into independent living</v>
          </cell>
          <cell r="K55" t="str">
            <v>Appliances</v>
          </cell>
          <cell r="N55" t="str">
            <v>Hardship Grant</v>
          </cell>
          <cell r="O55">
            <v>45321</v>
          </cell>
          <cell r="P55">
            <v>45345</v>
          </cell>
          <cell r="Q55">
            <v>1</v>
          </cell>
        </row>
        <row r="56">
          <cell r="A56" t="str">
            <v>E23-00418W</v>
          </cell>
          <cell r="C56" t="str">
            <v>E23-00418W</v>
          </cell>
          <cell r="D56" t="str">
            <v>BN26 6GA</v>
          </cell>
          <cell r="G56">
            <v>958.13</v>
          </cell>
          <cell r="H56">
            <v>45315</v>
          </cell>
          <cell r="I56" t="str">
            <v>3  Customer/family moving from homelessness/supported living into independent living</v>
          </cell>
          <cell r="K56" t="str">
            <v>Appliances</v>
          </cell>
          <cell r="L56" t="str">
            <v xml:space="preserve">Furniture </v>
          </cell>
          <cell r="N56" t="str">
            <v>Hardship Grant</v>
          </cell>
          <cell r="O56">
            <v>45315</v>
          </cell>
          <cell r="P56">
            <v>45362</v>
          </cell>
          <cell r="Q56">
            <v>2</v>
          </cell>
        </row>
        <row r="57">
          <cell r="A57" t="str">
            <v>E23-00419W</v>
          </cell>
          <cell r="C57" t="str">
            <v>E23-00419W</v>
          </cell>
          <cell r="D57" t="str">
            <v>CV34 5FX</v>
          </cell>
          <cell r="G57">
            <v>850</v>
          </cell>
          <cell r="H57">
            <v>45316</v>
          </cell>
          <cell r="I57" t="str">
            <v>2. Customer receiving medication and/or therapy for a mental health condition or substance addiction</v>
          </cell>
          <cell r="K57" t="str">
            <v>Removals</v>
          </cell>
          <cell r="N57" t="str">
            <v>Hardship Grant</v>
          </cell>
          <cell r="O57">
            <v>45316</v>
          </cell>
          <cell r="P57">
            <v>45362</v>
          </cell>
          <cell r="Q57">
            <v>2</v>
          </cell>
        </row>
        <row r="58">
          <cell r="A58" t="str">
            <v>E23-00421W</v>
          </cell>
          <cell r="C58" t="str">
            <v>E23-00421W</v>
          </cell>
          <cell r="D58" t="str">
            <v>CV34 5EY</v>
          </cell>
          <cell r="G58">
            <v>857.89</v>
          </cell>
          <cell r="H58">
            <v>45320</v>
          </cell>
          <cell r="I58" t="str">
            <v>1. Customer (or family member residing with them) with a diagnosed condition or disability (physical and/or sensory and/or behavioural)</v>
          </cell>
          <cell r="K58" t="str">
            <v>Appliances</v>
          </cell>
          <cell r="L58" t="str">
            <v xml:space="preserve">Furniture </v>
          </cell>
          <cell r="N58" t="str">
            <v>Hardship Grant</v>
          </cell>
          <cell r="O58">
            <v>45320</v>
          </cell>
          <cell r="P58">
            <v>45345</v>
          </cell>
          <cell r="Q58">
            <v>1</v>
          </cell>
        </row>
        <row r="59">
          <cell r="A59" t="str">
            <v>E23-00423W</v>
          </cell>
          <cell r="C59" t="str">
            <v>E23-00423W</v>
          </cell>
          <cell r="D59" t="str">
            <v>DT1 3BD</v>
          </cell>
          <cell r="G59">
            <v>992.32</v>
          </cell>
          <cell r="H59">
            <v>45322</v>
          </cell>
          <cell r="I59" t="str">
            <v>1. Customer (or family member residing with them) with a diagnosed condition or disability (physical and/or sensory and/or behavioural)</v>
          </cell>
          <cell r="K59" t="str">
            <v xml:space="preserve">Furniture </v>
          </cell>
          <cell r="L59" t="str">
            <v>Appliances</v>
          </cell>
          <cell r="M59" t="str">
            <v>Voucher for small household items</v>
          </cell>
          <cell r="N59" t="str">
            <v>Hardship Grant</v>
          </cell>
          <cell r="O59">
            <v>45322</v>
          </cell>
          <cell r="P59">
            <v>45375</v>
          </cell>
          <cell r="Q59">
            <v>2</v>
          </cell>
        </row>
        <row r="60">
          <cell r="A60" t="str">
            <v>E23-00425W</v>
          </cell>
          <cell r="C60" t="str">
            <v>E23-00425W</v>
          </cell>
          <cell r="D60" t="str">
            <v>BS23 3HH</v>
          </cell>
          <cell r="G60">
            <v>984.85</v>
          </cell>
          <cell r="H60">
            <v>45322</v>
          </cell>
          <cell r="I60" t="str">
            <v>1. Customer (or family member residing with them) with a diagnosed condition or disability (physical and/or sensory and/or behavioural)</v>
          </cell>
          <cell r="K60" t="str">
            <v xml:space="preserve">Furniture </v>
          </cell>
          <cell r="N60" t="str">
            <v>Hardship Grant</v>
          </cell>
          <cell r="O60">
            <v>45322</v>
          </cell>
          <cell r="P60">
            <v>45385</v>
          </cell>
          <cell r="Q60">
            <v>3</v>
          </cell>
        </row>
        <row r="61">
          <cell r="A61" t="str">
            <v>E23-00426W</v>
          </cell>
          <cell r="C61" t="str">
            <v>E23-00426W</v>
          </cell>
          <cell r="D61" t="str">
            <v>SS7 5AX</v>
          </cell>
          <cell r="G61">
            <v>1000</v>
          </cell>
          <cell r="H61">
            <v>45322</v>
          </cell>
          <cell r="I61" t="str">
            <v>8. Customer is in financial hardship and their household meets one of two criteria</v>
          </cell>
          <cell r="K61" t="str">
            <v>Food Vouchers</v>
          </cell>
          <cell r="L61" t="str">
            <v>Utility Vouchers</v>
          </cell>
          <cell r="N61" t="str">
            <v>Stonewater Employee Support Fund</v>
          </cell>
          <cell r="O61">
            <v>45322</v>
          </cell>
          <cell r="P61">
            <v>45430</v>
          </cell>
          <cell r="Q61">
            <v>4</v>
          </cell>
        </row>
        <row r="62">
          <cell r="A62" t="str">
            <v>E23-00427W</v>
          </cell>
          <cell r="C62" t="str">
            <v>E23-00427W</v>
          </cell>
          <cell r="D62" t="str">
            <v>BA15 1HG</v>
          </cell>
          <cell r="G62">
            <v>700</v>
          </cell>
          <cell r="H62">
            <v>45322</v>
          </cell>
          <cell r="I62" t="str">
            <v>2. Customer receiving medication and/or therapy for a mental health condition or substance addiction</v>
          </cell>
          <cell r="K62" t="str">
            <v>Food Vouchers</v>
          </cell>
          <cell r="L62" t="str">
            <v>Utility Vouchers</v>
          </cell>
          <cell r="N62" t="str">
            <v>Hardship Grant</v>
          </cell>
          <cell r="O62">
            <v>45322</v>
          </cell>
          <cell r="P62">
            <v>45408</v>
          </cell>
          <cell r="Q62">
            <v>3</v>
          </cell>
        </row>
        <row r="63">
          <cell r="A63" t="str">
            <v>E23-00428W</v>
          </cell>
          <cell r="C63" t="str">
            <v>E23-00428W</v>
          </cell>
          <cell r="D63" t="str">
            <v>DY1 1EW</v>
          </cell>
          <cell r="G63">
            <v>854.97</v>
          </cell>
          <cell r="H63">
            <v>45327</v>
          </cell>
          <cell r="I63" t="str">
            <v>3  Customer/family moving from homelessness/supported living into independent living</v>
          </cell>
          <cell r="K63" t="str">
            <v>Appliances</v>
          </cell>
          <cell r="N63" t="str">
            <v>Hardship Grant</v>
          </cell>
          <cell r="O63">
            <v>45327</v>
          </cell>
          <cell r="P63">
            <v>45345</v>
          </cell>
          <cell r="Q63">
            <v>1</v>
          </cell>
        </row>
        <row r="64">
          <cell r="A64" t="str">
            <v>E23-00429W</v>
          </cell>
          <cell r="C64" t="str">
            <v>E23-00429W</v>
          </cell>
          <cell r="D64" t="str">
            <v>S66 1UL</v>
          </cell>
          <cell r="G64">
            <v>970</v>
          </cell>
          <cell r="H64">
            <v>45331</v>
          </cell>
          <cell r="I64" t="str">
            <v>8. Customer is in financial hardship and their household meets one of two criteria</v>
          </cell>
          <cell r="K64" t="str">
            <v>Utility Vouchers</v>
          </cell>
          <cell r="L64" t="str">
            <v>Food Vouchers</v>
          </cell>
          <cell r="M64" t="str">
            <v>Clothing</v>
          </cell>
          <cell r="N64" t="str">
            <v>Hardship Grant</v>
          </cell>
          <cell r="O64">
            <v>45331</v>
          </cell>
          <cell r="P64">
            <v>45436</v>
          </cell>
          <cell r="Q64">
            <v>4</v>
          </cell>
        </row>
        <row r="65">
          <cell r="A65" t="str">
            <v>E23-00430W</v>
          </cell>
          <cell r="C65" t="str">
            <v>E23-00430W</v>
          </cell>
          <cell r="D65" t="str">
            <v>DY1 1LX</v>
          </cell>
          <cell r="G65">
            <v>965.71</v>
          </cell>
          <cell r="H65">
            <v>45331</v>
          </cell>
          <cell r="I65" t="str">
            <v>2. Customer receiving medication and/or therapy for a mental health condition or substance addiction</v>
          </cell>
          <cell r="K65" t="str">
            <v xml:space="preserve">Furniture </v>
          </cell>
          <cell r="L65" t="str">
            <v>Food Vouchers</v>
          </cell>
          <cell r="M65" t="str">
            <v>Utility Vouchers</v>
          </cell>
          <cell r="N65" t="str">
            <v>Hardship Grant</v>
          </cell>
          <cell r="O65">
            <v>45331</v>
          </cell>
          <cell r="P65">
            <v>45399</v>
          </cell>
          <cell r="Q65">
            <v>3</v>
          </cell>
        </row>
        <row r="66">
          <cell r="A66" t="str">
            <v>E23-00431W</v>
          </cell>
          <cell r="C66" t="str">
            <v>E23-00431W</v>
          </cell>
          <cell r="D66" t="str">
            <v>TA1 1QA</v>
          </cell>
          <cell r="G66">
            <v>1104.3</v>
          </cell>
          <cell r="H66">
            <v>45322</v>
          </cell>
          <cell r="I66" t="str">
            <v>6d. Customer/family under the care of Social Services (Adult or Children’s - FH</v>
          </cell>
          <cell r="K66" t="str">
            <v>Appliances</v>
          </cell>
          <cell r="L66" t="str">
            <v>Food Vouchers</v>
          </cell>
          <cell r="M66" t="str">
            <v>Travel costs</v>
          </cell>
          <cell r="N66" t="str">
            <v>Hardship Grant</v>
          </cell>
          <cell r="O66">
            <v>45322</v>
          </cell>
          <cell r="P66">
            <v>45399</v>
          </cell>
          <cell r="Q66">
            <v>2</v>
          </cell>
        </row>
        <row r="67">
          <cell r="A67" t="str">
            <v>E23-00432W</v>
          </cell>
          <cell r="C67" t="str">
            <v>E23-00432W</v>
          </cell>
          <cell r="D67" t="str">
            <v>SP4 7DF</v>
          </cell>
          <cell r="G67">
            <v>1308.3699999999999</v>
          </cell>
          <cell r="H67">
            <v>45327</v>
          </cell>
          <cell r="I67" t="str">
            <v>5. Customer/family having been the victims of a reported crime in their home.</v>
          </cell>
          <cell r="K67" t="str">
            <v xml:space="preserve">Furniture </v>
          </cell>
          <cell r="L67" t="str">
            <v>Voucher for small household items</v>
          </cell>
          <cell r="M67" t="str">
            <v>Appliances</v>
          </cell>
          <cell r="N67" t="str">
            <v>Critical Incident Grant</v>
          </cell>
          <cell r="O67">
            <v>45327</v>
          </cell>
          <cell r="P67">
            <v>45362</v>
          </cell>
          <cell r="Q67">
            <v>2</v>
          </cell>
        </row>
        <row r="68">
          <cell r="A68" t="str">
            <v>E23-00433W</v>
          </cell>
          <cell r="C68" t="str">
            <v>E23-00433W</v>
          </cell>
          <cell r="D68" t="str">
            <v>BN20 8UD</v>
          </cell>
          <cell r="G68">
            <v>959.96</v>
          </cell>
          <cell r="H68">
            <v>45322</v>
          </cell>
          <cell r="I68" t="str">
            <v>3  Customer/family moving from homelessness/supported living into independent living</v>
          </cell>
          <cell r="K68" t="str">
            <v>Appliances</v>
          </cell>
          <cell r="L68" t="str">
            <v xml:space="preserve">Furniture </v>
          </cell>
          <cell r="N68" t="str">
            <v>Hardship Grant</v>
          </cell>
          <cell r="O68">
            <v>45322</v>
          </cell>
          <cell r="P68">
            <v>45362</v>
          </cell>
          <cell r="Q68">
            <v>2</v>
          </cell>
        </row>
        <row r="69">
          <cell r="A69" t="str">
            <v>E23-00434W</v>
          </cell>
          <cell r="C69" t="str">
            <v>E23-00434W</v>
          </cell>
          <cell r="D69" t="str">
            <v>WR15 8DJ</v>
          </cell>
          <cell r="G69">
            <v>591.87</v>
          </cell>
          <cell r="H69">
            <v>45331</v>
          </cell>
          <cell r="I69" t="str">
            <v>1. Customer (or family member residing with them) with a diagnosed condition or disability (physical and/or sensory and/or behavioural)</v>
          </cell>
          <cell r="K69" t="str">
            <v xml:space="preserve">Furniture </v>
          </cell>
          <cell r="N69" t="str">
            <v>Hardship Grant</v>
          </cell>
          <cell r="O69">
            <v>45331</v>
          </cell>
          <cell r="P69">
            <v>45345</v>
          </cell>
          <cell r="Q69">
            <v>1</v>
          </cell>
        </row>
        <row r="70">
          <cell r="A70" t="str">
            <v>E23-00435W</v>
          </cell>
          <cell r="C70" t="str">
            <v>E23-00435W</v>
          </cell>
          <cell r="D70" t="str">
            <v>CV34 8BA</v>
          </cell>
          <cell r="G70">
            <v>930</v>
          </cell>
          <cell r="H70">
            <v>45323</v>
          </cell>
          <cell r="I70" t="str">
            <v>4. Customer/family fleeing from a violent or abusive relationship</v>
          </cell>
          <cell r="K70" t="str">
            <v>Food Vouchers</v>
          </cell>
          <cell r="L70" t="str">
            <v>Voucher for small household items</v>
          </cell>
          <cell r="M70" t="str">
            <v>Utility Vouchers</v>
          </cell>
          <cell r="N70" t="str">
            <v>Hardship Grant</v>
          </cell>
          <cell r="O70">
            <v>45323</v>
          </cell>
          <cell r="P70">
            <v>45420</v>
          </cell>
          <cell r="Q70">
            <v>2</v>
          </cell>
        </row>
        <row r="71">
          <cell r="A71" t="str">
            <v>E23-00436W</v>
          </cell>
          <cell r="C71" t="str">
            <v>E23-00436W</v>
          </cell>
          <cell r="D71" t="str">
            <v>LE9 7RS</v>
          </cell>
          <cell r="G71">
            <v>855.07</v>
          </cell>
          <cell r="H71">
            <v>45327</v>
          </cell>
          <cell r="I71" t="str">
            <v>7. Customer where there is a child/ren in receipt of means-tested free school meals</v>
          </cell>
          <cell r="K71" t="str">
            <v xml:space="preserve">Furniture </v>
          </cell>
          <cell r="L71" t="str">
            <v>Food Vouchers</v>
          </cell>
          <cell r="N71" t="str">
            <v>Hardship Grant</v>
          </cell>
          <cell r="O71">
            <v>45327</v>
          </cell>
          <cell r="P71">
            <v>45399</v>
          </cell>
          <cell r="Q71">
            <v>2</v>
          </cell>
        </row>
        <row r="72">
          <cell r="A72" t="str">
            <v>E23-00437W</v>
          </cell>
          <cell r="C72" t="str">
            <v>E23-00437W</v>
          </cell>
          <cell r="D72" t="str">
            <v>MK4 4LP</v>
          </cell>
          <cell r="G72">
            <v>1292.98</v>
          </cell>
          <cell r="H72">
            <v>45327</v>
          </cell>
          <cell r="I72" t="str">
            <v>2. Customer receiving medication and/or therapy for a mental health condition or substance addiction</v>
          </cell>
          <cell r="K72" t="str">
            <v>Appliances</v>
          </cell>
          <cell r="L72" t="str">
            <v>Food Vouchers</v>
          </cell>
          <cell r="M72" t="str">
            <v>Voucher for small household items</v>
          </cell>
          <cell r="N72" t="str">
            <v>Hardship Grant</v>
          </cell>
          <cell r="O72">
            <v>45327</v>
          </cell>
          <cell r="P72">
            <v>45420</v>
          </cell>
          <cell r="Q72">
            <v>3</v>
          </cell>
        </row>
        <row r="73">
          <cell r="A73" t="str">
            <v>E23-00438W</v>
          </cell>
          <cell r="C73" t="str">
            <v>E23-00438W</v>
          </cell>
          <cell r="D73" t="str">
            <v>BA8 0BY</v>
          </cell>
          <cell r="G73">
            <v>922.47</v>
          </cell>
          <cell r="H73">
            <v>45334</v>
          </cell>
          <cell r="I73" t="str">
            <v>2. Customer receiving medication and/or therapy for a mental health condition or substance addiction</v>
          </cell>
          <cell r="K73" t="str">
            <v>Appliances</v>
          </cell>
          <cell r="L73" t="str">
            <v xml:space="preserve">Furniture </v>
          </cell>
          <cell r="N73" t="str">
            <v>Hardship Grant</v>
          </cell>
          <cell r="O73">
            <v>45334</v>
          </cell>
          <cell r="P73">
            <v>45362</v>
          </cell>
          <cell r="Q73">
            <v>1</v>
          </cell>
        </row>
        <row r="74">
          <cell r="A74" t="str">
            <v>E23-00439W</v>
          </cell>
          <cell r="C74" t="str">
            <v>E23-00439W</v>
          </cell>
          <cell r="D74" t="str">
            <v>SN5 8RT</v>
          </cell>
          <cell r="G74">
            <v>717.48</v>
          </cell>
          <cell r="H74">
            <v>45327</v>
          </cell>
          <cell r="I74" t="str">
            <v>1. Customer (or family member residing with them) with a diagnosed condition or disability (physical and/or sensory and/or behavioural)</v>
          </cell>
          <cell r="K74" t="str">
            <v xml:space="preserve">Furniture </v>
          </cell>
          <cell r="N74" t="str">
            <v>Hardship Grant</v>
          </cell>
          <cell r="O74">
            <v>45327</v>
          </cell>
          <cell r="P74">
            <v>45362</v>
          </cell>
          <cell r="Q74">
            <v>1</v>
          </cell>
        </row>
        <row r="75">
          <cell r="A75" t="str">
            <v>E23-00440W</v>
          </cell>
          <cell r="C75" t="str">
            <v>E23-00440W</v>
          </cell>
          <cell r="D75" t="str">
            <v>BN50 8TQ</v>
          </cell>
          <cell r="G75">
            <v>500</v>
          </cell>
          <cell r="H75">
            <v>45327</v>
          </cell>
          <cell r="I75" t="str">
            <v>4. Customer/family fleeing from a violent or abusive relationship</v>
          </cell>
          <cell r="K75" t="str">
            <v>Food Vouchers</v>
          </cell>
          <cell r="L75" t="str">
            <v>Clothing</v>
          </cell>
          <cell r="N75" t="str">
            <v>Crisis Grant</v>
          </cell>
          <cell r="O75">
            <v>45327</v>
          </cell>
          <cell r="P75">
            <v>45399</v>
          </cell>
          <cell r="Q75">
            <v>2</v>
          </cell>
        </row>
        <row r="76">
          <cell r="A76" t="str">
            <v>E23-00441W</v>
          </cell>
          <cell r="C76" t="str">
            <v>E23-00441W</v>
          </cell>
          <cell r="D76" t="str">
            <v>SN2 2LR</v>
          </cell>
          <cell r="G76">
            <v>412.22</v>
          </cell>
          <cell r="H76">
            <v>45328</v>
          </cell>
          <cell r="I76" t="str">
            <v>3  Customer/family moving from homelessness/supported living into independent living</v>
          </cell>
          <cell r="K76" t="str">
            <v>Appliances</v>
          </cell>
          <cell r="N76" t="str">
            <v>Hardship Grant</v>
          </cell>
          <cell r="O76">
            <v>45328</v>
          </cell>
          <cell r="P76">
            <v>45362</v>
          </cell>
          <cell r="Q76">
            <v>1</v>
          </cell>
        </row>
        <row r="77">
          <cell r="A77" t="str">
            <v>E23-00442W</v>
          </cell>
          <cell r="C77" t="str">
            <v>E23-00442W</v>
          </cell>
          <cell r="D77" t="str">
            <v>BD13 2FN</v>
          </cell>
          <cell r="G77">
            <v>968.01</v>
          </cell>
          <cell r="H77">
            <v>45334</v>
          </cell>
          <cell r="I77" t="str">
            <v>1. Customer (or family member residing with them) with a diagnosed condition or disability (physical and/or sensory and/or behavioural)</v>
          </cell>
          <cell r="K77" t="str">
            <v>Appliances</v>
          </cell>
          <cell r="L77" t="str">
            <v xml:space="preserve">Furniture </v>
          </cell>
          <cell r="N77" t="str">
            <v>Hardship Grant</v>
          </cell>
          <cell r="O77">
            <v>45334</v>
          </cell>
          <cell r="P77">
            <v>45362</v>
          </cell>
          <cell r="Q77">
            <v>1</v>
          </cell>
        </row>
        <row r="78">
          <cell r="A78" t="str">
            <v>E23-00443W</v>
          </cell>
          <cell r="C78" t="str">
            <v>E23-00443W</v>
          </cell>
          <cell r="D78" t="str">
            <v>S8 7LH</v>
          </cell>
          <cell r="G78">
            <v>889.91</v>
          </cell>
          <cell r="H78">
            <v>45334</v>
          </cell>
          <cell r="I78" t="str">
            <v>2. Customer receiving medication and/or therapy for a mental health condition or substance addiction</v>
          </cell>
          <cell r="J78" t="str">
            <v>3  Customer/family moving from homelessness/supported living into independent living</v>
          </cell>
          <cell r="K78" t="str">
            <v>Removals</v>
          </cell>
          <cell r="L78" t="str">
            <v xml:space="preserve">Furniture </v>
          </cell>
          <cell r="M78" t="str">
            <v>Food Vouchers</v>
          </cell>
          <cell r="N78" t="str">
            <v>Hardship Grant</v>
          </cell>
          <cell r="O78">
            <v>45334</v>
          </cell>
          <cell r="P78">
            <v>45408</v>
          </cell>
          <cell r="Q78">
            <v>2</v>
          </cell>
        </row>
        <row r="79">
          <cell r="A79" t="str">
            <v>E23-00444W</v>
          </cell>
          <cell r="C79" t="str">
            <v>E23-00444W</v>
          </cell>
          <cell r="D79" t="str">
            <v>CV10 0BF</v>
          </cell>
          <cell r="G79">
            <v>1818.27</v>
          </cell>
          <cell r="H79">
            <v>45334</v>
          </cell>
          <cell r="I79" t="str">
            <v>3  Customer/family moving from homelessness/supported living into independent living</v>
          </cell>
          <cell r="K79" t="str">
            <v>Appliances</v>
          </cell>
          <cell r="L79" t="str">
            <v xml:space="preserve">Furniture </v>
          </cell>
          <cell r="M79" t="str">
            <v>Voucher for small household items</v>
          </cell>
          <cell r="N79" t="str">
            <v>Hardship Grant</v>
          </cell>
          <cell r="O79">
            <v>45334</v>
          </cell>
          <cell r="P79">
            <v>45362</v>
          </cell>
          <cell r="Q79">
            <v>1</v>
          </cell>
        </row>
        <row r="80">
          <cell r="A80" t="str">
            <v>E23-00445W</v>
          </cell>
          <cell r="C80" t="str">
            <v>E23-00445W</v>
          </cell>
          <cell r="D80" t="str">
            <v>LU5 5UP</v>
          </cell>
          <cell r="G80">
            <v>913.97</v>
          </cell>
          <cell r="H80">
            <v>45334</v>
          </cell>
          <cell r="I80" t="str">
            <v>3  Customer/family moving from homelessness/supported living into independent living</v>
          </cell>
          <cell r="K80" t="str">
            <v>Appliances</v>
          </cell>
          <cell r="N80" t="str">
            <v>Hardship Grant</v>
          </cell>
          <cell r="O80">
            <v>45334</v>
          </cell>
          <cell r="P80">
            <v>45362</v>
          </cell>
          <cell r="Q80">
            <v>1</v>
          </cell>
        </row>
        <row r="81">
          <cell r="A81" t="str">
            <v>E23-00447W</v>
          </cell>
          <cell r="C81" t="str">
            <v>E23-00447W</v>
          </cell>
          <cell r="D81" t="str">
            <v>HX3 0UX</v>
          </cell>
          <cell r="G81">
            <v>926.8</v>
          </cell>
          <cell r="H81">
            <v>45336</v>
          </cell>
          <cell r="I81" t="str">
            <v>2. Customer receiving medication and/or therapy for a mental health condition or substance addiction</v>
          </cell>
          <cell r="K81" t="str">
            <v xml:space="preserve">Furniture </v>
          </cell>
          <cell r="L81" t="str">
            <v>Appliances</v>
          </cell>
          <cell r="M81" t="str">
            <v>Voucher for small household items</v>
          </cell>
          <cell r="N81" t="str">
            <v>Hardship Grant</v>
          </cell>
          <cell r="O81">
            <v>45336</v>
          </cell>
          <cell r="P81">
            <v>45385</v>
          </cell>
          <cell r="Q81">
            <v>2</v>
          </cell>
        </row>
        <row r="82">
          <cell r="A82" t="str">
            <v>E23-00448W</v>
          </cell>
          <cell r="C82" t="str">
            <v>E23-00448W</v>
          </cell>
          <cell r="D82" t="str">
            <v>SG18 0AS</v>
          </cell>
          <cell r="G82">
            <v>1244</v>
          </cell>
          <cell r="H82">
            <v>45334</v>
          </cell>
          <cell r="I82" t="str">
            <v>2. Customer receiving medication and/or therapy for a mental health condition or substance addiction</v>
          </cell>
          <cell r="K82" t="str">
            <v>House Deep Clean</v>
          </cell>
          <cell r="N82" t="str">
            <v>Hardship Grant</v>
          </cell>
          <cell r="O82">
            <v>45334</v>
          </cell>
          <cell r="P82">
            <v>45430</v>
          </cell>
          <cell r="Q82">
            <v>2</v>
          </cell>
        </row>
        <row r="83">
          <cell r="A83" t="str">
            <v>E23-00449W</v>
          </cell>
          <cell r="C83" t="str">
            <v>E23-00449W</v>
          </cell>
          <cell r="D83" t="str">
            <v>SO14 3AZ</v>
          </cell>
          <cell r="G83">
            <v>723.09</v>
          </cell>
          <cell r="H83">
            <v>45334</v>
          </cell>
          <cell r="I83" t="str">
            <v>1. Customer (or family member residing with them) with a diagnosed condition or disability (physical and/or sensory and/or behavioural)</v>
          </cell>
          <cell r="K83" t="str">
            <v>Appliances</v>
          </cell>
          <cell r="L83" t="str">
            <v xml:space="preserve">Furniture </v>
          </cell>
          <cell r="M83" t="str">
            <v>Voucher for small household items</v>
          </cell>
          <cell r="N83" t="str">
            <v>Hardship Grant</v>
          </cell>
          <cell r="O83">
            <v>45334</v>
          </cell>
          <cell r="P83">
            <v>45362</v>
          </cell>
          <cell r="Q83">
            <v>1</v>
          </cell>
        </row>
        <row r="84">
          <cell r="A84" t="str">
            <v>E23-00451W</v>
          </cell>
          <cell r="C84" t="str">
            <v>E23-00451W</v>
          </cell>
          <cell r="D84" t="str">
            <v>GL11 5PX</v>
          </cell>
          <cell r="G84">
            <v>942.96</v>
          </cell>
          <cell r="H84">
            <v>45335</v>
          </cell>
          <cell r="I84" t="str">
            <v>1. Customer (or family member residing with them) with a diagnosed condition or disability (physical and/or sensory and/or behavioural)</v>
          </cell>
          <cell r="K84" t="str">
            <v>Appliances</v>
          </cell>
          <cell r="L84" t="str">
            <v>Voucher for small household items</v>
          </cell>
          <cell r="N84" t="str">
            <v>Hardship Grant</v>
          </cell>
          <cell r="O84">
            <v>45335</v>
          </cell>
          <cell r="P84">
            <v>45399</v>
          </cell>
          <cell r="Q84">
            <v>2</v>
          </cell>
        </row>
        <row r="85">
          <cell r="A85" t="str">
            <v>E23-00452W</v>
          </cell>
          <cell r="C85" t="str">
            <v>E23-00452W</v>
          </cell>
          <cell r="D85" t="str">
            <v>LE9 7RT</v>
          </cell>
          <cell r="G85">
            <v>863.99</v>
          </cell>
          <cell r="H85">
            <v>45334</v>
          </cell>
          <cell r="I85" t="str">
            <v>2. Customer receiving medication and/or therapy for a mental health condition or substance addiction</v>
          </cell>
          <cell r="K85" t="str">
            <v>Appliances</v>
          </cell>
          <cell r="L85" t="str">
            <v xml:space="preserve">Furniture </v>
          </cell>
          <cell r="N85" t="str">
            <v>Hardship Grant</v>
          </cell>
          <cell r="O85">
            <v>45334</v>
          </cell>
          <cell r="P85">
            <v>45385</v>
          </cell>
          <cell r="Q85">
            <v>2</v>
          </cell>
        </row>
        <row r="86">
          <cell r="A86" t="str">
            <v>E23-00453W</v>
          </cell>
          <cell r="C86" t="str">
            <v>E23-00453W</v>
          </cell>
          <cell r="D86" t="str">
            <v>BH19 2NT</v>
          </cell>
          <cell r="G86">
            <v>816.21</v>
          </cell>
          <cell r="H86">
            <v>45335</v>
          </cell>
          <cell r="I86" t="str">
            <v>1. Customer (or family member residing with them) with a diagnosed condition or disability (physical and/or sensory and/or behavioural)</v>
          </cell>
          <cell r="K86" t="str">
            <v>Appliances</v>
          </cell>
          <cell r="L86" t="str">
            <v xml:space="preserve">Furniture </v>
          </cell>
          <cell r="N86" t="str">
            <v>Hardship Grant</v>
          </cell>
          <cell r="O86">
            <v>45335</v>
          </cell>
          <cell r="P86">
            <v>45362</v>
          </cell>
          <cell r="Q86">
            <v>2</v>
          </cell>
        </row>
        <row r="87">
          <cell r="A87" t="str">
            <v>E23-00454W</v>
          </cell>
          <cell r="C87" t="str">
            <v>E23-00454W</v>
          </cell>
          <cell r="D87" t="str">
            <v>DY14 0QE</v>
          </cell>
          <cell r="G87">
            <v>1000</v>
          </cell>
          <cell r="H87">
            <v>45345</v>
          </cell>
          <cell r="I87" t="str">
            <v>8. Customer is in financial hardship and their household meets one of two criteria</v>
          </cell>
          <cell r="K87" t="str">
            <v>Food Vouchers</v>
          </cell>
          <cell r="N87" t="str">
            <v>Stonewater Employee Support Fund</v>
          </cell>
          <cell r="O87">
            <v>45345</v>
          </cell>
          <cell r="P87">
            <v>45420</v>
          </cell>
          <cell r="Q87">
            <v>2</v>
          </cell>
        </row>
        <row r="88">
          <cell r="A88" t="str">
            <v>E23-00455W</v>
          </cell>
          <cell r="C88" t="str">
            <v>E23-00455W</v>
          </cell>
          <cell r="D88" t="str">
            <v>RH13 6EF</v>
          </cell>
          <cell r="G88">
            <v>888.98</v>
          </cell>
          <cell r="H88">
            <v>45342</v>
          </cell>
          <cell r="I88" t="str">
            <v>2. Customer receiving medication and/or therapy for a mental health condition or substance addiction</v>
          </cell>
          <cell r="K88" t="str">
            <v>Food Vouchers</v>
          </cell>
          <cell r="L88" t="str">
            <v>Appliances</v>
          </cell>
          <cell r="N88" t="str">
            <v>Hardship Grant</v>
          </cell>
          <cell r="O88">
            <v>45342</v>
          </cell>
          <cell r="P88">
            <v>45399</v>
          </cell>
          <cell r="Q88">
            <v>2</v>
          </cell>
        </row>
        <row r="89">
          <cell r="A89" t="str">
            <v>E23-00456W</v>
          </cell>
          <cell r="C89" t="str">
            <v>E23-00456W</v>
          </cell>
          <cell r="D89" t="str">
            <v>SO15 1GG</v>
          </cell>
          <cell r="G89">
            <v>648.75</v>
          </cell>
          <cell r="H89">
            <v>45342</v>
          </cell>
          <cell r="I89" t="str">
            <v>1. Customer (or family member residing with them) with a diagnosed condition or disability (physical and/or sensory and/or behavioural)</v>
          </cell>
          <cell r="K89" t="str">
            <v xml:space="preserve">Furniture </v>
          </cell>
          <cell r="L89" t="str">
            <v>Clothing</v>
          </cell>
          <cell r="N89" t="str">
            <v>Hardship Grant</v>
          </cell>
          <cell r="O89">
            <v>45342</v>
          </cell>
          <cell r="P89">
            <v>45399</v>
          </cell>
          <cell r="Q89">
            <v>2</v>
          </cell>
        </row>
        <row r="90">
          <cell r="A90" t="str">
            <v>E23-00457W</v>
          </cell>
          <cell r="C90" t="str">
            <v>E23-00457W</v>
          </cell>
          <cell r="D90" t="str">
            <v>PO21 2NU</v>
          </cell>
          <cell r="G90">
            <v>631.07000000000005</v>
          </cell>
          <cell r="H90">
            <v>45342</v>
          </cell>
          <cell r="I90" t="str">
            <v>1. Customer (or family member residing with them) with a diagnosed condition or disability (physical and/or sensory and/or behavioural)</v>
          </cell>
          <cell r="K90" t="str">
            <v>Appliances</v>
          </cell>
          <cell r="L90" t="str">
            <v xml:space="preserve">Furniture </v>
          </cell>
          <cell r="N90" t="str">
            <v>Hardship Grant</v>
          </cell>
          <cell r="O90">
            <v>45342</v>
          </cell>
          <cell r="P90">
            <v>45362</v>
          </cell>
          <cell r="Q90">
            <v>1</v>
          </cell>
        </row>
        <row r="91">
          <cell r="A91" t="str">
            <v>E23-00458W</v>
          </cell>
          <cell r="C91" t="str">
            <v>E23-00458W</v>
          </cell>
          <cell r="D91" t="str">
            <v>BA7 7GP</v>
          </cell>
          <cell r="G91">
            <v>610.29999999999995</v>
          </cell>
          <cell r="H91">
            <v>45342</v>
          </cell>
          <cell r="I91" t="str">
            <v>1. Customer (or family member residing with them) with a diagnosed condition or disability (physical and/or sensory and/or behavioural)</v>
          </cell>
          <cell r="K91" t="str">
            <v>Food Vouchers</v>
          </cell>
          <cell r="L91" t="str">
            <v>Utility Vouchers</v>
          </cell>
          <cell r="N91" t="str">
            <v>Hardship Grant</v>
          </cell>
          <cell r="O91">
            <v>45342</v>
          </cell>
          <cell r="P91">
            <v>45441</v>
          </cell>
          <cell r="Q91">
            <v>3</v>
          </cell>
        </row>
        <row r="92">
          <cell r="A92" t="str">
            <v>E23-00461W</v>
          </cell>
          <cell r="C92" t="str">
            <v>E23-00461W</v>
          </cell>
          <cell r="D92" t="str">
            <v>GL5 1NL</v>
          </cell>
          <cell r="G92">
            <v>765.33</v>
          </cell>
          <cell r="H92">
            <v>45342</v>
          </cell>
          <cell r="I92" t="str">
            <v>7. Customer where there is a child/ren in receipt of means-tested free school meals</v>
          </cell>
          <cell r="K92" t="str">
            <v xml:space="preserve">Furniture </v>
          </cell>
          <cell r="N92" t="str">
            <v>Hardship Grant</v>
          </cell>
          <cell r="O92">
            <v>45342</v>
          </cell>
          <cell r="P92">
            <v>45362</v>
          </cell>
          <cell r="Q92">
            <v>1</v>
          </cell>
        </row>
        <row r="93">
          <cell r="A93" t="str">
            <v>E23-00462W</v>
          </cell>
          <cell r="C93" t="str">
            <v>E23-00462W</v>
          </cell>
          <cell r="D93" t="str">
            <v>SO15 5RT</v>
          </cell>
          <cell r="G93">
            <v>605</v>
          </cell>
          <cell r="H93">
            <v>45344</v>
          </cell>
          <cell r="I93" t="str">
            <v>2. Customer receiving medication and/or therapy for a mental health condition or substance addiction</v>
          </cell>
          <cell r="K93" t="str">
            <v>House Deep Clean</v>
          </cell>
          <cell r="N93" t="str">
            <v>Critical Incident Grant</v>
          </cell>
          <cell r="O93">
            <v>45344</v>
          </cell>
          <cell r="P93">
            <v>45399</v>
          </cell>
          <cell r="Q93">
            <v>2</v>
          </cell>
        </row>
        <row r="94">
          <cell r="A94" t="str">
            <v>E23-00463W</v>
          </cell>
          <cell r="C94" t="str">
            <v>E23-00463W</v>
          </cell>
          <cell r="D94" t="str">
            <v>RG22 4LJ</v>
          </cell>
          <cell r="G94">
            <v>840</v>
          </cell>
          <cell r="H94">
            <v>45342</v>
          </cell>
          <cell r="I94" t="str">
            <v>2. Customer receiving medication and/or therapy for a mental health condition or substance addiction</v>
          </cell>
          <cell r="K94" t="str">
            <v>Utility Vouchers</v>
          </cell>
          <cell r="L94" t="str">
            <v>Food Vouchers</v>
          </cell>
          <cell r="N94" t="str">
            <v>Hardship Grant</v>
          </cell>
          <cell r="O94">
            <v>45342</v>
          </cell>
          <cell r="P94">
            <v>45399</v>
          </cell>
          <cell r="Q94">
            <v>2</v>
          </cell>
        </row>
        <row r="95">
          <cell r="A95" t="str">
            <v>E23-00464W</v>
          </cell>
          <cell r="C95" t="str">
            <v>E23-00464W</v>
          </cell>
          <cell r="D95" t="str">
            <v>LU4 9DG</v>
          </cell>
          <cell r="G95">
            <v>1000</v>
          </cell>
          <cell r="H95">
            <v>45356</v>
          </cell>
          <cell r="I95" t="str">
            <v>1. Customer (or family member residing with them) with a diagnosed condition or disability (physical and/or sensory and/or behavioural)</v>
          </cell>
          <cell r="K95" t="str">
            <v>Voucher for small household items</v>
          </cell>
          <cell r="L95" t="str">
            <v>Clothing</v>
          </cell>
          <cell r="N95" t="str">
            <v>Hardship Grant</v>
          </cell>
          <cell r="O95">
            <v>45356</v>
          </cell>
          <cell r="P95">
            <v>45399</v>
          </cell>
          <cell r="Q95">
            <v>1</v>
          </cell>
        </row>
        <row r="96">
          <cell r="A96" t="str">
            <v>E23-00465W</v>
          </cell>
          <cell r="C96" t="str">
            <v>E23-00465W</v>
          </cell>
          <cell r="D96" t="str">
            <v>OX12 8FA</v>
          </cell>
          <cell r="G96">
            <v>629.99</v>
          </cell>
          <cell r="H96">
            <v>45348</v>
          </cell>
          <cell r="I96" t="str">
            <v>2. Customer receiving medication and/or therapy for a mental health condition or substance addiction</v>
          </cell>
          <cell r="K96" t="str">
            <v>Appliances</v>
          </cell>
          <cell r="N96" t="str">
            <v>Hardship Grant</v>
          </cell>
          <cell r="O96">
            <v>45348</v>
          </cell>
          <cell r="P96">
            <v>45399</v>
          </cell>
          <cell r="Q96">
            <v>2</v>
          </cell>
        </row>
        <row r="97">
          <cell r="A97" t="str">
            <v>E23-00466W</v>
          </cell>
          <cell r="C97" t="str">
            <v>E23-00466W</v>
          </cell>
          <cell r="D97" t="str">
            <v>SN2 1RR</v>
          </cell>
          <cell r="G97">
            <v>500</v>
          </cell>
          <cell r="H97">
            <v>45357</v>
          </cell>
          <cell r="I97" t="str">
            <v>1. Customer (or family member residing with them) with a diagnosed condition or disability (physical and/or sensory and/or behavioural)</v>
          </cell>
          <cell r="J97" t="str">
            <v>6d. Customer/family under the care of Social Services (Adult or Children’s - FH</v>
          </cell>
          <cell r="K97" t="str">
            <v>Food Vouchers</v>
          </cell>
          <cell r="N97" t="str">
            <v>Hardship Grant</v>
          </cell>
          <cell r="O97">
            <v>45357</v>
          </cell>
          <cell r="P97">
            <v>45430</v>
          </cell>
          <cell r="Q97">
            <v>2</v>
          </cell>
        </row>
        <row r="98">
          <cell r="A98" t="str">
            <v>E23-00467W</v>
          </cell>
          <cell r="C98" t="str">
            <v>E23-00467W</v>
          </cell>
          <cell r="D98" t="str">
            <v>LU1 5QZ</v>
          </cell>
          <cell r="G98">
            <v>678.11</v>
          </cell>
          <cell r="H98">
            <v>45348</v>
          </cell>
          <cell r="I98" t="str">
            <v>2. Customer receiving medication and/or therapy for a mental health condition or substance addiction</v>
          </cell>
          <cell r="K98" t="str">
            <v xml:space="preserve">Furniture </v>
          </cell>
          <cell r="L98" t="str">
            <v>Appliances</v>
          </cell>
          <cell r="N98" t="str">
            <v>Hardship Grant</v>
          </cell>
          <cell r="O98">
            <v>45348</v>
          </cell>
          <cell r="P98">
            <v>45385</v>
          </cell>
          <cell r="Q98">
            <v>1</v>
          </cell>
        </row>
        <row r="99">
          <cell r="A99" t="str">
            <v>E23-00468W</v>
          </cell>
          <cell r="C99" t="str">
            <v>E23-00468W</v>
          </cell>
          <cell r="D99" t="str">
            <v>NN5 5LU</v>
          </cell>
          <cell r="G99">
            <v>646.20000000000005</v>
          </cell>
          <cell r="H99">
            <v>45348</v>
          </cell>
          <cell r="I99" t="str">
            <v>2. Customer receiving medication and/or therapy for a mental health condition or substance addiction</v>
          </cell>
          <cell r="K99" t="str">
            <v xml:space="preserve">Furniture </v>
          </cell>
          <cell r="N99" t="str">
            <v>Hardship Grant</v>
          </cell>
          <cell r="O99">
            <v>45348</v>
          </cell>
          <cell r="P99">
            <v>45385</v>
          </cell>
          <cell r="Q99">
            <v>1</v>
          </cell>
        </row>
        <row r="100">
          <cell r="A100" t="str">
            <v>E23-00469W</v>
          </cell>
          <cell r="C100" t="str">
            <v>E23-00469W</v>
          </cell>
          <cell r="D100" t="str">
            <v>BN27 2BZ</v>
          </cell>
          <cell r="G100">
            <v>903.98</v>
          </cell>
          <cell r="H100">
            <v>45348</v>
          </cell>
          <cell r="I100" t="str">
            <v>7. Customer where there is a child/ren in receipt of means-tested free school meals</v>
          </cell>
          <cell r="K100" t="str">
            <v>Appliances</v>
          </cell>
          <cell r="L100" t="str">
            <v>Food Vouchers</v>
          </cell>
          <cell r="N100" t="str">
            <v>Hardship Grant</v>
          </cell>
          <cell r="O100">
            <v>45348</v>
          </cell>
          <cell r="P100">
            <v>45399</v>
          </cell>
          <cell r="Q100">
            <v>2</v>
          </cell>
        </row>
        <row r="101">
          <cell r="A101" t="str">
            <v>E23-00470W</v>
          </cell>
          <cell r="C101" t="str">
            <v>E23-00470W</v>
          </cell>
          <cell r="D101" t="str">
            <v>DY8 4HX</v>
          </cell>
          <cell r="G101">
            <v>407</v>
          </cell>
          <cell r="H101">
            <v>45348</v>
          </cell>
          <cell r="I101" t="str">
            <v>1. Customer (or family member residing with them) with a diagnosed condition or disability (physical and/or sensory and/or behavioural)</v>
          </cell>
          <cell r="K101" t="str">
            <v xml:space="preserve">Furniture </v>
          </cell>
          <cell r="N101" t="str">
            <v>Hardship Grant</v>
          </cell>
          <cell r="O101">
            <v>45348</v>
          </cell>
          <cell r="P101">
            <v>45385</v>
          </cell>
          <cell r="Q101">
            <v>1</v>
          </cell>
        </row>
        <row r="102">
          <cell r="A102" t="str">
            <v>E23-00471W</v>
          </cell>
          <cell r="C102" t="str">
            <v>E23-00471W</v>
          </cell>
          <cell r="D102" t="str">
            <v>BH11 8AY</v>
          </cell>
          <cell r="G102">
            <v>790.99</v>
          </cell>
          <cell r="H102">
            <v>45348</v>
          </cell>
          <cell r="I102" t="str">
            <v>1. Customer (or family member residing with them) with a diagnosed condition or disability (physical and/or sensory and/or behavioural)</v>
          </cell>
          <cell r="K102" t="str">
            <v xml:space="preserve">Furniture </v>
          </cell>
          <cell r="L102" t="str">
            <v>Appliances</v>
          </cell>
          <cell r="N102" t="str">
            <v>Hardship Grant</v>
          </cell>
          <cell r="O102">
            <v>45348</v>
          </cell>
          <cell r="P102">
            <v>45385</v>
          </cell>
          <cell r="Q102">
            <v>1</v>
          </cell>
        </row>
        <row r="103">
          <cell r="A103" t="str">
            <v>E23-00472W</v>
          </cell>
          <cell r="C103" t="str">
            <v>E23-00472W</v>
          </cell>
          <cell r="D103" t="str">
            <v>RG2 7RP</v>
          </cell>
          <cell r="G103">
            <v>1000</v>
          </cell>
          <cell r="H103">
            <v>45348</v>
          </cell>
          <cell r="I103" t="str">
            <v>1. Customer (or family member residing with them) with a diagnosed condition or disability (physical and/or sensory and/or behavioural)</v>
          </cell>
          <cell r="K103" t="str">
            <v>Utility Vouchers</v>
          </cell>
          <cell r="L103" t="str">
            <v>Food Vouchers</v>
          </cell>
          <cell r="N103" t="str">
            <v>Hardship Grant</v>
          </cell>
          <cell r="O103">
            <v>45348</v>
          </cell>
          <cell r="P103">
            <v>45518</v>
          </cell>
          <cell r="Q103">
            <v>6</v>
          </cell>
        </row>
        <row r="104">
          <cell r="A104" t="str">
            <v>E23-00473W</v>
          </cell>
          <cell r="C104" t="str">
            <v>E23-00473W</v>
          </cell>
          <cell r="D104" t="str">
            <v>MK42 9HJ</v>
          </cell>
          <cell r="G104">
            <v>831</v>
          </cell>
          <cell r="H104">
            <v>45348</v>
          </cell>
          <cell r="I104" t="str">
            <v>3  Customer/family moving from homelessness/supported living into independent living</v>
          </cell>
          <cell r="K104" t="str">
            <v>Appliances</v>
          </cell>
          <cell r="N104" t="str">
            <v>Hardship Grant</v>
          </cell>
          <cell r="O104">
            <v>45348</v>
          </cell>
          <cell r="P104">
            <v>45363</v>
          </cell>
          <cell r="Q104">
            <v>1</v>
          </cell>
        </row>
        <row r="105">
          <cell r="A105" t="str">
            <v>E23-00474W</v>
          </cell>
          <cell r="C105" t="str">
            <v>E23-00474W</v>
          </cell>
          <cell r="D105" t="str">
            <v>BN50 8TQ</v>
          </cell>
          <cell r="G105">
            <v>500</v>
          </cell>
          <cell r="H105">
            <v>45348</v>
          </cell>
          <cell r="I105" t="str">
            <v>4. Customer/family fleeing from a violent or abusive relationship</v>
          </cell>
          <cell r="K105" t="str">
            <v>Food Vouchers</v>
          </cell>
          <cell r="L105" t="str">
            <v>Travel costs</v>
          </cell>
          <cell r="N105" t="str">
            <v>Crisis Grant</v>
          </cell>
          <cell r="O105">
            <v>45348</v>
          </cell>
          <cell r="P105">
            <v>45476</v>
          </cell>
          <cell r="Q105">
            <v>3</v>
          </cell>
        </row>
        <row r="106">
          <cell r="A106" t="str">
            <v>E23-00475W</v>
          </cell>
          <cell r="C106" t="str">
            <v>E23-00475W</v>
          </cell>
          <cell r="D106" t="str">
            <v>BN50 8TQ</v>
          </cell>
          <cell r="G106">
            <v>450</v>
          </cell>
          <cell r="H106">
            <v>45348</v>
          </cell>
          <cell r="I106" t="str">
            <v>4. Customer/family fleeing from a violent or abusive relationship</v>
          </cell>
          <cell r="K106" t="str">
            <v>Food Vouchers</v>
          </cell>
          <cell r="L106" t="str">
            <v>Clothing</v>
          </cell>
          <cell r="M106" t="str">
            <v>Travel costs</v>
          </cell>
          <cell r="N106" t="str">
            <v>Crisis Grant</v>
          </cell>
          <cell r="O106">
            <v>45348</v>
          </cell>
          <cell r="P106">
            <v>45430</v>
          </cell>
          <cell r="Q106">
            <v>2</v>
          </cell>
        </row>
        <row r="107">
          <cell r="A107" t="str">
            <v>E23-00476W</v>
          </cell>
          <cell r="C107" t="str">
            <v>E23-00476W</v>
          </cell>
          <cell r="D107" t="str">
            <v>SO14 3AR</v>
          </cell>
          <cell r="G107">
            <v>1060.27</v>
          </cell>
          <cell r="H107">
            <v>45356</v>
          </cell>
          <cell r="I107" t="str">
            <v>1. Customer (or family member residing with them) with a diagnosed condition or disability (physical and/or sensory and/or behavioural)</v>
          </cell>
          <cell r="K107" t="str">
            <v xml:space="preserve">Furniture </v>
          </cell>
          <cell r="L107" t="str">
            <v>Appliances</v>
          </cell>
          <cell r="M107" t="str">
            <v>Voucher for small household items</v>
          </cell>
          <cell r="N107" t="str">
            <v>Hardship Grant</v>
          </cell>
          <cell r="O107">
            <v>45356</v>
          </cell>
          <cell r="P107">
            <v>45399</v>
          </cell>
          <cell r="Q107">
            <v>1</v>
          </cell>
        </row>
        <row r="108">
          <cell r="A108" t="str">
            <v>E23-00477W</v>
          </cell>
          <cell r="C108" t="str">
            <v>E23-00477W</v>
          </cell>
          <cell r="D108" t="str">
            <v>TA20 1BF</v>
          </cell>
          <cell r="G108">
            <v>841.98</v>
          </cell>
          <cell r="H108">
            <v>45356</v>
          </cell>
          <cell r="I108" t="str">
            <v>1. Customer (or family member residing with them) with a diagnosed condition or disability (physical and/or sensory and/or behavioural)</v>
          </cell>
          <cell r="K108" t="str">
            <v>Appliances</v>
          </cell>
          <cell r="L108" t="str">
            <v>Voucher for small household items</v>
          </cell>
          <cell r="N108" t="str">
            <v>Hardship Grant</v>
          </cell>
          <cell r="O108">
            <v>45356</v>
          </cell>
          <cell r="P108">
            <v>45399</v>
          </cell>
          <cell r="Q108">
            <v>1</v>
          </cell>
        </row>
        <row r="109">
          <cell r="A109" t="str">
            <v>E23-00478W</v>
          </cell>
          <cell r="C109" t="str">
            <v>E23-00478W</v>
          </cell>
          <cell r="D109" t="str">
            <v>HX6 4JW</v>
          </cell>
          <cell r="G109">
            <v>743.86</v>
          </cell>
          <cell r="H109">
            <v>45356</v>
          </cell>
          <cell r="I109" t="str">
            <v>1. Customer (or family member residing with them) with a diagnosed condition or disability (physical and/or sensory and/or behavioural)</v>
          </cell>
          <cell r="K109" t="str">
            <v xml:space="preserve">Furniture </v>
          </cell>
          <cell r="L109" t="str">
            <v>Voucher for small household items</v>
          </cell>
          <cell r="M109" t="str">
            <v>Clothing</v>
          </cell>
          <cell r="N109" t="str">
            <v>Hardship Grant</v>
          </cell>
          <cell r="O109">
            <v>45356</v>
          </cell>
          <cell r="P109">
            <v>45399</v>
          </cell>
          <cell r="Q109">
            <v>1</v>
          </cell>
        </row>
        <row r="110">
          <cell r="A110" t="str">
            <v>E23-00479W</v>
          </cell>
          <cell r="C110" t="str">
            <v>E23-00479W</v>
          </cell>
          <cell r="D110" t="str">
            <v>OX12 8FF</v>
          </cell>
          <cell r="G110">
            <v>483.99</v>
          </cell>
          <cell r="H110">
            <v>45356</v>
          </cell>
          <cell r="I110" t="str">
            <v>1. Customer (or family member residing with them) with a diagnosed condition or disability (physical and/or sensory and/or behavioural)</v>
          </cell>
          <cell r="K110" t="str">
            <v>Appliances</v>
          </cell>
          <cell r="L110" t="str">
            <v>Clothing</v>
          </cell>
          <cell r="N110" t="str">
            <v>Hardship Grant</v>
          </cell>
          <cell r="O110">
            <v>45356</v>
          </cell>
          <cell r="P110">
            <v>45420</v>
          </cell>
          <cell r="Q110">
            <v>2</v>
          </cell>
        </row>
        <row r="111">
          <cell r="A111" t="str">
            <v>E23-00480W</v>
          </cell>
          <cell r="C111" t="str">
            <v>E23-00480W</v>
          </cell>
          <cell r="D111" t="str">
            <v>DT1 1LX</v>
          </cell>
          <cell r="G111">
            <v>582.99</v>
          </cell>
          <cell r="H111">
            <v>45356</v>
          </cell>
          <cell r="I111" t="str">
            <v>1. Customer (or family member residing with them) with a diagnosed condition or disability (physical and/or sensory and/or behavioural)</v>
          </cell>
          <cell r="K111" t="str">
            <v>Appliances</v>
          </cell>
          <cell r="L111" t="str">
            <v>Clothing</v>
          </cell>
          <cell r="M111" t="str">
            <v>Utility Vouchers</v>
          </cell>
          <cell r="N111" t="str">
            <v>Hardship Grant</v>
          </cell>
          <cell r="O111">
            <v>45356</v>
          </cell>
          <cell r="P111">
            <v>45455</v>
          </cell>
          <cell r="Q111">
            <v>2</v>
          </cell>
        </row>
        <row r="112">
          <cell r="A112" t="str">
            <v>E23-00481W</v>
          </cell>
          <cell r="C112" t="str">
            <v>E23-00481W</v>
          </cell>
          <cell r="D112" t="str">
            <v>EX1 3BG</v>
          </cell>
          <cell r="G112">
            <v>867.89</v>
          </cell>
          <cell r="H112">
            <v>45356</v>
          </cell>
          <cell r="I112" t="str">
            <v>3  Customer/family moving from homelessness/supported living into independent living</v>
          </cell>
          <cell r="K112" t="str">
            <v xml:space="preserve">Furniture </v>
          </cell>
          <cell r="L112" t="str">
            <v>Appliances</v>
          </cell>
          <cell r="N112" t="str">
            <v>Hardship Grant</v>
          </cell>
          <cell r="O112">
            <v>45356</v>
          </cell>
          <cell r="P112">
            <v>45399</v>
          </cell>
          <cell r="Q112">
            <v>3</v>
          </cell>
        </row>
        <row r="113">
          <cell r="A113" t="str">
            <v>E23-00482W</v>
          </cell>
          <cell r="C113" t="str">
            <v>E23-00482W</v>
          </cell>
          <cell r="D113" t="str">
            <v>SN3 2FT</v>
          </cell>
          <cell r="G113">
            <v>782.03</v>
          </cell>
          <cell r="H113">
            <v>45356</v>
          </cell>
          <cell r="I113" t="str">
            <v>3  Customer/family moving from homelessness/supported living into independent living</v>
          </cell>
          <cell r="K113" t="str">
            <v>Appliances</v>
          </cell>
          <cell r="L113" t="str">
            <v xml:space="preserve">Furniture </v>
          </cell>
          <cell r="N113" t="str">
            <v>Hardship Grant</v>
          </cell>
          <cell r="O113">
            <v>45356</v>
          </cell>
          <cell r="P113">
            <v>45399</v>
          </cell>
          <cell r="Q113">
            <v>1</v>
          </cell>
        </row>
        <row r="114">
          <cell r="A114" t="str">
            <v>E23-00484W</v>
          </cell>
          <cell r="C114" t="str">
            <v>E23-00484W</v>
          </cell>
          <cell r="D114" t="str">
            <v>NN9 5FG</v>
          </cell>
          <cell r="G114">
            <v>875.21</v>
          </cell>
          <cell r="H114">
            <v>45356</v>
          </cell>
          <cell r="I114" t="str">
            <v>6d. Customer/family under the care of Social Services (Adult or Children’s - FH</v>
          </cell>
          <cell r="K114" t="str">
            <v xml:space="preserve">Furniture </v>
          </cell>
          <cell r="L114" t="str">
            <v>Clothing</v>
          </cell>
          <cell r="M114" t="str">
            <v>Voucher for small household items</v>
          </cell>
          <cell r="N114" t="str">
            <v>Hardship Grant</v>
          </cell>
          <cell r="O114">
            <v>45356</v>
          </cell>
          <cell r="P114">
            <v>45430</v>
          </cell>
          <cell r="Q114">
            <v>1</v>
          </cell>
        </row>
        <row r="115">
          <cell r="A115" t="str">
            <v>E23-00485W</v>
          </cell>
          <cell r="C115" t="str">
            <v>E23-00485W</v>
          </cell>
          <cell r="D115" t="str">
            <v>SP4 7FL</v>
          </cell>
          <cell r="G115">
            <v>3035.83</v>
          </cell>
          <cell r="H115">
            <v>45356</v>
          </cell>
          <cell r="I115" t="str">
            <v>1. Customer (or family member residing with them) with a diagnosed condition or disability (physical and/or sensory and/or behavioural)</v>
          </cell>
          <cell r="K115" t="str">
            <v xml:space="preserve">Furniture </v>
          </cell>
          <cell r="L115" t="str">
            <v>Appliances</v>
          </cell>
          <cell r="N115" t="str">
            <v>Hardship Grant</v>
          </cell>
          <cell r="O115">
            <v>45356</v>
          </cell>
          <cell r="P115">
            <v>45399</v>
          </cell>
          <cell r="Q115">
            <v>2</v>
          </cell>
        </row>
        <row r="116">
          <cell r="A116" t="str">
            <v>E23-00487W</v>
          </cell>
          <cell r="C116" t="str">
            <v>E23-00487W</v>
          </cell>
          <cell r="D116" t="str">
            <v>HR2 6RX</v>
          </cell>
          <cell r="G116">
            <v>820</v>
          </cell>
          <cell r="H116">
            <v>45362</v>
          </cell>
          <cell r="I116" t="str">
            <v>1. Customer (or family member residing with them) with a diagnosed condition or disability (physical and/or sensory and/or behavioural)</v>
          </cell>
          <cell r="K116" t="str">
            <v>Food Vouchers</v>
          </cell>
          <cell r="L116" t="str">
            <v>Utility Vouchers</v>
          </cell>
          <cell r="N116" t="str">
            <v>Hardship Grant</v>
          </cell>
          <cell r="O116">
            <v>45362</v>
          </cell>
          <cell r="P116">
            <v>45430</v>
          </cell>
          <cell r="Q116">
            <v>1</v>
          </cell>
        </row>
        <row r="117">
          <cell r="A117" t="str">
            <v>E23-00488W</v>
          </cell>
          <cell r="C117" t="str">
            <v>E23-00488W</v>
          </cell>
          <cell r="D117" t="str">
            <v>BS23 1PH</v>
          </cell>
          <cell r="G117">
            <v>655.96</v>
          </cell>
          <cell r="H117">
            <v>45362</v>
          </cell>
          <cell r="I117" t="str">
            <v>1. Customer (or family member residing with them) with a diagnosed condition or disability (physical and/or sensory and/or behavioural)</v>
          </cell>
          <cell r="K117" t="str">
            <v>Appliances</v>
          </cell>
          <cell r="N117" t="str">
            <v>Hardship Grant</v>
          </cell>
          <cell r="O117">
            <v>45362</v>
          </cell>
          <cell r="P117">
            <v>45399</v>
          </cell>
          <cell r="Q117">
            <v>2</v>
          </cell>
        </row>
        <row r="118">
          <cell r="A118" t="str">
            <v>E23-00489W</v>
          </cell>
          <cell r="C118" t="str">
            <v>E23-00489W</v>
          </cell>
          <cell r="D118" t="str">
            <v>BS23 3FQ</v>
          </cell>
          <cell r="G118">
            <v>610.02</v>
          </cell>
          <cell r="H118">
            <v>45363</v>
          </cell>
          <cell r="I118" t="str">
            <v>4. Customer/family fleeing from a violent or abusive relationship</v>
          </cell>
          <cell r="K118" t="str">
            <v>Appliances</v>
          </cell>
          <cell r="L118" t="str">
            <v>Clothing</v>
          </cell>
          <cell r="M118" t="str">
            <v xml:space="preserve">Furniture </v>
          </cell>
          <cell r="N118" t="str">
            <v>Hardship Grant</v>
          </cell>
          <cell r="O118">
            <v>45363</v>
          </cell>
          <cell r="P118">
            <v>45399</v>
          </cell>
          <cell r="Q118">
            <v>1</v>
          </cell>
        </row>
        <row r="119">
          <cell r="A119" t="str">
            <v>E23-00490W</v>
          </cell>
          <cell r="C119" t="str">
            <v>E23-00490W</v>
          </cell>
          <cell r="D119" t="str">
            <v>OX12 8FJ</v>
          </cell>
          <cell r="G119">
            <v>2734.8</v>
          </cell>
          <cell r="H119">
            <v>45363</v>
          </cell>
          <cell r="I119" t="str">
            <v>6d. Customer/family under the care of Social Services (Adult or Children’s - FH</v>
          </cell>
          <cell r="K119" t="str">
            <v>Flooring</v>
          </cell>
          <cell r="N119" t="str">
            <v>Flooring Grant</v>
          </cell>
          <cell r="O119">
            <v>45363</v>
          </cell>
          <cell r="P119">
            <v>45440</v>
          </cell>
          <cell r="Q119">
            <v>1</v>
          </cell>
        </row>
        <row r="120">
          <cell r="A120" t="str">
            <v>E23-00491W</v>
          </cell>
          <cell r="C120" t="str">
            <v>E23-00491W</v>
          </cell>
          <cell r="D120" t="str">
            <v>MK42 9LG</v>
          </cell>
          <cell r="G120">
            <v>1454.8</v>
          </cell>
          <cell r="H120">
            <v>45369</v>
          </cell>
          <cell r="I120" t="str">
            <v>4. Customer/family fleeing from a violent or abusive relationship</v>
          </cell>
          <cell r="K120" t="str">
            <v xml:space="preserve">Furniture </v>
          </cell>
          <cell r="L120" t="str">
            <v>Appliances</v>
          </cell>
          <cell r="M120" t="str">
            <v>Voucher for small household items</v>
          </cell>
          <cell r="N120" t="str">
            <v>Hardship Grant</v>
          </cell>
          <cell r="O120">
            <v>45369</v>
          </cell>
          <cell r="P120">
            <v>45408</v>
          </cell>
          <cell r="Q120">
            <v>2</v>
          </cell>
        </row>
        <row r="121">
          <cell r="A121" t="str">
            <v>E23-00492W</v>
          </cell>
          <cell r="C121" t="str">
            <v>E23-00492W</v>
          </cell>
          <cell r="D121" t="str">
            <v>LE5 1GG</v>
          </cell>
          <cell r="G121">
            <v>941.03</v>
          </cell>
          <cell r="H121">
            <v>45363</v>
          </cell>
          <cell r="I121" t="str">
            <v>2. Customer receiving medication and/or therapy for a mental health condition or substance addiction</v>
          </cell>
          <cell r="K121" t="str">
            <v>Food Vouchers</v>
          </cell>
          <cell r="L121" t="str">
            <v>Utility Vouchers</v>
          </cell>
          <cell r="M121" t="str">
            <v xml:space="preserve">Furniture </v>
          </cell>
          <cell r="N121" t="str">
            <v>Hardship Grant</v>
          </cell>
          <cell r="O121">
            <v>45363</v>
          </cell>
          <cell r="P121">
            <v>45420</v>
          </cell>
          <cell r="Q121">
            <v>1</v>
          </cell>
        </row>
        <row r="122">
          <cell r="A122" t="str">
            <v>E23-00493W</v>
          </cell>
          <cell r="C122" t="str">
            <v>E23-00493W</v>
          </cell>
          <cell r="D122" t="str">
            <v>SO15 5BA</v>
          </cell>
          <cell r="G122">
            <v>500</v>
          </cell>
          <cell r="H122">
            <v>45362</v>
          </cell>
          <cell r="I122" t="str">
            <v>4. Customer/family fleeing from a violent or abusive relationship</v>
          </cell>
          <cell r="K122" t="str">
            <v>Food Vouchers</v>
          </cell>
          <cell r="N122" t="str">
            <v>Crisis Grant</v>
          </cell>
          <cell r="O122">
            <v>45362</v>
          </cell>
          <cell r="P122">
            <v>45483</v>
          </cell>
          <cell r="Q122">
            <v>1</v>
          </cell>
        </row>
        <row r="123">
          <cell r="A123" t="str">
            <v>E23-00494W</v>
          </cell>
          <cell r="C123" t="str">
            <v>E23-00494W</v>
          </cell>
          <cell r="D123" t="str">
            <v>SG18 0BP</v>
          </cell>
          <cell r="G123">
            <v>1000</v>
          </cell>
          <cell r="H123">
            <v>45363</v>
          </cell>
          <cell r="I123" t="str">
            <v>2. Customer receiving medication and/or therapy for a mental health condition or substance addiction</v>
          </cell>
          <cell r="J123" t="str">
            <v>4. Customer/family fleeing from a violent or abusive relationship</v>
          </cell>
          <cell r="K123" t="str">
            <v>Utility Vouchers</v>
          </cell>
          <cell r="L123" t="str">
            <v>Food Vouchers</v>
          </cell>
          <cell r="M123" t="str">
            <v>Travel costs</v>
          </cell>
          <cell r="N123" t="str">
            <v>Hardship Grant</v>
          </cell>
          <cell r="O123">
            <v>45363</v>
          </cell>
          <cell r="P123">
            <v>45537</v>
          </cell>
          <cell r="Q123">
            <v>4</v>
          </cell>
        </row>
        <row r="124">
          <cell r="A124" t="str">
            <v>E23-00495W</v>
          </cell>
          <cell r="C124" t="str">
            <v>E23-00495W</v>
          </cell>
          <cell r="D124" t="str">
            <v>SG18 0BP</v>
          </cell>
          <cell r="G124">
            <v>500</v>
          </cell>
          <cell r="H124">
            <v>45363</v>
          </cell>
          <cell r="I124" t="str">
            <v>4. Customer/family fleeing from a violent or abusive relationship</v>
          </cell>
          <cell r="K124" t="str">
            <v>Food Vouchers</v>
          </cell>
          <cell r="L124" t="str">
            <v>Clothing</v>
          </cell>
          <cell r="M124" t="str">
            <v>Travel costs</v>
          </cell>
          <cell r="N124" t="str">
            <v>Crisis Grant</v>
          </cell>
          <cell r="O124">
            <v>45363</v>
          </cell>
          <cell r="P124">
            <v>45420</v>
          </cell>
          <cell r="Q124">
            <v>5</v>
          </cell>
        </row>
        <row r="125">
          <cell r="A125" t="str">
            <v>E23-00496W</v>
          </cell>
          <cell r="C125" t="str">
            <v>E23-00496W</v>
          </cell>
          <cell r="D125" t="str">
            <v>SG18 0BP</v>
          </cell>
          <cell r="G125">
            <v>500</v>
          </cell>
          <cell r="H125">
            <v>45363</v>
          </cell>
          <cell r="I125" t="str">
            <v>4. Customer/family fleeing from a violent or abusive relationship</v>
          </cell>
          <cell r="K125" t="str">
            <v>Food Vouchers</v>
          </cell>
          <cell r="L125" t="str">
            <v>Clothing</v>
          </cell>
          <cell r="M125" t="str">
            <v>Travel costs</v>
          </cell>
          <cell r="N125" t="str">
            <v>Crisis Grant</v>
          </cell>
          <cell r="O125">
            <v>45363</v>
          </cell>
          <cell r="P125">
            <v>45430</v>
          </cell>
          <cell r="Q125">
            <v>1</v>
          </cell>
        </row>
        <row r="126">
          <cell r="A126" t="str">
            <v>E23-00497W</v>
          </cell>
          <cell r="C126" t="str">
            <v>E23-00497W</v>
          </cell>
          <cell r="D126" t="str">
            <v>SO15 5BA</v>
          </cell>
          <cell r="G126">
            <v>500</v>
          </cell>
          <cell r="H126">
            <v>45364</v>
          </cell>
          <cell r="I126" t="str">
            <v>4. Customer/family fleeing from a violent or abusive relationship</v>
          </cell>
          <cell r="K126" t="str">
            <v>Food Vouchers</v>
          </cell>
          <cell r="N126" t="str">
            <v>Crisis Grant</v>
          </cell>
          <cell r="O126">
            <v>45364</v>
          </cell>
          <cell r="P126">
            <v>45604</v>
          </cell>
          <cell r="Q126">
            <v>2</v>
          </cell>
        </row>
        <row r="127">
          <cell r="A127" t="str">
            <v>E23-00498W</v>
          </cell>
          <cell r="C127" t="str">
            <v>E23-00498W</v>
          </cell>
          <cell r="D127" t="str">
            <v>GU21 3RF</v>
          </cell>
          <cell r="G127">
            <v>350</v>
          </cell>
          <cell r="H127">
            <v>45364</v>
          </cell>
          <cell r="I127" t="str">
            <v>1. Customer (or family member residing with them) with a diagnosed condition or disability (physical and/or sensory and/or behavioural)</v>
          </cell>
          <cell r="K127" t="str">
            <v>Food Vouchers</v>
          </cell>
          <cell r="L127" t="str">
            <v>Utility Vouchers</v>
          </cell>
          <cell r="M127" t="str">
            <v>Travel costs</v>
          </cell>
          <cell r="N127" t="str">
            <v>Hardship Grant</v>
          </cell>
          <cell r="O127">
            <v>45364</v>
          </cell>
          <cell r="P127">
            <v>45420</v>
          </cell>
          <cell r="Q127">
            <v>8</v>
          </cell>
        </row>
        <row r="128">
          <cell r="A128" t="str">
            <v>E23-00499W</v>
          </cell>
          <cell r="C128" t="str">
            <v>E23-00499W</v>
          </cell>
          <cell r="D128" t="str">
            <v>MK41 8QW</v>
          </cell>
          <cell r="G128">
            <v>1000</v>
          </cell>
          <cell r="H128">
            <v>45364</v>
          </cell>
          <cell r="I128" t="str">
            <v>1. Customer (or family member residing with them) with a diagnosed condition or disability (physical and/or sensory and/or behavioural)</v>
          </cell>
          <cell r="K128" t="str">
            <v>Food Vouchers</v>
          </cell>
          <cell r="L128" t="str">
            <v>Utility Vouchers</v>
          </cell>
          <cell r="M128" t="str">
            <v>Travel costs</v>
          </cell>
          <cell r="N128" t="str">
            <v>Hardship Grant</v>
          </cell>
          <cell r="O128">
            <v>45364</v>
          </cell>
          <cell r="P128">
            <v>45463</v>
          </cell>
          <cell r="Q128">
            <v>1</v>
          </cell>
        </row>
        <row r="129">
          <cell r="A129" t="str">
            <v>E23-00500W</v>
          </cell>
          <cell r="C129" t="str">
            <v>E23-00500W</v>
          </cell>
          <cell r="D129" t="str">
            <v>BN50 8TQ</v>
          </cell>
          <cell r="G129">
            <v>500</v>
          </cell>
          <cell r="H129">
            <v>45364</v>
          </cell>
          <cell r="I129" t="str">
            <v>4. Customer/family fleeing from a violent or abusive relationship</v>
          </cell>
          <cell r="K129" t="str">
            <v>Food Vouchers</v>
          </cell>
          <cell r="L129" t="str">
            <v>Clothing</v>
          </cell>
          <cell r="M129" t="str">
            <v>Travel costs</v>
          </cell>
          <cell r="N129" t="str">
            <v>Crisis Grant</v>
          </cell>
          <cell r="O129">
            <v>45364</v>
          </cell>
          <cell r="P129">
            <v>45463</v>
          </cell>
          <cell r="Q129">
            <v>3</v>
          </cell>
        </row>
        <row r="130">
          <cell r="A130" t="str">
            <v>E23-00501W</v>
          </cell>
          <cell r="C130" t="str">
            <v>E23-00501W</v>
          </cell>
          <cell r="D130" t="str">
            <v>RG22 4LL</v>
          </cell>
          <cell r="G130">
            <v>540</v>
          </cell>
          <cell r="H130">
            <v>45369</v>
          </cell>
          <cell r="I130" t="str">
            <v>2. Customer receiving medication and/or therapy for a mental health condition or substance addiction</v>
          </cell>
          <cell r="K130" t="str">
            <v>Food Vouchers</v>
          </cell>
          <cell r="L130" t="str">
            <v>Utility Vouchers</v>
          </cell>
          <cell r="N130" t="str">
            <v>Hardship Grant</v>
          </cell>
          <cell r="O130">
            <v>45369</v>
          </cell>
          <cell r="P130">
            <v>45455</v>
          </cell>
          <cell r="Q130">
            <v>3</v>
          </cell>
        </row>
        <row r="131">
          <cell r="A131" t="str">
            <v>E23-00502W</v>
          </cell>
          <cell r="C131" t="str">
            <v>E23-00502W</v>
          </cell>
          <cell r="D131" t="str">
            <v>SN3 4QU</v>
          </cell>
          <cell r="G131">
            <v>987.91</v>
          </cell>
          <cell r="H131">
            <v>45369</v>
          </cell>
          <cell r="I131" t="str">
            <v>1. Customer (or family member residing with them) with a diagnosed condition or disability (physical and/or sensory and/or behavioural)</v>
          </cell>
          <cell r="K131" t="str">
            <v xml:space="preserve">Furniture </v>
          </cell>
          <cell r="L131" t="str">
            <v>Food Vouchers</v>
          </cell>
          <cell r="M131" t="str">
            <v>Voucher for small household items</v>
          </cell>
          <cell r="N131" t="str">
            <v>Hardship Grant</v>
          </cell>
          <cell r="O131">
            <v>45369</v>
          </cell>
          <cell r="P131">
            <v>45469</v>
          </cell>
          <cell r="Q131">
            <v>3</v>
          </cell>
        </row>
        <row r="132">
          <cell r="A132" t="str">
            <v>E23-00503W</v>
          </cell>
          <cell r="C132" t="str">
            <v>E23-00503W</v>
          </cell>
          <cell r="D132" t="str">
            <v>BN22 9NB</v>
          </cell>
          <cell r="G132">
            <v>793.96</v>
          </cell>
          <cell r="H132">
            <v>45369</v>
          </cell>
          <cell r="I132" t="str">
            <v>1. Customer (or family member residing with them) with a diagnosed condition or disability (physical and/or sensory and/or behavioural)</v>
          </cell>
          <cell r="K132" t="str">
            <v>Appliances</v>
          </cell>
          <cell r="L132" t="str">
            <v>Voucher for small household items</v>
          </cell>
          <cell r="N132" t="str">
            <v>Hardship Grant</v>
          </cell>
          <cell r="O132">
            <v>45369</v>
          </cell>
          <cell r="P132">
            <v>45430</v>
          </cell>
          <cell r="Q132">
            <v>2</v>
          </cell>
        </row>
        <row r="133">
          <cell r="A133" t="str">
            <v>E23-00504W</v>
          </cell>
          <cell r="C133" t="str">
            <v>E23-00504W</v>
          </cell>
          <cell r="D133" t="str">
            <v>WR14 2PF</v>
          </cell>
          <cell r="G133">
            <v>987</v>
          </cell>
          <cell r="H133">
            <v>45372</v>
          </cell>
          <cell r="I133" t="str">
            <v>1. Customer (or family member residing with them) with a diagnosed condition or disability (physical and/or sensory and/or behavioural)</v>
          </cell>
          <cell r="K133" t="str">
            <v>Removals</v>
          </cell>
          <cell r="N133" t="str">
            <v>Hardship Grant</v>
          </cell>
          <cell r="O133">
            <v>45372</v>
          </cell>
          <cell r="P133">
            <v>45399</v>
          </cell>
          <cell r="Q133">
            <v>1</v>
          </cell>
        </row>
        <row r="134">
          <cell r="A134" t="str">
            <v>E23-00505W</v>
          </cell>
          <cell r="C134" t="str">
            <v>E23-00505W</v>
          </cell>
          <cell r="D134" t="str">
            <v>HR5 3AA</v>
          </cell>
          <cell r="G134">
            <v>2165.67</v>
          </cell>
          <cell r="H134">
            <v>45373</v>
          </cell>
          <cell r="I134" t="str">
            <v>6d. Customer/family under the care of Social Services (Adult or Children’s - FH</v>
          </cell>
          <cell r="K134" t="str">
            <v>Flooring</v>
          </cell>
          <cell r="N134" t="str">
            <v>Flooring Grant</v>
          </cell>
          <cell r="O134">
            <v>45373</v>
          </cell>
          <cell r="P134">
            <v>45408</v>
          </cell>
          <cell r="Q134">
            <v>1</v>
          </cell>
        </row>
        <row r="135">
          <cell r="A135" t="str">
            <v>E23-00506W</v>
          </cell>
          <cell r="C135" t="str">
            <v>E23-00506W</v>
          </cell>
          <cell r="D135" t="str">
            <v>CV10 9RN</v>
          </cell>
          <cell r="G135">
            <v>842.8</v>
          </cell>
          <cell r="H135">
            <v>45369</v>
          </cell>
          <cell r="I135" t="str">
            <v>3  Customer/family moving from homelessness/supported living into independent living</v>
          </cell>
          <cell r="K135" t="str">
            <v xml:space="preserve">Furniture </v>
          </cell>
          <cell r="L135" t="str">
            <v>Appliances</v>
          </cell>
          <cell r="M135" t="str">
            <v>Voucher for small household items</v>
          </cell>
          <cell r="N135" t="str">
            <v>Hardship Grant</v>
          </cell>
          <cell r="O135">
            <v>45369</v>
          </cell>
          <cell r="P135">
            <v>45440</v>
          </cell>
          <cell r="Q135">
            <v>2</v>
          </cell>
        </row>
        <row r="136">
          <cell r="A136" t="str">
            <v>E23-00507W</v>
          </cell>
          <cell r="C136" t="str">
            <v>E23-00507W</v>
          </cell>
          <cell r="D136" t="str">
            <v>GU11 3NP</v>
          </cell>
          <cell r="G136">
            <v>709.96</v>
          </cell>
          <cell r="H136">
            <v>45369</v>
          </cell>
          <cell r="I136" t="str">
            <v>1. Customer (or family member residing with them) with a diagnosed condition or disability (physical and/or sensory and/or behavioural)</v>
          </cell>
          <cell r="K136" t="str">
            <v>Appliances</v>
          </cell>
          <cell r="N136" t="str">
            <v>Hardship Grant</v>
          </cell>
          <cell r="O136">
            <v>45369</v>
          </cell>
          <cell r="P136">
            <v>45408</v>
          </cell>
          <cell r="Q136">
            <v>2</v>
          </cell>
        </row>
        <row r="137">
          <cell r="A137" t="str">
            <v>E23-00508W</v>
          </cell>
          <cell r="C137" t="str">
            <v>E23-00508W</v>
          </cell>
          <cell r="D137" t="str">
            <v>CV37 7JX</v>
          </cell>
          <cell r="G137">
            <v>1000</v>
          </cell>
          <cell r="H137">
            <v>45442</v>
          </cell>
          <cell r="I137" t="str">
            <v>2. Customer receiving medication and/or therapy for a mental health condition or substance addiction</v>
          </cell>
          <cell r="K137" t="str">
            <v>House Deep Clean</v>
          </cell>
          <cell r="N137" t="str">
            <v>Hardship Grant</v>
          </cell>
          <cell r="O137">
            <v>45442</v>
          </cell>
          <cell r="P137">
            <v>45467</v>
          </cell>
          <cell r="Q137">
            <v>1</v>
          </cell>
        </row>
        <row r="138">
          <cell r="A138" t="str">
            <v>E23-00509W</v>
          </cell>
          <cell r="C138" t="str">
            <v>E23-00509W</v>
          </cell>
          <cell r="D138" t="str">
            <v>SO15 1GG</v>
          </cell>
          <cell r="G138">
            <v>1000</v>
          </cell>
          <cell r="H138">
            <v>45369</v>
          </cell>
          <cell r="I138" t="str">
            <v>1. Customer (or family member residing with them) with a diagnosed condition or disability (physical and/or sensory and/or behavioural)</v>
          </cell>
          <cell r="K138" t="str">
            <v>Food Vouchers</v>
          </cell>
          <cell r="L138" t="str">
            <v>Clothing</v>
          </cell>
          <cell r="N138" t="str">
            <v>Hardship Grant</v>
          </cell>
          <cell r="O138">
            <v>45369</v>
          </cell>
          <cell r="P138">
            <v>45452</v>
          </cell>
          <cell r="Q138">
            <v>3</v>
          </cell>
        </row>
        <row r="139">
          <cell r="A139" t="str">
            <v>E23-00510W</v>
          </cell>
          <cell r="C139" t="str">
            <v>E23-00510W</v>
          </cell>
          <cell r="D139" t="str">
            <v>GL6 7AZ</v>
          </cell>
          <cell r="G139">
            <v>741.6</v>
          </cell>
          <cell r="H139">
            <v>45377</v>
          </cell>
          <cell r="I139" t="str">
            <v>6d. Customer/family under the care of Social Services (Adult or Children’s - FH</v>
          </cell>
          <cell r="K139" t="str">
            <v xml:space="preserve">Furniture </v>
          </cell>
          <cell r="L139" t="str">
            <v>Voucher for small household items</v>
          </cell>
          <cell r="N139" t="str">
            <v>Hardship Grant</v>
          </cell>
          <cell r="O139">
            <v>45377</v>
          </cell>
          <cell r="P139">
            <v>45408</v>
          </cell>
          <cell r="Q139">
            <v>1</v>
          </cell>
        </row>
        <row r="140">
          <cell r="A140" t="str">
            <v>E23-00511W</v>
          </cell>
          <cell r="C140" t="str">
            <v>E23-00511W</v>
          </cell>
          <cell r="D140" t="str">
            <v>HX6 2RZ</v>
          </cell>
          <cell r="G140">
            <v>949.98</v>
          </cell>
          <cell r="H140">
            <v>45376</v>
          </cell>
          <cell r="I140" t="str">
            <v>5. Customer/family having been the victims of a reported crime in their home.</v>
          </cell>
          <cell r="K140" t="str">
            <v>Appliances</v>
          </cell>
          <cell r="L140" t="str">
            <v>Food Vouchers</v>
          </cell>
          <cell r="M140" t="str">
            <v>Utility Vouchers</v>
          </cell>
          <cell r="N140" t="str">
            <v>Hardship Grant</v>
          </cell>
          <cell r="O140">
            <v>45376</v>
          </cell>
          <cell r="P140">
            <v>45420</v>
          </cell>
          <cell r="Q140">
            <v>2</v>
          </cell>
        </row>
        <row r="141">
          <cell r="A141" t="str">
            <v>E23-00512W</v>
          </cell>
          <cell r="C141" t="str">
            <v>E23-00512W</v>
          </cell>
          <cell r="D141" t="str">
            <v>SN10 1NF</v>
          </cell>
          <cell r="G141">
            <v>500</v>
          </cell>
          <cell r="H141">
            <v>45372</v>
          </cell>
          <cell r="I141" t="str">
            <v>4. Customer/family fleeing from a violent or abusive relationship</v>
          </cell>
          <cell r="K141" t="str">
            <v>Food Vouchers</v>
          </cell>
          <cell r="L141" t="str">
            <v>Appliances</v>
          </cell>
          <cell r="N141" t="str">
            <v>Crisis Grant</v>
          </cell>
          <cell r="O141">
            <v>45372</v>
          </cell>
          <cell r="P141">
            <v>45420</v>
          </cell>
          <cell r="Q141">
            <v>2</v>
          </cell>
        </row>
        <row r="142">
          <cell r="A142" t="str">
            <v>E23-00513W</v>
          </cell>
          <cell r="C142" t="str">
            <v>E23-00513W</v>
          </cell>
          <cell r="D142" t="str">
            <v>SN3 2RJ</v>
          </cell>
          <cell r="G142">
            <v>907.38</v>
          </cell>
          <cell r="H142">
            <v>45376</v>
          </cell>
          <cell r="I142" t="str">
            <v>7. Customer where there is a child/ren in receipt of means-tested free school meals</v>
          </cell>
          <cell r="K142" t="str">
            <v xml:space="preserve">Furniture </v>
          </cell>
          <cell r="N142" t="str">
            <v>Hardship Grant</v>
          </cell>
          <cell r="O142">
            <v>45376</v>
          </cell>
          <cell r="P142">
            <v>45385</v>
          </cell>
          <cell r="Q142">
            <v>1</v>
          </cell>
        </row>
        <row r="143">
          <cell r="A143" t="str">
            <v>E23-00514W</v>
          </cell>
          <cell r="C143" t="str">
            <v>E23-00514W</v>
          </cell>
          <cell r="D143" t="str">
            <v>SN1 4AP</v>
          </cell>
          <cell r="G143">
            <v>694.98</v>
          </cell>
          <cell r="H143">
            <v>45373</v>
          </cell>
          <cell r="I143" t="str">
            <v>2. Customer receiving medication and/or therapy for a mental health condition or substance addiction</v>
          </cell>
          <cell r="K143" t="str">
            <v>Food Vouchers</v>
          </cell>
          <cell r="N143" t="str">
            <v>Hardship Grant</v>
          </cell>
          <cell r="O143">
            <v>45373</v>
          </cell>
          <cell r="P143">
            <v>45525</v>
          </cell>
          <cell r="Q143">
            <v>5</v>
          </cell>
        </row>
        <row r="144">
          <cell r="A144" t="str">
            <v>E23-00515W</v>
          </cell>
          <cell r="C144" t="str">
            <v>E23-00515W</v>
          </cell>
          <cell r="D144" t="str">
            <v>LE11 5XB</v>
          </cell>
          <cell r="G144">
            <v>902.02</v>
          </cell>
          <cell r="H144">
            <v>45376</v>
          </cell>
          <cell r="I144" t="str">
            <v>1. Customer (or family member residing with them) with a diagnosed condition or disability (physical and/or sensory and/or behavioural)</v>
          </cell>
          <cell r="K144" t="str">
            <v xml:space="preserve">Furniture </v>
          </cell>
          <cell r="L144" t="str">
            <v>Appliances</v>
          </cell>
          <cell r="M144" t="str">
            <v>Voucher for small household items</v>
          </cell>
          <cell r="N144" t="str">
            <v>Hardship Grant</v>
          </cell>
          <cell r="O144">
            <v>45376</v>
          </cell>
          <cell r="P144">
            <v>45408</v>
          </cell>
          <cell r="Q144">
            <v>1</v>
          </cell>
        </row>
        <row r="145">
          <cell r="A145" t="str">
            <v>E23-00516W</v>
          </cell>
          <cell r="C145" t="str">
            <v>E23-00516W</v>
          </cell>
          <cell r="D145" t="str">
            <v>HR6 8EJ</v>
          </cell>
          <cell r="G145">
            <v>884.61</v>
          </cell>
          <cell r="H145">
            <v>45376</v>
          </cell>
          <cell r="I145" t="str">
            <v>1. Customer (or family member residing with them) with a diagnosed condition or disability (physical and/or sensory and/or behavioural)</v>
          </cell>
          <cell r="K145" t="str">
            <v>Appliances</v>
          </cell>
          <cell r="L145" t="str">
            <v xml:space="preserve">Furniture </v>
          </cell>
          <cell r="N145" t="str">
            <v>Hardship Grant</v>
          </cell>
          <cell r="O145">
            <v>45376</v>
          </cell>
          <cell r="P145">
            <v>45399</v>
          </cell>
          <cell r="Q145">
            <v>1</v>
          </cell>
        </row>
        <row r="146">
          <cell r="A146" t="str">
            <v>E23-00517W</v>
          </cell>
          <cell r="C146" t="str">
            <v>E23-00517W</v>
          </cell>
          <cell r="D146" t="str">
            <v>B49 5FL</v>
          </cell>
          <cell r="G146">
            <v>990</v>
          </cell>
          <cell r="H146">
            <v>45377</v>
          </cell>
          <cell r="I146" t="str">
            <v>1. Customer (or family member residing with them) with a diagnosed condition or disability (physical and/or sensory and/or behavioural)</v>
          </cell>
          <cell r="K146" t="str">
            <v>Flooring</v>
          </cell>
          <cell r="N146" t="str">
            <v>Flooring Grant</v>
          </cell>
          <cell r="O146">
            <v>45377</v>
          </cell>
          <cell r="P146">
            <v>45408</v>
          </cell>
          <cell r="Q146">
            <v>1</v>
          </cell>
        </row>
        <row r="147">
          <cell r="A147" t="str">
            <v>E23-00518W</v>
          </cell>
          <cell r="C147" t="str">
            <v>E23-00518W</v>
          </cell>
          <cell r="D147" t="str">
            <v>WR2 5UT</v>
          </cell>
          <cell r="G147">
            <v>988.34</v>
          </cell>
          <cell r="H147">
            <v>45376</v>
          </cell>
          <cell r="I147" t="str">
            <v>1. Customer (or family member residing with them) with a diagnosed condition or disability (physical and/or sensory and/or behavioural)</v>
          </cell>
          <cell r="J147" t="str">
            <v>2. Customer receiving medication and/or therapy for a mental health condition or substance addiction</v>
          </cell>
          <cell r="K147" t="str">
            <v>Appliances</v>
          </cell>
          <cell r="L147" t="str">
            <v xml:space="preserve">Furniture </v>
          </cell>
          <cell r="M147" t="str">
            <v>Food Vouchers</v>
          </cell>
          <cell r="N147" t="str">
            <v>Hardship Grant</v>
          </cell>
          <cell r="O147">
            <v>45376</v>
          </cell>
          <cell r="P147">
            <v>45450</v>
          </cell>
          <cell r="Q147">
            <v>2</v>
          </cell>
        </row>
        <row r="148">
          <cell r="A148" t="str">
            <v>E23-00519W</v>
          </cell>
          <cell r="C148" t="str">
            <v>E23-00519W</v>
          </cell>
          <cell r="D148" t="str">
            <v>MK42 9DW</v>
          </cell>
          <cell r="G148">
            <v>990</v>
          </cell>
          <cell r="H148">
            <v>45376</v>
          </cell>
          <cell r="I148" t="str">
            <v>1. Customer (or family member residing with them) with a diagnosed condition or disability (physical and/or sensory and/or behavioural)</v>
          </cell>
          <cell r="K148" t="str">
            <v>Food Vouchers</v>
          </cell>
          <cell r="L148" t="str">
            <v>Utility Vouchers</v>
          </cell>
          <cell r="N148" t="str">
            <v>Hardship Grant</v>
          </cell>
          <cell r="O148">
            <v>45376</v>
          </cell>
          <cell r="P148">
            <v>45455</v>
          </cell>
          <cell r="Q148">
            <v>3</v>
          </cell>
        </row>
        <row r="149">
          <cell r="A149" t="str">
            <v>E23-00520W</v>
          </cell>
          <cell r="C149" t="str">
            <v>E23-00520W</v>
          </cell>
          <cell r="D149" t="str">
            <v>MK43 8FG</v>
          </cell>
          <cell r="G149">
            <v>863.33</v>
          </cell>
          <cell r="H149">
            <v>45376</v>
          </cell>
          <cell r="I149" t="str">
            <v>3  Customer/family moving from homelessness/supported living into independent living</v>
          </cell>
          <cell r="K149" t="str">
            <v xml:space="preserve">Furniture </v>
          </cell>
          <cell r="L149" t="str">
            <v>Appliances</v>
          </cell>
          <cell r="N149" t="str">
            <v>Hardship Grant</v>
          </cell>
          <cell r="O149">
            <v>45376</v>
          </cell>
          <cell r="P149">
            <v>45399</v>
          </cell>
          <cell r="Q149">
            <v>1</v>
          </cell>
        </row>
        <row r="150">
          <cell r="A150" t="str">
            <v>E23-00521W</v>
          </cell>
          <cell r="C150" t="str">
            <v>E23-00521W</v>
          </cell>
          <cell r="D150" t="str">
            <v>MK40 4FY</v>
          </cell>
          <cell r="G150">
            <v>1030.6400000000001</v>
          </cell>
          <cell r="H150">
            <v>45376</v>
          </cell>
          <cell r="I150" t="str">
            <v>4. Customer/family fleeing from a violent or abusive relationship</v>
          </cell>
          <cell r="K150" t="str">
            <v xml:space="preserve">Furniture </v>
          </cell>
          <cell r="L150" t="str">
            <v>Appliances</v>
          </cell>
          <cell r="M150" t="str">
            <v>Voucher for small household items</v>
          </cell>
          <cell r="N150" t="str">
            <v>Hardship Grant</v>
          </cell>
          <cell r="O150">
            <v>45376</v>
          </cell>
          <cell r="P150">
            <v>45430</v>
          </cell>
          <cell r="Q150">
            <v>2</v>
          </cell>
        </row>
        <row r="151">
          <cell r="A151" t="str">
            <v>E23-00522W</v>
          </cell>
          <cell r="C151" t="str">
            <v>E23-00522W</v>
          </cell>
          <cell r="D151" t="str">
            <v>DT1 1EY</v>
          </cell>
          <cell r="G151">
            <v>904.97</v>
          </cell>
          <cell r="H151">
            <v>45390</v>
          </cell>
          <cell r="I151" t="str">
            <v>3  Customer/family moving from homelessness/supported living into independent living</v>
          </cell>
          <cell r="K151" t="str">
            <v>Appliances</v>
          </cell>
          <cell r="N151" t="str">
            <v>Hardship Grant</v>
          </cell>
          <cell r="O151">
            <v>45390</v>
          </cell>
          <cell r="P151">
            <v>45491</v>
          </cell>
          <cell r="Q151">
            <v>3</v>
          </cell>
        </row>
        <row r="152">
          <cell r="A152" t="str">
            <v>E23-00524W</v>
          </cell>
          <cell r="C152" t="str">
            <v>E23-00524W</v>
          </cell>
          <cell r="D152" t="str">
            <v>BH9 2EL</v>
          </cell>
          <cell r="G152">
            <v>920.2</v>
          </cell>
          <cell r="H152">
            <v>45390</v>
          </cell>
          <cell r="I152" t="str">
            <v>3  Customer/family moving from homelessness/supported living into independent living</v>
          </cell>
          <cell r="K152" t="str">
            <v>Appliances</v>
          </cell>
          <cell r="N152" t="str">
            <v>Hardship Grant</v>
          </cell>
          <cell r="O152">
            <v>45390</v>
          </cell>
          <cell r="P152">
            <v>45408</v>
          </cell>
          <cell r="Q152">
            <v>1</v>
          </cell>
        </row>
        <row r="153">
          <cell r="A153" t="str">
            <v>E23-00525W</v>
          </cell>
          <cell r="C153" t="str">
            <v>E23-00525W</v>
          </cell>
          <cell r="D153" t="str">
            <v>SO15 5BA</v>
          </cell>
          <cell r="G153">
            <v>500</v>
          </cell>
          <cell r="H153">
            <v>45377</v>
          </cell>
          <cell r="I153" t="str">
            <v>4. Customer/family fleeing from a violent or abusive relationship</v>
          </cell>
          <cell r="K153" t="str">
            <v>Food Vouchers</v>
          </cell>
          <cell r="L153" t="str">
            <v>Clothing</v>
          </cell>
          <cell r="M153" t="str">
            <v>Travel costs</v>
          </cell>
          <cell r="N153" t="str">
            <v>Crisis Grant</v>
          </cell>
          <cell r="O153">
            <v>45377</v>
          </cell>
          <cell r="P153">
            <v>45467</v>
          </cell>
          <cell r="Q153">
            <v>3</v>
          </cell>
        </row>
        <row r="154">
          <cell r="A154" t="str">
            <v>E23-00526W</v>
          </cell>
          <cell r="C154" t="str">
            <v>E23-00526W</v>
          </cell>
          <cell r="D154" t="str">
            <v>LU3 1JT</v>
          </cell>
          <cell r="G154">
            <v>710.99</v>
          </cell>
          <cell r="H154">
            <v>45386</v>
          </cell>
          <cell r="I154" t="str">
            <v>1. Customer (or family member residing with them) with a diagnosed condition or disability (physical and/or sensory and/or behavioural)</v>
          </cell>
          <cell r="K154" t="str">
            <v>Appliances</v>
          </cell>
          <cell r="L154" t="str">
            <v>Food Vouchers</v>
          </cell>
          <cell r="N154" t="str">
            <v>Hardship Grant</v>
          </cell>
          <cell r="O154">
            <v>45386</v>
          </cell>
          <cell r="P154">
            <v>45456</v>
          </cell>
          <cell r="Q154">
            <v>2</v>
          </cell>
        </row>
        <row r="155">
          <cell r="A155" t="str">
            <v>E23-00527W</v>
          </cell>
          <cell r="C155" t="str">
            <v>E23-00527W</v>
          </cell>
          <cell r="D155" t="str">
            <v>BH4 8DR</v>
          </cell>
          <cell r="G155">
            <v>960</v>
          </cell>
          <cell r="H155">
            <v>45394</v>
          </cell>
          <cell r="I155" t="str">
            <v>8. Customer is in financial hardship and their household meets one of two criteria</v>
          </cell>
          <cell r="K155" t="str">
            <v>Food Vouchers</v>
          </cell>
          <cell r="L155" t="str">
            <v>Utility Vouchers</v>
          </cell>
          <cell r="M155" t="str">
            <v>Clothing</v>
          </cell>
          <cell r="N155" t="str">
            <v>Hardship Grant</v>
          </cell>
          <cell r="O155">
            <v>45394</v>
          </cell>
          <cell r="P155">
            <v>45518</v>
          </cell>
          <cell r="Q155">
            <v>4</v>
          </cell>
        </row>
        <row r="156">
          <cell r="A156" t="str">
            <v>E23-00529W</v>
          </cell>
          <cell r="C156" t="str">
            <v>E23-00529W</v>
          </cell>
          <cell r="D156" t="str">
            <v>LE19 4DX</v>
          </cell>
          <cell r="G156">
            <v>859.41</v>
          </cell>
          <cell r="H156">
            <v>45385</v>
          </cell>
          <cell r="I156" t="str">
            <v>8. Customer is in financial hardship and their household meets one of two criteria</v>
          </cell>
          <cell r="K156" t="str">
            <v xml:space="preserve">Furniture </v>
          </cell>
          <cell r="N156" t="str">
            <v>Hardship Grant</v>
          </cell>
          <cell r="O156">
            <v>45385</v>
          </cell>
          <cell r="P156">
            <v>45399</v>
          </cell>
          <cell r="Q156">
            <v>0</v>
          </cell>
        </row>
        <row r="157">
          <cell r="A157" t="str">
            <v>E23-00530W</v>
          </cell>
          <cell r="C157" t="str">
            <v>E23-00530W</v>
          </cell>
          <cell r="D157" t="str">
            <v>LS16 8FU</v>
          </cell>
          <cell r="G157">
            <v>970.94</v>
          </cell>
          <cell r="H157">
            <v>45391</v>
          </cell>
          <cell r="I157" t="str">
            <v>1. Customer (or family member residing with them) with a diagnosed condition or disability (physical and/or sensory and/or behavioural)</v>
          </cell>
          <cell r="K157" t="str">
            <v>Utility Vouchers</v>
          </cell>
          <cell r="L157" t="str">
            <v>Food Vouchers</v>
          </cell>
          <cell r="N157" t="str">
            <v>Hardship Grant</v>
          </cell>
          <cell r="O157">
            <v>45391</v>
          </cell>
          <cell r="P157">
            <v>45476</v>
          </cell>
          <cell r="Q157">
            <v>3</v>
          </cell>
        </row>
        <row r="158">
          <cell r="A158" t="str">
            <v>E23-00531W</v>
          </cell>
          <cell r="C158" t="str">
            <v>E23-00531W</v>
          </cell>
          <cell r="D158" t="str">
            <v>DT2 9HW</v>
          </cell>
          <cell r="G158">
            <v>654.75</v>
          </cell>
          <cell r="H158">
            <v>45385</v>
          </cell>
          <cell r="I158" t="str">
            <v>2. Customer receiving medication and/or therapy for a mental health condition or substance addiction</v>
          </cell>
          <cell r="K158" t="str">
            <v xml:space="preserve">Furniture </v>
          </cell>
          <cell r="L158" t="str">
            <v>Food Vouchers</v>
          </cell>
          <cell r="N158" t="str">
            <v>Hardship Grant</v>
          </cell>
          <cell r="O158">
            <v>45385</v>
          </cell>
          <cell r="P158">
            <v>45420</v>
          </cell>
          <cell r="Q158">
            <v>1</v>
          </cell>
        </row>
        <row r="159">
          <cell r="A159" t="str">
            <v>E23-00532W</v>
          </cell>
          <cell r="C159" t="str">
            <v>E23-00532W</v>
          </cell>
          <cell r="D159" t="str">
            <v>SG18 0AQ</v>
          </cell>
          <cell r="G159">
            <v>758.51</v>
          </cell>
          <cell r="H159">
            <v>45385</v>
          </cell>
          <cell r="I159" t="str">
            <v>1. Customer (or family member residing with them) with a diagnosed condition or disability (physical and/or sensory and/or behavioural)</v>
          </cell>
          <cell r="K159" t="str">
            <v xml:space="preserve">Furniture </v>
          </cell>
          <cell r="L159" t="str">
            <v>Voucher for small household items</v>
          </cell>
          <cell r="N159" t="str">
            <v>Hardship Grant</v>
          </cell>
          <cell r="O159">
            <v>45385</v>
          </cell>
          <cell r="P159">
            <v>45452</v>
          </cell>
          <cell r="Q159">
            <v>2</v>
          </cell>
        </row>
        <row r="160">
          <cell r="A160" t="str">
            <v>E23-00533W</v>
          </cell>
          <cell r="C160" t="str">
            <v>E23-00533W</v>
          </cell>
          <cell r="D160" t="str">
            <v>BN21 1LY</v>
          </cell>
          <cell r="G160">
            <v>853.24</v>
          </cell>
          <cell r="H160">
            <v>45385</v>
          </cell>
          <cell r="I160" t="str">
            <v>1. Customer (or family member residing with them) with a diagnosed condition or disability (physical and/or sensory and/or behavioural)</v>
          </cell>
          <cell r="K160" t="str">
            <v>Appliances</v>
          </cell>
          <cell r="L160" t="str">
            <v xml:space="preserve">Furniture </v>
          </cell>
          <cell r="N160" t="str">
            <v>Hardship Grant</v>
          </cell>
          <cell r="O160">
            <v>45385</v>
          </cell>
          <cell r="P160">
            <v>45412</v>
          </cell>
          <cell r="Q160">
            <v>1</v>
          </cell>
        </row>
        <row r="161">
          <cell r="A161" t="str">
            <v>E23-00534W</v>
          </cell>
          <cell r="C161" t="str">
            <v>E23-00534W</v>
          </cell>
          <cell r="D161" t="str">
            <v>BA20 1FG</v>
          </cell>
          <cell r="G161">
            <v>960</v>
          </cell>
          <cell r="H161">
            <v>45385</v>
          </cell>
          <cell r="I161" t="str">
            <v>2. Customer receiving medication and/or therapy for a mental health condition or substance addiction</v>
          </cell>
          <cell r="K161" t="str">
            <v>Food Vouchers</v>
          </cell>
          <cell r="L161" t="str">
            <v>Utility Vouchers</v>
          </cell>
          <cell r="N161" t="str">
            <v>Hardship Grant</v>
          </cell>
          <cell r="O161">
            <v>45385</v>
          </cell>
          <cell r="P161">
            <v>45518</v>
          </cell>
          <cell r="Q161">
            <v>1</v>
          </cell>
        </row>
        <row r="162">
          <cell r="A162" t="str">
            <v>E23-00535W</v>
          </cell>
          <cell r="C162" t="str">
            <v>E23-00535W</v>
          </cell>
          <cell r="D162" t="str">
            <v>SN7 8PH</v>
          </cell>
          <cell r="G162">
            <v>952.5</v>
          </cell>
          <cell r="H162">
            <v>45391</v>
          </cell>
          <cell r="I162" t="str">
            <v>1. Customer (or family member residing with them) with a diagnosed condition or disability (physical and/or sensory and/or behavioural)</v>
          </cell>
          <cell r="K162" t="str">
            <v>Utility Vouchers</v>
          </cell>
          <cell r="L162" t="str">
            <v>Travel costs</v>
          </cell>
          <cell r="M162" t="str">
            <v>Food Vouchers</v>
          </cell>
          <cell r="N162" t="str">
            <v>Hardship Grant</v>
          </cell>
          <cell r="O162">
            <v>45391</v>
          </cell>
          <cell r="P162">
            <v>45518</v>
          </cell>
          <cell r="Q162">
            <v>4</v>
          </cell>
        </row>
        <row r="163">
          <cell r="A163" t="str">
            <v>E23-00536W</v>
          </cell>
          <cell r="C163" t="str">
            <v>E23-00536W</v>
          </cell>
          <cell r="D163" t="str">
            <v>SG18 0BP</v>
          </cell>
          <cell r="G163">
            <v>899.97</v>
          </cell>
          <cell r="H163">
            <v>45385</v>
          </cell>
          <cell r="I163" t="str">
            <v>3  Customer/family moving from homelessness/supported living into independent living</v>
          </cell>
          <cell r="K163" t="str">
            <v>Appliances</v>
          </cell>
          <cell r="L163" t="str">
            <v>Voucher for small household items</v>
          </cell>
          <cell r="N163" t="str">
            <v>Hardship Grant</v>
          </cell>
          <cell r="O163">
            <v>45385</v>
          </cell>
          <cell r="P163">
            <v>45450</v>
          </cell>
          <cell r="Q163">
            <v>4</v>
          </cell>
        </row>
        <row r="164">
          <cell r="A164" t="str">
            <v>E23-00538W</v>
          </cell>
          <cell r="C164" t="str">
            <v>E23-00538W</v>
          </cell>
          <cell r="D164" t="str">
            <v>SN2 5NZ</v>
          </cell>
          <cell r="G164">
            <v>980</v>
          </cell>
          <cell r="H164">
            <v>45386</v>
          </cell>
          <cell r="I164" t="str">
            <v>1. Customer (or family member residing with them) with a diagnosed condition or disability (physical and/or sensory and/or behavioural)</v>
          </cell>
          <cell r="K164" t="str">
            <v>Food Vouchers</v>
          </cell>
          <cell r="N164" t="str">
            <v>Hardship Grant</v>
          </cell>
          <cell r="O164">
            <v>45386</v>
          </cell>
          <cell r="P164">
            <v>45540</v>
          </cell>
          <cell r="Q164">
            <v>2</v>
          </cell>
        </row>
        <row r="165">
          <cell r="A165" t="str">
            <v>E23-00539W</v>
          </cell>
          <cell r="C165" t="str">
            <v>E23-00539W</v>
          </cell>
          <cell r="D165" t="str">
            <v>BN26 6FN</v>
          </cell>
          <cell r="G165">
            <v>926</v>
          </cell>
          <cell r="H165">
            <v>45399</v>
          </cell>
          <cell r="I165" t="str">
            <v>1. Customer (or family member residing with them) with a diagnosed condition or disability (physical and/or sensory and/or behavioural)</v>
          </cell>
          <cell r="K165" t="str">
            <v>Utility Vouchers</v>
          </cell>
          <cell r="L165" t="str">
            <v>Food Vouchers</v>
          </cell>
          <cell r="M165" t="str">
            <v>Clothing</v>
          </cell>
          <cell r="N165" t="str">
            <v>Hardship Grant</v>
          </cell>
          <cell r="O165">
            <v>45399</v>
          </cell>
          <cell r="P165">
            <v>45538</v>
          </cell>
          <cell r="Q165">
            <v>4</v>
          </cell>
        </row>
        <row r="166">
          <cell r="A166" t="str">
            <v>E23-00540W</v>
          </cell>
          <cell r="C166" t="str">
            <v>E23-00540W</v>
          </cell>
          <cell r="D166" t="str">
            <v>TW20 9HR</v>
          </cell>
          <cell r="G166">
            <v>819.47</v>
          </cell>
          <cell r="H166">
            <v>45386</v>
          </cell>
          <cell r="I166" t="str">
            <v>6a. Customer/family under the care of Social Services (Adult or Children’s) - MH</v>
          </cell>
          <cell r="K166" t="str">
            <v xml:space="preserve">Furniture </v>
          </cell>
          <cell r="L166" t="str">
            <v>House Deep Clean</v>
          </cell>
          <cell r="N166" t="str">
            <v>Hardship Grant</v>
          </cell>
          <cell r="O166">
            <v>45386</v>
          </cell>
          <cell r="P166">
            <v>45408</v>
          </cell>
          <cell r="Q166">
            <v>1</v>
          </cell>
        </row>
        <row r="167">
          <cell r="A167" t="str">
            <v>E23-00541W</v>
          </cell>
          <cell r="C167" t="str">
            <v>E23-00541W</v>
          </cell>
          <cell r="D167" t="str">
            <v>SG17 5UD</v>
          </cell>
          <cell r="G167">
            <v>961.8</v>
          </cell>
          <cell r="H167">
            <v>45387</v>
          </cell>
          <cell r="I167" t="str">
            <v>3  Customer/family moving from homelessness/supported living into independent living</v>
          </cell>
          <cell r="K167" t="str">
            <v xml:space="preserve">Furniture </v>
          </cell>
          <cell r="L167" t="str">
            <v>Appliances</v>
          </cell>
          <cell r="M167" t="str">
            <v>Utility Vouchers</v>
          </cell>
          <cell r="N167" t="str">
            <v>Hardship Grant</v>
          </cell>
          <cell r="O167">
            <v>45387</v>
          </cell>
          <cell r="P167">
            <v>45456</v>
          </cell>
          <cell r="Q167">
            <v>2</v>
          </cell>
        </row>
        <row r="168">
          <cell r="A168" t="str">
            <v>E23-00542W</v>
          </cell>
          <cell r="C168" t="str">
            <v>E23-00542W</v>
          </cell>
          <cell r="D168" t="str">
            <v>CV34 5FX</v>
          </cell>
          <cell r="G168">
            <v>877.57</v>
          </cell>
          <cell r="H168">
            <v>45394</v>
          </cell>
          <cell r="I168" t="str">
            <v>2. Customer receiving medication and/or therapy for a mental health condition or substance addiction</v>
          </cell>
          <cell r="K168" t="str">
            <v>Appliances</v>
          </cell>
          <cell r="L168" t="str">
            <v xml:space="preserve">Furniture </v>
          </cell>
          <cell r="M168" t="str">
            <v>Voucher for small household items</v>
          </cell>
          <cell r="N168" t="str">
            <v>Hardship Grant</v>
          </cell>
          <cell r="O168">
            <v>45394</v>
          </cell>
          <cell r="P168">
            <v>45430</v>
          </cell>
          <cell r="Q168">
            <v>1</v>
          </cell>
        </row>
        <row r="169">
          <cell r="A169" t="str">
            <v>E23-00543W</v>
          </cell>
          <cell r="C169" t="str">
            <v>E23-00543W</v>
          </cell>
          <cell r="D169" t="str">
            <v>MK1 1NG</v>
          </cell>
          <cell r="G169">
            <v>572.6</v>
          </cell>
          <cell r="H169">
            <v>45391</v>
          </cell>
          <cell r="I169" t="str">
            <v>3  Customer/family moving from homelessness/supported living into independent living</v>
          </cell>
          <cell r="K169" t="str">
            <v xml:space="preserve">Furniture </v>
          </cell>
          <cell r="L169" t="str">
            <v>Appliances</v>
          </cell>
          <cell r="N169" t="str">
            <v>Hardship Grant</v>
          </cell>
          <cell r="O169">
            <v>45391</v>
          </cell>
          <cell r="P169">
            <v>45408</v>
          </cell>
          <cell r="Q169">
            <v>1</v>
          </cell>
        </row>
        <row r="170">
          <cell r="A170" t="str">
            <v>E23-00544W</v>
          </cell>
          <cell r="C170" t="str">
            <v>E23-00544W</v>
          </cell>
          <cell r="D170" t="str">
            <v>BS27 3FF</v>
          </cell>
          <cell r="G170">
            <v>1011.98</v>
          </cell>
          <cell r="H170">
            <v>45391</v>
          </cell>
          <cell r="I170" t="str">
            <v>7. Customer where there is a child/ren in receipt of means-tested free school meals</v>
          </cell>
          <cell r="K170" t="str">
            <v>Appliances</v>
          </cell>
          <cell r="L170" t="str">
            <v>Food Vouchers</v>
          </cell>
          <cell r="M170" t="str">
            <v>Utility Vouchers</v>
          </cell>
          <cell r="N170" t="str">
            <v>Hardship Grant</v>
          </cell>
          <cell r="O170">
            <v>45391</v>
          </cell>
          <cell r="P170">
            <v>45455</v>
          </cell>
          <cell r="Q170">
            <v>2</v>
          </cell>
        </row>
        <row r="171">
          <cell r="A171" t="str">
            <v>E23-00545W</v>
          </cell>
          <cell r="C171" t="str">
            <v>E23-00545W</v>
          </cell>
          <cell r="D171" t="str">
            <v>DT9 5AE</v>
          </cell>
          <cell r="G171">
            <v>728.61</v>
          </cell>
          <cell r="H171">
            <v>45391</v>
          </cell>
          <cell r="I171" t="str">
            <v>4. Customer/family fleeing from a violent or abusive relationship</v>
          </cell>
          <cell r="J171" t="str">
            <v>5. Customer/family having been the victims of a reported crime in their home.</v>
          </cell>
          <cell r="K171" t="str">
            <v xml:space="preserve">Furniture </v>
          </cell>
          <cell r="L171" t="str">
            <v>Food Vouchers</v>
          </cell>
          <cell r="N171" t="str">
            <v>Hardship Grant</v>
          </cell>
          <cell r="O171">
            <v>45391</v>
          </cell>
          <cell r="P171">
            <v>45441</v>
          </cell>
          <cell r="Q171">
            <v>1</v>
          </cell>
        </row>
        <row r="172">
          <cell r="A172" t="str">
            <v>E23-00546W</v>
          </cell>
          <cell r="C172" t="str">
            <v>E23-00546W</v>
          </cell>
          <cell r="D172" t="str">
            <v>SN6 7NJ</v>
          </cell>
          <cell r="G172">
            <v>929.98</v>
          </cell>
          <cell r="H172">
            <v>45391</v>
          </cell>
          <cell r="I172" t="str">
            <v>1. Customer (or family member residing with them) with a diagnosed condition or disability (physical and/or sensory and/or behavioural)</v>
          </cell>
          <cell r="K172" t="str">
            <v>Appliances</v>
          </cell>
          <cell r="L172" t="str">
            <v>Food Vouchers</v>
          </cell>
          <cell r="N172" t="str">
            <v>Hardship Grant</v>
          </cell>
          <cell r="O172">
            <v>45391</v>
          </cell>
          <cell r="P172">
            <v>45394</v>
          </cell>
          <cell r="Q172">
            <v>1</v>
          </cell>
        </row>
        <row r="173">
          <cell r="A173" t="str">
            <v>E23-00547W</v>
          </cell>
          <cell r="C173" t="str">
            <v>E23-00547W</v>
          </cell>
          <cell r="D173" t="str">
            <v>WF9 2JT</v>
          </cell>
          <cell r="G173">
            <v>696.39</v>
          </cell>
          <cell r="H173">
            <v>45391</v>
          </cell>
          <cell r="I173" t="str">
            <v>1. Customer (or family member residing with them) with a diagnosed condition or disability (physical and/or sensory and/or behavioural)</v>
          </cell>
          <cell r="K173" t="str">
            <v>Appliances</v>
          </cell>
          <cell r="L173" t="str">
            <v xml:space="preserve">Furniture </v>
          </cell>
          <cell r="N173" t="str">
            <v>Hardship Grant</v>
          </cell>
          <cell r="O173">
            <v>45391</v>
          </cell>
          <cell r="P173">
            <v>45408</v>
          </cell>
          <cell r="Q173">
            <v>1</v>
          </cell>
        </row>
        <row r="174">
          <cell r="A174" t="str">
            <v>E23-00548W</v>
          </cell>
          <cell r="C174" t="str">
            <v>E23-00548W</v>
          </cell>
          <cell r="D174" t="str">
            <v>BH11 8AY</v>
          </cell>
          <cell r="G174">
            <v>1464</v>
          </cell>
          <cell r="H174">
            <v>45394</v>
          </cell>
          <cell r="I174" t="str">
            <v>1. Customer (or family member residing with them) with a diagnosed condition or disability (physical and/or sensory and/or behavioural)</v>
          </cell>
          <cell r="K174" t="str">
            <v>Flooring</v>
          </cell>
          <cell r="N174" t="str">
            <v>Flooring Grant</v>
          </cell>
          <cell r="O174">
            <v>45394</v>
          </cell>
          <cell r="P174">
            <v>45430</v>
          </cell>
          <cell r="Q174">
            <v>1</v>
          </cell>
        </row>
        <row r="175">
          <cell r="A175" t="str">
            <v>E23-00550W</v>
          </cell>
          <cell r="C175" t="str">
            <v>E23-00550W</v>
          </cell>
          <cell r="D175" t="str">
            <v>LU5 5TE</v>
          </cell>
          <cell r="G175">
            <v>737.98</v>
          </cell>
          <cell r="H175">
            <v>45392</v>
          </cell>
          <cell r="I175" t="str">
            <v>3  Customer/family moving from homelessness/supported living into independent living</v>
          </cell>
          <cell r="J175" t="str">
            <v>4. Customer/family fleeing from a violent or abusive relationship</v>
          </cell>
          <cell r="K175" t="str">
            <v>Appliances</v>
          </cell>
          <cell r="L175" t="str">
            <v>Voucher for small household items</v>
          </cell>
          <cell r="N175" t="str">
            <v>Hardship Grant</v>
          </cell>
          <cell r="O175">
            <v>45392</v>
          </cell>
          <cell r="P175">
            <v>45441</v>
          </cell>
          <cell r="Q175">
            <v>1</v>
          </cell>
        </row>
        <row r="176">
          <cell r="A176" t="str">
            <v>E23-00551W</v>
          </cell>
          <cell r="C176" t="str">
            <v>E23-00551W</v>
          </cell>
          <cell r="D176" t="str">
            <v>TA6 4PD</v>
          </cell>
          <cell r="G176">
            <v>776.2</v>
          </cell>
          <cell r="H176">
            <v>45391</v>
          </cell>
          <cell r="I176" t="str">
            <v>3  Customer/family moving from homelessness/supported living into independent living</v>
          </cell>
          <cell r="K176" t="str">
            <v xml:space="preserve">Furniture </v>
          </cell>
          <cell r="L176" t="str">
            <v>Appliances</v>
          </cell>
          <cell r="N176" t="str">
            <v>Hardship Grant</v>
          </cell>
          <cell r="O176">
            <v>45391</v>
          </cell>
          <cell r="P176">
            <v>45408</v>
          </cell>
          <cell r="Q176">
            <v>1</v>
          </cell>
        </row>
        <row r="177">
          <cell r="A177" t="str">
            <v>E23-00552W</v>
          </cell>
          <cell r="C177" t="str">
            <v>E23-00552W</v>
          </cell>
          <cell r="D177" t="str">
            <v>LE11 5XE</v>
          </cell>
          <cell r="G177">
            <v>585.98</v>
          </cell>
          <cell r="H177">
            <v>45391</v>
          </cell>
          <cell r="I177" t="str">
            <v>2. Customer receiving medication and/or therapy for a mental health condition or substance addiction</v>
          </cell>
          <cell r="K177" t="str">
            <v>Appliances</v>
          </cell>
          <cell r="N177" t="str">
            <v>Hardship Grant</v>
          </cell>
          <cell r="O177">
            <v>45391</v>
          </cell>
          <cell r="P177">
            <v>45420</v>
          </cell>
          <cell r="Q177">
            <v>1</v>
          </cell>
        </row>
        <row r="178">
          <cell r="A178" t="str">
            <v>E23-00553W</v>
          </cell>
          <cell r="C178" t="str">
            <v>E23-00553W</v>
          </cell>
          <cell r="D178" t="str">
            <v>HX6 2RX</v>
          </cell>
          <cell r="G178">
            <v>748.98</v>
          </cell>
          <cell r="H178">
            <v>45391</v>
          </cell>
          <cell r="I178" t="str">
            <v>1. Customer (or family member residing with them) with a diagnosed condition or disability (physical and/or sensory and/or behavioural)</v>
          </cell>
          <cell r="K178" t="str">
            <v>Appliances</v>
          </cell>
          <cell r="N178" t="str">
            <v>Hardship Grant</v>
          </cell>
          <cell r="O178">
            <v>45391</v>
          </cell>
          <cell r="P178">
            <v>45420</v>
          </cell>
          <cell r="Q178">
            <v>1</v>
          </cell>
        </row>
        <row r="179">
          <cell r="A179" t="str">
            <v>E23-00554W</v>
          </cell>
          <cell r="C179" t="str">
            <v>E23-00554W</v>
          </cell>
          <cell r="D179" t="str">
            <v>GL16 8EX</v>
          </cell>
          <cell r="G179">
            <v>609.98</v>
          </cell>
          <cell r="H179">
            <v>45391</v>
          </cell>
          <cell r="I179" t="str">
            <v>2. Customer receiving medication and/or therapy for a mental health condition or substance addiction</v>
          </cell>
          <cell r="J179" t="str">
            <v>3  Customer/family moving from homelessness/supported living into independent living</v>
          </cell>
          <cell r="K179" t="str">
            <v>Appliances</v>
          </cell>
          <cell r="N179" t="str">
            <v>Hardship Grant</v>
          </cell>
          <cell r="O179">
            <v>45391</v>
          </cell>
          <cell r="P179">
            <v>45420</v>
          </cell>
          <cell r="Q179">
            <v>1</v>
          </cell>
        </row>
        <row r="180">
          <cell r="A180" t="str">
            <v>E23-00555W</v>
          </cell>
          <cell r="C180" t="str">
            <v>E23-00555W</v>
          </cell>
          <cell r="D180" t="str">
            <v>RG2 8DB</v>
          </cell>
          <cell r="G180">
            <v>523.98</v>
          </cell>
          <cell r="H180">
            <v>45391</v>
          </cell>
          <cell r="I180" t="str">
            <v>2. Customer receiving medication and/or therapy for a mental health condition or substance addiction</v>
          </cell>
          <cell r="K180" t="str">
            <v>Appliances</v>
          </cell>
          <cell r="N180" t="str">
            <v>Hardship Grant</v>
          </cell>
          <cell r="O180">
            <v>45391</v>
          </cell>
          <cell r="P180">
            <v>45420</v>
          </cell>
          <cell r="Q180">
            <v>1</v>
          </cell>
        </row>
        <row r="181">
          <cell r="A181" t="str">
            <v>E23-00556W</v>
          </cell>
          <cell r="C181" t="str">
            <v>E23-00556W</v>
          </cell>
          <cell r="D181" t="str">
            <v>CV11 6AF</v>
          </cell>
          <cell r="G181">
            <v>672.99</v>
          </cell>
          <cell r="H181">
            <v>45392</v>
          </cell>
          <cell r="I181" t="str">
            <v>1. Customer (or family member residing with them) with a diagnosed condition or disability (physical and/or sensory and/or behavioural)</v>
          </cell>
          <cell r="K181" t="str">
            <v xml:space="preserve">Furniture </v>
          </cell>
          <cell r="L181" t="str">
            <v>Appliances</v>
          </cell>
          <cell r="N181" t="str">
            <v>Hardship Grant</v>
          </cell>
          <cell r="O181">
            <v>45392</v>
          </cell>
          <cell r="P181">
            <v>45420</v>
          </cell>
          <cell r="Q181">
            <v>1</v>
          </cell>
        </row>
        <row r="182">
          <cell r="A182" t="str">
            <v>E23-00557W</v>
          </cell>
          <cell r="C182" t="str">
            <v>E23-00557W</v>
          </cell>
          <cell r="D182" t="str">
            <v>CV34 5EY</v>
          </cell>
          <cell r="G182">
            <v>947.81</v>
          </cell>
          <cell r="H182">
            <v>45392</v>
          </cell>
          <cell r="I182" t="str">
            <v>7. Customer where there is a child/ren in receipt of means-tested free school meals</v>
          </cell>
          <cell r="K182" t="str">
            <v xml:space="preserve">Furniture </v>
          </cell>
          <cell r="L182" t="str">
            <v>Food Vouchers</v>
          </cell>
          <cell r="N182" t="str">
            <v>Hardship Grant</v>
          </cell>
          <cell r="O182">
            <v>45392</v>
          </cell>
          <cell r="P182">
            <v>45456</v>
          </cell>
          <cell r="Q182">
            <v>2</v>
          </cell>
        </row>
        <row r="183">
          <cell r="A183" t="str">
            <v>E23-00558W</v>
          </cell>
          <cell r="C183" t="str">
            <v>E23-00558W</v>
          </cell>
          <cell r="D183" t="str">
            <v>SP1 2JJ</v>
          </cell>
          <cell r="G183">
            <v>461.57</v>
          </cell>
          <cell r="H183">
            <v>45391</v>
          </cell>
          <cell r="I183" t="str">
            <v>2. Customer receiving medication and/or therapy for a mental health condition or substance addiction</v>
          </cell>
          <cell r="K183" t="str">
            <v xml:space="preserve">Furniture </v>
          </cell>
          <cell r="L183" t="str">
            <v>Food Vouchers</v>
          </cell>
          <cell r="N183" t="str">
            <v>Hardship Grant</v>
          </cell>
          <cell r="O183">
            <v>45391</v>
          </cell>
          <cell r="P183">
            <v>45450</v>
          </cell>
          <cell r="Q183">
            <v>2</v>
          </cell>
        </row>
        <row r="184">
          <cell r="A184" t="str">
            <v>E23-00559W</v>
          </cell>
          <cell r="C184" t="str">
            <v>E23-00559W</v>
          </cell>
          <cell r="D184" t="str">
            <v>LE4 5LL</v>
          </cell>
          <cell r="G184">
            <v>988.98</v>
          </cell>
          <cell r="H184">
            <v>45414</v>
          </cell>
          <cell r="I184" t="str">
            <v>8. Customer is in financial hardship and their household meets one of two criteria</v>
          </cell>
          <cell r="K184" t="str">
            <v>Appliances</v>
          </cell>
          <cell r="L184" t="str">
            <v>Utility Vouchers</v>
          </cell>
          <cell r="M184" t="str">
            <v>Food Vouchers</v>
          </cell>
          <cell r="N184" t="str">
            <v>Hardship Grant</v>
          </cell>
          <cell r="O184">
            <v>45414</v>
          </cell>
          <cell r="P184">
            <v>45476</v>
          </cell>
          <cell r="Q184">
            <v>2</v>
          </cell>
        </row>
        <row r="185">
          <cell r="A185" t="str">
            <v>E23-00560W</v>
          </cell>
          <cell r="C185" t="str">
            <v>E23-00560W</v>
          </cell>
          <cell r="D185" t="str">
            <v>MK6 5BH</v>
          </cell>
          <cell r="G185">
            <v>738.3</v>
          </cell>
          <cell r="H185">
            <v>45393</v>
          </cell>
          <cell r="I185" t="str">
            <v>1. Customer (or family member residing with them) with a diagnosed condition or disability (physical and/or sensory and/or behavioural)</v>
          </cell>
          <cell r="J185" t="str">
            <v>4. Customer/family fleeing from a violent or abusive relationship</v>
          </cell>
          <cell r="K185" t="str">
            <v xml:space="preserve">Furniture </v>
          </cell>
          <cell r="L185" t="str">
            <v>Appliances</v>
          </cell>
          <cell r="N185" t="str">
            <v>Hardship Grant</v>
          </cell>
          <cell r="O185">
            <v>45393</v>
          </cell>
          <cell r="P185">
            <v>45420</v>
          </cell>
          <cell r="Q185">
            <v>1</v>
          </cell>
        </row>
        <row r="186">
          <cell r="A186" t="str">
            <v>E23-00561W</v>
          </cell>
          <cell r="C186" t="str">
            <v>E23-00561W</v>
          </cell>
          <cell r="D186" t="str">
            <v>SN1 5PA</v>
          </cell>
          <cell r="G186">
            <v>902.97</v>
          </cell>
          <cell r="H186">
            <v>45393</v>
          </cell>
          <cell r="I186" t="str">
            <v>3  Customer/family moving from homelessness/supported living into independent living</v>
          </cell>
          <cell r="J186" t="str">
            <v>4. Customer/family fleeing from a violent or abusive relationship</v>
          </cell>
          <cell r="K186" t="str">
            <v>Appliances</v>
          </cell>
          <cell r="L186" t="str">
            <v>Voucher for small household items</v>
          </cell>
          <cell r="N186" t="str">
            <v>Hardship Grant</v>
          </cell>
          <cell r="O186">
            <v>45393</v>
          </cell>
          <cell r="P186">
            <v>45420</v>
          </cell>
          <cell r="Q186">
            <v>1</v>
          </cell>
        </row>
        <row r="187">
          <cell r="A187" t="str">
            <v>E23-00562W</v>
          </cell>
          <cell r="C187" t="str">
            <v>E23-00562W</v>
          </cell>
          <cell r="D187" t="str">
            <v>HR6 8BD</v>
          </cell>
          <cell r="G187">
            <v>200</v>
          </cell>
          <cell r="H187">
            <v>45393</v>
          </cell>
          <cell r="I187" t="str">
            <v>4. Customer/family fleeing from a violent or abusive relationship</v>
          </cell>
          <cell r="K187" t="str">
            <v>Clothing</v>
          </cell>
          <cell r="N187" t="str">
            <v>Hardship Grant</v>
          </cell>
          <cell r="O187">
            <v>45393</v>
          </cell>
          <cell r="P187">
            <v>45450</v>
          </cell>
          <cell r="Q187">
            <v>2</v>
          </cell>
        </row>
        <row r="188">
          <cell r="A188" t="str">
            <v>E23-00563W</v>
          </cell>
          <cell r="C188" t="str">
            <v>E23-00563W</v>
          </cell>
          <cell r="D188" t="str">
            <v>SN1 4AP</v>
          </cell>
          <cell r="G188">
            <v>935.98</v>
          </cell>
          <cell r="H188">
            <v>45393</v>
          </cell>
          <cell r="I188" t="str">
            <v>2. Customer receiving medication and/or therapy for a mental health condition or substance addiction</v>
          </cell>
          <cell r="K188" t="str">
            <v>Appliances</v>
          </cell>
          <cell r="L188" t="str">
            <v>Food Vouchers</v>
          </cell>
          <cell r="M188" t="str">
            <v>Voucher for small household items</v>
          </cell>
          <cell r="N188" t="str">
            <v>Hardship Grant</v>
          </cell>
          <cell r="O188">
            <v>45393</v>
          </cell>
          <cell r="P188">
            <v>45456</v>
          </cell>
          <cell r="Q188">
            <v>2</v>
          </cell>
        </row>
        <row r="189">
          <cell r="A189" t="str">
            <v>E23-00564W</v>
          </cell>
          <cell r="C189" t="str">
            <v>E23-00564W</v>
          </cell>
          <cell r="D189" t="str">
            <v>B90 4FG</v>
          </cell>
          <cell r="G189">
            <v>874.96</v>
          </cell>
          <cell r="H189">
            <v>45393</v>
          </cell>
          <cell r="I189" t="str">
            <v>2. Customer receiving medication and/or therapy for a mental health condition or substance addiction</v>
          </cell>
          <cell r="K189" t="str">
            <v>Appliances</v>
          </cell>
          <cell r="N189" t="str">
            <v>Hardship Grant</v>
          </cell>
          <cell r="O189">
            <v>45393</v>
          </cell>
          <cell r="P189">
            <v>45420</v>
          </cell>
          <cell r="Q189">
            <v>1</v>
          </cell>
        </row>
        <row r="190">
          <cell r="A190" t="str">
            <v>E23-00565W</v>
          </cell>
          <cell r="C190" t="str">
            <v>E23-00565W</v>
          </cell>
          <cell r="D190" t="str">
            <v>LE9 4AU</v>
          </cell>
          <cell r="G190">
            <v>776.89</v>
          </cell>
          <cell r="H190">
            <v>45393</v>
          </cell>
          <cell r="I190" t="str">
            <v>1. Customer (or family member residing with them) with a diagnosed condition or disability (physical and/or sensory and/or behavioural)</v>
          </cell>
          <cell r="K190" t="str">
            <v xml:space="preserve">Furniture </v>
          </cell>
          <cell r="L190" t="str">
            <v>Appliances</v>
          </cell>
          <cell r="M190" t="str">
            <v>Voucher for small household items</v>
          </cell>
          <cell r="N190" t="str">
            <v>Hardship Grant</v>
          </cell>
          <cell r="O190">
            <v>45393</v>
          </cell>
          <cell r="P190">
            <v>45450</v>
          </cell>
          <cell r="Q190">
            <v>2</v>
          </cell>
        </row>
        <row r="191">
          <cell r="A191" t="str">
            <v>E23-00566W</v>
          </cell>
          <cell r="C191" t="str">
            <v>E23-00566W</v>
          </cell>
          <cell r="D191" t="str">
            <v>TA1 2JX</v>
          </cell>
          <cell r="G191">
            <v>950</v>
          </cell>
          <cell r="H191">
            <v>45397</v>
          </cell>
          <cell r="I191" t="str">
            <v>2. Customer receiving medication and/or therapy for a mental health condition or substance addiction</v>
          </cell>
          <cell r="K191" t="str">
            <v>Food Vouchers</v>
          </cell>
          <cell r="L191" t="str">
            <v>Utility Vouchers</v>
          </cell>
          <cell r="N191" t="str">
            <v>Hardship Grant</v>
          </cell>
          <cell r="O191">
            <v>45397</v>
          </cell>
          <cell r="P191">
            <v>45488</v>
          </cell>
          <cell r="Q191">
            <v>3</v>
          </cell>
        </row>
        <row r="192">
          <cell r="A192" t="str">
            <v>E23-00567W</v>
          </cell>
          <cell r="C192" t="str">
            <v>E23-00567W</v>
          </cell>
          <cell r="D192" t="str">
            <v>BH23 2GB</v>
          </cell>
          <cell r="G192">
            <v>835.98</v>
          </cell>
          <cell r="H192">
            <v>45394</v>
          </cell>
          <cell r="I192" t="str">
            <v>2. Customer receiving medication and/or therapy for a mental health condition or substance addiction</v>
          </cell>
          <cell r="K192" t="str">
            <v>Appliances</v>
          </cell>
          <cell r="L192" t="str">
            <v>Food Vouchers</v>
          </cell>
          <cell r="N192" t="str">
            <v>Hardship Grant</v>
          </cell>
          <cell r="O192">
            <v>45394</v>
          </cell>
          <cell r="P192">
            <v>45456</v>
          </cell>
          <cell r="Q192">
            <v>1</v>
          </cell>
        </row>
        <row r="193">
          <cell r="A193" t="str">
            <v>E23-00568W</v>
          </cell>
          <cell r="C193" t="str">
            <v>E23-00568W</v>
          </cell>
          <cell r="D193" t="str">
            <v>SN5 8PH</v>
          </cell>
          <cell r="G193">
            <v>999</v>
          </cell>
          <cell r="H193">
            <v>45399</v>
          </cell>
          <cell r="I193" t="str">
            <v>1. Customer (or family member residing with them) with a diagnosed condition or disability (physical and/or sensory and/or behavioural)</v>
          </cell>
          <cell r="K193" t="str">
            <v>Food Vouchers</v>
          </cell>
          <cell r="L193" t="str">
            <v>Utility Vouchers</v>
          </cell>
          <cell r="N193" t="str">
            <v>Hardship Grant</v>
          </cell>
          <cell r="O193">
            <v>45399</v>
          </cell>
          <cell r="P193">
            <v>45476</v>
          </cell>
          <cell r="Q193">
            <v>3</v>
          </cell>
        </row>
        <row r="194">
          <cell r="A194" t="str">
            <v>E23-00569W</v>
          </cell>
          <cell r="C194" t="str">
            <v>E23-00569W</v>
          </cell>
          <cell r="D194" t="str">
            <v>LU7 1FQ</v>
          </cell>
          <cell r="G194">
            <v>1671.6</v>
          </cell>
          <cell r="H194">
            <v>45397</v>
          </cell>
          <cell r="I194" t="str">
            <v>1. Customer (or family member residing with them) with a diagnosed condition or disability (physical and/or sensory and/or behavioural)</v>
          </cell>
          <cell r="K194" t="str">
            <v>Flooring</v>
          </cell>
          <cell r="N194" t="str">
            <v>Flooring Grant</v>
          </cell>
          <cell r="O194">
            <v>45397</v>
          </cell>
          <cell r="P194">
            <v>45430</v>
          </cell>
          <cell r="Q194">
            <v>1</v>
          </cell>
        </row>
        <row r="195">
          <cell r="A195" t="str">
            <v>E23-00570W</v>
          </cell>
          <cell r="C195" t="str">
            <v>E23-00570W</v>
          </cell>
          <cell r="D195" t="str">
            <v>NN29 7RS</v>
          </cell>
          <cell r="G195">
            <v>752.98</v>
          </cell>
          <cell r="H195">
            <v>45397</v>
          </cell>
          <cell r="I195" t="str">
            <v>1. Customer (or family member residing with them) with a diagnosed condition or disability (physical and/or sensory and/or behavioural)</v>
          </cell>
          <cell r="K195" t="str">
            <v>Appliances</v>
          </cell>
          <cell r="N195" t="str">
            <v>Hardship Grant</v>
          </cell>
          <cell r="O195">
            <v>45397</v>
          </cell>
          <cell r="P195">
            <v>45450</v>
          </cell>
          <cell r="Q195">
            <v>1</v>
          </cell>
        </row>
        <row r="196">
          <cell r="A196" t="str">
            <v>E23-00571W</v>
          </cell>
          <cell r="C196" t="str">
            <v>E23-00571W</v>
          </cell>
          <cell r="D196" t="str">
            <v>TA9 3FT</v>
          </cell>
          <cell r="G196">
            <v>1404</v>
          </cell>
          <cell r="H196">
            <v>45399</v>
          </cell>
          <cell r="I196" t="str">
            <v>1. Customer (or family member residing with them) with a diagnosed condition or disability (physical and/or sensory and/or behavioural)</v>
          </cell>
          <cell r="K196" t="str">
            <v>Flooring</v>
          </cell>
          <cell r="N196" t="str">
            <v>Flooring Grant</v>
          </cell>
          <cell r="O196">
            <v>45399</v>
          </cell>
          <cell r="P196">
            <v>45450</v>
          </cell>
          <cell r="Q196">
            <v>1</v>
          </cell>
        </row>
        <row r="197">
          <cell r="A197" t="str">
            <v>E23-00572W</v>
          </cell>
          <cell r="C197" t="str">
            <v>E23-00572W</v>
          </cell>
          <cell r="D197" t="str">
            <v>HR4 9DT</v>
          </cell>
          <cell r="G197">
            <v>480</v>
          </cell>
          <cell r="H197">
            <v>45397</v>
          </cell>
          <cell r="I197" t="str">
            <v>1. Customer (or family member residing with them) with a diagnosed condition or disability (physical and/or sensory and/or behavioural)</v>
          </cell>
          <cell r="K197" t="str">
            <v>Food Vouchers</v>
          </cell>
          <cell r="L197" t="str">
            <v>Utility Vouchers</v>
          </cell>
          <cell r="N197" t="str">
            <v>Hardship Grant</v>
          </cell>
          <cell r="O197">
            <v>45397</v>
          </cell>
          <cell r="P197">
            <v>45476</v>
          </cell>
          <cell r="Q197">
            <v>3</v>
          </cell>
        </row>
        <row r="198">
          <cell r="A198" t="str">
            <v>E23-00573W</v>
          </cell>
          <cell r="C198" t="str">
            <v>E23-00573W</v>
          </cell>
          <cell r="D198" t="str">
            <v>BN23 7TU</v>
          </cell>
          <cell r="G198">
            <v>894.59</v>
          </cell>
          <cell r="H198">
            <v>45397</v>
          </cell>
          <cell r="I198" t="str">
            <v>1. Customer (or family member residing with them) with a diagnosed condition or disability (physical and/or sensory and/or behavioural)</v>
          </cell>
          <cell r="K198" t="str">
            <v xml:space="preserve">Furniture </v>
          </cell>
          <cell r="L198" t="str">
            <v>Appliances</v>
          </cell>
          <cell r="N198" t="str">
            <v>Hardship Grant</v>
          </cell>
          <cell r="O198">
            <v>45397</v>
          </cell>
          <cell r="P198">
            <v>45420</v>
          </cell>
          <cell r="Q198">
            <v>1</v>
          </cell>
        </row>
        <row r="199">
          <cell r="A199" t="str">
            <v>E23-00574W</v>
          </cell>
          <cell r="C199" t="str">
            <v>E23-00574W</v>
          </cell>
          <cell r="D199" t="str">
            <v>LE19 4RL</v>
          </cell>
          <cell r="G199">
            <v>720</v>
          </cell>
          <cell r="H199">
            <v>45397</v>
          </cell>
          <cell r="I199" t="str">
            <v>7. Customer where there is a child/ren in receipt of means-tested free school meals</v>
          </cell>
          <cell r="K199" t="str">
            <v>Utility Vouchers</v>
          </cell>
          <cell r="L199" t="str">
            <v>Food Vouchers</v>
          </cell>
          <cell r="N199" t="str">
            <v>Hardship Grant</v>
          </cell>
          <cell r="O199">
            <v>45397</v>
          </cell>
          <cell r="P199">
            <v>45476</v>
          </cell>
          <cell r="Q199">
            <v>3</v>
          </cell>
        </row>
        <row r="200">
          <cell r="A200" t="str">
            <v>E23-00575W</v>
          </cell>
          <cell r="C200" t="str">
            <v>E23-00575W</v>
          </cell>
          <cell r="D200" t="str">
            <v>BN2 9NQ</v>
          </cell>
          <cell r="G200">
            <v>50</v>
          </cell>
          <cell r="H200">
            <v>45397</v>
          </cell>
          <cell r="I200" t="str">
            <v>4. Customer/family fleeing from a violent or abusive relationship</v>
          </cell>
          <cell r="K200" t="str">
            <v>Travel costs</v>
          </cell>
          <cell r="N200" t="str">
            <v>Crisis Grant</v>
          </cell>
          <cell r="O200">
            <v>45397</v>
          </cell>
          <cell r="P200">
            <v>45420</v>
          </cell>
          <cell r="Q200">
            <v>1</v>
          </cell>
        </row>
        <row r="201">
          <cell r="A201" t="str">
            <v>E23-00576W</v>
          </cell>
          <cell r="C201" t="str">
            <v>E23-00576W</v>
          </cell>
          <cell r="D201" t="str">
            <v>TA18 7AT</v>
          </cell>
          <cell r="G201">
            <v>500</v>
          </cell>
          <cell r="H201">
            <v>45398</v>
          </cell>
          <cell r="I201" t="str">
            <v>5. Customer/family having been the victims of a reported crime in their home.</v>
          </cell>
          <cell r="K201" t="str">
            <v>Food Vouchers</v>
          </cell>
          <cell r="N201" t="str">
            <v>Crisis Grant</v>
          </cell>
          <cell r="O201">
            <v>45398</v>
          </cell>
          <cell r="P201">
            <v>45486</v>
          </cell>
          <cell r="Q201">
            <v>3</v>
          </cell>
        </row>
        <row r="202">
          <cell r="A202" t="str">
            <v>E23-00577W</v>
          </cell>
          <cell r="C202" t="str">
            <v>E23-00577W</v>
          </cell>
          <cell r="D202" t="str">
            <v>BN21 1LX</v>
          </cell>
          <cell r="G202">
            <v>1239.7</v>
          </cell>
          <cell r="H202">
            <v>45401</v>
          </cell>
          <cell r="I202" t="str">
            <v>1. Customer (or family member residing with them) with a diagnosed condition or disability (physical and/or sensory and/or behavioural)</v>
          </cell>
          <cell r="K202" t="str">
            <v xml:space="preserve">Furniture </v>
          </cell>
          <cell r="L202" t="str">
            <v>Food Vouchers</v>
          </cell>
          <cell r="N202" t="str">
            <v>Hardship Grant</v>
          </cell>
          <cell r="O202">
            <v>45401</v>
          </cell>
          <cell r="P202">
            <v>45700</v>
          </cell>
          <cell r="Q202">
            <v>10</v>
          </cell>
        </row>
        <row r="203">
          <cell r="A203" t="str">
            <v>E23-00578W</v>
          </cell>
          <cell r="C203" t="str">
            <v>E23-00578W</v>
          </cell>
          <cell r="D203" t="str">
            <v>SG16 6GN</v>
          </cell>
          <cell r="G203">
            <v>1976.4</v>
          </cell>
          <cell r="H203">
            <v>45406</v>
          </cell>
          <cell r="I203" t="str">
            <v>1. Customer (or family member residing with them) with a diagnosed condition or disability (physical and/or sensory and/or behavioural)</v>
          </cell>
          <cell r="K203" t="str">
            <v>Flooring</v>
          </cell>
          <cell r="N203" t="str">
            <v>Flooring Grant</v>
          </cell>
          <cell r="O203">
            <v>45406</v>
          </cell>
          <cell r="P203">
            <v>45524</v>
          </cell>
          <cell r="Q203">
            <v>4</v>
          </cell>
        </row>
        <row r="204">
          <cell r="A204" t="str">
            <v>E23-00579W</v>
          </cell>
          <cell r="C204" t="str">
            <v>E23-00579W</v>
          </cell>
          <cell r="D204" t="str">
            <v>TQ1 3HY</v>
          </cell>
          <cell r="G204">
            <v>603.98</v>
          </cell>
          <cell r="H204">
            <v>45404</v>
          </cell>
          <cell r="I204" t="str">
            <v>1. Customer (or family member residing with them) with a diagnosed condition or disability (physical and/or sensory and/or behavioural)</v>
          </cell>
          <cell r="K204" t="str">
            <v>Appliances</v>
          </cell>
          <cell r="N204" t="str">
            <v>Hardship Grant</v>
          </cell>
          <cell r="O204">
            <v>45404</v>
          </cell>
          <cell r="P204">
            <v>45420</v>
          </cell>
          <cell r="Q204">
            <v>1</v>
          </cell>
        </row>
        <row r="205">
          <cell r="A205" t="str">
            <v>E23-00580W</v>
          </cell>
          <cell r="C205" t="str">
            <v>E23-00580W</v>
          </cell>
          <cell r="D205" t="str">
            <v>PE26 2SG</v>
          </cell>
          <cell r="G205">
            <v>618.97</v>
          </cell>
          <cell r="H205">
            <v>45404</v>
          </cell>
          <cell r="I205" t="str">
            <v>1. Customer (or family member residing with them) with a diagnosed condition or disability (physical and/or sensory and/or behavioural)</v>
          </cell>
          <cell r="K205" t="str">
            <v>Appliances</v>
          </cell>
          <cell r="N205" t="str">
            <v>Hardship Grant</v>
          </cell>
          <cell r="O205">
            <v>45404</v>
          </cell>
          <cell r="P205">
            <v>45450</v>
          </cell>
          <cell r="Q205">
            <v>2</v>
          </cell>
        </row>
        <row r="206">
          <cell r="A206" t="str">
            <v>E23-00581W</v>
          </cell>
          <cell r="C206" t="str">
            <v>E23-00581W</v>
          </cell>
          <cell r="D206" t="str">
            <v>SN9 5QE</v>
          </cell>
          <cell r="G206">
            <v>605.98</v>
          </cell>
          <cell r="H206">
            <v>45404</v>
          </cell>
          <cell r="I206" t="str">
            <v>2. Customer receiving medication and/or therapy for a mental health condition or substance addiction</v>
          </cell>
          <cell r="K206" t="str">
            <v>Appliances</v>
          </cell>
          <cell r="L206" t="str">
            <v>Food Vouchers</v>
          </cell>
          <cell r="N206" t="str">
            <v>Hardship Grant</v>
          </cell>
          <cell r="O206">
            <v>45404</v>
          </cell>
          <cell r="P206">
            <v>45452</v>
          </cell>
          <cell r="Q206">
            <v>2</v>
          </cell>
        </row>
        <row r="207">
          <cell r="A207" t="str">
            <v>E23-00582W</v>
          </cell>
          <cell r="C207" t="str">
            <v>E23-00582W</v>
          </cell>
          <cell r="D207" t="str">
            <v>HR6 8FG</v>
          </cell>
          <cell r="G207">
            <v>934.98</v>
          </cell>
          <cell r="H207">
            <v>45406</v>
          </cell>
          <cell r="I207" t="str">
            <v>1. Customer (or family member residing with them) with a diagnosed condition or disability (physical and/or sensory and/or behavioural)</v>
          </cell>
          <cell r="K207" t="str">
            <v>Food Vouchers</v>
          </cell>
          <cell r="L207" t="str">
            <v>Appliances</v>
          </cell>
          <cell r="M207" t="str">
            <v>Utility Vouchers</v>
          </cell>
          <cell r="N207" t="str">
            <v>Hardship Grant</v>
          </cell>
          <cell r="O207">
            <v>45406</v>
          </cell>
          <cell r="P207">
            <v>45596</v>
          </cell>
          <cell r="Q207">
            <v>6</v>
          </cell>
        </row>
        <row r="208">
          <cell r="A208" t="str">
            <v>E23-00583W</v>
          </cell>
          <cell r="C208" t="str">
            <v>E23-00583W</v>
          </cell>
          <cell r="D208" t="str">
            <v>NG2 2FZ</v>
          </cell>
          <cell r="G208">
            <v>827.96</v>
          </cell>
          <cell r="H208">
            <v>45404</v>
          </cell>
          <cell r="I208" t="str">
            <v>2. Customer receiving medication and/or therapy for a mental health condition or substance addiction</v>
          </cell>
          <cell r="K208" t="str">
            <v>Appliances</v>
          </cell>
          <cell r="L208" t="str">
            <v>Food Vouchers</v>
          </cell>
          <cell r="N208" t="str">
            <v>Hardship Grant</v>
          </cell>
          <cell r="O208">
            <v>45404</v>
          </cell>
          <cell r="P208">
            <v>45488</v>
          </cell>
          <cell r="Q208">
            <v>3</v>
          </cell>
        </row>
        <row r="209">
          <cell r="A209" t="str">
            <v>E23-00585W</v>
          </cell>
          <cell r="C209" t="str">
            <v>E23-00585W</v>
          </cell>
          <cell r="D209" t="str">
            <v>RG28 7BS</v>
          </cell>
          <cell r="G209">
            <v>500</v>
          </cell>
          <cell r="H209">
            <v>45406</v>
          </cell>
          <cell r="I209" t="str">
            <v>5. Customer/family having been the victims of a reported crime in their home.</v>
          </cell>
          <cell r="K209" t="str">
            <v>Food Vouchers</v>
          </cell>
          <cell r="N209" t="str">
            <v>Crisis Grant</v>
          </cell>
          <cell r="O209">
            <v>45406</v>
          </cell>
          <cell r="P209">
            <v>45457</v>
          </cell>
          <cell r="Q209">
            <v>2</v>
          </cell>
        </row>
        <row r="210">
          <cell r="A210" t="str">
            <v>E23-00586W</v>
          </cell>
          <cell r="C210" t="str">
            <v>E23-00586W</v>
          </cell>
          <cell r="D210" t="str">
            <v>KT19 8TT</v>
          </cell>
          <cell r="G210">
            <v>1897.55</v>
          </cell>
          <cell r="H210">
            <v>45411</v>
          </cell>
          <cell r="I210" t="str">
            <v>8. Customer is in financial hardship and their household meets one of two criteria</v>
          </cell>
          <cell r="K210" t="str">
            <v xml:space="preserve">Furniture </v>
          </cell>
          <cell r="L210" t="str">
            <v>Voucher for small household items</v>
          </cell>
          <cell r="M210" t="str">
            <v>Toys and Books</v>
          </cell>
          <cell r="N210" t="str">
            <v>Critical Incident Grant</v>
          </cell>
          <cell r="O210">
            <v>45411</v>
          </cell>
          <cell r="P210">
            <v>45456</v>
          </cell>
          <cell r="Q210">
            <v>1</v>
          </cell>
        </row>
        <row r="211">
          <cell r="A211" t="str">
            <v>E23-00587W</v>
          </cell>
          <cell r="C211" t="str">
            <v>E23-00587W</v>
          </cell>
          <cell r="D211" t="str">
            <v>HR6 8JY</v>
          </cell>
          <cell r="G211">
            <v>220</v>
          </cell>
          <cell r="H211">
            <v>45407</v>
          </cell>
          <cell r="I211" t="str">
            <v>4. Customer/family fleeing from a violent or abusive relationship</v>
          </cell>
          <cell r="K211" t="str">
            <v>Clothing</v>
          </cell>
          <cell r="N211" t="str">
            <v>Crisis Grant</v>
          </cell>
          <cell r="O211">
            <v>45407</v>
          </cell>
          <cell r="P211">
            <v>45450</v>
          </cell>
          <cell r="Q211">
            <v>1</v>
          </cell>
        </row>
        <row r="212">
          <cell r="A212" t="str">
            <v>E23-00588W</v>
          </cell>
          <cell r="C212" t="str">
            <v>E23-00588W</v>
          </cell>
          <cell r="D212" t="str">
            <v>DT1 3BU</v>
          </cell>
          <cell r="G212">
            <v>453.99</v>
          </cell>
          <cell r="H212">
            <v>45408</v>
          </cell>
          <cell r="I212" t="str">
            <v>3  Customer/family moving from homelessness/supported living into independent living</v>
          </cell>
          <cell r="K212" t="str">
            <v>Appliances</v>
          </cell>
          <cell r="N212" t="str">
            <v>Hardship Grant</v>
          </cell>
          <cell r="O212">
            <v>45408</v>
          </cell>
          <cell r="P212">
            <v>45450</v>
          </cell>
          <cell r="Q212">
            <v>1</v>
          </cell>
        </row>
        <row r="213">
          <cell r="A213" t="str">
            <v>E23-00589W</v>
          </cell>
          <cell r="C213" t="str">
            <v>E23-00589W</v>
          </cell>
          <cell r="D213" t="str">
            <v>BS23 1FG</v>
          </cell>
          <cell r="G213">
            <v>877.97</v>
          </cell>
          <cell r="H213">
            <v>45426</v>
          </cell>
          <cell r="I213" t="str">
            <v>3  Customer/family moving from homelessness/supported living into independent living</v>
          </cell>
          <cell r="K213" t="str">
            <v>Appliances</v>
          </cell>
          <cell r="N213" t="str">
            <v>Hardship Grant</v>
          </cell>
          <cell r="O213">
            <v>45426</v>
          </cell>
          <cell r="P213">
            <v>45450</v>
          </cell>
          <cell r="Q213">
            <v>1</v>
          </cell>
        </row>
        <row r="214">
          <cell r="A214" t="str">
            <v>E23-00590W</v>
          </cell>
          <cell r="C214" t="str">
            <v>E23-00590W</v>
          </cell>
          <cell r="D214" t="str">
            <v>BN13 2HH</v>
          </cell>
          <cell r="G214">
            <v>1117.2</v>
          </cell>
          <cell r="H214">
            <v>45420</v>
          </cell>
          <cell r="I214" t="str">
            <v>1. Customer (or family member residing with them) with a diagnosed condition or disability (physical and/or sensory and/or behavioural)</v>
          </cell>
          <cell r="K214" t="str">
            <v>Flooring</v>
          </cell>
          <cell r="N214" t="str">
            <v>Flooring Grant</v>
          </cell>
          <cell r="O214">
            <v>45420</v>
          </cell>
          <cell r="P214">
            <v>45490</v>
          </cell>
          <cell r="Q214">
            <v>2</v>
          </cell>
        </row>
        <row r="215">
          <cell r="A215" t="str">
            <v>E23-00591W</v>
          </cell>
          <cell r="C215" t="str">
            <v>E23-00591W</v>
          </cell>
          <cell r="D215" t="str">
            <v>HR6 8FG</v>
          </cell>
          <cell r="G215">
            <v>1387.7</v>
          </cell>
          <cell r="H215">
            <v>45412</v>
          </cell>
          <cell r="I215" t="str">
            <v>2. Customer receiving medication and/or therapy for a mental health condition or substance addiction</v>
          </cell>
          <cell r="K215" t="str">
            <v>Appliances</v>
          </cell>
          <cell r="L215" t="str">
            <v>Food Vouchers</v>
          </cell>
          <cell r="M215" t="str">
            <v>Utility Vouchers</v>
          </cell>
          <cell r="N215" t="str">
            <v>Hardship Grant</v>
          </cell>
          <cell r="O215">
            <v>45412</v>
          </cell>
          <cell r="P215">
            <v>45520</v>
          </cell>
          <cell r="Q215">
            <v>3</v>
          </cell>
        </row>
        <row r="216">
          <cell r="A216" t="str">
            <v>E23-00592W</v>
          </cell>
          <cell r="C216" t="str">
            <v>E23-00592W</v>
          </cell>
          <cell r="D216" t="str">
            <v>CV34 4NZ</v>
          </cell>
          <cell r="G216">
            <v>802.42</v>
          </cell>
          <cell r="H216">
            <v>45412</v>
          </cell>
          <cell r="I216" t="str">
            <v>1. Customer (or family member residing with them) with a diagnosed condition or disability (physical and/or sensory and/or behavioural)</v>
          </cell>
          <cell r="K216" t="str">
            <v>Appliances</v>
          </cell>
          <cell r="L216" t="str">
            <v xml:space="preserve">Furniture </v>
          </cell>
          <cell r="N216" t="str">
            <v>Hardship Grant</v>
          </cell>
          <cell r="O216">
            <v>45412</v>
          </cell>
          <cell r="P216">
            <v>45450</v>
          </cell>
          <cell r="Q216">
            <v>1</v>
          </cell>
        </row>
        <row r="217">
          <cell r="A217" t="str">
            <v>E23-00593W</v>
          </cell>
          <cell r="C217" t="str">
            <v>E23-00593W</v>
          </cell>
          <cell r="D217" t="str">
            <v>MK42 7NZ</v>
          </cell>
          <cell r="G217">
            <v>893.45</v>
          </cell>
          <cell r="H217">
            <v>45411</v>
          </cell>
          <cell r="I217" t="str">
            <v>3  Customer/family moving from homelessness/supported living into independent living</v>
          </cell>
          <cell r="K217" t="str">
            <v>Appliances</v>
          </cell>
          <cell r="L217" t="str">
            <v xml:space="preserve">Furniture </v>
          </cell>
          <cell r="M217" t="str">
            <v>Voucher for small household items</v>
          </cell>
          <cell r="N217" t="str">
            <v>Hardship Grant</v>
          </cell>
          <cell r="O217">
            <v>45411</v>
          </cell>
          <cell r="P217">
            <v>45450</v>
          </cell>
          <cell r="Q217">
            <v>1</v>
          </cell>
        </row>
        <row r="218">
          <cell r="A218" t="str">
            <v>E23-00594W</v>
          </cell>
          <cell r="C218" t="str">
            <v>E23-00594W</v>
          </cell>
          <cell r="D218" t="str">
            <v>PE28 4HU</v>
          </cell>
          <cell r="G218">
            <v>1884.86</v>
          </cell>
          <cell r="H218">
            <v>45411</v>
          </cell>
          <cell r="I218" t="str">
            <v>1. Customer (or family member residing with them) with a diagnosed condition or disability (physical and/or sensory and/or behavioural)</v>
          </cell>
          <cell r="J218" t="str">
            <v>2. Customer receiving medication and/or therapy for a mental health condition or substance addiction</v>
          </cell>
          <cell r="K218" t="str">
            <v xml:space="preserve">Furniture </v>
          </cell>
          <cell r="N218" t="str">
            <v>Hardship Grant</v>
          </cell>
          <cell r="O218">
            <v>45411</v>
          </cell>
          <cell r="P218">
            <v>45441</v>
          </cell>
          <cell r="Q218">
            <v>1</v>
          </cell>
        </row>
        <row r="219">
          <cell r="A219" t="str">
            <v>E23-00595W</v>
          </cell>
          <cell r="C219" t="str">
            <v>E23-00595W</v>
          </cell>
          <cell r="D219" t="str">
            <v>GU11 1HX</v>
          </cell>
          <cell r="G219">
            <v>977.96</v>
          </cell>
          <cell r="H219">
            <v>45412</v>
          </cell>
          <cell r="I219" t="str">
            <v>1. Customer (or family member residing with them) with a diagnosed condition or disability (physical and/or sensory and/or behavioural)</v>
          </cell>
          <cell r="K219" t="str">
            <v>Appliances</v>
          </cell>
          <cell r="N219" t="str">
            <v>Hardship Grant</v>
          </cell>
          <cell r="O219">
            <v>45412</v>
          </cell>
          <cell r="P219">
            <v>45430</v>
          </cell>
          <cell r="Q219">
            <v>1</v>
          </cell>
        </row>
        <row r="220">
          <cell r="A220" t="str">
            <v>E23-00596W</v>
          </cell>
          <cell r="C220" t="str">
            <v>E23-00596W</v>
          </cell>
          <cell r="D220" t="str">
            <v>CV6 5PB</v>
          </cell>
          <cell r="G220">
            <v>100</v>
          </cell>
          <cell r="H220">
            <v>45411</v>
          </cell>
          <cell r="I220" t="str">
            <v>3  Customer/family moving from homelessness/supported living into independent living</v>
          </cell>
          <cell r="K220" t="str">
            <v>Appliances</v>
          </cell>
          <cell r="L220" t="str">
            <v>Voucher for small household items</v>
          </cell>
          <cell r="N220" t="str">
            <v>Hardship Grant</v>
          </cell>
          <cell r="O220">
            <v>45411</v>
          </cell>
          <cell r="P220">
            <v>45476</v>
          </cell>
          <cell r="Q220">
            <v>2</v>
          </cell>
        </row>
        <row r="221">
          <cell r="A221" t="str">
            <v>E23-00597W</v>
          </cell>
          <cell r="C221" t="str">
            <v>E23-00597W</v>
          </cell>
          <cell r="D221" t="str">
            <v>B49 5FQ</v>
          </cell>
          <cell r="G221">
            <v>967.79</v>
          </cell>
          <cell r="H221">
            <v>45411</v>
          </cell>
          <cell r="I221" t="str">
            <v>2. Customer receiving medication and/or therapy for a mental health condition or substance addiction</v>
          </cell>
          <cell r="J221" t="str">
            <v>3  Customer/family moving from homelessness/supported living into independent living</v>
          </cell>
          <cell r="K221" t="str">
            <v xml:space="preserve">Furniture </v>
          </cell>
          <cell r="L221" t="str">
            <v>Appliances</v>
          </cell>
          <cell r="M221" t="str">
            <v>Voucher for small household items</v>
          </cell>
          <cell r="N221" t="str">
            <v>Hardship Grant</v>
          </cell>
          <cell r="O221">
            <v>45411</v>
          </cell>
          <cell r="P221">
            <v>45426</v>
          </cell>
          <cell r="Q221">
            <v>1</v>
          </cell>
        </row>
        <row r="222">
          <cell r="A222" t="str">
            <v>E23-00598W</v>
          </cell>
          <cell r="C222" t="str">
            <v>E23-00598W</v>
          </cell>
          <cell r="D222" t="str">
            <v>SO19 9BL</v>
          </cell>
          <cell r="G222">
            <v>955.97</v>
          </cell>
          <cell r="H222">
            <v>45412</v>
          </cell>
          <cell r="I222" t="str">
            <v>1. Customer (or family member residing with them) with a diagnosed condition or disability (physical and/or sensory and/or behavioural)</v>
          </cell>
          <cell r="J222" t="str">
            <v>3  Customer/family moving from homelessness/supported living into independent living</v>
          </cell>
          <cell r="K222" t="str">
            <v>Appliances</v>
          </cell>
          <cell r="L222" t="str">
            <v>Food Vouchers</v>
          </cell>
          <cell r="N222" t="str">
            <v>Hardship Grant</v>
          </cell>
          <cell r="O222">
            <v>45412</v>
          </cell>
          <cell r="P222">
            <v>45476</v>
          </cell>
          <cell r="Q222">
            <v>2</v>
          </cell>
        </row>
        <row r="223">
          <cell r="A223" t="str">
            <v>E23-00599W</v>
          </cell>
          <cell r="C223" t="str">
            <v>E23-00599W</v>
          </cell>
          <cell r="D223" t="str">
            <v>SO15 5BA</v>
          </cell>
          <cell r="G223">
            <v>500</v>
          </cell>
          <cell r="H223">
            <v>45411</v>
          </cell>
          <cell r="I223" t="str">
            <v>4. Customer/family fleeing from a violent or abusive relationship</v>
          </cell>
          <cell r="K223" t="str">
            <v>Food Vouchers</v>
          </cell>
          <cell r="L223" t="str">
            <v>Travel costs</v>
          </cell>
          <cell r="N223" t="str">
            <v>Crisis Grant</v>
          </cell>
          <cell r="O223">
            <v>45411</v>
          </cell>
          <cell r="P223">
            <v>45463</v>
          </cell>
          <cell r="Q223">
            <v>2</v>
          </cell>
        </row>
        <row r="224">
          <cell r="A224" t="str">
            <v>E23-00600W</v>
          </cell>
          <cell r="C224" t="str">
            <v>E23-00600W</v>
          </cell>
          <cell r="D224" t="str">
            <v>SG18 0BP</v>
          </cell>
          <cell r="G224">
            <v>500</v>
          </cell>
          <cell r="H224">
            <v>45412</v>
          </cell>
          <cell r="I224" t="str">
            <v>4. Customer/family fleeing from a violent or abusive relationship</v>
          </cell>
          <cell r="K224" t="str">
            <v>Travel costs</v>
          </cell>
          <cell r="L224" t="str">
            <v>Food Vouchers</v>
          </cell>
          <cell r="M224" t="str">
            <v>Clothing</v>
          </cell>
          <cell r="N224" t="str">
            <v>Crisis Grant</v>
          </cell>
          <cell r="O224">
            <v>45412</v>
          </cell>
          <cell r="P224">
            <v>45476</v>
          </cell>
          <cell r="Q224">
            <v>2</v>
          </cell>
        </row>
        <row r="225">
          <cell r="A225" t="str">
            <v>E23-00601W</v>
          </cell>
          <cell r="C225" t="str">
            <v>E23-00601W</v>
          </cell>
          <cell r="D225" t="str">
            <v>HR6 8PG</v>
          </cell>
          <cell r="G225">
            <v>400</v>
          </cell>
          <cell r="H225">
            <v>45414</v>
          </cell>
          <cell r="I225" t="str">
            <v>4. Customer/family fleeing from a violent or abusive relationship</v>
          </cell>
          <cell r="K225" t="str">
            <v>Food Vouchers</v>
          </cell>
          <cell r="L225" t="str">
            <v>Clothing</v>
          </cell>
          <cell r="N225" t="str">
            <v>Crisis Grant</v>
          </cell>
          <cell r="O225">
            <v>45414</v>
          </cell>
          <cell r="P225">
            <v>45456</v>
          </cell>
          <cell r="Q225">
            <v>1</v>
          </cell>
        </row>
        <row r="226">
          <cell r="A226" t="str">
            <v>E23-00602W</v>
          </cell>
          <cell r="C226" t="str">
            <v>E23-00602W</v>
          </cell>
          <cell r="D226" t="str">
            <v>GL6 7AZ</v>
          </cell>
          <cell r="G226">
            <v>1169.96</v>
          </cell>
          <cell r="H226">
            <v>45421</v>
          </cell>
          <cell r="I226" t="str">
            <v>1. Customer (or family member residing with them) with a diagnosed condition or disability (physical and/or sensory and/or behavioural)</v>
          </cell>
          <cell r="J226" t="str">
            <v>7. Customer where there is a child/ren in receipt of means-tested free school meals</v>
          </cell>
          <cell r="K226" t="str">
            <v>Utility Vouchers</v>
          </cell>
          <cell r="L226" t="str">
            <v>Food Vouchers</v>
          </cell>
          <cell r="M226" t="str">
            <v>Clothing</v>
          </cell>
          <cell r="N226" t="str">
            <v>Hardship Grant</v>
          </cell>
          <cell r="O226">
            <v>45421</v>
          </cell>
          <cell r="P226">
            <v>45574</v>
          </cell>
          <cell r="Q226">
            <v>5</v>
          </cell>
        </row>
        <row r="227">
          <cell r="A227" t="str">
            <v>E23-00603W</v>
          </cell>
          <cell r="C227" t="str">
            <v>E23-00603W</v>
          </cell>
          <cell r="D227" t="str">
            <v>MK13 9DL</v>
          </cell>
          <cell r="G227">
            <v>988</v>
          </cell>
          <cell r="H227">
            <v>45420</v>
          </cell>
          <cell r="I227" t="str">
            <v>2. Customer receiving medication and/or therapy for a mental health condition or substance addiction</v>
          </cell>
          <cell r="K227" t="str">
            <v>Utility Vouchers</v>
          </cell>
          <cell r="L227" t="str">
            <v>Food Vouchers</v>
          </cell>
          <cell r="N227" t="str">
            <v>Hardship Grant</v>
          </cell>
          <cell r="O227">
            <v>45420</v>
          </cell>
          <cell r="P227">
            <v>45715</v>
          </cell>
          <cell r="Q227">
            <v>9</v>
          </cell>
        </row>
        <row r="228">
          <cell r="A228" t="str">
            <v>E23-00604W</v>
          </cell>
          <cell r="C228" t="str">
            <v>E23-00604W</v>
          </cell>
          <cell r="D228" t="str">
            <v>PO12 3PT</v>
          </cell>
          <cell r="G228">
            <v>722.21</v>
          </cell>
          <cell r="H228">
            <v>45427</v>
          </cell>
          <cell r="I228" t="str">
            <v>1. Customer (or family member residing with them) with a diagnosed condition or disability (physical and/or sensory and/or behavioural)</v>
          </cell>
          <cell r="K228" t="str">
            <v xml:space="preserve">Furniture </v>
          </cell>
          <cell r="N228" t="str">
            <v>Hardship Grant</v>
          </cell>
          <cell r="O228">
            <v>45427</v>
          </cell>
          <cell r="P228">
            <v>45441</v>
          </cell>
          <cell r="Q228">
            <v>1</v>
          </cell>
        </row>
        <row r="229">
          <cell r="A229" t="str">
            <v>E23-00605W</v>
          </cell>
          <cell r="C229" t="str">
            <v>E23-00605W</v>
          </cell>
          <cell r="D229" t="str">
            <v>MK3 6GW</v>
          </cell>
          <cell r="G229">
            <v>990.9</v>
          </cell>
          <cell r="H229">
            <v>45420</v>
          </cell>
          <cell r="I229" t="str">
            <v>2. Customer receiving medication and/or therapy for a mental health condition or substance addiction</v>
          </cell>
          <cell r="K229" t="str">
            <v xml:space="preserve">Furniture </v>
          </cell>
          <cell r="L229" t="str">
            <v>Appliances</v>
          </cell>
          <cell r="M229" t="str">
            <v>Food Vouchers</v>
          </cell>
          <cell r="N229" t="str">
            <v>Hardship Grant</v>
          </cell>
          <cell r="O229">
            <v>45420</v>
          </cell>
          <cell r="P229">
            <v>45456</v>
          </cell>
          <cell r="Q229">
            <v>1</v>
          </cell>
        </row>
        <row r="230">
          <cell r="A230" t="str">
            <v>E23-00606W</v>
          </cell>
          <cell r="C230" t="str">
            <v>E23-00606W</v>
          </cell>
          <cell r="D230" t="str">
            <v>SP5 3EE</v>
          </cell>
          <cell r="G230">
            <v>960</v>
          </cell>
          <cell r="H230">
            <v>45446</v>
          </cell>
          <cell r="I230" t="str">
            <v>1. Customer (or family member residing with them) with a diagnosed condition or disability (physical and/or sensory and/or behavioural)</v>
          </cell>
          <cell r="K230" t="str">
            <v>Removals</v>
          </cell>
          <cell r="N230" t="str">
            <v>Hardship Grant</v>
          </cell>
          <cell r="O230">
            <v>45446</v>
          </cell>
          <cell r="P230">
            <v>45455</v>
          </cell>
          <cell r="Q230">
            <v>1</v>
          </cell>
        </row>
        <row r="231">
          <cell r="A231" t="str">
            <v>E23-00607W</v>
          </cell>
          <cell r="C231" t="str">
            <v>E23-00607W</v>
          </cell>
          <cell r="D231" t="str">
            <v>SO15 1GG</v>
          </cell>
          <cell r="G231">
            <v>798.96</v>
          </cell>
          <cell r="H231">
            <v>45420</v>
          </cell>
          <cell r="I231" t="str">
            <v>2. Customer receiving medication and/or therapy for a mental health condition or substance addiction</v>
          </cell>
          <cell r="K231" t="str">
            <v>Appliances</v>
          </cell>
          <cell r="N231" t="str">
            <v>Hardship Grant</v>
          </cell>
          <cell r="O231">
            <v>45420</v>
          </cell>
          <cell r="P231">
            <v>45450</v>
          </cell>
          <cell r="Q231">
            <v>1</v>
          </cell>
        </row>
        <row r="232">
          <cell r="A232" t="str">
            <v>E23-00608W</v>
          </cell>
          <cell r="C232" t="str">
            <v>E23-00608W</v>
          </cell>
          <cell r="D232" t="str">
            <v>LU3 1JP</v>
          </cell>
          <cell r="G232">
            <v>1070.4000000000001</v>
          </cell>
          <cell r="H232">
            <v>45426</v>
          </cell>
          <cell r="I232" t="str">
            <v>1. Customer (or family member residing with them) with a diagnosed condition or disability (physical and/or sensory and/or behavioural)</v>
          </cell>
          <cell r="K232" t="str">
            <v>Flooring</v>
          </cell>
          <cell r="N232" t="str">
            <v>Flooring Grant</v>
          </cell>
          <cell r="O232">
            <v>45426</v>
          </cell>
          <cell r="P232">
            <v>45546</v>
          </cell>
          <cell r="Q232">
            <v>4</v>
          </cell>
        </row>
        <row r="233">
          <cell r="A233" t="str">
            <v>E23-00609W</v>
          </cell>
          <cell r="C233" t="str">
            <v>E23-00609W</v>
          </cell>
          <cell r="D233" t="str">
            <v>SN8 1EP</v>
          </cell>
          <cell r="G233">
            <v>640</v>
          </cell>
          <cell r="H233">
            <v>45426</v>
          </cell>
          <cell r="I233" t="str">
            <v>1. Customer (or family member residing with them) with a diagnosed condition or disability (physical and/or sensory and/or behavioural)</v>
          </cell>
          <cell r="K233" t="str">
            <v>Food Vouchers</v>
          </cell>
          <cell r="L233" t="str">
            <v>Utility Vouchers</v>
          </cell>
          <cell r="N233" t="str">
            <v>Hardship Grant</v>
          </cell>
          <cell r="O233">
            <v>45426</v>
          </cell>
          <cell r="P233">
            <v>45476</v>
          </cell>
          <cell r="Q233">
            <v>2</v>
          </cell>
        </row>
        <row r="234">
          <cell r="A234" t="str">
            <v>E23-00610W</v>
          </cell>
          <cell r="C234" t="str">
            <v>E23-00610W</v>
          </cell>
          <cell r="D234" t="str">
            <v>HX4 9BF</v>
          </cell>
          <cell r="G234">
            <v>898.89</v>
          </cell>
          <cell r="H234">
            <v>45419</v>
          </cell>
          <cell r="I234" t="str">
            <v>1. Customer (or family member residing with them) with a diagnosed condition or disability (physical and/or sensory and/or behavioural)</v>
          </cell>
          <cell r="K234" t="str">
            <v>Appliances</v>
          </cell>
          <cell r="L234" t="str">
            <v xml:space="preserve">Furniture </v>
          </cell>
          <cell r="M234" t="str">
            <v>Voucher for small household items</v>
          </cell>
          <cell r="N234" t="str">
            <v>Hardship Grant</v>
          </cell>
          <cell r="O234">
            <v>45419</v>
          </cell>
          <cell r="P234">
            <v>45452</v>
          </cell>
          <cell r="Q234">
            <v>1</v>
          </cell>
        </row>
        <row r="235">
          <cell r="A235" t="str">
            <v>E23-00611W</v>
          </cell>
          <cell r="C235" t="str">
            <v>E23-00611W</v>
          </cell>
          <cell r="D235" t="str">
            <v>SO16 9GL</v>
          </cell>
          <cell r="G235">
            <v>995.94</v>
          </cell>
          <cell r="H235">
            <v>45419</v>
          </cell>
          <cell r="I235" t="str">
            <v>1. Customer (or family member residing with them) with a diagnosed condition or disability (physical and/or sensory and/or behavioural)</v>
          </cell>
          <cell r="K235" t="str">
            <v>Appliances</v>
          </cell>
          <cell r="L235" t="str">
            <v>Food Vouchers</v>
          </cell>
          <cell r="N235" t="str">
            <v>Hardship Grant</v>
          </cell>
          <cell r="O235">
            <v>45419</v>
          </cell>
          <cell r="P235">
            <v>45455</v>
          </cell>
          <cell r="Q235">
            <v>1</v>
          </cell>
        </row>
        <row r="236">
          <cell r="A236" t="str">
            <v>E23-00613W</v>
          </cell>
          <cell r="C236" t="str">
            <v>E23-00613W</v>
          </cell>
          <cell r="D236" t="str">
            <v>MK42 9XJ</v>
          </cell>
          <cell r="G236">
            <v>972.21</v>
          </cell>
          <cell r="H236">
            <v>45420</v>
          </cell>
          <cell r="I236" t="str">
            <v>3  Customer/family moving from homelessness/supported living into independent living</v>
          </cell>
          <cell r="K236" t="str">
            <v xml:space="preserve">Furniture </v>
          </cell>
          <cell r="L236" t="str">
            <v>Voucher for small household items</v>
          </cell>
          <cell r="N236" t="str">
            <v>Hardship Grant</v>
          </cell>
          <cell r="O236">
            <v>45420</v>
          </cell>
          <cell r="P236">
            <v>45456</v>
          </cell>
          <cell r="Q236">
            <v>1</v>
          </cell>
        </row>
        <row r="237">
          <cell r="A237" t="str">
            <v>E23-00614W</v>
          </cell>
          <cell r="C237" t="str">
            <v>E23-00614W</v>
          </cell>
          <cell r="D237" t="str">
            <v>LU6 1DE</v>
          </cell>
          <cell r="G237">
            <v>931.6</v>
          </cell>
          <cell r="H237">
            <v>45420</v>
          </cell>
          <cell r="I237" t="str">
            <v>3  Customer/family moving from homelessness/supported living into independent living</v>
          </cell>
          <cell r="K237" t="str">
            <v xml:space="preserve">Furniture </v>
          </cell>
          <cell r="L237" t="str">
            <v>Appliances</v>
          </cell>
          <cell r="M237" t="str">
            <v>Removals</v>
          </cell>
          <cell r="N237" t="str">
            <v>Hardship Grant</v>
          </cell>
          <cell r="O237">
            <v>45420</v>
          </cell>
          <cell r="P237">
            <v>45450</v>
          </cell>
          <cell r="Q237">
            <v>1</v>
          </cell>
        </row>
        <row r="238">
          <cell r="A238" t="str">
            <v>E23-00615W</v>
          </cell>
          <cell r="C238" t="str">
            <v>E23-00615W</v>
          </cell>
          <cell r="D238" t="str">
            <v>LU6 1HF</v>
          </cell>
          <cell r="G238">
            <v>500</v>
          </cell>
          <cell r="H238">
            <v>45419</v>
          </cell>
          <cell r="I238" t="str">
            <v>4. Customer/family fleeing from a violent or abusive relationship</v>
          </cell>
          <cell r="K238" t="str">
            <v>Food Vouchers</v>
          </cell>
          <cell r="L238" t="str">
            <v>Clothing</v>
          </cell>
          <cell r="N238" t="str">
            <v>Crisis Grant</v>
          </cell>
          <cell r="O238">
            <v>45419</v>
          </cell>
          <cell r="P238">
            <v>45476</v>
          </cell>
          <cell r="Q238">
            <v>2</v>
          </cell>
        </row>
        <row r="239">
          <cell r="A239" t="str">
            <v>E23-00616W</v>
          </cell>
          <cell r="C239" t="str">
            <v>E23-00616W</v>
          </cell>
          <cell r="D239" t="str">
            <v>SO15 5BA</v>
          </cell>
          <cell r="G239">
            <v>500</v>
          </cell>
          <cell r="H239">
            <v>45419</v>
          </cell>
          <cell r="I239" t="str">
            <v>3  Customer/family moving from homelessness/supported living into independent living</v>
          </cell>
          <cell r="K239" t="str">
            <v>Clothing</v>
          </cell>
          <cell r="L239" t="str">
            <v>Food Vouchers</v>
          </cell>
          <cell r="N239" t="str">
            <v>Crisis Grant</v>
          </cell>
          <cell r="O239">
            <v>45419</v>
          </cell>
          <cell r="P239">
            <v>45483</v>
          </cell>
          <cell r="Q239">
            <v>2</v>
          </cell>
        </row>
        <row r="240">
          <cell r="A240" t="str">
            <v>E23-00617W</v>
          </cell>
          <cell r="C240" t="str">
            <v>E23-00617W</v>
          </cell>
          <cell r="D240" t="str">
            <v>HR8 2ST</v>
          </cell>
          <cell r="G240">
            <v>250</v>
          </cell>
          <cell r="H240">
            <v>45421</v>
          </cell>
          <cell r="I240" t="str">
            <v>4. Customer/family fleeing from a violent or abusive relationship</v>
          </cell>
          <cell r="K240" t="str">
            <v>Food Vouchers</v>
          </cell>
          <cell r="L240" t="str">
            <v>Clothing</v>
          </cell>
          <cell r="N240" t="str">
            <v>Crisis Grant</v>
          </cell>
          <cell r="O240">
            <v>45421</v>
          </cell>
          <cell r="P240">
            <v>45476</v>
          </cell>
          <cell r="Q240">
            <v>2</v>
          </cell>
        </row>
        <row r="241">
          <cell r="A241" t="str">
            <v>E23-00619W</v>
          </cell>
          <cell r="C241" t="str">
            <v>E23-00619W</v>
          </cell>
          <cell r="D241" t="str">
            <v>SO16 9GL</v>
          </cell>
          <cell r="G241">
            <v>903.75</v>
          </cell>
          <cell r="H241">
            <v>45426</v>
          </cell>
          <cell r="I241" t="str">
            <v>1. Customer (or family member residing with them) with a diagnosed condition or disability (physical and/or sensory and/or behavioural)</v>
          </cell>
          <cell r="K241" t="str">
            <v xml:space="preserve">Furniture </v>
          </cell>
          <cell r="L241" t="str">
            <v>Appliances</v>
          </cell>
          <cell r="N241" t="str">
            <v>Hardship Grant</v>
          </cell>
          <cell r="O241">
            <v>45426</v>
          </cell>
          <cell r="P241">
            <v>45463</v>
          </cell>
          <cell r="Q241">
            <v>1</v>
          </cell>
        </row>
        <row r="242">
          <cell r="A242" t="str">
            <v>E23-00620W</v>
          </cell>
          <cell r="C242" t="str">
            <v>E23-00620W</v>
          </cell>
          <cell r="D242" t="str">
            <v>B78 1TT</v>
          </cell>
          <cell r="G242">
            <v>689.96</v>
          </cell>
          <cell r="H242">
            <v>45426</v>
          </cell>
          <cell r="I242" t="str">
            <v>1. Customer (or family member residing with them) with a diagnosed condition or disability (physical and/or sensory and/or behavioural)</v>
          </cell>
          <cell r="K242" t="str">
            <v>Appliances</v>
          </cell>
          <cell r="N242" t="str">
            <v>Hardship Grant</v>
          </cell>
          <cell r="O242">
            <v>45426</v>
          </cell>
          <cell r="P242">
            <v>45490</v>
          </cell>
          <cell r="Q242">
            <v>2</v>
          </cell>
        </row>
        <row r="243">
          <cell r="A243" t="str">
            <v>E23-00621W</v>
          </cell>
          <cell r="C243" t="str">
            <v>E23-00621W</v>
          </cell>
          <cell r="D243" t="str">
            <v>MK45 4DF</v>
          </cell>
          <cell r="G243">
            <v>1800</v>
          </cell>
          <cell r="H243">
            <v>45426</v>
          </cell>
          <cell r="I243" t="str">
            <v>1. Customer (or family member residing with them) with a diagnosed condition or disability (physical and/or sensory and/or behavioural)</v>
          </cell>
          <cell r="K243" t="str">
            <v>House Deep Clean</v>
          </cell>
          <cell r="N243" t="str">
            <v>Hardship Grant</v>
          </cell>
          <cell r="O243">
            <v>45426</v>
          </cell>
          <cell r="P243">
            <v>45490</v>
          </cell>
          <cell r="Q243">
            <v>2</v>
          </cell>
        </row>
        <row r="244">
          <cell r="A244" t="str">
            <v>E23-00622W</v>
          </cell>
          <cell r="C244" t="str">
            <v>E23-00622W</v>
          </cell>
          <cell r="D244" t="str">
            <v>SN1 4AP</v>
          </cell>
          <cell r="G244">
            <v>428.59</v>
          </cell>
          <cell r="H244">
            <v>45426</v>
          </cell>
          <cell r="I244" t="str">
            <v>1. Customer (or family member residing with them) with a diagnosed condition or disability (physical and/or sensory and/or behavioural)</v>
          </cell>
          <cell r="J244" t="str">
            <v>3  Customer/family moving from homelessness/supported living into independent living</v>
          </cell>
          <cell r="K244" t="str">
            <v>Appliances</v>
          </cell>
          <cell r="L244" t="str">
            <v xml:space="preserve">Furniture </v>
          </cell>
          <cell r="N244" t="str">
            <v>Hardship Grant</v>
          </cell>
          <cell r="O244">
            <v>45426</v>
          </cell>
          <cell r="P244">
            <v>45450</v>
          </cell>
          <cell r="Q244">
            <v>1</v>
          </cell>
        </row>
        <row r="245">
          <cell r="A245" t="str">
            <v>E23-00623W</v>
          </cell>
          <cell r="C245" t="str">
            <v>E23-00623W</v>
          </cell>
          <cell r="D245" t="str">
            <v>RH14 0GA</v>
          </cell>
          <cell r="G245">
            <v>749.98</v>
          </cell>
          <cell r="H245">
            <v>45426</v>
          </cell>
          <cell r="I245" t="str">
            <v>2. Customer receiving medication and/or therapy for a mental health condition or substance addiction</v>
          </cell>
          <cell r="K245" t="str">
            <v>Food Vouchers</v>
          </cell>
          <cell r="L245" t="str">
            <v>Appliances</v>
          </cell>
          <cell r="N245" t="str">
            <v>Hardship Grant</v>
          </cell>
          <cell r="O245">
            <v>45426</v>
          </cell>
          <cell r="P245">
            <v>45476</v>
          </cell>
          <cell r="Q245">
            <v>2</v>
          </cell>
        </row>
        <row r="246">
          <cell r="A246" t="str">
            <v>E23-00624W</v>
          </cell>
          <cell r="C246" t="str">
            <v>E23-00624W</v>
          </cell>
          <cell r="D246" t="str">
            <v>LU5 5UP</v>
          </cell>
          <cell r="G246">
            <v>777.9</v>
          </cell>
          <cell r="H246">
            <v>45426</v>
          </cell>
          <cell r="I246" t="str">
            <v>1. Customer (or family member residing with them) with a diagnosed condition or disability (physical and/or sensory and/or behavioural)</v>
          </cell>
          <cell r="K246" t="str">
            <v xml:space="preserve">Furniture </v>
          </cell>
          <cell r="L246" t="str">
            <v xml:space="preserve">Furniture </v>
          </cell>
          <cell r="N246" t="str">
            <v>Hardship Grant</v>
          </cell>
          <cell r="O246">
            <v>45426</v>
          </cell>
          <cell r="P246">
            <v>45450</v>
          </cell>
          <cell r="Q246">
            <v>1</v>
          </cell>
        </row>
        <row r="247">
          <cell r="A247" t="str">
            <v>E23-00626W</v>
          </cell>
          <cell r="C247" t="str">
            <v>E23-00626W</v>
          </cell>
          <cell r="D247" t="str">
            <v>SN4 0QT</v>
          </cell>
          <cell r="G247">
            <v>131.26</v>
          </cell>
          <cell r="H247">
            <v>45426</v>
          </cell>
          <cell r="I247" t="str">
            <v>4. Customer/family fleeing from a violent or abusive relationship</v>
          </cell>
          <cell r="K247" t="str">
            <v>Mobile Phone</v>
          </cell>
          <cell r="N247" t="str">
            <v>Crisis Grant</v>
          </cell>
          <cell r="O247">
            <v>45426</v>
          </cell>
          <cell r="P247">
            <v>45430</v>
          </cell>
          <cell r="Q247">
            <v>0</v>
          </cell>
        </row>
        <row r="248">
          <cell r="A248" t="str">
            <v>E23-00627W</v>
          </cell>
          <cell r="C248" t="str">
            <v>E23-00627W</v>
          </cell>
          <cell r="D248" t="str">
            <v>SO15 5BA</v>
          </cell>
          <cell r="G248">
            <v>500</v>
          </cell>
          <cell r="H248">
            <v>45426</v>
          </cell>
          <cell r="I248" t="str">
            <v>4. Customer/family fleeing from a violent or abusive relationship</v>
          </cell>
          <cell r="K248" t="str">
            <v>Food Vouchers</v>
          </cell>
          <cell r="N248" t="str">
            <v>Crisis Grant</v>
          </cell>
          <cell r="O248">
            <v>45426</v>
          </cell>
          <cell r="P248">
            <v>45518</v>
          </cell>
          <cell r="Q248">
            <v>3</v>
          </cell>
        </row>
        <row r="249">
          <cell r="A249" t="str">
            <v>E23-00628W</v>
          </cell>
          <cell r="C249" t="str">
            <v>E23-00628W</v>
          </cell>
          <cell r="D249" t="str">
            <v>SG18 0BP</v>
          </cell>
          <cell r="G249">
            <v>370</v>
          </cell>
          <cell r="H249">
            <v>45432</v>
          </cell>
          <cell r="I249" t="str">
            <v>4. Customer/family fleeing from a violent or abusive relationship</v>
          </cell>
          <cell r="K249" t="str">
            <v>Food Vouchers</v>
          </cell>
          <cell r="L249" t="str">
            <v>Clothing</v>
          </cell>
          <cell r="M249" t="str">
            <v>Travel costs</v>
          </cell>
          <cell r="N249" t="str">
            <v>Crisis Grant</v>
          </cell>
          <cell r="O249">
            <v>45432</v>
          </cell>
          <cell r="P249">
            <v>45484</v>
          </cell>
          <cell r="Q249">
            <v>2</v>
          </cell>
        </row>
        <row r="250">
          <cell r="A250" t="str">
            <v>E23-00629W</v>
          </cell>
          <cell r="C250" t="str">
            <v>E23-00629W</v>
          </cell>
          <cell r="D250" t="str">
            <v>LE11 5XD</v>
          </cell>
          <cell r="G250">
            <v>823.29</v>
          </cell>
          <cell r="H250">
            <v>45432</v>
          </cell>
          <cell r="I250" t="str">
            <v>6d. Customer/family under the care of Social Services (Adult or Children’s - FH</v>
          </cell>
          <cell r="K250" t="str">
            <v xml:space="preserve">Furniture </v>
          </cell>
          <cell r="L250" t="str">
            <v>Appliances</v>
          </cell>
          <cell r="M250" t="str">
            <v>Voucher for small household items</v>
          </cell>
          <cell r="N250" t="str">
            <v>Hardship Grant</v>
          </cell>
          <cell r="O250">
            <v>45432</v>
          </cell>
          <cell r="P250">
            <v>45456</v>
          </cell>
          <cell r="Q250">
            <v>1</v>
          </cell>
        </row>
        <row r="251">
          <cell r="A251" t="str">
            <v>E23-00630W</v>
          </cell>
          <cell r="C251" t="str">
            <v>E23-00630W</v>
          </cell>
          <cell r="D251" t="str">
            <v>MK45 1XS</v>
          </cell>
          <cell r="G251">
            <v>857.96</v>
          </cell>
          <cell r="H251">
            <v>45432</v>
          </cell>
          <cell r="I251" t="str">
            <v>1. Customer (or family member residing with them) with a diagnosed condition or disability (physical and/or sensory and/or behavioural)</v>
          </cell>
          <cell r="J251" t="str">
            <v>4. Customer/family fleeing from a violent or abusive relationship</v>
          </cell>
          <cell r="K251" t="str">
            <v>Appliances</v>
          </cell>
          <cell r="L251" t="str">
            <v xml:space="preserve">Furniture </v>
          </cell>
          <cell r="M251" t="str">
            <v>Voucher for small household items</v>
          </cell>
          <cell r="N251" t="str">
            <v>Hardship Grant</v>
          </cell>
          <cell r="O251">
            <v>45432</v>
          </cell>
          <cell r="P251">
            <v>45456</v>
          </cell>
          <cell r="Q251">
            <v>1</v>
          </cell>
        </row>
        <row r="252">
          <cell r="A252" t="str">
            <v>E23-00631W</v>
          </cell>
          <cell r="C252" t="str">
            <v>E23-00631W</v>
          </cell>
          <cell r="D252" t="str">
            <v>BS30 6UZ</v>
          </cell>
          <cell r="G252">
            <v>792.6</v>
          </cell>
          <cell r="H252">
            <v>45432</v>
          </cell>
          <cell r="I252" t="str">
            <v>2. Customer receiving medication and/or therapy for a mental health condition or substance addiction</v>
          </cell>
          <cell r="J252" t="str">
            <v>4. Customer/family fleeing from a violent or abusive relationship</v>
          </cell>
          <cell r="K252" t="str">
            <v xml:space="preserve">Furniture </v>
          </cell>
          <cell r="L252" t="str">
            <v>Appliances</v>
          </cell>
          <cell r="N252" t="str">
            <v>Hardship Grant</v>
          </cell>
          <cell r="O252">
            <v>45432</v>
          </cell>
          <cell r="P252">
            <v>45450</v>
          </cell>
          <cell r="Q252">
            <v>1</v>
          </cell>
        </row>
        <row r="253">
          <cell r="A253" t="str">
            <v>E23-00632W</v>
          </cell>
          <cell r="C253" t="str">
            <v>E23-00632W</v>
          </cell>
          <cell r="D253" t="str">
            <v>B67 7BU</v>
          </cell>
          <cell r="G253">
            <v>810.41</v>
          </cell>
          <cell r="H253">
            <v>45432</v>
          </cell>
          <cell r="I253" t="str">
            <v>2. Customer receiving medication and/or therapy for a mental health condition or substance addiction</v>
          </cell>
          <cell r="J253" t="str">
            <v>4. Customer/family fleeing from a violent or abusive relationship</v>
          </cell>
          <cell r="K253" t="str">
            <v xml:space="preserve">Furniture </v>
          </cell>
          <cell r="N253" t="str">
            <v>Hardship Grant</v>
          </cell>
          <cell r="O253">
            <v>45432</v>
          </cell>
          <cell r="P253">
            <v>45441</v>
          </cell>
          <cell r="Q253">
            <v>0</v>
          </cell>
        </row>
        <row r="254">
          <cell r="A254" t="str">
            <v>E23-00633W</v>
          </cell>
          <cell r="C254" t="str">
            <v>E23-00633W</v>
          </cell>
          <cell r="D254" t="str">
            <v>LE12 6BT</v>
          </cell>
          <cell r="G254">
            <v>955.83</v>
          </cell>
          <cell r="H254">
            <v>45432</v>
          </cell>
          <cell r="I254" t="str">
            <v>2. Customer receiving medication and/or therapy for a mental health condition or substance addiction</v>
          </cell>
          <cell r="K254" t="str">
            <v xml:space="preserve">Furniture </v>
          </cell>
          <cell r="L254" t="str">
            <v>Appliances</v>
          </cell>
          <cell r="N254" t="str">
            <v>Hardship Grant</v>
          </cell>
          <cell r="O254">
            <v>45432</v>
          </cell>
          <cell r="P254">
            <v>45450</v>
          </cell>
          <cell r="Q254">
            <v>1</v>
          </cell>
        </row>
        <row r="255">
          <cell r="A255" t="str">
            <v>E23-00635W</v>
          </cell>
          <cell r="C255" t="str">
            <v>E23-00635W</v>
          </cell>
          <cell r="D255" t="str">
            <v>SG18 0BP</v>
          </cell>
          <cell r="G255">
            <v>500</v>
          </cell>
          <cell r="H255">
            <v>45432</v>
          </cell>
          <cell r="I255" t="str">
            <v>4. Customer/family fleeing from a violent or abusive relationship</v>
          </cell>
          <cell r="K255" t="str">
            <v>Food Vouchers</v>
          </cell>
          <cell r="L255" t="str">
            <v>Clothing</v>
          </cell>
          <cell r="M255" t="str">
            <v>Travel costs</v>
          </cell>
          <cell r="N255" t="str">
            <v>Crisis Grant</v>
          </cell>
          <cell r="O255">
            <v>45432</v>
          </cell>
          <cell r="P255">
            <v>45729</v>
          </cell>
          <cell r="Q255">
            <v>10</v>
          </cell>
        </row>
        <row r="256">
          <cell r="A256" t="str">
            <v>E23-00636W</v>
          </cell>
          <cell r="C256" t="str">
            <v>E23-00636W</v>
          </cell>
          <cell r="D256" t="str">
            <v>BS23 1PH</v>
          </cell>
          <cell r="G256">
            <v>877.97</v>
          </cell>
          <cell r="H256">
            <v>45432</v>
          </cell>
          <cell r="I256" t="str">
            <v>1. Customer (or family member residing with them) with a diagnosed condition or disability (physical and/or sensory and/or behavioural)</v>
          </cell>
          <cell r="J256" t="str">
            <v>3  Customer/family moving from homelessness/supported living into independent living</v>
          </cell>
          <cell r="K256" t="str">
            <v>Appliances</v>
          </cell>
          <cell r="N256" t="str">
            <v>Hardship Grant</v>
          </cell>
          <cell r="O256">
            <v>45432</v>
          </cell>
          <cell r="P256">
            <v>45450</v>
          </cell>
          <cell r="Q256">
            <v>1</v>
          </cell>
        </row>
        <row r="257">
          <cell r="A257" t="str">
            <v>E23-00637W</v>
          </cell>
          <cell r="C257" t="str">
            <v>E23-00637W</v>
          </cell>
          <cell r="D257" t="str">
            <v>RH15 0AE</v>
          </cell>
          <cell r="G257">
            <v>1000</v>
          </cell>
          <cell r="H257">
            <v>45433</v>
          </cell>
          <cell r="I257" t="str">
            <v>8. Customer is in financial hardship and their household meets one of two criteria</v>
          </cell>
          <cell r="K257" t="str">
            <v>Food Vouchers</v>
          </cell>
          <cell r="L257" t="str">
            <v>Utility Vouchers</v>
          </cell>
          <cell r="N257" t="str">
            <v>Stonewater Employee Support Fund</v>
          </cell>
          <cell r="O257">
            <v>45433</v>
          </cell>
          <cell r="P257">
            <v>45511</v>
          </cell>
          <cell r="Q257">
            <v>3</v>
          </cell>
        </row>
        <row r="258">
          <cell r="A258" t="str">
            <v>E23-00638W</v>
          </cell>
          <cell r="C258" t="str">
            <v>E23-00638W</v>
          </cell>
          <cell r="D258" t="str">
            <v>LE19 4RL</v>
          </cell>
          <cell r="G258">
            <v>440</v>
          </cell>
          <cell r="H258">
            <v>45434</v>
          </cell>
          <cell r="I258" t="str">
            <v>2. Customer receiving medication and/or therapy for a mental health condition or substance addiction</v>
          </cell>
          <cell r="K258" t="str">
            <v>Food Vouchers</v>
          </cell>
          <cell r="L258" t="str">
            <v>Utility Vouchers</v>
          </cell>
          <cell r="N258" t="str">
            <v>Hardship Grant</v>
          </cell>
          <cell r="O258">
            <v>45434</v>
          </cell>
          <cell r="P258">
            <v>45490</v>
          </cell>
          <cell r="Q258">
            <v>2</v>
          </cell>
        </row>
        <row r="259">
          <cell r="A259" t="str">
            <v>E23-00639W</v>
          </cell>
          <cell r="C259" t="str">
            <v>E23-00639W</v>
          </cell>
          <cell r="D259" t="str">
            <v>BA9 9FA</v>
          </cell>
          <cell r="G259">
            <v>1519.12</v>
          </cell>
          <cell r="H259">
            <v>45433</v>
          </cell>
          <cell r="I259" t="str">
            <v>3  Customer/family moving from homelessness/supported living into independent living</v>
          </cell>
          <cell r="K259" t="str">
            <v>Removals</v>
          </cell>
          <cell r="N259" t="str">
            <v>Hardship Grant</v>
          </cell>
          <cell r="O259">
            <v>45433</v>
          </cell>
          <cell r="P259">
            <v>45520</v>
          </cell>
          <cell r="Q259">
            <v>3</v>
          </cell>
        </row>
        <row r="260">
          <cell r="A260" t="str">
            <v>E23-00640W</v>
          </cell>
          <cell r="C260" t="str">
            <v>E23-00640W</v>
          </cell>
          <cell r="D260" t="str">
            <v>B69 4DX</v>
          </cell>
          <cell r="G260">
            <v>930.07</v>
          </cell>
          <cell r="H260">
            <v>45440</v>
          </cell>
          <cell r="I260" t="str">
            <v>1. Customer (or family member residing with them) with a diagnosed condition or disability (physical and/or sensory and/or behavioural)</v>
          </cell>
          <cell r="K260" t="str">
            <v xml:space="preserve">Furniture </v>
          </cell>
          <cell r="L260" t="str">
            <v>Appliances</v>
          </cell>
          <cell r="N260" t="str">
            <v>Hardship Grant</v>
          </cell>
          <cell r="O260">
            <v>45440</v>
          </cell>
          <cell r="P260">
            <v>45457</v>
          </cell>
          <cell r="Q260">
            <v>1</v>
          </cell>
        </row>
        <row r="261">
          <cell r="A261" t="str">
            <v>E23-00641W</v>
          </cell>
          <cell r="C261" t="str">
            <v>E23-00641W</v>
          </cell>
          <cell r="D261" t="str">
            <v>BA14 6DG</v>
          </cell>
          <cell r="G261">
            <v>951.97</v>
          </cell>
          <cell r="H261">
            <v>45441</v>
          </cell>
          <cell r="I261" t="str">
            <v>3  Customer/family moving from homelessness/supported living into independent living</v>
          </cell>
          <cell r="J261" t="str">
            <v>4. Customer/family fleeing from a violent or abusive relationship</v>
          </cell>
          <cell r="K261" t="str">
            <v>Appliances</v>
          </cell>
          <cell r="N261" t="str">
            <v>Hardship Grant</v>
          </cell>
          <cell r="O261">
            <v>45441</v>
          </cell>
          <cell r="P261">
            <v>45469</v>
          </cell>
          <cell r="Q261">
            <v>1</v>
          </cell>
        </row>
        <row r="262">
          <cell r="A262" t="str">
            <v>E23-00642W</v>
          </cell>
          <cell r="C262" t="str">
            <v>E23-00642W</v>
          </cell>
          <cell r="D262" t="str">
            <v>BN27 2BZ</v>
          </cell>
          <cell r="G262">
            <v>756</v>
          </cell>
          <cell r="H262">
            <v>45446</v>
          </cell>
          <cell r="I262" t="str">
            <v>2. Customer receiving medication and/or therapy for a mental health condition or substance addiction</v>
          </cell>
          <cell r="K262" t="str">
            <v>Utility Vouchers</v>
          </cell>
          <cell r="L262" t="str">
            <v>Food Vouchers</v>
          </cell>
          <cell r="N262" t="str">
            <v>Hardship Grant</v>
          </cell>
          <cell r="O262">
            <v>45446</v>
          </cell>
          <cell r="P262">
            <v>45544</v>
          </cell>
          <cell r="Q262">
            <v>3</v>
          </cell>
        </row>
        <row r="263">
          <cell r="A263" t="str">
            <v>E23-00643W</v>
          </cell>
          <cell r="C263" t="str">
            <v>E23-00643W</v>
          </cell>
          <cell r="D263" t="str">
            <v>SO16 4PW</v>
          </cell>
          <cell r="G263">
            <v>904.98</v>
          </cell>
          <cell r="H263">
            <v>45441</v>
          </cell>
          <cell r="I263" t="str">
            <v>1. Customer (or family member residing with them) with a diagnosed condition or disability (physical and/or sensory and/or behavioural)</v>
          </cell>
          <cell r="J263" t="str">
            <v>3  Customer/family moving from homelessness/supported living into independent living</v>
          </cell>
          <cell r="K263" t="str">
            <v>Appliances</v>
          </cell>
          <cell r="L263" t="str">
            <v>Food Vouchers</v>
          </cell>
          <cell r="M263" t="str">
            <v>Removals</v>
          </cell>
          <cell r="N263" t="str">
            <v>Hardship Grant</v>
          </cell>
          <cell r="O263">
            <v>45441</v>
          </cell>
          <cell r="P263">
            <v>45483</v>
          </cell>
          <cell r="Q263">
            <v>2</v>
          </cell>
        </row>
        <row r="264">
          <cell r="A264" t="str">
            <v>E23-00644W</v>
          </cell>
          <cell r="C264" t="str">
            <v>E23-00644W</v>
          </cell>
          <cell r="D264" t="str">
            <v>BN2 9NQ</v>
          </cell>
          <cell r="G264">
            <v>881.25</v>
          </cell>
          <cell r="H264">
            <v>45441</v>
          </cell>
          <cell r="I264" t="str">
            <v>3  Customer/family moving from homelessness/supported living into independent living</v>
          </cell>
          <cell r="J264" t="str">
            <v>4. Customer/family fleeing from a violent or abusive relationship</v>
          </cell>
          <cell r="K264" t="str">
            <v xml:space="preserve">Furniture </v>
          </cell>
          <cell r="L264" t="str">
            <v>Voucher for small household items</v>
          </cell>
          <cell r="N264" t="str">
            <v>Hardship Grant</v>
          </cell>
          <cell r="O264">
            <v>45441</v>
          </cell>
          <cell r="P264">
            <v>45452</v>
          </cell>
          <cell r="Q264">
            <v>1</v>
          </cell>
        </row>
        <row r="265">
          <cell r="A265" t="str">
            <v>E23-00645W</v>
          </cell>
          <cell r="C265" t="str">
            <v>E23-00645W</v>
          </cell>
          <cell r="D265" t="str">
            <v>SN3 3SD</v>
          </cell>
          <cell r="G265">
            <v>848.35</v>
          </cell>
          <cell r="H265">
            <v>45441</v>
          </cell>
          <cell r="I265" t="str">
            <v>3  Customer/family moving from homelessness/supported living into independent living</v>
          </cell>
          <cell r="J265" t="str">
            <v>4. Customer/family fleeing from a violent or abusive relationship</v>
          </cell>
          <cell r="K265" t="str">
            <v>Appliances</v>
          </cell>
          <cell r="L265" t="str">
            <v xml:space="preserve">Furniture </v>
          </cell>
          <cell r="N265" t="str">
            <v>Hardship Grant</v>
          </cell>
          <cell r="O265">
            <v>45441</v>
          </cell>
          <cell r="P265">
            <v>45463</v>
          </cell>
          <cell r="Q265">
            <v>1</v>
          </cell>
        </row>
        <row r="266">
          <cell r="A266" t="str">
            <v>E23-00646W</v>
          </cell>
          <cell r="C266" t="str">
            <v>E23-00646W</v>
          </cell>
          <cell r="D266" t="str">
            <v>SN3 3SD</v>
          </cell>
          <cell r="G266">
            <v>1319.75</v>
          </cell>
          <cell r="H266">
            <v>45441</v>
          </cell>
          <cell r="I266" t="str">
            <v>3  Customer/family moving from homelessness/supported living into independent living</v>
          </cell>
          <cell r="J266" t="str">
            <v>4. Customer/family fleeing from a violent or abusive relationship</v>
          </cell>
          <cell r="K266" t="str">
            <v xml:space="preserve">Furniture </v>
          </cell>
          <cell r="L266" t="str">
            <v>Appliances</v>
          </cell>
          <cell r="M266" t="str">
            <v>Voucher for small household items</v>
          </cell>
          <cell r="N266" t="str">
            <v>Hardship Grant</v>
          </cell>
          <cell r="O266">
            <v>45441</v>
          </cell>
          <cell r="P266">
            <v>45604</v>
          </cell>
          <cell r="Q266">
            <v>6</v>
          </cell>
        </row>
        <row r="267">
          <cell r="A267" t="str">
            <v>E23-00647W</v>
          </cell>
          <cell r="C267" t="str">
            <v>E23-00647W</v>
          </cell>
          <cell r="D267" t="str">
            <v>LU6 1HF</v>
          </cell>
          <cell r="G267">
            <v>500</v>
          </cell>
          <cell r="H267">
            <v>45440</v>
          </cell>
          <cell r="I267" t="str">
            <v>4. Customer/family fleeing from a violent or abusive relationship</v>
          </cell>
          <cell r="K267" t="str">
            <v>Food Vouchers</v>
          </cell>
          <cell r="L267" t="str">
            <v>Clothing</v>
          </cell>
          <cell r="M267" t="str">
            <v>Travel costs</v>
          </cell>
          <cell r="N267" t="str">
            <v>Crisis Grant</v>
          </cell>
          <cell r="O267">
            <v>45440</v>
          </cell>
          <cell r="P267">
            <v>45604</v>
          </cell>
          <cell r="Q267">
            <v>6</v>
          </cell>
        </row>
        <row r="268">
          <cell r="A268" t="str">
            <v>E23-00648W</v>
          </cell>
          <cell r="C268" t="str">
            <v>E23-00648W</v>
          </cell>
          <cell r="D268" t="str">
            <v>SG18 0BP</v>
          </cell>
          <cell r="G268">
            <v>873.97</v>
          </cell>
          <cell r="H268">
            <v>45441</v>
          </cell>
          <cell r="I268" t="str">
            <v>4. Customer/family fleeing from a violent or abusive relationship</v>
          </cell>
          <cell r="K268" t="str">
            <v>Appliances</v>
          </cell>
          <cell r="N268" t="str">
            <v>Hardship Grant</v>
          </cell>
          <cell r="O268">
            <v>45441</v>
          </cell>
          <cell r="P268">
            <v>45518</v>
          </cell>
          <cell r="Q268">
            <v>3</v>
          </cell>
        </row>
        <row r="269">
          <cell r="A269" t="str">
            <v>E23-00649W</v>
          </cell>
          <cell r="C269" t="str">
            <v>E23-00649W</v>
          </cell>
          <cell r="D269" t="str">
            <v>LU5 5TB</v>
          </cell>
          <cell r="G269">
            <v>862.97</v>
          </cell>
          <cell r="H269">
            <v>45442</v>
          </cell>
          <cell r="I269" t="str">
            <v>3  Customer/family moving from homelessness/supported living into independent living</v>
          </cell>
          <cell r="J269" t="str">
            <v>4. Customer/family fleeing from a violent or abusive relationship</v>
          </cell>
          <cell r="K269" t="str">
            <v>Appliances</v>
          </cell>
          <cell r="N269" t="str">
            <v>Hardship Grant</v>
          </cell>
          <cell r="O269">
            <v>45442</v>
          </cell>
          <cell r="P269">
            <v>45476</v>
          </cell>
          <cell r="Q269">
            <v>2</v>
          </cell>
        </row>
        <row r="270">
          <cell r="A270" t="str">
            <v>E23-00650W</v>
          </cell>
          <cell r="C270" t="str">
            <v>E23-00650W</v>
          </cell>
          <cell r="D270" t="str">
            <v>BN50 8TQ</v>
          </cell>
          <cell r="G270">
            <v>300</v>
          </cell>
          <cell r="H270">
            <v>45440</v>
          </cell>
          <cell r="I270" t="str">
            <v>4. Customer/family fleeing from a violent or abusive relationship</v>
          </cell>
          <cell r="K270" t="str">
            <v>Food Vouchers</v>
          </cell>
          <cell r="L270" t="str">
            <v>Travel costs</v>
          </cell>
          <cell r="N270" t="str">
            <v>Crisis Grant</v>
          </cell>
          <cell r="O270">
            <v>45440</v>
          </cell>
          <cell r="P270">
            <v>45524</v>
          </cell>
          <cell r="Q270">
            <v>3</v>
          </cell>
        </row>
        <row r="271">
          <cell r="A271" t="str">
            <v>E23-00651W</v>
          </cell>
          <cell r="C271" t="str">
            <v>E23-00651W</v>
          </cell>
          <cell r="D271" t="str">
            <v>MK12 5SJ</v>
          </cell>
          <cell r="G271">
            <v>500</v>
          </cell>
          <cell r="H271">
            <v>45440</v>
          </cell>
          <cell r="I271" t="str">
            <v>4. Customer/family fleeing from a violent or abusive relationship</v>
          </cell>
          <cell r="K271" t="str">
            <v>Food Vouchers</v>
          </cell>
          <cell r="L271" t="str">
            <v>Clothing</v>
          </cell>
          <cell r="M271" t="str">
            <v>Toys and Books</v>
          </cell>
          <cell r="N271" t="str">
            <v>Crisis Grant</v>
          </cell>
          <cell r="O271">
            <v>45440</v>
          </cell>
          <cell r="P271">
            <v>45484</v>
          </cell>
          <cell r="Q271">
            <v>3</v>
          </cell>
        </row>
        <row r="272">
          <cell r="A272" t="str">
            <v>E23-00652W</v>
          </cell>
          <cell r="C272" t="str">
            <v>E23-00652W</v>
          </cell>
          <cell r="D272" t="str">
            <v>NG9 2SY</v>
          </cell>
          <cell r="G272">
            <v>700</v>
          </cell>
          <cell r="H272">
            <v>45446</v>
          </cell>
          <cell r="I272" t="str">
            <v>2. Customer receiving medication and/or therapy for a mental health condition or substance addiction</v>
          </cell>
          <cell r="K272" t="str">
            <v>Utility Vouchers</v>
          </cell>
          <cell r="L272" t="str">
            <v>Food Vouchers</v>
          </cell>
          <cell r="M272" t="str">
            <v>Travel costs</v>
          </cell>
          <cell r="N272" t="str">
            <v>Hardship Grant</v>
          </cell>
          <cell r="O272">
            <v>45446</v>
          </cell>
          <cell r="P272">
            <v>45576</v>
          </cell>
          <cell r="Q272">
            <v>2</v>
          </cell>
        </row>
        <row r="273">
          <cell r="A273" t="str">
            <v>E23-00653W</v>
          </cell>
          <cell r="C273" t="str">
            <v>E23-00653W</v>
          </cell>
          <cell r="D273" t="str">
            <v>BA14 7JY</v>
          </cell>
          <cell r="G273">
            <v>338.4</v>
          </cell>
          <cell r="H273">
            <v>45446</v>
          </cell>
          <cell r="I273" t="str">
            <v>7. Customer where there is a child/ren in receipt of means-tested free school meals</v>
          </cell>
          <cell r="K273" t="str">
            <v>House Deep Clean</v>
          </cell>
          <cell r="N273" t="str">
            <v>Hardship Grant</v>
          </cell>
          <cell r="O273">
            <v>45446</v>
          </cell>
          <cell r="P273">
            <v>45480</v>
          </cell>
          <cell r="Q273">
            <v>4</v>
          </cell>
        </row>
        <row r="274">
          <cell r="A274" t="str">
            <v>E23-00654W</v>
          </cell>
          <cell r="C274" t="str">
            <v>E23-00654W</v>
          </cell>
          <cell r="D274" t="str">
            <v>CV8 1GY</v>
          </cell>
          <cell r="G274">
            <v>842.34</v>
          </cell>
          <cell r="H274">
            <v>45447</v>
          </cell>
          <cell r="I274" t="str">
            <v>2. Customer receiving medication and/or therapy for a mental health condition or substance addiction</v>
          </cell>
          <cell r="K274" t="str">
            <v xml:space="preserve">Furniture </v>
          </cell>
          <cell r="L274" t="str">
            <v>Voucher for small household items</v>
          </cell>
          <cell r="N274" t="str">
            <v>Hardship Grant</v>
          </cell>
          <cell r="O274">
            <v>45447</v>
          </cell>
          <cell r="P274">
            <v>45518</v>
          </cell>
          <cell r="Q274">
            <v>1</v>
          </cell>
        </row>
        <row r="275">
          <cell r="A275" t="str">
            <v>E23-00655W</v>
          </cell>
          <cell r="C275" t="str">
            <v>E23-00655W</v>
          </cell>
          <cell r="D275" t="str">
            <v>HR6 8LA</v>
          </cell>
          <cell r="G275">
            <v>900</v>
          </cell>
          <cell r="H275">
            <v>45447</v>
          </cell>
          <cell r="I275" t="str">
            <v>1. Customer (or family member residing with them) with a diagnosed condition or disability (physical and/or sensory and/or behavioural)</v>
          </cell>
          <cell r="K275" t="str">
            <v>Food Vouchers</v>
          </cell>
          <cell r="L275" t="str">
            <v>Clothing</v>
          </cell>
          <cell r="N275" t="str">
            <v>Hardship Grant</v>
          </cell>
          <cell r="O275">
            <v>45447</v>
          </cell>
          <cell r="P275">
            <v>45476</v>
          </cell>
          <cell r="Q275">
            <v>2</v>
          </cell>
        </row>
        <row r="276">
          <cell r="A276" t="str">
            <v>E23-00656W</v>
          </cell>
          <cell r="C276" t="str">
            <v>E23-00656W</v>
          </cell>
          <cell r="D276" t="str">
            <v>SY1 3XY</v>
          </cell>
          <cell r="G276">
            <v>1834</v>
          </cell>
          <cell r="H276">
            <v>45446</v>
          </cell>
          <cell r="I276" t="str">
            <v>6b. Customer/family under the care of Social Services (Adult or Children’s) - DV</v>
          </cell>
          <cell r="K276" t="str">
            <v>Flooring</v>
          </cell>
          <cell r="N276" t="str">
            <v>Flooring Grant</v>
          </cell>
          <cell r="O276">
            <v>45446</v>
          </cell>
          <cell r="P276">
            <v>45476</v>
          </cell>
          <cell r="Q276">
            <v>1</v>
          </cell>
        </row>
        <row r="277">
          <cell r="A277" t="str">
            <v>E23-00657W</v>
          </cell>
          <cell r="C277" t="str">
            <v>E23-00657W</v>
          </cell>
          <cell r="D277" t="str">
            <v>LE19 4DJ</v>
          </cell>
          <cell r="G277">
            <v>672.96</v>
          </cell>
          <cell r="H277">
            <v>45446</v>
          </cell>
          <cell r="I277" t="str">
            <v>2. Customer receiving medication and/or therapy for a mental health condition or substance addiction</v>
          </cell>
          <cell r="K277" t="str">
            <v>Appliances</v>
          </cell>
          <cell r="N277" t="str">
            <v>Hardship Grant</v>
          </cell>
          <cell r="O277">
            <v>45446</v>
          </cell>
          <cell r="P277">
            <v>45476</v>
          </cell>
          <cell r="Q277">
            <v>1</v>
          </cell>
        </row>
        <row r="278">
          <cell r="A278" t="str">
            <v>E23-00658W</v>
          </cell>
          <cell r="C278" t="str">
            <v>E23-00658W</v>
          </cell>
          <cell r="D278" t="str">
            <v>BN23 7TS</v>
          </cell>
          <cell r="G278">
            <v>859</v>
          </cell>
          <cell r="H278">
            <v>45449</v>
          </cell>
          <cell r="I278" t="str">
            <v>8. Customer is in financial hardship and their household meets one of two criteria</v>
          </cell>
          <cell r="K278" t="str">
            <v>Food Vouchers</v>
          </cell>
          <cell r="L278" t="str">
            <v>Utility Vouchers</v>
          </cell>
          <cell r="M278" t="str">
            <v>Travel costs</v>
          </cell>
          <cell r="N278" t="str">
            <v>Hardship Grant</v>
          </cell>
          <cell r="O278">
            <v>45449</v>
          </cell>
          <cell r="P278">
            <v>45632</v>
          </cell>
          <cell r="Q278">
            <v>1</v>
          </cell>
        </row>
        <row r="279">
          <cell r="A279" t="str">
            <v>E23-00659W</v>
          </cell>
          <cell r="C279" t="str">
            <v>E23-00659W</v>
          </cell>
          <cell r="D279" t="str">
            <v>LE16 9FY</v>
          </cell>
          <cell r="G279">
            <v>821.48</v>
          </cell>
          <cell r="H279">
            <v>45446</v>
          </cell>
          <cell r="I279" t="str">
            <v>1. Customer (or family member residing with them) with a diagnosed condition or disability (physical and/or sensory and/or behavioural)</v>
          </cell>
          <cell r="K279" t="str">
            <v>Appliances</v>
          </cell>
          <cell r="L279" t="str">
            <v>Appliances</v>
          </cell>
          <cell r="N279" t="str">
            <v>Hardship Grant</v>
          </cell>
          <cell r="O279">
            <v>45446</v>
          </cell>
          <cell r="P279">
            <v>45476</v>
          </cell>
          <cell r="Q279">
            <v>6</v>
          </cell>
        </row>
        <row r="280">
          <cell r="A280" t="str">
            <v>E23-00660W</v>
          </cell>
          <cell r="C280" t="str">
            <v>E23-00660W</v>
          </cell>
          <cell r="D280" t="str">
            <v>SO14 0QW</v>
          </cell>
          <cell r="G280">
            <v>996.96</v>
          </cell>
          <cell r="H280">
            <v>45448</v>
          </cell>
          <cell r="I280" t="str">
            <v>1. Customer (or family member residing with them) with a diagnosed condition or disability (physical and/or sensory and/or behavioural)</v>
          </cell>
          <cell r="K280" t="str">
            <v>Appliances</v>
          </cell>
          <cell r="L280" t="str">
            <v>Food Vouchers</v>
          </cell>
          <cell r="N280" t="str">
            <v>Hardship Grant</v>
          </cell>
          <cell r="O280">
            <v>45448</v>
          </cell>
          <cell r="P280">
            <v>45544</v>
          </cell>
          <cell r="Q280">
            <v>1</v>
          </cell>
        </row>
        <row r="281">
          <cell r="A281" t="str">
            <v>E23-00661W</v>
          </cell>
          <cell r="C281" t="str">
            <v>E23-00661W</v>
          </cell>
          <cell r="D281" t="str">
            <v>TA19 0DE</v>
          </cell>
          <cell r="G281">
            <v>745.05</v>
          </cell>
          <cell r="H281">
            <v>45446</v>
          </cell>
          <cell r="I281" t="str">
            <v>3  Customer/family moving from homelessness/supported living into independent living</v>
          </cell>
          <cell r="K281" t="str">
            <v>Appliances</v>
          </cell>
          <cell r="N281" t="str">
            <v>Hardship Grant</v>
          </cell>
          <cell r="O281">
            <v>45446</v>
          </cell>
          <cell r="P281">
            <v>45544</v>
          </cell>
          <cell r="Q281">
            <v>3</v>
          </cell>
        </row>
        <row r="282">
          <cell r="A282" t="str">
            <v>E23-00662W</v>
          </cell>
          <cell r="C282" t="str">
            <v>E23-00662W</v>
          </cell>
          <cell r="D282" t="str">
            <v>BN50 8TQ</v>
          </cell>
          <cell r="G282">
            <v>587.55999999999995</v>
          </cell>
          <cell r="H282">
            <v>45446</v>
          </cell>
          <cell r="I282" t="str">
            <v>10. Education Training and Employment</v>
          </cell>
          <cell r="K282" t="str">
            <v>Laptops</v>
          </cell>
          <cell r="L282" t="str">
            <v>Stationery and other associated items</v>
          </cell>
          <cell r="N282" t="str">
            <v>Education Training &amp; Employment Grant</v>
          </cell>
          <cell r="O282">
            <v>45446</v>
          </cell>
          <cell r="P282">
            <v>45589</v>
          </cell>
          <cell r="Q282">
            <v>4</v>
          </cell>
        </row>
        <row r="283">
          <cell r="A283" t="str">
            <v>E23-00663W</v>
          </cell>
          <cell r="C283" t="str">
            <v>E23-00663W</v>
          </cell>
          <cell r="D283" t="str">
            <v>SG18 0BP</v>
          </cell>
          <cell r="G283">
            <v>500</v>
          </cell>
          <cell r="H283">
            <v>45446</v>
          </cell>
          <cell r="I283" t="str">
            <v>4. Customer/family fleeing from a violent or abusive relationship</v>
          </cell>
          <cell r="K283" t="str">
            <v>Food Vouchers</v>
          </cell>
          <cell r="L283" t="str">
            <v>Clothing</v>
          </cell>
          <cell r="N283" t="str">
            <v>Crisis Grant</v>
          </cell>
          <cell r="O283">
            <v>45446</v>
          </cell>
          <cell r="P283">
            <v>45511</v>
          </cell>
          <cell r="Q283">
            <v>2</v>
          </cell>
        </row>
        <row r="284">
          <cell r="A284" t="str">
            <v>E23-00664W</v>
          </cell>
          <cell r="C284" t="str">
            <v>E23-00664W</v>
          </cell>
          <cell r="D284" t="str">
            <v>SN3 3PY</v>
          </cell>
          <cell r="G284">
            <v>693.18</v>
          </cell>
          <cell r="H284">
            <v>45447</v>
          </cell>
          <cell r="I284" t="str">
            <v>3  Customer/family moving from homelessness/supported living into independent living</v>
          </cell>
          <cell r="K284" t="str">
            <v>Appliances</v>
          </cell>
          <cell r="L284" t="str">
            <v xml:space="preserve">Furniture </v>
          </cell>
          <cell r="N284" t="str">
            <v>Hardship Grant</v>
          </cell>
          <cell r="O284">
            <v>45447</v>
          </cell>
          <cell r="P284">
            <v>45566</v>
          </cell>
          <cell r="Q284">
            <v>4</v>
          </cell>
        </row>
        <row r="285">
          <cell r="A285" t="str">
            <v>E23-00665W</v>
          </cell>
          <cell r="C285" t="str">
            <v>E23-00665W</v>
          </cell>
          <cell r="D285" t="str">
            <v>SN3 4FA</v>
          </cell>
          <cell r="G285">
            <v>998.91</v>
          </cell>
          <cell r="H285">
            <v>45449</v>
          </cell>
          <cell r="I285" t="str">
            <v>2. Customer receiving medication and/or therapy for a mental health condition or substance addiction</v>
          </cell>
          <cell r="J285" t="str">
            <v>5. Customer/family having been the victims of a reported crime in their home.</v>
          </cell>
          <cell r="K285" t="str">
            <v>Voucher for small household items</v>
          </cell>
          <cell r="L285" t="str">
            <v>Clothing</v>
          </cell>
          <cell r="M285" t="str">
            <v>Food Vouchers</v>
          </cell>
          <cell r="N285" t="str">
            <v>Hardship Grant</v>
          </cell>
          <cell r="O285">
            <v>45449</v>
          </cell>
          <cell r="P285">
            <v>45524</v>
          </cell>
          <cell r="Q285">
            <v>2</v>
          </cell>
        </row>
        <row r="286">
          <cell r="A286" t="str">
            <v>E23-00667W</v>
          </cell>
          <cell r="C286" t="str">
            <v>E23-00667W</v>
          </cell>
          <cell r="D286" t="str">
            <v>SN5 8RT</v>
          </cell>
          <cell r="G286">
            <v>980.89</v>
          </cell>
          <cell r="H286">
            <v>45453</v>
          </cell>
          <cell r="I286" t="str">
            <v>2. Customer receiving medication and/or therapy for a mental health condition or substance addiction</v>
          </cell>
          <cell r="K286" t="str">
            <v xml:space="preserve">Furniture </v>
          </cell>
          <cell r="L286" t="str">
            <v>Appliances</v>
          </cell>
          <cell r="M286" t="str">
            <v>Food Vouchers</v>
          </cell>
          <cell r="N286" t="str">
            <v>Hardship Grant</v>
          </cell>
          <cell r="O286">
            <v>45453</v>
          </cell>
          <cell r="P286">
            <v>45518</v>
          </cell>
          <cell r="Q286">
            <v>2</v>
          </cell>
        </row>
        <row r="287">
          <cell r="A287" t="str">
            <v>E23-00668W</v>
          </cell>
          <cell r="C287" t="str">
            <v>E23-00668W</v>
          </cell>
          <cell r="D287" t="str">
            <v>SO31 7FR</v>
          </cell>
          <cell r="G287">
            <v>1243.2</v>
          </cell>
          <cell r="H287">
            <v>45462</v>
          </cell>
          <cell r="I287" t="str">
            <v>1. Customer (or family member residing with them) with a diagnosed condition or disability (physical and/or sensory and/or behavioural)</v>
          </cell>
          <cell r="K287" t="str">
            <v>Flooring</v>
          </cell>
          <cell r="N287" t="str">
            <v>Flooring Grant</v>
          </cell>
          <cell r="O287">
            <v>45462</v>
          </cell>
          <cell r="P287">
            <v>45511</v>
          </cell>
          <cell r="Q287">
            <v>2</v>
          </cell>
        </row>
        <row r="288">
          <cell r="A288" t="str">
            <v>E23-00669W</v>
          </cell>
          <cell r="C288" t="str">
            <v>E23-00669W</v>
          </cell>
          <cell r="D288" t="str">
            <v>PO12 3PT</v>
          </cell>
          <cell r="G288">
            <v>1522.8</v>
          </cell>
          <cell r="H288">
            <v>45460</v>
          </cell>
          <cell r="I288" t="str">
            <v>1. Customer (or family member residing with them) with a diagnosed condition or disability (physical and/or sensory and/or behavioural)</v>
          </cell>
          <cell r="K288" t="str">
            <v>Flooring</v>
          </cell>
          <cell r="N288" t="str">
            <v>Flooring Grant</v>
          </cell>
          <cell r="O288">
            <v>45460</v>
          </cell>
          <cell r="P288">
            <v>45518</v>
          </cell>
          <cell r="Q288">
            <v>2</v>
          </cell>
        </row>
        <row r="289">
          <cell r="A289" t="str">
            <v>E23-00670W</v>
          </cell>
          <cell r="C289" t="str">
            <v>E23-00670W</v>
          </cell>
          <cell r="D289" t="str">
            <v>CM6 1US</v>
          </cell>
          <cell r="G289">
            <v>827.98</v>
          </cell>
          <cell r="H289">
            <v>45453</v>
          </cell>
          <cell r="I289" t="str">
            <v>4. Customer/family fleeing from a violent or abusive relationship</v>
          </cell>
          <cell r="K289" t="str">
            <v>Appliances</v>
          </cell>
          <cell r="L289" t="str">
            <v>Voucher for small household items</v>
          </cell>
          <cell r="N289" t="str">
            <v>Hardship Grant</v>
          </cell>
          <cell r="O289">
            <v>45453</v>
          </cell>
          <cell r="P289">
            <v>45483</v>
          </cell>
          <cell r="Q289">
            <v>1</v>
          </cell>
        </row>
        <row r="290">
          <cell r="A290" t="str">
            <v>E23-00671W</v>
          </cell>
          <cell r="C290" t="str">
            <v>E23-00671W</v>
          </cell>
          <cell r="D290" t="str">
            <v>SO15 3SA</v>
          </cell>
          <cell r="G290">
            <v>941.98</v>
          </cell>
          <cell r="H290">
            <v>45453</v>
          </cell>
          <cell r="I290" t="str">
            <v>2. Customer receiving medication and/or therapy for a mental health condition or substance addiction</v>
          </cell>
          <cell r="K290" t="str">
            <v>Appliances</v>
          </cell>
          <cell r="L290" t="str">
            <v xml:space="preserve">Furniture </v>
          </cell>
          <cell r="N290" t="str">
            <v>Hardship Grant</v>
          </cell>
          <cell r="O290">
            <v>45453</v>
          </cell>
          <cell r="P290">
            <v>45490</v>
          </cell>
          <cell r="Q290">
            <v>1</v>
          </cell>
        </row>
        <row r="291">
          <cell r="A291" t="str">
            <v>E23-00672W</v>
          </cell>
          <cell r="C291" t="str">
            <v>E23-00672W</v>
          </cell>
          <cell r="D291" t="str">
            <v>DY10 3FA</v>
          </cell>
          <cell r="G291">
            <v>919.76</v>
          </cell>
          <cell r="H291">
            <v>45453</v>
          </cell>
          <cell r="I291" t="str">
            <v>4. Customer/family fleeing from a violent or abusive relationship</v>
          </cell>
          <cell r="K291" t="str">
            <v xml:space="preserve">Furniture </v>
          </cell>
          <cell r="L291" t="str">
            <v>Appliances</v>
          </cell>
          <cell r="N291" t="str">
            <v>Hardship Grant</v>
          </cell>
          <cell r="O291">
            <v>45453</v>
          </cell>
          <cell r="P291">
            <v>45464</v>
          </cell>
          <cell r="Q291">
            <v>0</v>
          </cell>
        </row>
        <row r="292">
          <cell r="A292" t="str">
            <v>E23-00673W</v>
          </cell>
          <cell r="C292" t="str">
            <v>E23-00673W</v>
          </cell>
          <cell r="D292" t="str">
            <v>MK42 9PG</v>
          </cell>
          <cell r="G292">
            <v>709.2</v>
          </cell>
          <cell r="H292">
            <v>45454</v>
          </cell>
          <cell r="I292" t="str">
            <v>3  Customer/family moving from homelessness/supported living into independent living</v>
          </cell>
          <cell r="J292" t="str">
            <v>4. Customer/family fleeing from a violent or abusive relationship</v>
          </cell>
          <cell r="K292" t="str">
            <v>Appliances</v>
          </cell>
          <cell r="L292" t="str">
            <v xml:space="preserve">Furniture </v>
          </cell>
          <cell r="M292" t="str">
            <v>Voucher for small household items</v>
          </cell>
          <cell r="N292" t="str">
            <v>Hardship Grant</v>
          </cell>
          <cell r="O292">
            <v>45454</v>
          </cell>
          <cell r="P292">
            <v>45464</v>
          </cell>
          <cell r="Q292">
            <v>0</v>
          </cell>
        </row>
        <row r="293">
          <cell r="A293" t="str">
            <v>E23-00674W</v>
          </cell>
          <cell r="C293" t="str">
            <v>E23-00674W</v>
          </cell>
          <cell r="D293" t="str">
            <v>BH15 2LD</v>
          </cell>
          <cell r="G293">
            <v>659.98</v>
          </cell>
          <cell r="H293">
            <v>45453</v>
          </cell>
          <cell r="I293" t="str">
            <v>2. Customer receiving medication and/or therapy for a mental health condition or substance addiction</v>
          </cell>
          <cell r="K293" t="str">
            <v>Food Vouchers</v>
          </cell>
          <cell r="L293" t="str">
            <v>Appliances</v>
          </cell>
          <cell r="N293" t="str">
            <v>Hardship Grant</v>
          </cell>
          <cell r="O293">
            <v>45453</v>
          </cell>
          <cell r="P293">
            <v>45476</v>
          </cell>
          <cell r="Q293">
            <v>1</v>
          </cell>
        </row>
        <row r="294">
          <cell r="A294" t="str">
            <v>E23-00675W</v>
          </cell>
          <cell r="C294" t="str">
            <v>E23-00675W</v>
          </cell>
          <cell r="D294" t="str">
            <v>BS23 1PH</v>
          </cell>
          <cell r="G294">
            <v>904.01</v>
          </cell>
          <cell r="H294">
            <v>45453</v>
          </cell>
          <cell r="I294" t="str">
            <v>3  Customer/family moving from homelessness/supported living into independent living</v>
          </cell>
          <cell r="K294" t="str">
            <v>Appliances</v>
          </cell>
          <cell r="L294" t="str">
            <v>Voucher for small household items</v>
          </cell>
          <cell r="M294" t="str">
            <v xml:space="preserve">Furniture </v>
          </cell>
          <cell r="N294" t="str">
            <v>Hardship Grant</v>
          </cell>
          <cell r="O294">
            <v>45453</v>
          </cell>
          <cell r="P294">
            <v>45511</v>
          </cell>
          <cell r="Q294">
            <v>2</v>
          </cell>
        </row>
        <row r="295">
          <cell r="A295" t="str">
            <v>E23-00676W</v>
          </cell>
          <cell r="C295" t="str">
            <v>E23-00676W</v>
          </cell>
          <cell r="D295" t="str">
            <v>B67 7AL</v>
          </cell>
          <cell r="G295">
            <v>673.96</v>
          </cell>
          <cell r="H295">
            <v>45453</v>
          </cell>
          <cell r="I295" t="str">
            <v>2. Customer receiving medication and/or therapy for a mental health condition or substance addiction</v>
          </cell>
          <cell r="K295" t="str">
            <v>Appliances</v>
          </cell>
          <cell r="N295" t="str">
            <v>Hardship Grant</v>
          </cell>
          <cell r="O295">
            <v>45453</v>
          </cell>
          <cell r="P295">
            <v>45476</v>
          </cell>
          <cell r="Q295">
            <v>1</v>
          </cell>
        </row>
        <row r="296">
          <cell r="A296" t="str">
            <v>E23-00677W</v>
          </cell>
          <cell r="C296" t="str">
            <v>E23-00677W</v>
          </cell>
          <cell r="D296" t="str">
            <v>SN10 2FH</v>
          </cell>
          <cell r="G296">
            <v>1982.35</v>
          </cell>
          <cell r="H296">
            <v>45460</v>
          </cell>
          <cell r="I296" t="str">
            <v>1. Customer (or family member residing with them) with a diagnosed condition or disability (physical and/or sensory and/or behavioural)</v>
          </cell>
          <cell r="K296" t="str">
            <v>Flooring</v>
          </cell>
          <cell r="N296" t="str">
            <v>Flooring Grant</v>
          </cell>
          <cell r="O296">
            <v>45460</v>
          </cell>
          <cell r="P296">
            <v>45490</v>
          </cell>
          <cell r="Q296">
            <v>1</v>
          </cell>
        </row>
        <row r="297">
          <cell r="A297" t="str">
            <v>E23-00678W</v>
          </cell>
          <cell r="C297" t="str">
            <v>E23-00678W</v>
          </cell>
          <cell r="D297" t="str">
            <v>SG18 0BP</v>
          </cell>
          <cell r="G297">
            <v>500</v>
          </cell>
          <cell r="H297">
            <v>45455</v>
          </cell>
          <cell r="I297" t="str">
            <v>4. Customer/family fleeing from a violent or abusive relationship</v>
          </cell>
          <cell r="K297" t="str">
            <v>Food Vouchers</v>
          </cell>
          <cell r="L297" t="str">
            <v>Clothing</v>
          </cell>
          <cell r="N297" t="str">
            <v>Crisis Grant</v>
          </cell>
          <cell r="O297">
            <v>45455</v>
          </cell>
          <cell r="P297">
            <v>45518</v>
          </cell>
          <cell r="Q297">
            <v>2</v>
          </cell>
        </row>
        <row r="298">
          <cell r="A298" t="str">
            <v>E23-00679W</v>
          </cell>
          <cell r="C298" t="str">
            <v>E23-00679W</v>
          </cell>
          <cell r="D298" t="str">
            <v>SO16 6SL</v>
          </cell>
          <cell r="G298">
            <v>900.79</v>
          </cell>
          <cell r="H298">
            <v>45460</v>
          </cell>
          <cell r="I298" t="str">
            <v>1. Customer (or family member residing with them) with a diagnosed condition or disability (physical and/or sensory and/or behavioural)</v>
          </cell>
          <cell r="K298" t="str">
            <v xml:space="preserve">Furniture </v>
          </cell>
          <cell r="L298" t="str">
            <v>Appliances</v>
          </cell>
          <cell r="N298" t="str">
            <v>Hardship Grant</v>
          </cell>
          <cell r="O298">
            <v>45460</v>
          </cell>
          <cell r="P298">
            <v>45483</v>
          </cell>
          <cell r="Q298">
            <v>1</v>
          </cell>
        </row>
        <row r="299">
          <cell r="A299" t="str">
            <v>E23-00680W</v>
          </cell>
          <cell r="C299" t="str">
            <v>E23-00680W</v>
          </cell>
          <cell r="D299" t="str">
            <v>NN4 6GD</v>
          </cell>
          <cell r="G299">
            <v>854.66</v>
          </cell>
          <cell r="H299">
            <v>45460</v>
          </cell>
          <cell r="I299" t="str">
            <v>1. Customer (or family member residing with them) with a diagnosed condition or disability (physical and/or sensory and/or behavioural)</v>
          </cell>
          <cell r="K299" t="str">
            <v xml:space="preserve">Furniture </v>
          </cell>
          <cell r="L299" t="str">
            <v>Appliances</v>
          </cell>
          <cell r="M299" t="str">
            <v>Voucher for small household items</v>
          </cell>
          <cell r="N299" t="str">
            <v>Hardship Grant</v>
          </cell>
          <cell r="O299">
            <v>45460</v>
          </cell>
          <cell r="P299">
            <v>45476</v>
          </cell>
          <cell r="Q299">
            <v>1</v>
          </cell>
        </row>
        <row r="300">
          <cell r="A300" t="str">
            <v>E23-00681W</v>
          </cell>
          <cell r="C300" t="str">
            <v>E23-00681W</v>
          </cell>
          <cell r="D300" t="str">
            <v>CV2 2NF</v>
          </cell>
          <cell r="G300">
            <v>877.05</v>
          </cell>
          <cell r="H300">
            <v>45460</v>
          </cell>
          <cell r="I300" t="str">
            <v>1. Customer (or family member residing with them) with a diagnosed condition or disability (physical and/or sensory and/or behavioural)</v>
          </cell>
          <cell r="K300" t="str">
            <v xml:space="preserve">Furniture </v>
          </cell>
          <cell r="N300" t="str">
            <v>Hardship Grant</v>
          </cell>
          <cell r="O300">
            <v>45460</v>
          </cell>
          <cell r="P300">
            <v>45498</v>
          </cell>
          <cell r="Q300">
            <v>1</v>
          </cell>
        </row>
        <row r="301">
          <cell r="A301" t="str">
            <v>E23-00682W</v>
          </cell>
          <cell r="C301" t="str">
            <v>E23-00682W</v>
          </cell>
          <cell r="D301" t="str">
            <v>LE8 0UZ</v>
          </cell>
          <cell r="G301">
            <v>933.43</v>
          </cell>
          <cell r="H301">
            <v>45461</v>
          </cell>
          <cell r="I301" t="str">
            <v>2. Customer receiving medication and/or therapy for a mental health condition or substance addiction</v>
          </cell>
          <cell r="K301" t="str">
            <v>Appliances</v>
          </cell>
          <cell r="L301" t="str">
            <v xml:space="preserve">Furniture </v>
          </cell>
          <cell r="N301" t="str">
            <v>Hardship Grant</v>
          </cell>
          <cell r="O301">
            <v>45461</v>
          </cell>
          <cell r="P301">
            <v>45537</v>
          </cell>
          <cell r="Q301">
            <v>2</v>
          </cell>
        </row>
        <row r="302">
          <cell r="A302" t="str">
            <v>E23-00683W</v>
          </cell>
          <cell r="C302" t="str">
            <v>E23-00683W</v>
          </cell>
          <cell r="D302" t="str">
            <v>TA20 1BF</v>
          </cell>
          <cell r="G302">
            <v>729.04</v>
          </cell>
          <cell r="H302">
            <v>45460</v>
          </cell>
          <cell r="I302" t="str">
            <v>2. Customer receiving medication and/or therapy for a mental health condition or substance addiction</v>
          </cell>
          <cell r="K302" t="str">
            <v xml:space="preserve">Furniture </v>
          </cell>
          <cell r="L302" t="str">
            <v>Voucher for small household items</v>
          </cell>
          <cell r="N302" t="str">
            <v>Hardship Grant</v>
          </cell>
          <cell r="O302">
            <v>45460</v>
          </cell>
          <cell r="P302">
            <v>45485</v>
          </cell>
          <cell r="Q302">
            <v>1</v>
          </cell>
        </row>
        <row r="303">
          <cell r="A303" t="str">
            <v>E23-00684W</v>
          </cell>
          <cell r="C303" t="str">
            <v>E23-00684W</v>
          </cell>
          <cell r="D303" t="str">
            <v>CV47 1GJ</v>
          </cell>
          <cell r="G303">
            <v>892.97</v>
          </cell>
          <cell r="H303">
            <v>45460</v>
          </cell>
          <cell r="I303" t="str">
            <v>1. Customer (or family member residing with them) with a diagnosed condition or disability (physical and/or sensory and/or behavioural)</v>
          </cell>
          <cell r="K303" t="str">
            <v>Appliances</v>
          </cell>
          <cell r="N303" t="str">
            <v>Hardship Grant</v>
          </cell>
          <cell r="O303">
            <v>45460</v>
          </cell>
          <cell r="P303">
            <v>45476</v>
          </cell>
          <cell r="Q303">
            <v>1</v>
          </cell>
        </row>
        <row r="304">
          <cell r="A304" t="str">
            <v>E23-00685W</v>
          </cell>
          <cell r="C304" t="str">
            <v>E23-00685W</v>
          </cell>
          <cell r="D304" t="str">
            <v>SO15 1GG</v>
          </cell>
          <cell r="G304">
            <v>823.67</v>
          </cell>
          <cell r="H304">
            <v>45460</v>
          </cell>
          <cell r="I304" t="str">
            <v>3  Customer/family moving from homelessness/supported living into independent living</v>
          </cell>
          <cell r="K304" t="str">
            <v xml:space="preserve">Furniture </v>
          </cell>
          <cell r="L304" t="str">
            <v>Voucher for small household items</v>
          </cell>
          <cell r="N304" t="str">
            <v>Hardship Grant</v>
          </cell>
          <cell r="O304">
            <v>45460</v>
          </cell>
          <cell r="P304">
            <v>45476</v>
          </cell>
          <cell r="Q304">
            <v>1</v>
          </cell>
        </row>
        <row r="305">
          <cell r="A305" t="str">
            <v>E23-00686W</v>
          </cell>
          <cell r="C305" t="str">
            <v>E23-00686W</v>
          </cell>
          <cell r="D305" t="str">
            <v>LU6 1HF</v>
          </cell>
          <cell r="G305">
            <v>895.97</v>
          </cell>
          <cell r="H305">
            <v>45462</v>
          </cell>
          <cell r="I305" t="str">
            <v>4. Customer/family fleeing from a violent or abusive relationship</v>
          </cell>
          <cell r="K305" t="str">
            <v>Appliances</v>
          </cell>
          <cell r="N305" t="str">
            <v>Hardship Grant</v>
          </cell>
          <cell r="O305">
            <v>45462</v>
          </cell>
          <cell r="P305">
            <v>45484</v>
          </cell>
          <cell r="Q305">
            <v>1</v>
          </cell>
        </row>
        <row r="306">
          <cell r="A306" t="str">
            <v>E23-00687W</v>
          </cell>
          <cell r="C306" t="str">
            <v>E23-00687W</v>
          </cell>
          <cell r="D306" t="str">
            <v>LU6 1HF</v>
          </cell>
          <cell r="G306">
            <v>500</v>
          </cell>
          <cell r="H306">
            <v>45462</v>
          </cell>
          <cell r="I306" t="str">
            <v>4. Customer/family fleeing from a violent or abusive relationship</v>
          </cell>
          <cell r="K306" t="str">
            <v>Food Vouchers</v>
          </cell>
          <cell r="L306" t="str">
            <v>Clothing</v>
          </cell>
          <cell r="M306" t="str">
            <v>Toys and Books</v>
          </cell>
          <cell r="N306" t="str">
            <v>Crisis Grant</v>
          </cell>
          <cell r="O306">
            <v>45462</v>
          </cell>
          <cell r="P306">
            <v>45515</v>
          </cell>
          <cell r="Q306">
            <v>2</v>
          </cell>
        </row>
        <row r="307">
          <cell r="A307" t="str">
            <v>E23-00688W</v>
          </cell>
          <cell r="C307" t="str">
            <v>E23-00688W</v>
          </cell>
          <cell r="D307" t="str">
            <v>MK42 7NZ</v>
          </cell>
          <cell r="G307">
            <v>100</v>
          </cell>
          <cell r="H307">
            <v>45463</v>
          </cell>
          <cell r="I307" t="str">
            <v>4. Customer/family fleeing from a violent or abusive relationship</v>
          </cell>
          <cell r="K307" t="str">
            <v>Food Vouchers</v>
          </cell>
          <cell r="N307" t="str">
            <v>Crisis Grant</v>
          </cell>
          <cell r="O307">
            <v>45463</v>
          </cell>
          <cell r="P307">
            <v>45498</v>
          </cell>
          <cell r="Q307">
            <v>1</v>
          </cell>
        </row>
        <row r="308">
          <cell r="A308" t="str">
            <v>E23-00689W</v>
          </cell>
          <cell r="C308" t="str">
            <v>E23-00689W</v>
          </cell>
          <cell r="D308" t="str">
            <v>SG16 6GR</v>
          </cell>
          <cell r="G308">
            <v>928.15</v>
          </cell>
          <cell r="H308">
            <v>45467</v>
          </cell>
          <cell r="I308" t="str">
            <v>2. Customer receiving medication and/or therapy for a mental health condition or substance addiction</v>
          </cell>
          <cell r="K308" t="str">
            <v xml:space="preserve">Furniture </v>
          </cell>
          <cell r="L308" t="str">
            <v>Appliances</v>
          </cell>
          <cell r="M308" t="str">
            <v>Food Vouchers</v>
          </cell>
          <cell r="N308" t="str">
            <v>Hardship Grant</v>
          </cell>
          <cell r="O308">
            <v>45467</v>
          </cell>
          <cell r="P308">
            <v>45524</v>
          </cell>
          <cell r="Q308">
            <v>2</v>
          </cell>
        </row>
        <row r="309">
          <cell r="A309" t="str">
            <v>E23-00690W</v>
          </cell>
          <cell r="C309" t="str">
            <v>E23-00690W</v>
          </cell>
          <cell r="D309" t="str">
            <v>LS16 6FQ</v>
          </cell>
          <cell r="G309">
            <v>827.54</v>
          </cell>
          <cell r="H309">
            <v>45467</v>
          </cell>
          <cell r="I309" t="str">
            <v>2. Customer receiving medication and/or therapy for a mental health condition or substance addiction</v>
          </cell>
          <cell r="K309" t="str">
            <v xml:space="preserve">Furniture </v>
          </cell>
          <cell r="L309" t="str">
            <v>Appliances</v>
          </cell>
          <cell r="N309" t="str">
            <v>Hardship Grant</v>
          </cell>
          <cell r="O309">
            <v>45467</v>
          </cell>
          <cell r="P309">
            <v>45569</v>
          </cell>
          <cell r="Q309">
            <v>3</v>
          </cell>
        </row>
        <row r="310">
          <cell r="A310" t="str">
            <v>E23-00691W</v>
          </cell>
          <cell r="C310" t="str">
            <v>E23-00691W</v>
          </cell>
          <cell r="D310" t="str">
            <v>BN13 2HH</v>
          </cell>
          <cell r="G310">
            <v>554</v>
          </cell>
          <cell r="H310">
            <v>45467</v>
          </cell>
          <cell r="I310" t="str">
            <v>2. Customer receiving medication and/or therapy for a mental health condition or substance addiction</v>
          </cell>
          <cell r="K310" t="str">
            <v>Food Vouchers</v>
          </cell>
          <cell r="L310" t="str">
            <v>Utility Vouchers</v>
          </cell>
          <cell r="N310" t="str">
            <v>Hardship Grant</v>
          </cell>
          <cell r="O310">
            <v>45467</v>
          </cell>
          <cell r="P310">
            <v>45574</v>
          </cell>
          <cell r="Q310">
            <v>4</v>
          </cell>
        </row>
        <row r="311">
          <cell r="A311" t="str">
            <v>E23-00692W</v>
          </cell>
          <cell r="C311" t="str">
            <v>E23-00692W</v>
          </cell>
          <cell r="D311" t="str">
            <v>HR6 8PH</v>
          </cell>
          <cell r="G311">
            <v>819.28</v>
          </cell>
          <cell r="H311">
            <v>45467</v>
          </cell>
          <cell r="I311" t="str">
            <v>4. Customer/family fleeing from a violent or abusive relationship</v>
          </cell>
          <cell r="K311" t="str">
            <v xml:space="preserve">Furniture </v>
          </cell>
          <cell r="L311" t="str">
            <v>Voucher for small household items</v>
          </cell>
          <cell r="N311" t="str">
            <v>Hardship Grant</v>
          </cell>
          <cell r="O311">
            <v>45467</v>
          </cell>
          <cell r="P311">
            <v>45537</v>
          </cell>
          <cell r="Q311">
            <v>4</v>
          </cell>
        </row>
        <row r="312">
          <cell r="A312" t="str">
            <v>E23-00693W</v>
          </cell>
          <cell r="C312" t="str">
            <v>E23-00693W</v>
          </cell>
          <cell r="D312" t="str">
            <v>BA21 4NX</v>
          </cell>
          <cell r="G312">
            <v>828.98</v>
          </cell>
          <cell r="H312">
            <v>45467</v>
          </cell>
          <cell r="I312" t="str">
            <v>2. Customer receiving medication and/or therapy for a mental health condition or substance addiction</v>
          </cell>
          <cell r="K312" t="str">
            <v>Food Vouchers</v>
          </cell>
          <cell r="L312" t="str">
            <v>Appliances</v>
          </cell>
          <cell r="N312" t="str">
            <v>Hardship Grant</v>
          </cell>
          <cell r="O312">
            <v>45467</v>
          </cell>
          <cell r="P312">
            <v>45518</v>
          </cell>
          <cell r="Q312">
            <v>2</v>
          </cell>
        </row>
        <row r="313">
          <cell r="A313" t="str">
            <v>E23-00694W</v>
          </cell>
          <cell r="C313" t="str">
            <v>E23-00694W</v>
          </cell>
          <cell r="D313" t="str">
            <v>RH12 3EW</v>
          </cell>
          <cell r="G313">
            <v>812.8</v>
          </cell>
          <cell r="H313">
            <v>45467</v>
          </cell>
          <cell r="I313" t="str">
            <v>3  Customer/family moving from homelessness/supported living into independent living</v>
          </cell>
          <cell r="J313" t="str">
            <v>4. Customer/family fleeing from a violent or abusive relationship</v>
          </cell>
          <cell r="K313" t="str">
            <v xml:space="preserve">Furniture </v>
          </cell>
          <cell r="L313" t="str">
            <v>Appliances</v>
          </cell>
          <cell r="M313" t="str">
            <v>Voucher for small household items</v>
          </cell>
          <cell r="N313" t="str">
            <v>Hardship Grant</v>
          </cell>
          <cell r="O313">
            <v>45467</v>
          </cell>
          <cell r="P313">
            <v>45491</v>
          </cell>
          <cell r="Q313">
            <v>2</v>
          </cell>
        </row>
        <row r="314">
          <cell r="A314" t="str">
            <v>E23-00695W</v>
          </cell>
          <cell r="C314" t="str">
            <v>E23-00695W</v>
          </cell>
          <cell r="D314" t="str">
            <v>CV11 6AF</v>
          </cell>
          <cell r="G314">
            <v>812.22</v>
          </cell>
          <cell r="H314">
            <v>45468</v>
          </cell>
          <cell r="I314" t="str">
            <v>2. Customer receiving medication and/or therapy for a mental health condition or substance addiction</v>
          </cell>
          <cell r="K314" t="str">
            <v>Food Vouchers</v>
          </cell>
          <cell r="L314" t="str">
            <v>Appliances</v>
          </cell>
          <cell r="M314" t="str">
            <v>Utility Vouchers</v>
          </cell>
          <cell r="N314" t="str">
            <v>Hardship Grant</v>
          </cell>
          <cell r="O314">
            <v>45468</v>
          </cell>
          <cell r="P314">
            <v>45555</v>
          </cell>
          <cell r="Q314">
            <v>1</v>
          </cell>
        </row>
        <row r="315">
          <cell r="A315" t="str">
            <v>E23-00696W</v>
          </cell>
          <cell r="C315" t="str">
            <v>E23-00696W</v>
          </cell>
          <cell r="D315" t="str">
            <v>SN14 0QZ</v>
          </cell>
          <cell r="G315">
            <v>678.11</v>
          </cell>
          <cell r="H315">
            <v>45468</v>
          </cell>
          <cell r="I315" t="str">
            <v>1. Customer (or family member residing with them) with a diagnosed condition or disability (physical and/or sensory and/or behavioural)</v>
          </cell>
          <cell r="K315" t="str">
            <v xml:space="preserve">Furniture </v>
          </cell>
          <cell r="N315" t="str">
            <v>Hardship Grant</v>
          </cell>
          <cell r="O315">
            <v>45468</v>
          </cell>
          <cell r="P315">
            <v>45489</v>
          </cell>
          <cell r="Q315">
            <v>3</v>
          </cell>
        </row>
        <row r="316">
          <cell r="A316" t="str">
            <v>E23-00697W</v>
          </cell>
          <cell r="C316" t="str">
            <v>E23-00697W</v>
          </cell>
          <cell r="D316" t="str">
            <v>PE7 3WN</v>
          </cell>
          <cell r="G316">
            <v>854.51</v>
          </cell>
          <cell r="H316">
            <v>45468</v>
          </cell>
          <cell r="I316" t="str">
            <v>7. Customer where there is a child/ren in receipt of means-tested free school meals</v>
          </cell>
          <cell r="K316" t="str">
            <v xml:space="preserve">Furniture </v>
          </cell>
          <cell r="N316" t="str">
            <v>Hardship Grant</v>
          </cell>
          <cell r="O316">
            <v>45468</v>
          </cell>
          <cell r="P316">
            <v>45476</v>
          </cell>
          <cell r="Q316">
            <v>1</v>
          </cell>
        </row>
        <row r="317">
          <cell r="A317" t="str">
            <v>E24-00001W</v>
          </cell>
          <cell r="C317" t="str">
            <v>E24-00001W</v>
          </cell>
          <cell r="D317" t="str">
            <v>TA2 7PJ</v>
          </cell>
          <cell r="G317">
            <v>600</v>
          </cell>
          <cell r="H317">
            <v>45478</v>
          </cell>
          <cell r="I317" t="str">
            <v>2. Customer receiving medication and/or therapy for a mental health condition or substance addiction</v>
          </cell>
          <cell r="K317" t="str">
            <v>Clothing</v>
          </cell>
          <cell r="L317" t="str">
            <v xml:space="preserve">Furniture </v>
          </cell>
          <cell r="M317" t="str">
            <v>Food Vouchers</v>
          </cell>
          <cell r="N317" t="str">
            <v>Hardship Grant</v>
          </cell>
          <cell r="O317">
            <v>45478</v>
          </cell>
          <cell r="P317">
            <v>45574</v>
          </cell>
          <cell r="Q317">
            <v>0</v>
          </cell>
        </row>
        <row r="318">
          <cell r="A318" t="str">
            <v>E24-00002W</v>
          </cell>
          <cell r="C318" t="str">
            <v>E24-00002W</v>
          </cell>
          <cell r="D318" t="str">
            <v>BN22 8LF</v>
          </cell>
          <cell r="G318">
            <v>1400</v>
          </cell>
          <cell r="H318">
            <v>45477</v>
          </cell>
          <cell r="I318" t="str">
            <v>1. Customer (or family member residing with them) with a diagnosed condition or disability (physical and/or sensory and/or behavioural)</v>
          </cell>
          <cell r="K318" t="str">
            <v>House Deep Clean</v>
          </cell>
          <cell r="N318" t="str">
            <v>Hardship Grant</v>
          </cell>
          <cell r="O318">
            <v>45477</v>
          </cell>
          <cell r="P318">
            <v>45511</v>
          </cell>
          <cell r="Q318">
            <v>3</v>
          </cell>
        </row>
        <row r="319">
          <cell r="A319" t="str">
            <v>E24-00003W</v>
          </cell>
          <cell r="C319" t="str">
            <v>E24-00003W</v>
          </cell>
          <cell r="D319" t="str">
            <v>WR2 5UT</v>
          </cell>
          <cell r="G319">
            <v>888.97</v>
          </cell>
          <cell r="H319">
            <v>45474</v>
          </cell>
          <cell r="I319" t="str">
            <v>7. Customer where there is a child/ren in receipt of means-tested free school meals</v>
          </cell>
          <cell r="K319" t="str">
            <v xml:space="preserve">Furniture </v>
          </cell>
          <cell r="L319" t="str">
            <v>Food Vouchers</v>
          </cell>
          <cell r="N319" t="str">
            <v>Hardship Grant</v>
          </cell>
          <cell r="O319">
            <v>45474</v>
          </cell>
          <cell r="P319">
            <v>45519</v>
          </cell>
          <cell r="Q319">
            <v>1</v>
          </cell>
        </row>
        <row r="320">
          <cell r="A320" t="str">
            <v>E24-00004W</v>
          </cell>
          <cell r="C320" t="str">
            <v>E24-00004W</v>
          </cell>
          <cell r="D320" t="str">
            <v>MK42 0TE</v>
          </cell>
          <cell r="G320">
            <v>918.8</v>
          </cell>
          <cell r="H320">
            <v>45475</v>
          </cell>
          <cell r="I320" t="str">
            <v>3  Customer/family moving from homelessness/supported living into independent living</v>
          </cell>
          <cell r="K320" t="str">
            <v>Appliances</v>
          </cell>
          <cell r="L320" t="str">
            <v xml:space="preserve">Furniture </v>
          </cell>
          <cell r="N320" t="str">
            <v>Hardship Grant</v>
          </cell>
          <cell r="O320">
            <v>45475</v>
          </cell>
          <cell r="P320">
            <v>45491</v>
          </cell>
          <cell r="Q320">
            <v>2</v>
          </cell>
        </row>
        <row r="321">
          <cell r="A321" t="str">
            <v>E24-00005W</v>
          </cell>
          <cell r="C321" t="str">
            <v>E24-00005W</v>
          </cell>
          <cell r="D321" t="str">
            <v>SN10 1NF</v>
          </cell>
          <cell r="G321">
            <v>731.91</v>
          </cell>
          <cell r="H321">
            <v>45478</v>
          </cell>
          <cell r="I321" t="str">
            <v>4. Customer/family fleeing from a violent or abusive relationship</v>
          </cell>
          <cell r="K321" t="str">
            <v>Appliances</v>
          </cell>
          <cell r="L321" t="str">
            <v xml:space="preserve">Furniture </v>
          </cell>
          <cell r="N321" t="str">
            <v>Hardship Grant</v>
          </cell>
          <cell r="O321">
            <v>45478</v>
          </cell>
          <cell r="P321">
            <v>45520</v>
          </cell>
          <cell r="Q321">
            <v>1</v>
          </cell>
        </row>
        <row r="322">
          <cell r="A322" t="str">
            <v>E24-00006W</v>
          </cell>
          <cell r="C322" t="str">
            <v>E24-00006W</v>
          </cell>
          <cell r="D322" t="str">
            <v>B90 4FG</v>
          </cell>
          <cell r="G322">
            <v>928.95</v>
          </cell>
          <cell r="H322">
            <v>45474</v>
          </cell>
          <cell r="I322" t="str">
            <v>1. Customer (or family member residing with them) with a diagnosed condition or disability (physical and/or sensory and/or behavioural)</v>
          </cell>
          <cell r="J322" t="str">
            <v>3  Customer/family moving from homelessness/supported living into independent living</v>
          </cell>
          <cell r="K322" t="str">
            <v>Appliances</v>
          </cell>
          <cell r="N322" t="str">
            <v>Hardship Grant</v>
          </cell>
          <cell r="O322">
            <v>45474</v>
          </cell>
          <cell r="P322">
            <v>45489</v>
          </cell>
          <cell r="Q322">
            <v>0</v>
          </cell>
        </row>
        <row r="323">
          <cell r="A323" t="str">
            <v>E24-00007W</v>
          </cell>
          <cell r="C323" t="str">
            <v>E24-00007W</v>
          </cell>
          <cell r="D323" t="str">
            <v>SG4 0AF</v>
          </cell>
          <cell r="G323">
            <v>890.07</v>
          </cell>
          <cell r="H323">
            <v>45475</v>
          </cell>
          <cell r="I323" t="str">
            <v>2. Customer receiving medication and/or therapy for a mental health condition or substance addiction</v>
          </cell>
          <cell r="K323" t="str">
            <v>Appliances</v>
          </cell>
          <cell r="L323" t="str">
            <v xml:space="preserve">Furniture </v>
          </cell>
          <cell r="N323" t="str">
            <v>Hardship Grant</v>
          </cell>
          <cell r="O323">
            <v>45475</v>
          </cell>
          <cell r="P323">
            <v>45511</v>
          </cell>
          <cell r="Q323">
            <v>1</v>
          </cell>
        </row>
        <row r="324">
          <cell r="A324" t="str">
            <v>E24-00008W</v>
          </cell>
          <cell r="C324" t="str">
            <v>E24-00008W</v>
          </cell>
          <cell r="D324" t="str">
            <v>HR6 8AG</v>
          </cell>
          <cell r="G324">
            <v>926.52</v>
          </cell>
          <cell r="H324">
            <v>45475</v>
          </cell>
          <cell r="I324" t="str">
            <v>2. Customer receiving medication and/or therapy for a mental health condition or substance addiction</v>
          </cell>
          <cell r="K324" t="str">
            <v xml:space="preserve">Furniture </v>
          </cell>
          <cell r="L324" t="str">
            <v>Appliances</v>
          </cell>
          <cell r="M324" t="str">
            <v>Food Vouchers</v>
          </cell>
          <cell r="N324" t="str">
            <v>Hardship Grant</v>
          </cell>
          <cell r="O324">
            <v>45475</v>
          </cell>
          <cell r="P324">
            <v>45560</v>
          </cell>
          <cell r="Q324">
            <v>3</v>
          </cell>
        </row>
        <row r="325">
          <cell r="A325" t="str">
            <v>E24-00009W</v>
          </cell>
          <cell r="C325" t="str">
            <v>E24-00009W</v>
          </cell>
          <cell r="D325" t="str">
            <v>LU5 5TE</v>
          </cell>
          <cell r="G325">
            <v>640.96</v>
          </cell>
          <cell r="H325">
            <v>45475</v>
          </cell>
          <cell r="I325" t="str">
            <v>1. Customer (or family member residing with them) with a diagnosed condition or disability (physical and/or sensory and/or behavioural)</v>
          </cell>
          <cell r="J325" t="str">
            <v>2. Customer receiving medication and/or therapy for a mental health condition or substance addiction</v>
          </cell>
          <cell r="K325" t="str">
            <v xml:space="preserve">Furniture </v>
          </cell>
          <cell r="L325" t="str">
            <v>Appliances</v>
          </cell>
          <cell r="N325" t="str">
            <v>Hardship Grant</v>
          </cell>
          <cell r="O325">
            <v>45475</v>
          </cell>
          <cell r="P325">
            <v>45490</v>
          </cell>
          <cell r="Q325">
            <v>0</v>
          </cell>
        </row>
        <row r="326">
          <cell r="A326" t="str">
            <v>E24-00010W</v>
          </cell>
          <cell r="C326" t="str">
            <v>E24-00010W</v>
          </cell>
          <cell r="D326" t="str">
            <v>DY8 4HY</v>
          </cell>
          <cell r="G326">
            <v>904.97</v>
          </cell>
          <cell r="H326">
            <v>45474</v>
          </cell>
          <cell r="I326" t="str">
            <v>2. Customer receiving medication and/or therapy for a mental health condition or substance addiction</v>
          </cell>
          <cell r="K326" t="str">
            <v>Appliances</v>
          </cell>
          <cell r="N326" t="str">
            <v>Hardship Grant</v>
          </cell>
          <cell r="O326">
            <v>45474</v>
          </cell>
          <cell r="P326">
            <v>45484</v>
          </cell>
          <cell r="Q326">
            <v>0</v>
          </cell>
        </row>
        <row r="327">
          <cell r="A327" t="str">
            <v>E24-00011W</v>
          </cell>
          <cell r="C327" t="str">
            <v>E24-00011W</v>
          </cell>
          <cell r="D327" t="str">
            <v>BN50 8TQ</v>
          </cell>
          <cell r="G327">
            <v>325</v>
          </cell>
          <cell r="H327">
            <v>45474</v>
          </cell>
          <cell r="I327" t="str">
            <v>4. Customer/family fleeing from a violent or abusive relationship</v>
          </cell>
          <cell r="K327" t="str">
            <v>Removals</v>
          </cell>
          <cell r="N327" t="str">
            <v>Hardship Grant</v>
          </cell>
          <cell r="O327">
            <v>45474</v>
          </cell>
          <cell r="P327">
            <v>45483</v>
          </cell>
          <cell r="Q327">
            <v>0</v>
          </cell>
        </row>
        <row r="328">
          <cell r="A328" t="str">
            <v>E24-00012W</v>
          </cell>
          <cell r="C328" t="str">
            <v>E24-00012W</v>
          </cell>
          <cell r="D328" t="str">
            <v>BN50 8TQ</v>
          </cell>
          <cell r="G328">
            <v>500</v>
          </cell>
          <cell r="H328">
            <v>45474</v>
          </cell>
          <cell r="I328" t="str">
            <v>4. Customer/family fleeing from a violent or abusive relationship</v>
          </cell>
          <cell r="K328" t="str">
            <v>Food Vouchers</v>
          </cell>
          <cell r="L328" t="str">
            <v>Clothing</v>
          </cell>
          <cell r="M328" t="str">
            <v>Travel costs</v>
          </cell>
          <cell r="N328" t="str">
            <v>Crisis Grant</v>
          </cell>
          <cell r="O328">
            <v>45474</v>
          </cell>
          <cell r="P328">
            <v>45520</v>
          </cell>
          <cell r="Q328">
            <v>2</v>
          </cell>
        </row>
        <row r="329">
          <cell r="A329" t="str">
            <v>E24-00013W</v>
          </cell>
          <cell r="C329" t="str">
            <v>E24-00013W</v>
          </cell>
          <cell r="D329" t="str">
            <v>HR8 2ST</v>
          </cell>
          <cell r="G329">
            <v>500</v>
          </cell>
          <cell r="H329">
            <v>45475</v>
          </cell>
          <cell r="I329" t="str">
            <v>4. Customer/family fleeing from a violent or abusive relationship</v>
          </cell>
          <cell r="K329" t="str">
            <v>Clothing</v>
          </cell>
          <cell r="L329" t="str">
            <v>Food Vouchers</v>
          </cell>
          <cell r="N329" t="str">
            <v>Crisis Grant</v>
          </cell>
          <cell r="O329">
            <v>45475</v>
          </cell>
          <cell r="P329">
            <v>45518</v>
          </cell>
          <cell r="Q329">
            <v>1</v>
          </cell>
        </row>
        <row r="330">
          <cell r="A330" t="str">
            <v>E24-00014W</v>
          </cell>
          <cell r="C330" t="str">
            <v>E24-00014W</v>
          </cell>
          <cell r="D330" t="str">
            <v>SG18 0BP</v>
          </cell>
          <cell r="G330">
            <v>500</v>
          </cell>
          <cell r="H330">
            <v>45477</v>
          </cell>
          <cell r="I330" t="str">
            <v>4. Customer/family fleeing from a violent or abusive relationship</v>
          </cell>
          <cell r="K330" t="str">
            <v>Food Vouchers</v>
          </cell>
          <cell r="L330" t="str">
            <v>Clothing</v>
          </cell>
          <cell r="M330" t="str">
            <v>Travel costs</v>
          </cell>
          <cell r="N330" t="str">
            <v>Crisis Grant</v>
          </cell>
          <cell r="O330">
            <v>45477</v>
          </cell>
          <cell r="P330">
            <v>45560</v>
          </cell>
          <cell r="Q330">
            <v>3</v>
          </cell>
        </row>
        <row r="331">
          <cell r="A331" t="str">
            <v>E24-00015W</v>
          </cell>
          <cell r="C331" t="str">
            <v>E24-00015W</v>
          </cell>
          <cell r="D331" t="str">
            <v>GL7 1WP</v>
          </cell>
          <cell r="G331">
            <v>1358</v>
          </cell>
          <cell r="H331">
            <v>45482</v>
          </cell>
          <cell r="I331" t="str">
            <v>4. Customer/family fleeing from a violent or abusive relationship</v>
          </cell>
          <cell r="K331" t="str">
            <v>Removals</v>
          </cell>
          <cell r="N331" t="str">
            <v>Critical Incident Grant</v>
          </cell>
          <cell r="O331">
            <v>45482</v>
          </cell>
          <cell r="P331">
            <v>45562</v>
          </cell>
          <cell r="Q331">
            <v>3</v>
          </cell>
        </row>
        <row r="332">
          <cell r="A332" t="str">
            <v>E24-00016W</v>
          </cell>
          <cell r="C332" t="str">
            <v>E24-00016W</v>
          </cell>
          <cell r="D332" t="str">
            <v>SG18 0BP</v>
          </cell>
          <cell r="G332">
            <v>500</v>
          </cell>
          <cell r="H332">
            <v>45478</v>
          </cell>
          <cell r="I332" t="str">
            <v>4. Customer/family fleeing from a violent or abusive relationship</v>
          </cell>
          <cell r="K332" t="str">
            <v>Clothing</v>
          </cell>
          <cell r="L332" t="str">
            <v>Food Vouchers</v>
          </cell>
          <cell r="M332" t="str">
            <v>Travel costs</v>
          </cell>
          <cell r="N332" t="str">
            <v>Crisis Grant</v>
          </cell>
          <cell r="O332">
            <v>45478</v>
          </cell>
          <cell r="P332">
            <v>45524</v>
          </cell>
          <cell r="Q332">
            <v>2</v>
          </cell>
        </row>
        <row r="333">
          <cell r="A333" t="str">
            <v>E24-00017W</v>
          </cell>
          <cell r="C333" t="str">
            <v>E24-00017W</v>
          </cell>
          <cell r="D333" t="str">
            <v>SN5 8RT</v>
          </cell>
          <cell r="G333">
            <v>793.83</v>
          </cell>
          <cell r="H333">
            <v>45481</v>
          </cell>
          <cell r="I333" t="str">
            <v>1. Customer (or family member residing with them) with a diagnosed condition or disability (physical and/or sensory and/or behavioural)</v>
          </cell>
          <cell r="K333" t="str">
            <v>Voucher for small household items</v>
          </cell>
          <cell r="L333" t="str">
            <v>Food Vouchers</v>
          </cell>
          <cell r="M333" t="str">
            <v xml:space="preserve">Furniture </v>
          </cell>
          <cell r="N333" t="str">
            <v>Hardship Grant</v>
          </cell>
          <cell r="O333">
            <v>45481</v>
          </cell>
          <cell r="P333">
            <v>45614</v>
          </cell>
          <cell r="Q333">
            <v>4</v>
          </cell>
        </row>
        <row r="334">
          <cell r="A334" t="str">
            <v>E24-00018W</v>
          </cell>
          <cell r="C334" t="str">
            <v>E24-00018W</v>
          </cell>
          <cell r="D334" t="str">
            <v>SN4 0QT</v>
          </cell>
          <cell r="G334">
            <v>1226.94</v>
          </cell>
          <cell r="H334">
            <v>45481</v>
          </cell>
          <cell r="I334" t="str">
            <v>1. Customer (or family member residing with them) with a diagnosed condition or disability (physical and/or sensory and/or behavioural)</v>
          </cell>
          <cell r="K334" t="str">
            <v>Appliances</v>
          </cell>
          <cell r="N334" t="str">
            <v>Hardship Grant</v>
          </cell>
          <cell r="O334">
            <v>45481</v>
          </cell>
          <cell r="P334">
            <v>45538</v>
          </cell>
          <cell r="Q334">
            <v>2</v>
          </cell>
        </row>
        <row r="335">
          <cell r="A335" t="str">
            <v>E24-00019W</v>
          </cell>
          <cell r="C335" t="str">
            <v>E24-00019W</v>
          </cell>
          <cell r="D335" t="str">
            <v>SN5 8RT</v>
          </cell>
          <cell r="G335">
            <v>884.82</v>
          </cell>
          <cell r="H335">
            <v>45481</v>
          </cell>
          <cell r="I335" t="str">
            <v>1. Customer (or family member residing with them) with a diagnosed condition or disability (physical and/or sensory and/or behavioural)</v>
          </cell>
          <cell r="K335" t="str">
            <v>Food Vouchers</v>
          </cell>
          <cell r="L335" t="str">
            <v>Appliances</v>
          </cell>
          <cell r="N335" t="str">
            <v>Hardship Grant</v>
          </cell>
          <cell r="O335">
            <v>45481</v>
          </cell>
          <cell r="P335">
            <v>45720</v>
          </cell>
          <cell r="Q335">
            <v>8</v>
          </cell>
        </row>
        <row r="336">
          <cell r="A336" t="str">
            <v>E24-00020W</v>
          </cell>
          <cell r="C336" t="str">
            <v>E24-00020W</v>
          </cell>
          <cell r="D336" t="str">
            <v>HD2 1GU</v>
          </cell>
          <cell r="G336">
            <v>998.98</v>
          </cell>
          <cell r="H336">
            <v>45481</v>
          </cell>
          <cell r="I336" t="str">
            <v>4. Customer/family fleeing from a violent or abusive relationship</v>
          </cell>
          <cell r="K336" t="str">
            <v>Food Vouchers</v>
          </cell>
          <cell r="L336" t="str">
            <v>Appliances</v>
          </cell>
          <cell r="N336" t="str">
            <v>Hardship Grant</v>
          </cell>
          <cell r="O336">
            <v>45481</v>
          </cell>
          <cell r="P336">
            <v>45546</v>
          </cell>
          <cell r="Q336">
            <v>2</v>
          </cell>
        </row>
        <row r="337">
          <cell r="A337" t="str">
            <v>E24-00021W</v>
          </cell>
          <cell r="C337" t="str">
            <v>E24-00021W</v>
          </cell>
          <cell r="D337" t="str">
            <v>HR5 3ER</v>
          </cell>
          <cell r="G337">
            <v>739.97</v>
          </cell>
          <cell r="H337">
            <v>45481</v>
          </cell>
          <cell r="I337" t="str">
            <v>3  Customer/family moving from homelessness/supported living into independent living</v>
          </cell>
          <cell r="K337" t="str">
            <v>Appliances</v>
          </cell>
          <cell r="N337" t="str">
            <v>Hardship Grant</v>
          </cell>
          <cell r="O337">
            <v>45481</v>
          </cell>
          <cell r="P337">
            <v>45511</v>
          </cell>
          <cell r="Q337">
            <v>1</v>
          </cell>
        </row>
        <row r="338">
          <cell r="A338" t="str">
            <v>E24-00022W</v>
          </cell>
          <cell r="C338" t="str">
            <v>E24-00022W</v>
          </cell>
          <cell r="D338" t="str">
            <v>BS23 1EJ</v>
          </cell>
          <cell r="G338">
            <v>2071.39</v>
          </cell>
          <cell r="H338">
            <v>45482</v>
          </cell>
          <cell r="I338" t="str">
            <v>1. Customer (or family member residing with them) with a diagnosed condition or disability (physical and/or sensory and/or behavioural)</v>
          </cell>
          <cell r="K338" t="str">
            <v>Flooring</v>
          </cell>
          <cell r="N338" t="str">
            <v>Flooring Grant</v>
          </cell>
          <cell r="O338">
            <v>45482</v>
          </cell>
          <cell r="P338">
            <v>45524</v>
          </cell>
          <cell r="Q338">
            <v>1</v>
          </cell>
        </row>
        <row r="339">
          <cell r="A339" t="str">
            <v>E24-00023W</v>
          </cell>
          <cell r="C339" t="str">
            <v>E24-00023W</v>
          </cell>
          <cell r="D339" t="str">
            <v>BN22 9HW</v>
          </cell>
          <cell r="G339">
            <v>1039.03</v>
          </cell>
          <cell r="H339">
            <v>45481</v>
          </cell>
          <cell r="I339" t="str">
            <v>2. Customer receiving medication and/or therapy for a mental health condition or substance addiction</v>
          </cell>
          <cell r="K339" t="str">
            <v xml:space="preserve">Furniture </v>
          </cell>
          <cell r="L339" t="str">
            <v>Appliances</v>
          </cell>
          <cell r="M339" t="str">
            <v>Food Vouchers</v>
          </cell>
          <cell r="N339" t="str">
            <v>Hardship Grant</v>
          </cell>
          <cell r="O339">
            <v>45481</v>
          </cell>
          <cell r="P339">
            <v>45511</v>
          </cell>
          <cell r="Q339">
            <v>1</v>
          </cell>
        </row>
        <row r="340">
          <cell r="A340" t="str">
            <v>E24-00024W</v>
          </cell>
          <cell r="C340" t="str">
            <v>E24-00024W</v>
          </cell>
          <cell r="D340" t="str">
            <v>SN8 1EP</v>
          </cell>
          <cell r="G340">
            <v>787.97</v>
          </cell>
          <cell r="H340">
            <v>45481</v>
          </cell>
          <cell r="I340" t="str">
            <v>3  Customer/family moving from homelessness/supported living into independent living</v>
          </cell>
          <cell r="K340" t="str">
            <v>Appliances</v>
          </cell>
          <cell r="L340" t="str">
            <v>Voucher for small household items</v>
          </cell>
          <cell r="N340" t="str">
            <v>Hardship Grant</v>
          </cell>
          <cell r="O340">
            <v>45481</v>
          </cell>
          <cell r="P340">
            <v>45518</v>
          </cell>
          <cell r="Q340">
            <v>1</v>
          </cell>
        </row>
        <row r="341">
          <cell r="A341" t="str">
            <v>E24-00025W</v>
          </cell>
          <cell r="C341" t="str">
            <v>E24-00025W</v>
          </cell>
          <cell r="D341" t="str">
            <v>SY7 0LR</v>
          </cell>
          <cell r="G341">
            <v>948</v>
          </cell>
          <cell r="H341">
            <v>45481</v>
          </cell>
          <cell r="I341" t="str">
            <v>2. Customer receiving medication and/or therapy for a mental health condition or substance addiction</v>
          </cell>
          <cell r="K341" t="str">
            <v>Utility Vouchers</v>
          </cell>
          <cell r="L341" t="str">
            <v>Food Vouchers</v>
          </cell>
          <cell r="M341" t="str">
            <v>Travel costs</v>
          </cell>
          <cell r="N341" t="str">
            <v>Hardship Grant</v>
          </cell>
          <cell r="O341">
            <v>45481</v>
          </cell>
          <cell r="P341">
            <v>45560</v>
          </cell>
          <cell r="Q341">
            <v>3</v>
          </cell>
        </row>
        <row r="342">
          <cell r="A342" t="str">
            <v>E24-00026W</v>
          </cell>
          <cell r="C342" t="str">
            <v>E24-00026W</v>
          </cell>
          <cell r="D342" t="str">
            <v>BN10 8AX</v>
          </cell>
          <cell r="G342">
            <v>982</v>
          </cell>
          <cell r="H342">
            <v>45483</v>
          </cell>
          <cell r="I342" t="str">
            <v>8. Customer is in financial hardship and their household meets one of two criteria</v>
          </cell>
          <cell r="K342" t="str">
            <v>Food Vouchers</v>
          </cell>
          <cell r="L342" t="str">
            <v>Travel costs</v>
          </cell>
          <cell r="M342" t="str">
            <v>Utility Vouchers</v>
          </cell>
          <cell r="N342" t="str">
            <v>Stonewater Employee Support Fund</v>
          </cell>
          <cell r="O342">
            <v>45483</v>
          </cell>
          <cell r="P342">
            <v>45518</v>
          </cell>
          <cell r="Q342">
            <v>1</v>
          </cell>
        </row>
        <row r="343">
          <cell r="A343" t="str">
            <v>E24-00027W</v>
          </cell>
          <cell r="C343" t="str">
            <v>E24-00027W</v>
          </cell>
          <cell r="D343" t="str">
            <v>BN50 8TQ</v>
          </cell>
          <cell r="G343">
            <v>500</v>
          </cell>
          <cell r="H343">
            <v>45488</v>
          </cell>
          <cell r="I343" t="str">
            <v>4. Customer/family fleeing from a violent or abusive relationship</v>
          </cell>
          <cell r="K343" t="str">
            <v>Food Vouchers</v>
          </cell>
          <cell r="N343" t="str">
            <v>Crisis Grant</v>
          </cell>
          <cell r="O343">
            <v>45488</v>
          </cell>
          <cell r="P343">
            <v>45558</v>
          </cell>
          <cell r="Q343">
            <v>2</v>
          </cell>
        </row>
        <row r="344">
          <cell r="A344" t="str">
            <v>E24-00028W</v>
          </cell>
          <cell r="C344" t="str">
            <v>E24-00028W</v>
          </cell>
          <cell r="D344" t="str">
            <v>DY8 5UF</v>
          </cell>
          <cell r="G344">
            <v>500</v>
          </cell>
          <cell r="H344">
            <v>45489</v>
          </cell>
          <cell r="I344" t="str">
            <v>1. Customer (or family member residing with them) with a diagnosed condition or disability (physical and/or sensory and/or behavioural)</v>
          </cell>
          <cell r="K344" t="str">
            <v>Food Vouchers</v>
          </cell>
          <cell r="L344" t="str">
            <v>Utility Vouchers</v>
          </cell>
          <cell r="N344" t="str">
            <v>Hardship Grant</v>
          </cell>
          <cell r="O344">
            <v>45489</v>
          </cell>
          <cell r="P344">
            <v>45574</v>
          </cell>
          <cell r="Q344">
            <v>3</v>
          </cell>
        </row>
        <row r="345">
          <cell r="A345" t="str">
            <v>E24-00029W</v>
          </cell>
          <cell r="C345" t="str">
            <v>E24-00029W</v>
          </cell>
          <cell r="D345" t="str">
            <v>B49 5FQ</v>
          </cell>
          <cell r="G345">
            <v>920.96</v>
          </cell>
          <cell r="H345">
            <v>45488</v>
          </cell>
          <cell r="I345" t="str">
            <v>7. Customer where there is a child/ren in receipt of means-tested free school meals</v>
          </cell>
          <cell r="K345" t="str">
            <v>Appliances</v>
          </cell>
          <cell r="L345" t="str">
            <v>Voucher for small household items</v>
          </cell>
          <cell r="N345" t="str">
            <v>Hardship Grant</v>
          </cell>
          <cell r="O345">
            <v>45488</v>
          </cell>
          <cell r="P345">
            <v>45540</v>
          </cell>
          <cell r="Q345">
            <v>2</v>
          </cell>
        </row>
        <row r="346">
          <cell r="A346" t="str">
            <v>E24-00030W</v>
          </cell>
          <cell r="C346" t="str">
            <v>E24-00030W</v>
          </cell>
          <cell r="D346" t="str">
            <v>LU1 4BF</v>
          </cell>
          <cell r="G346">
            <v>780</v>
          </cell>
          <cell r="H346">
            <v>45488</v>
          </cell>
          <cell r="I346" t="str">
            <v>1. Customer (or family member residing with them) with a diagnosed condition or disability (physical and/or sensory and/or behavioural)</v>
          </cell>
          <cell r="K346" t="str">
            <v>Food Vouchers</v>
          </cell>
          <cell r="L346" t="str">
            <v>Utility Vouchers</v>
          </cell>
          <cell r="N346" t="str">
            <v>Hardship Grant</v>
          </cell>
          <cell r="O346">
            <v>45488</v>
          </cell>
          <cell r="P346">
            <v>45574</v>
          </cell>
          <cell r="Q346">
            <v>3</v>
          </cell>
        </row>
        <row r="347">
          <cell r="A347" t="str">
            <v>E24-00032W</v>
          </cell>
          <cell r="C347" t="str">
            <v>E24-00032W</v>
          </cell>
          <cell r="D347" t="str">
            <v>BS23 1FG</v>
          </cell>
          <cell r="G347">
            <v>937.81</v>
          </cell>
          <cell r="H347">
            <v>45495</v>
          </cell>
          <cell r="I347" t="str">
            <v>5. Customer/family having been the victims of a reported crime in their home.</v>
          </cell>
          <cell r="K347" t="str">
            <v xml:space="preserve">Furniture </v>
          </cell>
          <cell r="N347" t="str">
            <v>Critical Incident Grant</v>
          </cell>
          <cell r="O347">
            <v>45495</v>
          </cell>
          <cell r="P347">
            <v>45511</v>
          </cell>
          <cell r="Q347">
            <v>1</v>
          </cell>
        </row>
        <row r="348">
          <cell r="A348" t="str">
            <v>E24-00033W</v>
          </cell>
          <cell r="C348" t="str">
            <v>E24-00033W</v>
          </cell>
          <cell r="D348" t="str">
            <v>DY11 7EA</v>
          </cell>
          <cell r="G348">
            <v>985.98</v>
          </cell>
          <cell r="H348">
            <v>45488</v>
          </cell>
          <cell r="I348" t="str">
            <v>2. Customer receiving medication and/or therapy for a mental health condition or substance addiction</v>
          </cell>
          <cell r="K348" t="str">
            <v>Food Vouchers</v>
          </cell>
          <cell r="L348" t="str">
            <v>Appliances</v>
          </cell>
          <cell r="N348" t="str">
            <v>Hardship Grant</v>
          </cell>
          <cell r="O348">
            <v>45488</v>
          </cell>
          <cell r="P348">
            <v>45546</v>
          </cell>
          <cell r="Q348">
            <v>2</v>
          </cell>
        </row>
        <row r="349">
          <cell r="A349" t="str">
            <v>E24-00034W</v>
          </cell>
          <cell r="C349" t="str">
            <v>E24-00034W</v>
          </cell>
          <cell r="D349" t="str">
            <v>LS18 4GZ</v>
          </cell>
          <cell r="G349">
            <v>853.19</v>
          </cell>
          <cell r="H349">
            <v>45488</v>
          </cell>
          <cell r="I349" t="str">
            <v>2. Customer receiving medication and/or therapy for a mental health condition or substance addiction</v>
          </cell>
          <cell r="K349" t="str">
            <v>Appliances</v>
          </cell>
          <cell r="L349" t="str">
            <v xml:space="preserve">Furniture </v>
          </cell>
          <cell r="M349" t="str">
            <v>Voucher for small household items</v>
          </cell>
          <cell r="N349" t="str">
            <v>Hardship Grant</v>
          </cell>
          <cell r="O349">
            <v>45488</v>
          </cell>
          <cell r="P349">
            <v>45560</v>
          </cell>
          <cell r="Q349">
            <v>2</v>
          </cell>
        </row>
        <row r="350">
          <cell r="A350" t="str">
            <v>E24-00035W</v>
          </cell>
          <cell r="C350" t="str">
            <v>E24-00035W</v>
          </cell>
          <cell r="D350" t="str">
            <v>DT10 1FF</v>
          </cell>
          <cell r="G350">
            <v>866.97</v>
          </cell>
          <cell r="H350">
            <v>45488</v>
          </cell>
          <cell r="I350" t="str">
            <v>3  Customer/family moving from homelessness/supported living into independent living</v>
          </cell>
          <cell r="K350" t="str">
            <v>Appliances</v>
          </cell>
          <cell r="N350" t="str">
            <v>Hardship Grant</v>
          </cell>
          <cell r="O350">
            <v>45488</v>
          </cell>
          <cell r="P350">
            <v>45518</v>
          </cell>
          <cell r="Q350">
            <v>1</v>
          </cell>
        </row>
        <row r="351">
          <cell r="A351" t="str">
            <v>E24-00036W</v>
          </cell>
          <cell r="C351" t="str">
            <v>E24-00036W</v>
          </cell>
          <cell r="D351" t="str">
            <v>BN50 8TQ</v>
          </cell>
          <cell r="G351">
            <v>500</v>
          </cell>
          <cell r="H351">
            <v>45489</v>
          </cell>
          <cell r="I351" t="str">
            <v>4. Customer/family fleeing from a violent or abusive relationship</v>
          </cell>
          <cell r="K351" t="str">
            <v>Food Vouchers</v>
          </cell>
          <cell r="N351" t="str">
            <v>Crisis Grant</v>
          </cell>
          <cell r="O351">
            <v>45489</v>
          </cell>
          <cell r="P351">
            <v>45560</v>
          </cell>
          <cell r="Q351">
            <v>2</v>
          </cell>
        </row>
        <row r="352">
          <cell r="A352" t="str">
            <v>E24-00037W</v>
          </cell>
          <cell r="C352" t="str">
            <v>E24-00037W</v>
          </cell>
          <cell r="D352" t="str">
            <v>OX16 9YS</v>
          </cell>
          <cell r="G352">
            <v>881.62</v>
          </cell>
          <cell r="H352">
            <v>45490</v>
          </cell>
          <cell r="I352" t="str">
            <v>1. Customer (or family member residing with them) with a diagnosed condition or disability (physical and/or sensory and/or behavioural)</v>
          </cell>
          <cell r="K352" t="str">
            <v xml:space="preserve">Furniture </v>
          </cell>
          <cell r="L352" t="str">
            <v>Appliances</v>
          </cell>
          <cell r="M352" t="str">
            <v>Voucher for small household items</v>
          </cell>
          <cell r="N352" t="str">
            <v>Hardship Grant</v>
          </cell>
          <cell r="O352">
            <v>45490</v>
          </cell>
          <cell r="P352">
            <v>45520</v>
          </cell>
          <cell r="Q352">
            <v>1</v>
          </cell>
        </row>
        <row r="353">
          <cell r="A353" t="str">
            <v>E24-00038W</v>
          </cell>
          <cell r="C353" t="str">
            <v>E24-00038W</v>
          </cell>
          <cell r="D353" t="str">
            <v>HR8 2ST</v>
          </cell>
          <cell r="G353">
            <v>350</v>
          </cell>
          <cell r="H353">
            <v>45490</v>
          </cell>
          <cell r="I353" t="str">
            <v>4. Customer/family fleeing from a violent or abusive relationship</v>
          </cell>
          <cell r="K353" t="str">
            <v>Clothing</v>
          </cell>
          <cell r="L353" t="str">
            <v>Food Vouchers</v>
          </cell>
          <cell r="N353" t="str">
            <v>Crisis Grant</v>
          </cell>
          <cell r="O353">
            <v>45490</v>
          </cell>
          <cell r="P353">
            <v>45533</v>
          </cell>
          <cell r="Q353">
            <v>1</v>
          </cell>
        </row>
        <row r="354">
          <cell r="A354" t="str">
            <v>E24-00039W</v>
          </cell>
          <cell r="C354" t="str">
            <v>E24-00039W</v>
          </cell>
          <cell r="D354" t="str">
            <v>BH9 2EL</v>
          </cell>
          <cell r="G354">
            <v>500</v>
          </cell>
          <cell r="H354">
            <v>45496</v>
          </cell>
          <cell r="I354" t="str">
            <v>7. Customer where there is a child/ren in receipt of means-tested free school meals</v>
          </cell>
          <cell r="K354" t="str">
            <v>Food Vouchers</v>
          </cell>
          <cell r="L354" t="str">
            <v>Utility Vouchers</v>
          </cell>
          <cell r="N354" t="str">
            <v>Hardship Grant</v>
          </cell>
          <cell r="O354">
            <v>45496</v>
          </cell>
          <cell r="P354">
            <v>45560</v>
          </cell>
          <cell r="Q354">
            <v>2</v>
          </cell>
        </row>
        <row r="355">
          <cell r="A355" t="str">
            <v>E24-00040W</v>
          </cell>
          <cell r="C355" t="str">
            <v>E24-00040W</v>
          </cell>
          <cell r="D355" t="str">
            <v>BN26 6FW</v>
          </cell>
          <cell r="G355">
            <v>2483.64</v>
          </cell>
          <cell r="H355">
            <v>45495</v>
          </cell>
          <cell r="I355" t="str">
            <v>6a. Customer/family under the care of Social Services (Adult or Children’s) - MH</v>
          </cell>
          <cell r="K355" t="str">
            <v>Flooring</v>
          </cell>
          <cell r="N355" t="str">
            <v>Flooring Grant</v>
          </cell>
          <cell r="O355">
            <v>45495</v>
          </cell>
          <cell r="P355">
            <v>45558</v>
          </cell>
          <cell r="Q355">
            <v>2</v>
          </cell>
        </row>
        <row r="356">
          <cell r="A356" t="str">
            <v>E24-00041W</v>
          </cell>
          <cell r="C356" t="str">
            <v>E24-00041W</v>
          </cell>
          <cell r="D356" t="str">
            <v>LE16 9FY</v>
          </cell>
          <cell r="G356">
            <v>800</v>
          </cell>
          <cell r="H356">
            <v>45496</v>
          </cell>
          <cell r="I356" t="str">
            <v>2. Customer receiving medication and/or therapy for a mental health condition or substance addiction</v>
          </cell>
          <cell r="K356" t="str">
            <v>Food Vouchers</v>
          </cell>
          <cell r="L356" t="str">
            <v>Clothing</v>
          </cell>
          <cell r="N356" t="str">
            <v>Hardship Grant</v>
          </cell>
          <cell r="O356">
            <v>45496</v>
          </cell>
          <cell r="P356">
            <v>45551</v>
          </cell>
          <cell r="Q356">
            <v>2</v>
          </cell>
        </row>
        <row r="357">
          <cell r="A357" t="str">
            <v>E24-00042W</v>
          </cell>
          <cell r="C357" t="str">
            <v>E24-00042W</v>
          </cell>
          <cell r="D357" t="str">
            <v>MK10 7DL</v>
          </cell>
          <cell r="G357">
            <v>837.96</v>
          </cell>
          <cell r="H357">
            <v>45495</v>
          </cell>
          <cell r="I357" t="str">
            <v>7. Customer where there is a child/ren in receipt of means-tested free school meals</v>
          </cell>
          <cell r="K357" t="str">
            <v>Appliances</v>
          </cell>
          <cell r="N357" t="str">
            <v>Hardship Grant</v>
          </cell>
          <cell r="O357">
            <v>45495</v>
          </cell>
          <cell r="P357">
            <v>45559</v>
          </cell>
          <cell r="Q357">
            <v>2</v>
          </cell>
        </row>
        <row r="358">
          <cell r="A358" t="str">
            <v>E24-00043W</v>
          </cell>
          <cell r="C358" t="str">
            <v>E24-00043W</v>
          </cell>
          <cell r="D358" t="str">
            <v>HR6 9NW</v>
          </cell>
          <cell r="G358">
            <v>850</v>
          </cell>
          <cell r="H358">
            <v>45496</v>
          </cell>
          <cell r="I358" t="str">
            <v>6b. Customer/family under the care of Social Services (Adult or Children’s) - DV</v>
          </cell>
          <cell r="K358" t="str">
            <v>Food Vouchers</v>
          </cell>
          <cell r="L358" t="str">
            <v>Clothing</v>
          </cell>
          <cell r="N358" t="str">
            <v>Hardship Grant</v>
          </cell>
          <cell r="O358">
            <v>45496</v>
          </cell>
          <cell r="P358">
            <v>45574</v>
          </cell>
          <cell r="Q358">
            <v>3</v>
          </cell>
        </row>
        <row r="359">
          <cell r="A359" t="str">
            <v>E24-00044W</v>
          </cell>
          <cell r="C359" t="str">
            <v>E24-00044W</v>
          </cell>
          <cell r="D359" t="str">
            <v>CV10 7NH</v>
          </cell>
          <cell r="G359">
            <v>1960.8</v>
          </cell>
          <cell r="H359">
            <v>45495</v>
          </cell>
          <cell r="I359" t="str">
            <v>6d. Customer/family under the care of Social Services (Adult or Children’s - FH</v>
          </cell>
          <cell r="K359" t="str">
            <v>Flooring</v>
          </cell>
          <cell r="N359" t="str">
            <v>Flooring Grant</v>
          </cell>
          <cell r="O359">
            <v>45495</v>
          </cell>
          <cell r="P359">
            <v>45538</v>
          </cell>
          <cell r="Q359">
            <v>1</v>
          </cell>
        </row>
        <row r="360">
          <cell r="A360" t="str">
            <v>E24-00045W</v>
          </cell>
          <cell r="C360" t="str">
            <v>E24-00045W</v>
          </cell>
          <cell r="D360" t="str">
            <v>BH17 8AQ</v>
          </cell>
          <cell r="G360">
            <v>1198.55</v>
          </cell>
          <cell r="H360">
            <v>45497</v>
          </cell>
          <cell r="I360" t="str">
            <v>2. Customer receiving medication and/or therapy for a mental health condition or substance addiction</v>
          </cell>
          <cell r="K360" t="str">
            <v xml:space="preserve">Furniture </v>
          </cell>
          <cell r="L360" t="str">
            <v>Appliances</v>
          </cell>
          <cell r="M360" t="str">
            <v>Food Vouchers</v>
          </cell>
          <cell r="N360" t="str">
            <v>Hardship Grant</v>
          </cell>
          <cell r="O360">
            <v>45497</v>
          </cell>
          <cell r="P360">
            <v>45546</v>
          </cell>
          <cell r="Q360">
            <v>2</v>
          </cell>
        </row>
        <row r="361">
          <cell r="A361" t="str">
            <v>E24-00046W</v>
          </cell>
          <cell r="C361" t="str">
            <v>E24-00046W</v>
          </cell>
          <cell r="D361" t="str">
            <v>BN1 9BT</v>
          </cell>
          <cell r="G361">
            <v>500</v>
          </cell>
          <cell r="H361">
            <v>45495</v>
          </cell>
          <cell r="I361" t="str">
            <v>4. Customer/family fleeing from a violent or abusive relationship</v>
          </cell>
          <cell r="K361" t="str">
            <v>Food Vouchers</v>
          </cell>
          <cell r="L361" t="str">
            <v>Clothing</v>
          </cell>
          <cell r="M361" t="str">
            <v>Travel costs</v>
          </cell>
          <cell r="N361" t="str">
            <v>Crisis Grant</v>
          </cell>
          <cell r="O361">
            <v>45495</v>
          </cell>
          <cell r="P361">
            <v>45573</v>
          </cell>
          <cell r="Q361">
            <v>3</v>
          </cell>
        </row>
        <row r="362">
          <cell r="A362" t="str">
            <v>E24-00047W</v>
          </cell>
          <cell r="C362" t="str">
            <v>E24-00047W</v>
          </cell>
          <cell r="D362" t="str">
            <v>LU6 1HF</v>
          </cell>
          <cell r="G362">
            <v>500</v>
          </cell>
          <cell r="H362">
            <v>45499</v>
          </cell>
          <cell r="I362" t="str">
            <v>4. Customer/family fleeing from a violent or abusive relationship</v>
          </cell>
          <cell r="K362" t="str">
            <v>Food Vouchers</v>
          </cell>
          <cell r="L362" t="str">
            <v>Clothing</v>
          </cell>
          <cell r="M362" t="str">
            <v>Toys and Books</v>
          </cell>
          <cell r="N362" t="str">
            <v>Crisis Grant</v>
          </cell>
          <cell r="O362">
            <v>45499</v>
          </cell>
          <cell r="P362">
            <v>45589</v>
          </cell>
          <cell r="Q362">
            <v>3</v>
          </cell>
        </row>
        <row r="363">
          <cell r="A363" t="str">
            <v>E24-00048W</v>
          </cell>
          <cell r="C363" t="str">
            <v>E24-00048W</v>
          </cell>
          <cell r="D363" t="str">
            <v>TA9 3FR</v>
          </cell>
          <cell r="G363">
            <v>700</v>
          </cell>
          <cell r="H363">
            <v>45509</v>
          </cell>
          <cell r="I363" t="str">
            <v>7. Customer where there is a child/ren in receipt of means-tested free school meals</v>
          </cell>
          <cell r="K363" t="str">
            <v>Food Vouchers</v>
          </cell>
          <cell r="L363" t="str">
            <v>Utility Vouchers</v>
          </cell>
          <cell r="N363" t="str">
            <v>Hardship Grant</v>
          </cell>
          <cell r="O363">
            <v>45509</v>
          </cell>
          <cell r="P363">
            <v>45573</v>
          </cell>
          <cell r="Q363">
            <v>2</v>
          </cell>
        </row>
        <row r="364">
          <cell r="A364" t="str">
            <v>E24-00049W</v>
          </cell>
          <cell r="C364" t="str">
            <v>E24-00049W</v>
          </cell>
          <cell r="D364" t="str">
            <v>MK40 4FW</v>
          </cell>
          <cell r="G364">
            <v>1071.5999999999999</v>
          </cell>
          <cell r="H364">
            <v>45502</v>
          </cell>
          <cell r="I364" t="str">
            <v>1. Customer (or family member residing with them) with a diagnosed condition or disability (physical and/or sensory and/or behavioural)</v>
          </cell>
          <cell r="K364" t="str">
            <v>Flooring</v>
          </cell>
          <cell r="N364" t="str">
            <v>Flooring Grant</v>
          </cell>
          <cell r="O364">
            <v>45502</v>
          </cell>
          <cell r="P364">
            <v>45574</v>
          </cell>
          <cell r="Q364">
            <v>2</v>
          </cell>
        </row>
        <row r="365">
          <cell r="A365" t="str">
            <v>E24-00050W</v>
          </cell>
          <cell r="C365" t="str">
            <v>E24-00050W</v>
          </cell>
          <cell r="D365" t="str">
            <v>LE12 7WR</v>
          </cell>
          <cell r="G365">
            <v>1015.99</v>
          </cell>
          <cell r="H365">
            <v>45502</v>
          </cell>
          <cell r="I365" t="str">
            <v>7. Customer where there is a child/ren in receipt of means-tested free school meals</v>
          </cell>
          <cell r="K365" t="str">
            <v>Food Vouchers</v>
          </cell>
          <cell r="L365" t="str">
            <v>Appliances</v>
          </cell>
          <cell r="M365" t="str">
            <v>Clothing</v>
          </cell>
          <cell r="N365" t="str">
            <v>Hardship Grant</v>
          </cell>
          <cell r="O365">
            <v>45502</v>
          </cell>
          <cell r="P365">
            <v>45544</v>
          </cell>
          <cell r="Q365">
            <v>1</v>
          </cell>
        </row>
        <row r="366">
          <cell r="A366" t="str">
            <v>E24-00051W</v>
          </cell>
          <cell r="C366" t="str">
            <v>E24-00051W</v>
          </cell>
          <cell r="D366" t="str">
            <v>BN50 8TQ</v>
          </cell>
          <cell r="G366">
            <v>300</v>
          </cell>
          <cell r="H366">
            <v>45502</v>
          </cell>
          <cell r="I366" t="str">
            <v>4. Customer/family fleeing from a violent or abusive relationship</v>
          </cell>
          <cell r="K366" t="str">
            <v>Food Vouchers</v>
          </cell>
          <cell r="L366" t="str">
            <v>Clothing</v>
          </cell>
          <cell r="N366" t="str">
            <v>Crisis Grant</v>
          </cell>
          <cell r="O366">
            <v>45502</v>
          </cell>
          <cell r="P366">
            <v>45533</v>
          </cell>
          <cell r="Q366">
            <v>1</v>
          </cell>
        </row>
        <row r="367">
          <cell r="A367" t="str">
            <v>E24-00053W</v>
          </cell>
          <cell r="C367" t="str">
            <v>E24-00053W</v>
          </cell>
          <cell r="D367" t="str">
            <v>WR13 5NE</v>
          </cell>
          <cell r="G367">
            <v>749.71</v>
          </cell>
          <cell r="H367">
            <v>45502</v>
          </cell>
          <cell r="I367" t="str">
            <v>7. Customer where there is a child/ren in receipt of means-tested free school meals</v>
          </cell>
          <cell r="K367" t="str">
            <v>Appliances</v>
          </cell>
          <cell r="L367" t="str">
            <v xml:space="preserve">Furniture </v>
          </cell>
          <cell r="M367" t="str">
            <v>Voucher for small household items</v>
          </cell>
          <cell r="N367" t="str">
            <v>Hardship Grant</v>
          </cell>
          <cell r="O367">
            <v>45502</v>
          </cell>
          <cell r="P367">
            <v>45540</v>
          </cell>
          <cell r="Q367">
            <v>1</v>
          </cell>
        </row>
        <row r="368">
          <cell r="A368" t="str">
            <v>E24-00054W</v>
          </cell>
          <cell r="C368" t="str">
            <v>E24-00054W</v>
          </cell>
          <cell r="D368" t="str">
            <v>SN5 8RT</v>
          </cell>
          <cell r="G368">
            <v>887.85</v>
          </cell>
          <cell r="H368">
            <v>45502</v>
          </cell>
          <cell r="I368" t="str">
            <v>1. Customer (or family member residing with them) with a diagnosed condition or disability (physical and/or sensory and/or behavioural)</v>
          </cell>
          <cell r="K368" t="str">
            <v>Appliances</v>
          </cell>
          <cell r="L368" t="str">
            <v>Food Vouchers</v>
          </cell>
          <cell r="M368" t="str">
            <v>Voucher for small household items</v>
          </cell>
          <cell r="N368" t="str">
            <v>Hardship Grant</v>
          </cell>
          <cell r="O368">
            <v>45502</v>
          </cell>
          <cell r="P368">
            <v>45562</v>
          </cell>
          <cell r="Q368">
            <v>2</v>
          </cell>
        </row>
        <row r="369">
          <cell r="A369" t="str">
            <v>E24-00055W</v>
          </cell>
          <cell r="C369" t="str">
            <v>E24-00055W</v>
          </cell>
          <cell r="D369" t="str">
            <v>PO12 3PT</v>
          </cell>
          <cell r="G369">
            <v>874.79</v>
          </cell>
          <cell r="H369">
            <v>45502</v>
          </cell>
          <cell r="I369" t="str">
            <v>1. Customer (or family member residing with them) with a diagnosed condition or disability (physical and/or sensory and/or behavioural)</v>
          </cell>
          <cell r="K369" t="str">
            <v>Appliances</v>
          </cell>
          <cell r="L369" t="str">
            <v xml:space="preserve">Furniture </v>
          </cell>
          <cell r="N369" t="str">
            <v>Hardship Grant</v>
          </cell>
          <cell r="O369">
            <v>45502</v>
          </cell>
          <cell r="P369">
            <v>45511</v>
          </cell>
          <cell r="Q369">
            <v>0</v>
          </cell>
        </row>
        <row r="370">
          <cell r="A370" t="str">
            <v>E24-00056W</v>
          </cell>
          <cell r="C370" t="str">
            <v>E24-00056W</v>
          </cell>
          <cell r="D370" t="str">
            <v>SP2 9GA</v>
          </cell>
          <cell r="G370">
            <v>877.05</v>
          </cell>
          <cell r="H370">
            <v>45502</v>
          </cell>
          <cell r="I370" t="str">
            <v>5. Customer/family having been the victims of a reported crime in their home.</v>
          </cell>
          <cell r="K370" t="str">
            <v xml:space="preserve">Furniture </v>
          </cell>
          <cell r="N370" t="str">
            <v>Hardship Grant</v>
          </cell>
          <cell r="O370">
            <v>45502</v>
          </cell>
          <cell r="P370">
            <v>45562</v>
          </cell>
          <cell r="Q370">
            <v>2</v>
          </cell>
        </row>
        <row r="371">
          <cell r="A371" t="str">
            <v>E24-00057W</v>
          </cell>
          <cell r="C371" t="str">
            <v>E24-00057W</v>
          </cell>
          <cell r="D371" t="str">
            <v>BD23 1SY</v>
          </cell>
          <cell r="G371">
            <v>555.69000000000005</v>
          </cell>
          <cell r="H371">
            <v>45502</v>
          </cell>
          <cell r="I371" t="str">
            <v>2. Customer receiving medication and/or therapy for a mental health condition or substance addiction</v>
          </cell>
          <cell r="K371" t="str">
            <v xml:space="preserve">Furniture </v>
          </cell>
          <cell r="L371" t="str">
            <v>Clothing</v>
          </cell>
          <cell r="N371" t="str">
            <v>Hardship Grant</v>
          </cell>
          <cell r="O371">
            <v>45502</v>
          </cell>
          <cell r="P371">
            <v>45533</v>
          </cell>
          <cell r="Q371">
            <v>1</v>
          </cell>
        </row>
        <row r="372">
          <cell r="A372" t="str">
            <v>E24-00058W</v>
          </cell>
          <cell r="C372" t="str">
            <v>E24-00058W</v>
          </cell>
          <cell r="D372" t="str">
            <v>SY5 8BT</v>
          </cell>
          <cell r="G372">
            <v>923.34</v>
          </cell>
          <cell r="H372">
            <v>45502</v>
          </cell>
          <cell r="I372" t="str">
            <v>1. Customer (or family member residing with them) with a diagnosed condition or disability (physical and/or sensory and/or behavioural)</v>
          </cell>
          <cell r="J372" t="str">
            <v>3  Customer/family moving from homelessness/supported living into independent living</v>
          </cell>
          <cell r="K372" t="str">
            <v xml:space="preserve">Furniture </v>
          </cell>
          <cell r="N372" t="str">
            <v>Hardship Grant</v>
          </cell>
          <cell r="O372">
            <v>45502</v>
          </cell>
          <cell r="P372">
            <v>45562</v>
          </cell>
          <cell r="Q372">
            <v>2</v>
          </cell>
        </row>
        <row r="373">
          <cell r="A373" t="str">
            <v>E24-00059W</v>
          </cell>
          <cell r="C373" t="str">
            <v>E24-00059W</v>
          </cell>
          <cell r="D373" t="str">
            <v>MK42 7GP</v>
          </cell>
          <cell r="G373">
            <v>790.09</v>
          </cell>
          <cell r="H373">
            <v>45502</v>
          </cell>
          <cell r="I373" t="str">
            <v>3  Customer/family moving from homelessness/supported living into independent living</v>
          </cell>
          <cell r="K373" t="str">
            <v>Appliances</v>
          </cell>
          <cell r="L373" t="str">
            <v xml:space="preserve">Furniture </v>
          </cell>
          <cell r="N373" t="str">
            <v>Hardship Grant</v>
          </cell>
          <cell r="O373">
            <v>45502</v>
          </cell>
          <cell r="P373">
            <v>45533</v>
          </cell>
          <cell r="Q373">
            <v>1</v>
          </cell>
        </row>
        <row r="374">
          <cell r="A374" t="str">
            <v>E24-00060W</v>
          </cell>
          <cell r="C374" t="str">
            <v>E24-00060W</v>
          </cell>
          <cell r="D374" t="str">
            <v>SN10 1NF</v>
          </cell>
          <cell r="G374">
            <v>350</v>
          </cell>
          <cell r="H374">
            <v>45502</v>
          </cell>
          <cell r="I374" t="str">
            <v>5. Customer/family having been the victims of a reported crime in their home.</v>
          </cell>
          <cell r="K374" t="str">
            <v>Food Vouchers</v>
          </cell>
          <cell r="N374" t="str">
            <v>Crisis Grant</v>
          </cell>
          <cell r="O374">
            <v>45502</v>
          </cell>
          <cell r="P374">
            <v>45546</v>
          </cell>
          <cell r="Q374">
            <v>1</v>
          </cell>
        </row>
        <row r="375">
          <cell r="A375" t="str">
            <v>E24-00061W</v>
          </cell>
          <cell r="C375" t="str">
            <v>E24-00061W</v>
          </cell>
          <cell r="D375" t="str">
            <v>DT2 9HW</v>
          </cell>
          <cell r="G375">
            <v>1774.99</v>
          </cell>
          <cell r="H375">
            <v>45509</v>
          </cell>
          <cell r="I375" t="str">
            <v>5. Customer/family having been the victims of a reported crime in their home.</v>
          </cell>
          <cell r="K375" t="str">
            <v xml:space="preserve">Furniture </v>
          </cell>
          <cell r="L375" t="str">
            <v>Appliances</v>
          </cell>
          <cell r="N375" t="str">
            <v>Critical Incident Grant</v>
          </cell>
          <cell r="O375">
            <v>45509</v>
          </cell>
          <cell r="P375">
            <v>45533</v>
          </cell>
          <cell r="Q375">
            <v>1</v>
          </cell>
        </row>
        <row r="376">
          <cell r="A376" t="str">
            <v>E24-00062W</v>
          </cell>
          <cell r="C376" t="str">
            <v>E24-00062W</v>
          </cell>
          <cell r="D376" t="str">
            <v>SO15 5BA</v>
          </cell>
          <cell r="G376">
            <v>500</v>
          </cell>
          <cell r="H376">
            <v>45509</v>
          </cell>
          <cell r="I376" t="str">
            <v>4. Customer/family fleeing from a violent or abusive relationship</v>
          </cell>
          <cell r="K376" t="str">
            <v>Food Vouchers</v>
          </cell>
          <cell r="L376" t="str">
            <v>Clothing</v>
          </cell>
          <cell r="M376" t="str">
            <v>Travel costs</v>
          </cell>
          <cell r="N376" t="str">
            <v>Crisis Grant</v>
          </cell>
          <cell r="O376">
            <v>45509</v>
          </cell>
          <cell r="P376">
            <v>45604</v>
          </cell>
          <cell r="Q376">
            <v>3</v>
          </cell>
        </row>
        <row r="377">
          <cell r="A377" t="str">
            <v>E24-00063W</v>
          </cell>
          <cell r="C377" t="str">
            <v>E24-00063W</v>
          </cell>
          <cell r="D377" t="str">
            <v>RG2 0DN</v>
          </cell>
          <cell r="G377">
            <v>2618.4</v>
          </cell>
          <cell r="H377">
            <v>45510</v>
          </cell>
          <cell r="I377" t="str">
            <v>1. Customer (or family member residing with them) with a diagnosed condition or disability (physical and/or sensory and/or behavioural)</v>
          </cell>
          <cell r="K377" t="str">
            <v>Flooring</v>
          </cell>
          <cell r="N377" t="str">
            <v>Flooring Grant</v>
          </cell>
          <cell r="O377">
            <v>45510</v>
          </cell>
          <cell r="P377">
            <v>45603</v>
          </cell>
          <cell r="Q377">
            <v>3</v>
          </cell>
        </row>
        <row r="378">
          <cell r="A378" t="str">
            <v>E24-00064W</v>
          </cell>
          <cell r="C378" t="str">
            <v>E24-00064W</v>
          </cell>
          <cell r="D378" t="str">
            <v>SO15 5BA</v>
          </cell>
          <cell r="G378">
            <v>500</v>
          </cell>
          <cell r="H378">
            <v>45509</v>
          </cell>
          <cell r="I378" t="str">
            <v>4. Customer/family fleeing from a violent or abusive relationship</v>
          </cell>
          <cell r="K378" t="str">
            <v>Clothing</v>
          </cell>
          <cell r="L378" t="str">
            <v>Food Vouchers</v>
          </cell>
          <cell r="N378" t="str">
            <v>Crisis Grant</v>
          </cell>
          <cell r="O378">
            <v>45509</v>
          </cell>
          <cell r="P378">
            <v>45589</v>
          </cell>
          <cell r="Q378">
            <v>3</v>
          </cell>
        </row>
        <row r="379">
          <cell r="A379" t="str">
            <v>E24-00065W</v>
          </cell>
          <cell r="C379" t="str">
            <v>E24-00065W</v>
          </cell>
          <cell r="D379" t="str">
            <v>SO15 5BA</v>
          </cell>
          <cell r="G379">
            <v>500</v>
          </cell>
          <cell r="H379">
            <v>45509</v>
          </cell>
          <cell r="I379" t="str">
            <v>4. Customer/family fleeing from a violent or abusive relationship</v>
          </cell>
          <cell r="K379" t="str">
            <v>Clothing</v>
          </cell>
          <cell r="L379" t="str">
            <v>Food Vouchers</v>
          </cell>
          <cell r="N379" t="str">
            <v>Crisis Grant</v>
          </cell>
          <cell r="O379">
            <v>45509</v>
          </cell>
          <cell r="P379">
            <v>45573</v>
          </cell>
          <cell r="Q379">
            <v>2</v>
          </cell>
        </row>
        <row r="380">
          <cell r="A380" t="str">
            <v>E24-00066W</v>
          </cell>
          <cell r="C380" t="str">
            <v>E24-00066W</v>
          </cell>
          <cell r="D380" t="str">
            <v>WR2 5UT</v>
          </cell>
          <cell r="G380">
            <v>880.03</v>
          </cell>
          <cell r="H380">
            <v>45509</v>
          </cell>
          <cell r="I380" t="str">
            <v>7. Customer where there is a child/ren in receipt of means-tested free school meals</v>
          </cell>
          <cell r="K380" t="str">
            <v xml:space="preserve">Furniture </v>
          </cell>
          <cell r="L380" t="str">
            <v>Voucher for small household items</v>
          </cell>
          <cell r="N380" t="str">
            <v>Hardship Grant</v>
          </cell>
          <cell r="O380">
            <v>45509</v>
          </cell>
          <cell r="P380">
            <v>45546</v>
          </cell>
          <cell r="Q380">
            <v>1</v>
          </cell>
        </row>
        <row r="381">
          <cell r="A381" t="str">
            <v>E24-00068W</v>
          </cell>
          <cell r="C381" t="str">
            <v>E24-00068W</v>
          </cell>
          <cell r="D381" t="str">
            <v>MK6 5EL</v>
          </cell>
          <cell r="G381">
            <v>939.6</v>
          </cell>
          <cell r="H381">
            <v>45509</v>
          </cell>
          <cell r="I381" t="str">
            <v>1. Customer (or family member residing with them) with a diagnosed condition or disability (physical and/or sensory and/or behavioural)</v>
          </cell>
          <cell r="K381" t="str">
            <v>Flooring</v>
          </cell>
          <cell r="N381" t="str">
            <v>Flooring Grant</v>
          </cell>
          <cell r="O381">
            <v>45509</v>
          </cell>
          <cell r="P381">
            <v>45559</v>
          </cell>
          <cell r="Q381">
            <v>2</v>
          </cell>
        </row>
        <row r="382">
          <cell r="A382" t="str">
            <v>E24-00069W</v>
          </cell>
          <cell r="C382" t="str">
            <v>E24-00069W</v>
          </cell>
          <cell r="D382" t="str">
            <v>YO8 9TQ</v>
          </cell>
          <cell r="G382">
            <v>300</v>
          </cell>
          <cell r="H382">
            <v>45510</v>
          </cell>
          <cell r="I382" t="str">
            <v>2. Customer receiving medication and/or therapy for a mental health condition or substance addiction</v>
          </cell>
          <cell r="K382" t="str">
            <v>Food Vouchers</v>
          </cell>
          <cell r="L382" t="str">
            <v>Clothing</v>
          </cell>
          <cell r="N382" t="str">
            <v>Hardship Grant</v>
          </cell>
          <cell r="O382">
            <v>45510</v>
          </cell>
          <cell r="P382">
            <v>45559</v>
          </cell>
          <cell r="Q382">
            <v>2</v>
          </cell>
        </row>
        <row r="383">
          <cell r="A383" t="str">
            <v>E24-00070W</v>
          </cell>
          <cell r="C383" t="str">
            <v>E24-00070W</v>
          </cell>
          <cell r="D383" t="str">
            <v>SG18 0LG</v>
          </cell>
          <cell r="G383">
            <v>363.99</v>
          </cell>
          <cell r="H383">
            <v>45509</v>
          </cell>
          <cell r="I383" t="str">
            <v>3  Customer/family moving from homelessness/supported living into independent living</v>
          </cell>
          <cell r="K383" t="str">
            <v xml:space="preserve">Furniture </v>
          </cell>
          <cell r="L383" t="str">
            <v>Appliances</v>
          </cell>
          <cell r="M383" t="str">
            <v>Voucher for small household items</v>
          </cell>
          <cell r="N383" t="str">
            <v>Hardship Grant</v>
          </cell>
          <cell r="O383">
            <v>45509</v>
          </cell>
          <cell r="P383">
            <v>45596</v>
          </cell>
          <cell r="Q383">
            <v>3</v>
          </cell>
        </row>
        <row r="384">
          <cell r="A384" t="str">
            <v>E24-00071W</v>
          </cell>
          <cell r="C384" t="str">
            <v>E24-00071W</v>
          </cell>
          <cell r="D384" t="str">
            <v>PO21 2NU</v>
          </cell>
          <cell r="G384">
            <v>929.05</v>
          </cell>
          <cell r="H384">
            <v>45509</v>
          </cell>
          <cell r="I384" t="str">
            <v>3  Customer/family moving from homelessness/supported living into independent living</v>
          </cell>
          <cell r="K384" t="str">
            <v xml:space="preserve">Furniture </v>
          </cell>
          <cell r="L384" t="str">
            <v>Clothing</v>
          </cell>
          <cell r="N384" t="str">
            <v>Hardship Grant</v>
          </cell>
          <cell r="O384">
            <v>45509</v>
          </cell>
          <cell r="P384">
            <v>45546</v>
          </cell>
          <cell r="Q384">
            <v>1</v>
          </cell>
        </row>
        <row r="385">
          <cell r="A385" t="str">
            <v>E24-00072W</v>
          </cell>
          <cell r="C385" t="str">
            <v>E24-00072W</v>
          </cell>
          <cell r="D385" t="str">
            <v>DY2 8TP</v>
          </cell>
          <cell r="G385">
            <v>835.01</v>
          </cell>
          <cell r="H385">
            <v>45509</v>
          </cell>
          <cell r="I385" t="str">
            <v>1. Customer (or family member residing with them) with a diagnosed condition or disability (physical and/or sensory and/or behavioural)</v>
          </cell>
          <cell r="K385" t="str">
            <v xml:space="preserve">Furniture </v>
          </cell>
          <cell r="L385" t="str">
            <v>Appliances</v>
          </cell>
          <cell r="M385" t="str">
            <v>Voucher for small household items</v>
          </cell>
          <cell r="N385" t="str">
            <v>Hardship Grant</v>
          </cell>
          <cell r="O385">
            <v>45509</v>
          </cell>
          <cell r="P385">
            <v>45544</v>
          </cell>
          <cell r="Q385">
            <v>1</v>
          </cell>
        </row>
        <row r="386">
          <cell r="A386" t="str">
            <v>E24-00073W</v>
          </cell>
          <cell r="C386" t="str">
            <v>E24-00073W</v>
          </cell>
          <cell r="D386" t="str">
            <v>BD20 8DG</v>
          </cell>
          <cell r="G386">
            <v>750</v>
          </cell>
          <cell r="H386">
            <v>45509</v>
          </cell>
          <cell r="I386" t="str">
            <v>1. Customer (or family member residing with them) with a diagnosed condition or disability (physical and/or sensory and/or behavioural)</v>
          </cell>
          <cell r="K386" t="str">
            <v>Food Vouchers</v>
          </cell>
          <cell r="L386" t="str">
            <v>Utility Vouchers</v>
          </cell>
          <cell r="N386" t="str">
            <v>Hardship Grant</v>
          </cell>
          <cell r="O386">
            <v>45509</v>
          </cell>
          <cell r="P386">
            <v>45574</v>
          </cell>
          <cell r="Q386">
            <v>2</v>
          </cell>
        </row>
        <row r="387">
          <cell r="A387" t="str">
            <v>E24-00074W</v>
          </cell>
          <cell r="C387" t="str">
            <v>E24-00074W</v>
          </cell>
          <cell r="D387" t="str">
            <v>LU6 1HF</v>
          </cell>
          <cell r="G387">
            <v>500</v>
          </cell>
          <cell r="H387">
            <v>45513</v>
          </cell>
          <cell r="I387" t="str">
            <v>4. Customer/family fleeing from a violent or abusive relationship</v>
          </cell>
          <cell r="K387" t="str">
            <v>Food Vouchers</v>
          </cell>
          <cell r="L387" t="str">
            <v>Clothing</v>
          </cell>
          <cell r="N387" t="str">
            <v>Crisis Grant</v>
          </cell>
          <cell r="O387">
            <v>45513</v>
          </cell>
          <cell r="P387">
            <v>45665</v>
          </cell>
          <cell r="Q387">
            <v>5</v>
          </cell>
        </row>
        <row r="388">
          <cell r="A388" t="str">
            <v>E24-00075W</v>
          </cell>
          <cell r="C388" t="str">
            <v>E24-00075W</v>
          </cell>
          <cell r="D388" t="str">
            <v>MK40 1YD</v>
          </cell>
          <cell r="G388">
            <v>300</v>
          </cell>
          <cell r="H388">
            <v>45517</v>
          </cell>
          <cell r="I388" t="str">
            <v>4. Customer/family fleeing from a violent or abusive relationship</v>
          </cell>
          <cell r="K388" t="str">
            <v>Food Vouchers</v>
          </cell>
          <cell r="N388" t="str">
            <v>Crisis Grant</v>
          </cell>
          <cell r="O388">
            <v>45517</v>
          </cell>
          <cell r="P388">
            <v>45573</v>
          </cell>
          <cell r="Q388">
            <v>2</v>
          </cell>
        </row>
        <row r="389">
          <cell r="A389" t="str">
            <v>E24-00076W</v>
          </cell>
          <cell r="C389" t="str">
            <v>E24-00076W</v>
          </cell>
          <cell r="D389" t="str">
            <v>DT2 7UG</v>
          </cell>
          <cell r="G389">
            <v>399.99</v>
          </cell>
          <cell r="H389">
            <v>45517</v>
          </cell>
          <cell r="I389" t="str">
            <v>3  Customer/family moving from homelessness/supported living into independent living</v>
          </cell>
          <cell r="K389" t="str">
            <v>Appliances</v>
          </cell>
          <cell r="L389" t="str">
            <v>Clothing</v>
          </cell>
          <cell r="M389" t="str">
            <v>Voucher for small household items</v>
          </cell>
          <cell r="N389" t="str">
            <v>Hardship Grant</v>
          </cell>
          <cell r="O389">
            <v>45517</v>
          </cell>
          <cell r="P389">
            <v>45559</v>
          </cell>
          <cell r="Q389">
            <v>1</v>
          </cell>
        </row>
        <row r="390">
          <cell r="A390" t="str">
            <v>E24-00077W</v>
          </cell>
          <cell r="C390" t="str">
            <v>E24-00077W</v>
          </cell>
          <cell r="D390" t="str">
            <v>BN21 1LY</v>
          </cell>
          <cell r="G390">
            <v>400</v>
          </cell>
          <cell r="H390">
            <v>45517</v>
          </cell>
          <cell r="I390" t="str">
            <v>2. Customer receiving medication and/or therapy for a mental health condition or substance addiction</v>
          </cell>
          <cell r="K390" t="str">
            <v>Food Vouchers</v>
          </cell>
          <cell r="L390" t="str">
            <v>Voucher for small household items</v>
          </cell>
          <cell r="N390" t="str">
            <v>Hardship Grant</v>
          </cell>
          <cell r="O390">
            <v>45517</v>
          </cell>
          <cell r="P390">
            <v>45607</v>
          </cell>
          <cell r="Q390">
            <v>3</v>
          </cell>
        </row>
        <row r="391">
          <cell r="A391" t="str">
            <v>E24-00078W</v>
          </cell>
          <cell r="C391" t="str">
            <v>E24-00078W</v>
          </cell>
          <cell r="D391" t="str">
            <v>CV34 5EY</v>
          </cell>
          <cell r="G391">
            <v>965.97</v>
          </cell>
          <cell r="H391">
            <v>45516</v>
          </cell>
          <cell r="I391" t="str">
            <v>2. Customer receiving medication and/or therapy for a mental health condition or substance addiction</v>
          </cell>
          <cell r="K391" t="str">
            <v>Appliances</v>
          </cell>
          <cell r="N391" t="str">
            <v>Hardship Grant</v>
          </cell>
          <cell r="O391">
            <v>45516</v>
          </cell>
          <cell r="P391">
            <v>45546</v>
          </cell>
          <cell r="Q391">
            <v>1</v>
          </cell>
        </row>
        <row r="392">
          <cell r="A392" t="str">
            <v>E24-00079W</v>
          </cell>
          <cell r="C392" t="str">
            <v>E24-00079W</v>
          </cell>
          <cell r="D392" t="str">
            <v>CB9 0LW</v>
          </cell>
          <cell r="G392">
            <v>667.33</v>
          </cell>
          <cell r="H392">
            <v>45517</v>
          </cell>
          <cell r="I392" t="str">
            <v>2. Customer receiving medication and/or therapy for a mental health condition or substance addiction</v>
          </cell>
          <cell r="K392" t="str">
            <v xml:space="preserve">Furniture </v>
          </cell>
          <cell r="N392" t="str">
            <v>Hardship Grant</v>
          </cell>
          <cell r="O392">
            <v>45517</v>
          </cell>
          <cell r="P392">
            <v>45559</v>
          </cell>
          <cell r="Q392">
            <v>1</v>
          </cell>
        </row>
        <row r="393">
          <cell r="A393" t="str">
            <v>E24-00080W</v>
          </cell>
          <cell r="C393" t="str">
            <v>E24-00080W</v>
          </cell>
          <cell r="D393" t="str">
            <v>WR15 8RR</v>
          </cell>
          <cell r="G393">
            <v>688.97</v>
          </cell>
          <cell r="H393">
            <v>45517</v>
          </cell>
          <cell r="I393" t="str">
            <v>1. Customer (or family member residing with them) with a diagnosed condition or disability (physical and/or sensory and/or behavioural)</v>
          </cell>
          <cell r="K393" t="str">
            <v>Appliances</v>
          </cell>
          <cell r="L393" t="str">
            <v>Food Vouchers</v>
          </cell>
          <cell r="N393" t="str">
            <v>Hardship Grant</v>
          </cell>
          <cell r="O393">
            <v>45517</v>
          </cell>
          <cell r="P393">
            <v>45546</v>
          </cell>
          <cell r="Q393">
            <v>1</v>
          </cell>
        </row>
        <row r="394">
          <cell r="A394" t="str">
            <v>E24-00081W</v>
          </cell>
          <cell r="C394" t="str">
            <v>E24-00081W</v>
          </cell>
          <cell r="D394" t="str">
            <v>SO15 1GG</v>
          </cell>
          <cell r="G394">
            <v>610.98</v>
          </cell>
          <cell r="H394">
            <v>45517</v>
          </cell>
          <cell r="I394" t="str">
            <v>3  Customer/family moving from homelessness/supported living into independent living</v>
          </cell>
          <cell r="K394" t="str">
            <v>Appliances</v>
          </cell>
          <cell r="N394" t="str">
            <v>Hardship Grant</v>
          </cell>
          <cell r="O394">
            <v>45517</v>
          </cell>
          <cell r="P394">
            <v>45537</v>
          </cell>
          <cell r="Q394">
            <v>1</v>
          </cell>
        </row>
        <row r="395">
          <cell r="A395" t="str">
            <v>E24-00082W</v>
          </cell>
          <cell r="C395" t="str">
            <v>E24-00082W</v>
          </cell>
          <cell r="D395" t="str">
            <v>MK42 7NZ</v>
          </cell>
          <cell r="G395">
            <v>913.97</v>
          </cell>
          <cell r="H395">
            <v>45517</v>
          </cell>
          <cell r="I395" t="str">
            <v>4. Customer/family fleeing from a violent or abusive relationship</v>
          </cell>
          <cell r="K395" t="str">
            <v>Appliances</v>
          </cell>
          <cell r="N395" t="str">
            <v>Hardship Grant</v>
          </cell>
          <cell r="O395">
            <v>45517</v>
          </cell>
          <cell r="P395">
            <v>45537</v>
          </cell>
          <cell r="Q395">
            <v>1</v>
          </cell>
        </row>
        <row r="396">
          <cell r="A396" t="str">
            <v>E24-00083W</v>
          </cell>
          <cell r="C396" t="str">
            <v>E24-00083W</v>
          </cell>
          <cell r="D396" t="str">
            <v>BA21 5DA</v>
          </cell>
          <cell r="G396">
            <v>924.21</v>
          </cell>
          <cell r="H396">
            <v>45517</v>
          </cell>
          <cell r="I396" t="str">
            <v>2. Customer receiving medication and/or therapy for a mental health condition or substance addiction</v>
          </cell>
          <cell r="K396" t="str">
            <v>Appliances</v>
          </cell>
          <cell r="L396" t="str">
            <v xml:space="preserve">Furniture </v>
          </cell>
          <cell r="N396" t="str">
            <v>Hardship Grant</v>
          </cell>
          <cell r="O396">
            <v>45517</v>
          </cell>
          <cell r="P396">
            <v>45546</v>
          </cell>
          <cell r="Q396">
            <v>1</v>
          </cell>
        </row>
        <row r="397">
          <cell r="A397" t="str">
            <v>E24-00084W</v>
          </cell>
          <cell r="C397" t="str">
            <v>E24-00084W</v>
          </cell>
          <cell r="D397" t="str">
            <v>SO15 3HP</v>
          </cell>
          <cell r="G397">
            <v>990.99</v>
          </cell>
          <cell r="H397">
            <v>45517</v>
          </cell>
          <cell r="I397" t="str">
            <v>1. Customer (or family member residing with them) with a diagnosed condition or disability (physical and/or sensory and/or behavioural)</v>
          </cell>
          <cell r="K397" t="str">
            <v>Appliances</v>
          </cell>
          <cell r="L397" t="str">
            <v>Toys and Books</v>
          </cell>
          <cell r="M397" t="str">
            <v>Clothing</v>
          </cell>
          <cell r="N397" t="str">
            <v>Hardship Grant</v>
          </cell>
          <cell r="O397">
            <v>45517</v>
          </cell>
          <cell r="P397">
            <v>45576</v>
          </cell>
          <cell r="Q397">
            <v>2</v>
          </cell>
        </row>
        <row r="398">
          <cell r="A398" t="str">
            <v>E24-00085W</v>
          </cell>
          <cell r="C398" t="str">
            <v>E24-00085W</v>
          </cell>
          <cell r="D398" t="str">
            <v>WR15 8DG</v>
          </cell>
          <cell r="G398">
            <v>1144.29</v>
          </cell>
          <cell r="H398">
            <v>45523</v>
          </cell>
          <cell r="I398" t="str">
            <v>4. Customer/family fleeing from a violent or abusive relationship</v>
          </cell>
          <cell r="K398" t="str">
            <v>Appliances</v>
          </cell>
          <cell r="L398" t="str">
            <v xml:space="preserve">Furniture </v>
          </cell>
          <cell r="N398" t="str">
            <v>Critical Incident Grant</v>
          </cell>
          <cell r="O398">
            <v>45523</v>
          </cell>
          <cell r="P398">
            <v>45560</v>
          </cell>
          <cell r="Q398">
            <v>1</v>
          </cell>
        </row>
        <row r="399">
          <cell r="A399" t="str">
            <v>E24-00086W</v>
          </cell>
          <cell r="C399" t="str">
            <v>E24-00086W</v>
          </cell>
          <cell r="D399" t="str">
            <v>LE11 5XF</v>
          </cell>
          <cell r="G399">
            <v>1214.1099999999999</v>
          </cell>
          <cell r="H399">
            <v>45517</v>
          </cell>
          <cell r="I399" t="str">
            <v>1. Customer (or family member residing with them) with a diagnosed condition or disability (physical and/or sensory and/or behavioural)</v>
          </cell>
          <cell r="K399" t="str">
            <v xml:space="preserve">Furniture </v>
          </cell>
          <cell r="N399" t="str">
            <v>Hardship Grant</v>
          </cell>
          <cell r="O399">
            <v>45517</v>
          </cell>
          <cell r="P399">
            <v>45546</v>
          </cell>
          <cell r="Q399">
            <v>1</v>
          </cell>
        </row>
        <row r="400">
          <cell r="A400" t="str">
            <v>E24-00087W</v>
          </cell>
          <cell r="C400" t="str">
            <v>E24-00087W</v>
          </cell>
          <cell r="D400" t="str">
            <v>MK41 8NY</v>
          </cell>
          <cell r="G400">
            <v>500</v>
          </cell>
          <cell r="H400">
            <v>45516</v>
          </cell>
          <cell r="I400" t="str">
            <v>2. Customer receiving medication and/or therapy for a mental health condition or substance addiction</v>
          </cell>
          <cell r="K400" t="str">
            <v>Food Vouchers</v>
          </cell>
          <cell r="N400" t="str">
            <v>Hardship Grant</v>
          </cell>
          <cell r="O400">
            <v>45516</v>
          </cell>
          <cell r="P400">
            <v>45574</v>
          </cell>
          <cell r="Q400">
            <v>2</v>
          </cell>
        </row>
        <row r="401">
          <cell r="A401" t="str">
            <v>E24-00088W</v>
          </cell>
          <cell r="C401" t="str">
            <v>E24-00088W</v>
          </cell>
          <cell r="D401" t="str">
            <v>WR2 5UU</v>
          </cell>
          <cell r="G401">
            <v>518.98</v>
          </cell>
          <cell r="H401">
            <v>45516</v>
          </cell>
          <cell r="I401" t="str">
            <v>1. Customer (or family member residing with them) with a diagnosed condition or disability (physical and/or sensory and/or behavioural)</v>
          </cell>
          <cell r="J401" t="str">
            <v>7. Customer where there is a child/ren in receipt of means-tested free school meals</v>
          </cell>
          <cell r="K401" t="str">
            <v>Appliances</v>
          </cell>
          <cell r="L401" t="str">
            <v>Food Vouchers</v>
          </cell>
          <cell r="N401" t="str">
            <v>Hardship Grant</v>
          </cell>
          <cell r="O401">
            <v>45516</v>
          </cell>
          <cell r="P401">
            <v>45603</v>
          </cell>
          <cell r="Q401">
            <v>3</v>
          </cell>
        </row>
        <row r="402">
          <cell r="A402" t="str">
            <v>E24-00089W</v>
          </cell>
          <cell r="C402" t="str">
            <v>E24-00089W</v>
          </cell>
          <cell r="D402" t="str">
            <v>HR6 8JY</v>
          </cell>
          <cell r="G402">
            <v>500</v>
          </cell>
          <cell r="H402">
            <v>45519</v>
          </cell>
          <cell r="I402" t="str">
            <v>4. Customer/family fleeing from a violent or abusive relationship</v>
          </cell>
          <cell r="K402" t="str">
            <v>Food Vouchers</v>
          </cell>
          <cell r="L402" t="str">
            <v>Clothing</v>
          </cell>
          <cell r="N402" t="str">
            <v>Crisis Grant</v>
          </cell>
          <cell r="O402">
            <v>45519</v>
          </cell>
          <cell r="P402">
            <v>45595</v>
          </cell>
          <cell r="Q402">
            <v>2</v>
          </cell>
        </row>
        <row r="403">
          <cell r="A403" t="str">
            <v>E24-00090W</v>
          </cell>
          <cell r="C403" t="str">
            <v>E24-00090W</v>
          </cell>
          <cell r="D403" t="str">
            <v>BN21 2PX</v>
          </cell>
          <cell r="G403">
            <v>418.81</v>
          </cell>
          <cell r="H403">
            <v>45523</v>
          </cell>
          <cell r="I403" t="str">
            <v>2. Customer receiving medication and/or therapy for a mental health condition or substance addiction</v>
          </cell>
          <cell r="K403" t="str">
            <v xml:space="preserve">Furniture </v>
          </cell>
          <cell r="N403" t="str">
            <v>Hardship Grant</v>
          </cell>
          <cell r="O403">
            <v>45523</v>
          </cell>
          <cell r="P403">
            <v>45715</v>
          </cell>
          <cell r="Q403">
            <v>6</v>
          </cell>
        </row>
        <row r="404">
          <cell r="A404" t="str">
            <v>E24-00091W</v>
          </cell>
          <cell r="C404" t="str">
            <v>E24-00091W</v>
          </cell>
          <cell r="D404" t="str">
            <v>B49 5RQ</v>
          </cell>
          <cell r="G404">
            <v>450.16</v>
          </cell>
          <cell r="H404">
            <v>45523</v>
          </cell>
          <cell r="I404" t="str">
            <v>3  Customer/family moving from homelessness/supported living into independent living</v>
          </cell>
          <cell r="K404" t="str">
            <v>Appliances</v>
          </cell>
          <cell r="L404" t="str">
            <v xml:space="preserve">Furniture </v>
          </cell>
          <cell r="N404" t="str">
            <v>Hardship Grant</v>
          </cell>
          <cell r="O404">
            <v>45523</v>
          </cell>
          <cell r="P404">
            <v>45573</v>
          </cell>
          <cell r="Q404">
            <v>2</v>
          </cell>
        </row>
        <row r="405">
          <cell r="A405" t="str">
            <v>E24-00092W</v>
          </cell>
          <cell r="C405" t="str">
            <v>E24-00092W</v>
          </cell>
          <cell r="D405" t="str">
            <v>GL54 2GS</v>
          </cell>
          <cell r="G405">
            <v>539.04999999999995</v>
          </cell>
          <cell r="H405">
            <v>45523</v>
          </cell>
          <cell r="I405" t="str">
            <v>2. Customer receiving medication and/or therapy for a mental health condition or substance addiction</v>
          </cell>
          <cell r="K405" t="str">
            <v xml:space="preserve">Furniture </v>
          </cell>
          <cell r="L405" t="str">
            <v>Voucher for small household items</v>
          </cell>
          <cell r="N405" t="str">
            <v>Hardship Grant</v>
          </cell>
          <cell r="O405">
            <v>45523</v>
          </cell>
          <cell r="P405">
            <v>45546</v>
          </cell>
          <cell r="Q405">
            <v>1</v>
          </cell>
        </row>
        <row r="406">
          <cell r="A406" t="str">
            <v>E24-00093W</v>
          </cell>
          <cell r="C406" t="str">
            <v>E24-00093W</v>
          </cell>
          <cell r="D406" t="str">
            <v>LE3 2DE</v>
          </cell>
          <cell r="G406">
            <v>798.96</v>
          </cell>
          <cell r="H406">
            <v>45523</v>
          </cell>
          <cell r="I406" t="str">
            <v>1. Customer (or family member residing with them) with a diagnosed condition or disability (physical and/or sensory and/or behavioural)</v>
          </cell>
          <cell r="K406" t="str">
            <v>Appliances</v>
          </cell>
          <cell r="N406" t="str">
            <v>Hardship Grant</v>
          </cell>
          <cell r="O406">
            <v>45523</v>
          </cell>
          <cell r="P406">
            <v>45533</v>
          </cell>
          <cell r="Q406">
            <v>0</v>
          </cell>
        </row>
        <row r="407">
          <cell r="A407" t="str">
            <v>E24-00094W</v>
          </cell>
          <cell r="C407" t="str">
            <v>E24-00094W</v>
          </cell>
          <cell r="D407" t="str">
            <v>NG2 2FZ</v>
          </cell>
          <cell r="G407">
            <v>812</v>
          </cell>
          <cell r="H407">
            <v>45523</v>
          </cell>
          <cell r="I407" t="str">
            <v>1. Customer (or family member residing with them) with a diagnosed condition or disability (physical and/or sensory and/or behavioural)</v>
          </cell>
          <cell r="K407" t="str">
            <v xml:space="preserve">Furniture </v>
          </cell>
          <cell r="L407" t="str">
            <v>Appliances</v>
          </cell>
          <cell r="M407" t="str">
            <v>Clothing</v>
          </cell>
          <cell r="N407" t="str">
            <v>Hardship Grant</v>
          </cell>
          <cell r="O407">
            <v>45523</v>
          </cell>
          <cell r="P407">
            <v>45546</v>
          </cell>
          <cell r="Q407">
            <v>1</v>
          </cell>
        </row>
        <row r="409">
          <cell r="A409" t="str">
            <v>E24-00096W</v>
          </cell>
          <cell r="C409" t="str">
            <v>E24-00096W</v>
          </cell>
          <cell r="D409" t="str">
            <v>BS22 7SB</v>
          </cell>
          <cell r="G409">
            <v>866.97</v>
          </cell>
          <cell r="H409">
            <v>45523</v>
          </cell>
          <cell r="I409" t="str">
            <v>2. Customer receiving medication and/or therapy for a mental health condition or substance addiction</v>
          </cell>
          <cell r="J409" t="str">
            <v>6d. Customer/family under the care of Social Services (Adult or Children’s - FH</v>
          </cell>
          <cell r="K409" t="str">
            <v>Appliances</v>
          </cell>
          <cell r="N409" t="str">
            <v>Hardship Grant</v>
          </cell>
          <cell r="O409">
            <v>45523</v>
          </cell>
          <cell r="P409">
            <v>45546</v>
          </cell>
          <cell r="Q409">
            <v>1</v>
          </cell>
        </row>
        <row r="410">
          <cell r="A410" t="str">
            <v>E24-00097W</v>
          </cell>
          <cell r="C410" t="str">
            <v>E24-00097W</v>
          </cell>
          <cell r="D410" t="str">
            <v>B66 3QP</v>
          </cell>
          <cell r="G410">
            <v>951.01</v>
          </cell>
          <cell r="H410">
            <v>45523</v>
          </cell>
          <cell r="I410" t="str">
            <v>1. Customer (or family member residing with them) with a diagnosed condition or disability (physical and/or sensory and/or behavioural)</v>
          </cell>
          <cell r="K410" t="str">
            <v>Appliances</v>
          </cell>
          <cell r="L410" t="str">
            <v xml:space="preserve">Furniture </v>
          </cell>
          <cell r="N410" t="str">
            <v>Hardship Grant</v>
          </cell>
          <cell r="O410">
            <v>45523</v>
          </cell>
          <cell r="P410">
            <v>45558</v>
          </cell>
          <cell r="Q410">
            <v>1</v>
          </cell>
        </row>
        <row r="411">
          <cell r="A411" t="str">
            <v>E24-00098W</v>
          </cell>
          <cell r="C411" t="str">
            <v>E24-00098W</v>
          </cell>
          <cell r="D411" t="str">
            <v>BN23 7TU</v>
          </cell>
          <cell r="G411">
            <v>604.96</v>
          </cell>
          <cell r="H411">
            <v>45527</v>
          </cell>
          <cell r="I411" t="str">
            <v>2. Customer receiving medication and/or therapy for a mental health condition or substance addiction</v>
          </cell>
          <cell r="K411" t="str">
            <v>Appliances</v>
          </cell>
          <cell r="N411" t="str">
            <v>Hardship Grant</v>
          </cell>
          <cell r="O411">
            <v>45527</v>
          </cell>
          <cell r="P411">
            <v>45562</v>
          </cell>
          <cell r="Q411">
            <v>1</v>
          </cell>
        </row>
        <row r="412">
          <cell r="A412" t="str">
            <v>E24-00099W</v>
          </cell>
          <cell r="C412" t="str">
            <v>E24-00099W</v>
          </cell>
          <cell r="D412" t="str">
            <v>CV34 8BE</v>
          </cell>
          <cell r="G412">
            <v>710.21</v>
          </cell>
          <cell r="H412">
            <v>45523</v>
          </cell>
          <cell r="I412" t="str">
            <v>2. Customer receiving medication and/or therapy for a mental health condition or substance addiction</v>
          </cell>
          <cell r="K412" t="str">
            <v>Appliances</v>
          </cell>
          <cell r="L412" t="str">
            <v xml:space="preserve">Furniture </v>
          </cell>
          <cell r="N412" t="str">
            <v>Hardship Grant</v>
          </cell>
          <cell r="O412">
            <v>45523</v>
          </cell>
          <cell r="P412">
            <v>45595</v>
          </cell>
          <cell r="Q412">
            <v>2</v>
          </cell>
        </row>
        <row r="413">
          <cell r="A413" t="str">
            <v>E24-00100W</v>
          </cell>
          <cell r="C413" t="str">
            <v>E24-00100W</v>
          </cell>
          <cell r="D413" t="str">
            <v>SG18 0BP</v>
          </cell>
          <cell r="G413">
            <v>871.97</v>
          </cell>
          <cell r="H413">
            <v>45524</v>
          </cell>
          <cell r="I413" t="str">
            <v>2. Customer receiving medication and/or therapy for a mental health condition or substance addiction</v>
          </cell>
          <cell r="J413" t="str">
            <v>4. Customer/family fleeing from a violent or abusive relationship</v>
          </cell>
          <cell r="K413" t="str">
            <v>Appliances</v>
          </cell>
          <cell r="N413" t="str">
            <v>Hardship Grant</v>
          </cell>
          <cell r="O413">
            <v>45524</v>
          </cell>
          <cell r="P413">
            <v>45541</v>
          </cell>
          <cell r="Q413">
            <v>0</v>
          </cell>
        </row>
        <row r="414">
          <cell r="A414" t="str">
            <v>E24-00101W</v>
          </cell>
          <cell r="C414" t="str">
            <v>E24-00101W</v>
          </cell>
          <cell r="D414" t="str">
            <v>BN22 8NQ</v>
          </cell>
          <cell r="G414">
            <v>403.2</v>
          </cell>
          <cell r="H414">
            <v>45527</v>
          </cell>
          <cell r="I414" t="str">
            <v>6b. Customer/family under the care of Social Services (Adult or Children’s) - DV</v>
          </cell>
          <cell r="K414" t="str">
            <v>Flooring</v>
          </cell>
          <cell r="N414" t="str">
            <v>Flooring Grant</v>
          </cell>
          <cell r="O414">
            <v>45527</v>
          </cell>
          <cell r="P414">
            <v>45560</v>
          </cell>
          <cell r="Q414">
            <v>1</v>
          </cell>
        </row>
        <row r="415">
          <cell r="A415" t="str">
            <v>E24-00102W</v>
          </cell>
          <cell r="C415" t="str">
            <v>E24-00102W</v>
          </cell>
          <cell r="D415" t="str">
            <v>BN50 8TQ</v>
          </cell>
          <cell r="G415">
            <v>500</v>
          </cell>
          <cell r="H415">
            <v>45523</v>
          </cell>
          <cell r="I415" t="str">
            <v>4. Customer/family fleeing from a violent or abusive relationship</v>
          </cell>
          <cell r="K415" t="str">
            <v>Food Vouchers</v>
          </cell>
          <cell r="N415" t="str">
            <v>Crisis Grant</v>
          </cell>
          <cell r="O415">
            <v>45523</v>
          </cell>
          <cell r="P415">
            <v>45751</v>
          </cell>
          <cell r="Q415">
            <v>8</v>
          </cell>
        </row>
        <row r="416">
          <cell r="A416" t="str">
            <v>E24-00103W</v>
          </cell>
          <cell r="C416" t="str">
            <v>E24-00103W</v>
          </cell>
          <cell r="D416" t="str">
            <v>S74 9SW</v>
          </cell>
          <cell r="G416">
            <v>600</v>
          </cell>
          <cell r="H416">
            <v>45524</v>
          </cell>
          <cell r="I416" t="str">
            <v>3  Customer/family moving from homelessness/supported living into independent living</v>
          </cell>
          <cell r="K416" t="str">
            <v>Removals</v>
          </cell>
          <cell r="N416" t="str">
            <v>Hardship Grant</v>
          </cell>
          <cell r="O416">
            <v>45524</v>
          </cell>
          <cell r="P416">
            <v>45546</v>
          </cell>
          <cell r="Q416">
            <v>0</v>
          </cell>
        </row>
        <row r="417">
          <cell r="A417" t="str">
            <v>E24-00104W</v>
          </cell>
          <cell r="C417" t="str">
            <v>E24-00104W</v>
          </cell>
          <cell r="D417" t="str">
            <v>BN50 8TQ</v>
          </cell>
          <cell r="G417">
            <v>500</v>
          </cell>
          <cell r="H417">
            <v>45524</v>
          </cell>
          <cell r="I417" t="str">
            <v>4. Customer/family fleeing from a violent or abusive relationship</v>
          </cell>
          <cell r="K417" t="str">
            <v>Food Vouchers</v>
          </cell>
          <cell r="L417" t="str">
            <v>Clothing</v>
          </cell>
          <cell r="N417" t="str">
            <v>Crisis Grant</v>
          </cell>
          <cell r="O417">
            <v>45524</v>
          </cell>
          <cell r="P417">
            <v>45573</v>
          </cell>
          <cell r="Q417">
            <v>2</v>
          </cell>
        </row>
        <row r="418">
          <cell r="A418" t="str">
            <v>E24-00105W</v>
          </cell>
          <cell r="C418" t="str">
            <v>E24-00105W</v>
          </cell>
          <cell r="D418" t="str">
            <v>MK40 1YD</v>
          </cell>
          <cell r="G418">
            <v>400</v>
          </cell>
          <cell r="H418">
            <v>45531</v>
          </cell>
          <cell r="I418" t="str">
            <v>4. Customer/family fleeing from a violent or abusive relationship</v>
          </cell>
          <cell r="K418" t="str">
            <v>Food Vouchers</v>
          </cell>
          <cell r="L418" t="str">
            <v>Clothing</v>
          </cell>
          <cell r="N418" t="str">
            <v>Crisis Grant</v>
          </cell>
          <cell r="O418">
            <v>45531</v>
          </cell>
          <cell r="P418">
            <v>45604</v>
          </cell>
          <cell r="Q418">
            <v>2</v>
          </cell>
        </row>
        <row r="419">
          <cell r="A419" t="str">
            <v>E24-00106W</v>
          </cell>
          <cell r="C419" t="str">
            <v>E24-00106W</v>
          </cell>
          <cell r="D419" t="str">
            <v>DT9 5FE</v>
          </cell>
          <cell r="G419">
            <v>576</v>
          </cell>
          <cell r="H419">
            <v>45527</v>
          </cell>
          <cell r="I419" t="str">
            <v>1. Customer (or family member residing with them) with a diagnosed condition or disability (physical and/or sensory and/or behavioural)</v>
          </cell>
          <cell r="K419" t="str">
            <v>Removals</v>
          </cell>
          <cell r="N419" t="str">
            <v>Hardship Grant</v>
          </cell>
          <cell r="O419">
            <v>45527</v>
          </cell>
          <cell r="P419">
            <v>45546</v>
          </cell>
          <cell r="Q419">
            <v>1</v>
          </cell>
        </row>
        <row r="420">
          <cell r="A420" t="str">
            <v>E24-00108W</v>
          </cell>
          <cell r="C420" t="str">
            <v>E24-00108W</v>
          </cell>
          <cell r="D420" t="str">
            <v>HR6 8UT</v>
          </cell>
          <cell r="G420">
            <v>1761.6</v>
          </cell>
          <cell r="H420">
            <v>45527</v>
          </cell>
          <cell r="I420" t="str">
            <v>1. Customer (or family member residing with them) with a diagnosed condition or disability (physical and/or sensory and/or behavioural)</v>
          </cell>
          <cell r="K420" t="str">
            <v>Flooring</v>
          </cell>
          <cell r="N420" t="str">
            <v>Flooring Grant</v>
          </cell>
          <cell r="O420">
            <v>45527</v>
          </cell>
          <cell r="P420">
            <v>45595</v>
          </cell>
          <cell r="Q420">
            <v>2</v>
          </cell>
        </row>
        <row r="421">
          <cell r="A421" t="str">
            <v>E24-00109W</v>
          </cell>
          <cell r="C421" t="str">
            <v>E24-00109W</v>
          </cell>
          <cell r="D421" t="str">
            <v>PE19 1DD</v>
          </cell>
          <cell r="G421">
            <v>278.98</v>
          </cell>
          <cell r="H421">
            <v>45527</v>
          </cell>
          <cell r="I421" t="str">
            <v>2. Customer receiving medication and/or therapy for a mental health condition or substance addiction</v>
          </cell>
          <cell r="K421" t="str">
            <v>Appliances</v>
          </cell>
          <cell r="N421" t="str">
            <v>Hardship Grant</v>
          </cell>
          <cell r="O421">
            <v>45527</v>
          </cell>
          <cell r="P421">
            <v>45604</v>
          </cell>
          <cell r="Q421">
            <v>2</v>
          </cell>
        </row>
        <row r="422">
          <cell r="A422" t="str">
            <v>E24-00110W</v>
          </cell>
          <cell r="C422" t="str">
            <v>E24-00110W</v>
          </cell>
          <cell r="D422" t="str">
            <v>BA14 7JS</v>
          </cell>
          <cell r="G422">
            <v>1532.4</v>
          </cell>
          <cell r="H422">
            <v>45531</v>
          </cell>
          <cell r="I422" t="str">
            <v>1. Customer (or family member residing with them) with a diagnosed condition or disability (physical and/or sensory and/or behavioural)</v>
          </cell>
          <cell r="K422" t="str">
            <v>Flooring</v>
          </cell>
          <cell r="N422" t="str">
            <v>Flooring Grant</v>
          </cell>
          <cell r="O422">
            <v>45531</v>
          </cell>
          <cell r="P422">
            <v>45604</v>
          </cell>
          <cell r="Q422">
            <v>2</v>
          </cell>
        </row>
        <row r="423">
          <cell r="A423" t="str">
            <v>E24-00111W</v>
          </cell>
          <cell r="C423" t="str">
            <v>E24-00111W</v>
          </cell>
          <cell r="D423" t="str">
            <v>HX1 3DX</v>
          </cell>
          <cell r="G423">
            <v>903.67</v>
          </cell>
          <cell r="H423">
            <v>45527</v>
          </cell>
          <cell r="I423" t="str">
            <v>2. Customer receiving medication and/or therapy for a mental health condition or substance addiction</v>
          </cell>
          <cell r="K423" t="str">
            <v>Appliances</v>
          </cell>
          <cell r="L423" t="str">
            <v xml:space="preserve">Furniture </v>
          </cell>
          <cell r="N423" t="str">
            <v>Hardship Grant</v>
          </cell>
          <cell r="O423">
            <v>45527</v>
          </cell>
          <cell r="P423">
            <v>45551</v>
          </cell>
          <cell r="Q423">
            <v>0</v>
          </cell>
        </row>
        <row r="424">
          <cell r="A424" t="str">
            <v>E24-00112W</v>
          </cell>
          <cell r="C424" t="str">
            <v>E24-00112W</v>
          </cell>
          <cell r="D424" t="str">
            <v>CV34 8BE</v>
          </cell>
          <cell r="G424">
            <v>1801.92</v>
          </cell>
          <cell r="H424">
            <v>45527</v>
          </cell>
          <cell r="I424" t="str">
            <v>2. Customer receiving medication and/or therapy for a mental health condition or substance addiction</v>
          </cell>
          <cell r="K424" t="str">
            <v>Appliances</v>
          </cell>
          <cell r="N424" t="str">
            <v>Hardship Grant</v>
          </cell>
          <cell r="O424">
            <v>45527</v>
          </cell>
          <cell r="P424">
            <v>45741</v>
          </cell>
          <cell r="Q424">
            <v>7</v>
          </cell>
        </row>
        <row r="425">
          <cell r="A425" t="str">
            <v>E24-00113W</v>
          </cell>
          <cell r="C425" t="str">
            <v>E24-00113W</v>
          </cell>
          <cell r="D425" t="str">
            <v>BA9 9FY</v>
          </cell>
          <cell r="G425">
            <v>930.97</v>
          </cell>
          <cell r="H425">
            <v>45527</v>
          </cell>
          <cell r="I425" t="str">
            <v>3  Customer/family moving from homelessness/supported living into independent living</v>
          </cell>
          <cell r="K425" t="str">
            <v>Appliances</v>
          </cell>
          <cell r="N425" t="str">
            <v>Hardship Grant</v>
          </cell>
          <cell r="O425">
            <v>45527</v>
          </cell>
          <cell r="P425">
            <v>45572</v>
          </cell>
          <cell r="Q425">
            <v>1</v>
          </cell>
        </row>
        <row r="426">
          <cell r="A426" t="str">
            <v>E24-00114W</v>
          </cell>
          <cell r="C426" t="str">
            <v>E24-00114W</v>
          </cell>
          <cell r="D426" t="str">
            <v>BA13 3AP</v>
          </cell>
          <cell r="G426">
            <v>749.59</v>
          </cell>
          <cell r="H426">
            <v>45530</v>
          </cell>
          <cell r="I426" t="str">
            <v>2. Customer receiving medication and/or therapy for a mental health condition or substance addiction</v>
          </cell>
          <cell r="K426" t="str">
            <v>Appliances</v>
          </cell>
          <cell r="N426" t="str">
            <v>Hardship Grant</v>
          </cell>
          <cell r="O426">
            <v>45530</v>
          </cell>
          <cell r="P426">
            <v>45595</v>
          </cell>
          <cell r="Q426">
            <v>2</v>
          </cell>
        </row>
        <row r="427">
          <cell r="A427" t="str">
            <v>E24-00115W</v>
          </cell>
          <cell r="C427" t="str">
            <v>E24-00115W</v>
          </cell>
          <cell r="D427" t="str">
            <v>TQ1 2NN</v>
          </cell>
          <cell r="G427">
            <v>902.58</v>
          </cell>
          <cell r="H427">
            <v>45527</v>
          </cell>
          <cell r="I427" t="str">
            <v>3  Customer/family moving from homelessness/supported living into independent living</v>
          </cell>
          <cell r="K427" t="str">
            <v>Appliances</v>
          </cell>
          <cell r="L427" t="str">
            <v xml:space="preserve">Furniture </v>
          </cell>
          <cell r="N427" t="str">
            <v>Hardship Grant</v>
          </cell>
          <cell r="O427">
            <v>45527</v>
          </cell>
          <cell r="P427">
            <v>45558</v>
          </cell>
          <cell r="Q427">
            <v>1</v>
          </cell>
        </row>
        <row r="428">
          <cell r="A428" t="str">
            <v>E24-00116W</v>
          </cell>
          <cell r="C428" t="str">
            <v>E24-00116W</v>
          </cell>
          <cell r="D428" t="str">
            <v>OX12 7DY</v>
          </cell>
          <cell r="G428">
            <v>940</v>
          </cell>
          <cell r="H428">
            <v>45531</v>
          </cell>
          <cell r="I428" t="str">
            <v>1. Customer (or family member residing with them) with a diagnosed condition or disability (physical and/or sensory and/or behavioural)</v>
          </cell>
          <cell r="K428" t="str">
            <v>Utility Vouchers</v>
          </cell>
          <cell r="L428" t="str">
            <v>Food Vouchers</v>
          </cell>
          <cell r="N428" t="str">
            <v>Hardship Grant</v>
          </cell>
          <cell r="O428">
            <v>45531</v>
          </cell>
          <cell r="P428">
            <v>45603</v>
          </cell>
          <cell r="Q428">
            <v>2</v>
          </cell>
        </row>
        <row r="429">
          <cell r="A429" t="str">
            <v>E24-00118W</v>
          </cell>
          <cell r="C429" t="str">
            <v>E24-00118W</v>
          </cell>
          <cell r="D429" t="str">
            <v>CV6 7LT</v>
          </cell>
          <cell r="G429">
            <v>1000</v>
          </cell>
          <cell r="H429">
            <v>45532</v>
          </cell>
          <cell r="I429" t="str">
            <v>1. Customer (or family member residing with them) with a diagnosed condition or disability (physical and/or sensory and/or behavioural)</v>
          </cell>
          <cell r="K429" t="str">
            <v>House Deep Clean</v>
          </cell>
          <cell r="N429" t="str">
            <v>Hardship Grant</v>
          </cell>
          <cell r="O429">
            <v>45532</v>
          </cell>
          <cell r="P429">
            <v>45560</v>
          </cell>
          <cell r="Q429">
            <v>1</v>
          </cell>
        </row>
        <row r="430">
          <cell r="A430" t="str">
            <v>E24-00119W</v>
          </cell>
          <cell r="C430" t="str">
            <v>E24-00119W</v>
          </cell>
          <cell r="D430" t="str">
            <v>PO12 3PT</v>
          </cell>
          <cell r="G430">
            <v>420.37</v>
          </cell>
          <cell r="H430">
            <v>45531</v>
          </cell>
          <cell r="I430" t="str">
            <v>1. Customer (or family member residing with them) with a diagnosed condition or disability (physical and/or sensory and/or behavioural)</v>
          </cell>
          <cell r="K430" t="str">
            <v xml:space="preserve">Furniture </v>
          </cell>
          <cell r="N430" t="str">
            <v>Hardship Grant</v>
          </cell>
          <cell r="O430">
            <v>45531</v>
          </cell>
          <cell r="P430">
            <v>45561</v>
          </cell>
          <cell r="Q430">
            <v>1</v>
          </cell>
        </row>
        <row r="431">
          <cell r="A431" t="str">
            <v>E24-00121W</v>
          </cell>
          <cell r="C431" t="str">
            <v>E24-00121W</v>
          </cell>
          <cell r="D431" t="str">
            <v>HR4 9RE</v>
          </cell>
          <cell r="G431">
            <v>500</v>
          </cell>
          <cell r="H431">
            <v>45531</v>
          </cell>
          <cell r="I431" t="str">
            <v>4. Customer/family fleeing from a violent or abusive relationship</v>
          </cell>
          <cell r="K431" t="str">
            <v>Food Vouchers</v>
          </cell>
          <cell r="N431" t="str">
            <v>Crisis Grant</v>
          </cell>
          <cell r="O431">
            <v>45531</v>
          </cell>
          <cell r="P431">
            <v>45604</v>
          </cell>
          <cell r="Q431">
            <v>2</v>
          </cell>
        </row>
        <row r="432">
          <cell r="A432" t="str">
            <v>E24-00122W</v>
          </cell>
          <cell r="C432" t="str">
            <v>E24-00122W</v>
          </cell>
          <cell r="D432" t="str">
            <v>SO15 1GG</v>
          </cell>
          <cell r="G432">
            <v>545.80999999999995</v>
          </cell>
          <cell r="H432">
            <v>45531</v>
          </cell>
          <cell r="I432" t="str">
            <v>1. Customer (or family member residing with them) with a diagnosed condition or disability (physical and/or sensory and/or behavioural)</v>
          </cell>
          <cell r="K432" t="str">
            <v xml:space="preserve">Furniture </v>
          </cell>
          <cell r="N432" t="str">
            <v>Hardship Grant</v>
          </cell>
          <cell r="O432">
            <v>45531</v>
          </cell>
          <cell r="P432">
            <v>45541</v>
          </cell>
          <cell r="Q432">
            <v>0</v>
          </cell>
        </row>
        <row r="433">
          <cell r="A433" t="str">
            <v>E24-00123W</v>
          </cell>
          <cell r="C433" t="str">
            <v>E24-00123W</v>
          </cell>
          <cell r="D433" t="str">
            <v>LE2 3ND</v>
          </cell>
          <cell r="G433">
            <v>939.78</v>
          </cell>
          <cell r="H433">
            <v>45531</v>
          </cell>
          <cell r="I433" t="str">
            <v>1. Customer (or family member residing with them) with a diagnosed condition or disability (physical and/or sensory and/or behavioural)</v>
          </cell>
          <cell r="K433" t="str">
            <v>Appliances</v>
          </cell>
          <cell r="L433" t="str">
            <v xml:space="preserve">Furniture </v>
          </cell>
          <cell r="N433" t="str">
            <v>Hardship Grant</v>
          </cell>
          <cell r="O433">
            <v>45531</v>
          </cell>
          <cell r="P433">
            <v>45573</v>
          </cell>
          <cell r="Q433">
            <v>1</v>
          </cell>
        </row>
        <row r="434">
          <cell r="A434" t="str">
            <v>E24-00124W</v>
          </cell>
          <cell r="C434" t="str">
            <v>E24-00124W</v>
          </cell>
          <cell r="D434" t="str">
            <v>LU6 1FA</v>
          </cell>
          <cell r="G434">
            <v>900</v>
          </cell>
          <cell r="H434">
            <v>45537</v>
          </cell>
          <cell r="I434" t="str">
            <v>8. Customer is in financial hardship and their household meets one of two criteria</v>
          </cell>
          <cell r="K434" t="str">
            <v>Food Vouchers</v>
          </cell>
          <cell r="L434" t="str">
            <v>Clothing</v>
          </cell>
          <cell r="N434" t="str">
            <v>Stonewater Employee Support Fund</v>
          </cell>
          <cell r="O434">
            <v>45537</v>
          </cell>
          <cell r="P434">
            <v>45700</v>
          </cell>
          <cell r="Q434">
            <v>5</v>
          </cell>
        </row>
        <row r="435">
          <cell r="A435" t="str">
            <v>E24-00125W</v>
          </cell>
          <cell r="C435" t="str">
            <v>E24-00125W</v>
          </cell>
          <cell r="D435" t="str">
            <v>LU6 1HF</v>
          </cell>
          <cell r="G435">
            <v>500</v>
          </cell>
          <cell r="H435">
            <v>45532</v>
          </cell>
          <cell r="I435" t="str">
            <v>4. Customer/family fleeing from a violent or abusive relationship</v>
          </cell>
          <cell r="K435" t="str">
            <v>Food Vouchers</v>
          </cell>
          <cell r="L435" t="str">
            <v>Clothing</v>
          </cell>
          <cell r="N435" t="str">
            <v>Crisis Grant</v>
          </cell>
          <cell r="O435">
            <v>45532</v>
          </cell>
          <cell r="P435">
            <v>45614</v>
          </cell>
          <cell r="Q435">
            <v>3</v>
          </cell>
        </row>
        <row r="436">
          <cell r="A436" t="str">
            <v>E24-00126W</v>
          </cell>
          <cell r="C436" t="str">
            <v>E24-00126W</v>
          </cell>
          <cell r="D436" t="str">
            <v>HR6 8JY</v>
          </cell>
          <cell r="G436">
            <v>347.85</v>
          </cell>
          <cell r="H436">
            <v>45532</v>
          </cell>
          <cell r="I436" t="str">
            <v>4. Customer/family fleeing from a violent or abusive relationship</v>
          </cell>
          <cell r="K436" t="str">
            <v xml:space="preserve">Furniture </v>
          </cell>
          <cell r="N436" t="str">
            <v>Hardship Grant</v>
          </cell>
          <cell r="O436">
            <v>45532</v>
          </cell>
          <cell r="P436">
            <v>45540</v>
          </cell>
          <cell r="Q436">
            <v>0</v>
          </cell>
        </row>
        <row r="437">
          <cell r="A437" t="str">
            <v>E24-00127W</v>
          </cell>
          <cell r="C437" t="str">
            <v>E24-00127W</v>
          </cell>
          <cell r="D437" t="str">
            <v>LU6 1HF</v>
          </cell>
          <cell r="G437">
            <v>450</v>
          </cell>
          <cell r="H437">
            <v>45532</v>
          </cell>
          <cell r="I437" t="str">
            <v>4. Customer/family fleeing from a violent or abusive relationship</v>
          </cell>
          <cell r="K437" t="str">
            <v>Clothing</v>
          </cell>
          <cell r="L437" t="str">
            <v>Food Vouchers</v>
          </cell>
          <cell r="M437" t="str">
            <v>Toys and Books</v>
          </cell>
          <cell r="N437" t="str">
            <v>Crisis Grant</v>
          </cell>
          <cell r="O437">
            <v>45532</v>
          </cell>
          <cell r="P437">
            <v>45596</v>
          </cell>
          <cell r="Q437">
            <v>1</v>
          </cell>
        </row>
        <row r="438">
          <cell r="A438" t="str">
            <v>E24-00128W</v>
          </cell>
          <cell r="C438" t="str">
            <v>E24-00128W</v>
          </cell>
          <cell r="D438" t="str">
            <v>SG15 6AH</v>
          </cell>
          <cell r="G438">
            <v>1615.92</v>
          </cell>
          <cell r="H438">
            <v>45533</v>
          </cell>
          <cell r="I438" t="str">
            <v>2. Customer receiving medication and/or therapy for a mental health condition or substance addiction</v>
          </cell>
          <cell r="K438" t="str">
            <v>Appliances</v>
          </cell>
          <cell r="N438" t="str">
            <v>Hardship Grant</v>
          </cell>
          <cell r="O438">
            <v>45533</v>
          </cell>
          <cell r="P438">
            <v>45625</v>
          </cell>
          <cell r="Q438">
            <v>3</v>
          </cell>
        </row>
        <row r="439">
          <cell r="A439" t="str">
            <v>E24-00129W</v>
          </cell>
          <cell r="C439" t="str">
            <v>E24-00129W</v>
          </cell>
          <cell r="D439" t="str">
            <v>RG22 4LJ</v>
          </cell>
          <cell r="G439">
            <v>490</v>
          </cell>
          <cell r="H439">
            <v>45533</v>
          </cell>
          <cell r="I439" t="str">
            <v>1. Customer (or family member residing with them) with a diagnosed condition or disability (physical and/or sensory and/or behavioural)</v>
          </cell>
          <cell r="K439" t="str">
            <v>Utility Vouchers</v>
          </cell>
          <cell r="L439" t="str">
            <v>Food Vouchers</v>
          </cell>
          <cell r="N439" t="str">
            <v>Hardship Grant</v>
          </cell>
          <cell r="O439">
            <v>45533</v>
          </cell>
          <cell r="P439">
            <v>45604</v>
          </cell>
          <cell r="Q439">
            <v>2</v>
          </cell>
        </row>
        <row r="440">
          <cell r="A440" t="str">
            <v>E24-00130W</v>
          </cell>
          <cell r="C440" t="str">
            <v>E24-00130W</v>
          </cell>
          <cell r="D440" t="str">
            <v>LU1 3PN</v>
          </cell>
          <cell r="G440">
            <v>697.71</v>
          </cell>
          <cell r="H440">
            <v>45533</v>
          </cell>
          <cell r="I440" t="str">
            <v>2. Customer receiving medication and/or therapy for a mental health condition or substance addiction</v>
          </cell>
          <cell r="J440" t="str">
            <v>3  Customer/family moving from homelessness/supported living into independent living</v>
          </cell>
          <cell r="K440" t="str">
            <v xml:space="preserve">Furniture </v>
          </cell>
          <cell r="N440" t="str">
            <v>Hardship Grant</v>
          </cell>
          <cell r="O440">
            <v>45533</v>
          </cell>
          <cell r="P440">
            <v>45559</v>
          </cell>
          <cell r="Q440">
            <v>1</v>
          </cell>
        </row>
        <row r="441">
          <cell r="A441" t="str">
            <v>E24-00131W</v>
          </cell>
          <cell r="C441" t="str">
            <v>E24-00131W</v>
          </cell>
          <cell r="D441" t="str">
            <v>SG15 6GH</v>
          </cell>
          <cell r="G441">
            <v>533.99</v>
          </cell>
          <cell r="H441">
            <v>45533</v>
          </cell>
          <cell r="I441" t="str">
            <v>1. Customer (or family member residing with them) with a diagnosed condition or disability (physical and/or sensory and/or behavioural)</v>
          </cell>
          <cell r="K441" t="str">
            <v>Food Vouchers</v>
          </cell>
          <cell r="L441" t="str">
            <v>Appliances</v>
          </cell>
          <cell r="N441" t="str">
            <v>Hardship Grant</v>
          </cell>
          <cell r="O441">
            <v>45533</v>
          </cell>
          <cell r="P441">
            <v>45589</v>
          </cell>
          <cell r="Q441">
            <v>2</v>
          </cell>
        </row>
        <row r="442">
          <cell r="A442" t="str">
            <v>E24-00132W</v>
          </cell>
          <cell r="C442" t="str">
            <v>E24-00132W</v>
          </cell>
          <cell r="D442" t="str">
            <v>TA20 2AY</v>
          </cell>
          <cell r="G442">
            <v>721.61</v>
          </cell>
          <cell r="H442">
            <v>45533</v>
          </cell>
          <cell r="I442" t="str">
            <v>1. Customer (or family member residing with them) with a diagnosed condition or disability (physical and/or sensory and/or behavioural)</v>
          </cell>
          <cell r="K442" t="str">
            <v xml:space="preserve">Furniture </v>
          </cell>
          <cell r="N442" t="str">
            <v>Hardship Grant</v>
          </cell>
          <cell r="O442">
            <v>45533</v>
          </cell>
          <cell r="P442">
            <v>45583</v>
          </cell>
          <cell r="Q442">
            <v>2</v>
          </cell>
        </row>
        <row r="443">
          <cell r="A443" t="str">
            <v>E24-00133W</v>
          </cell>
          <cell r="C443" t="str">
            <v>E24-00133W</v>
          </cell>
          <cell r="D443" t="str">
            <v>DT11 7LG</v>
          </cell>
          <cell r="G443">
            <v>584.55999999999995</v>
          </cell>
          <cell r="H443">
            <v>45533</v>
          </cell>
          <cell r="I443" t="str">
            <v>2. Customer receiving medication and/or therapy for a mental health condition or substance addiction</v>
          </cell>
          <cell r="K443" t="str">
            <v>Appliances</v>
          </cell>
          <cell r="L443" t="str">
            <v xml:space="preserve">Furniture </v>
          </cell>
          <cell r="M443" t="str">
            <v>Voucher for small household items</v>
          </cell>
          <cell r="N443" t="str">
            <v>Hardship Grant</v>
          </cell>
          <cell r="O443">
            <v>45533</v>
          </cell>
          <cell r="P443">
            <v>45546</v>
          </cell>
          <cell r="Q443">
            <v>0</v>
          </cell>
        </row>
        <row r="444">
          <cell r="A444" t="str">
            <v>E24-00134W</v>
          </cell>
          <cell r="C444" t="str">
            <v>E24-00134W</v>
          </cell>
          <cell r="D444" t="str">
            <v>NG7 3FZ</v>
          </cell>
          <cell r="G444">
            <v>870.28</v>
          </cell>
          <cell r="H444">
            <v>45533</v>
          </cell>
          <cell r="I444" t="str">
            <v>1. Customer (or family member residing with them) with a diagnosed condition or disability (physical and/or sensory and/or behavioural)</v>
          </cell>
          <cell r="K444" t="str">
            <v>Appliances</v>
          </cell>
          <cell r="L444" t="str">
            <v xml:space="preserve">Furniture </v>
          </cell>
          <cell r="M444" t="str">
            <v>Voucher for small household items</v>
          </cell>
          <cell r="N444" t="str">
            <v>Hardship Grant</v>
          </cell>
          <cell r="O444">
            <v>45533</v>
          </cell>
          <cell r="P444">
            <v>45573</v>
          </cell>
          <cell r="Q444">
            <v>1</v>
          </cell>
        </row>
        <row r="445">
          <cell r="A445" t="str">
            <v>E24-00135W</v>
          </cell>
          <cell r="C445" t="str">
            <v>E24-00135W</v>
          </cell>
          <cell r="D445" t="str">
            <v>CV6 7BS</v>
          </cell>
          <cell r="G445">
            <v>833.98</v>
          </cell>
          <cell r="H445">
            <v>45534</v>
          </cell>
          <cell r="I445" t="str">
            <v>1. Customer (or family member residing with them) with a diagnosed condition or disability (physical and/or sensory and/or behavioural)</v>
          </cell>
          <cell r="K445" t="str">
            <v>Appliances</v>
          </cell>
          <cell r="L445" t="str">
            <v>Voucher for small household items</v>
          </cell>
          <cell r="N445" t="str">
            <v>Hardship Grant</v>
          </cell>
          <cell r="O445">
            <v>45534</v>
          </cell>
          <cell r="P445">
            <v>45589</v>
          </cell>
          <cell r="Q445">
            <v>2</v>
          </cell>
        </row>
        <row r="446">
          <cell r="A446" t="str">
            <v>E24-00136W</v>
          </cell>
          <cell r="C446" t="str">
            <v>E24-00136W</v>
          </cell>
          <cell r="D446" t="str">
            <v>GU11 1HX</v>
          </cell>
          <cell r="G446">
            <v>814.53</v>
          </cell>
          <cell r="H446">
            <v>45534</v>
          </cell>
          <cell r="I446" t="str">
            <v>2. Customer receiving medication and/or therapy for a mental health condition or substance addiction</v>
          </cell>
          <cell r="K446" t="str">
            <v xml:space="preserve">Furniture </v>
          </cell>
          <cell r="N446" t="str">
            <v>Hardship Grant</v>
          </cell>
          <cell r="O446">
            <v>45534</v>
          </cell>
          <cell r="P446">
            <v>45576</v>
          </cell>
          <cell r="Q446">
            <v>1</v>
          </cell>
        </row>
        <row r="447">
          <cell r="A447" t="str">
            <v>E24-00137W</v>
          </cell>
          <cell r="C447" t="str">
            <v>E24-00137W</v>
          </cell>
          <cell r="D447" t="str">
            <v>GL15 5EX</v>
          </cell>
          <cell r="G447">
            <v>927.97</v>
          </cell>
          <cell r="H447">
            <v>45534</v>
          </cell>
          <cell r="I447" t="str">
            <v>1. Customer (or family member residing with them) with a diagnosed condition or disability (physical and/or sensory and/or behavioural)</v>
          </cell>
          <cell r="K447" t="str">
            <v>Appliances</v>
          </cell>
          <cell r="N447" t="str">
            <v>Hardship Grant</v>
          </cell>
          <cell r="O447">
            <v>45534</v>
          </cell>
          <cell r="P447">
            <v>45560</v>
          </cell>
          <cell r="Q447">
            <v>1</v>
          </cell>
        </row>
        <row r="448">
          <cell r="A448" t="str">
            <v>E24-00138W</v>
          </cell>
          <cell r="C448" t="str">
            <v>E24-00138W</v>
          </cell>
          <cell r="D448" t="str">
            <v>CV11 6ZS</v>
          </cell>
          <cell r="G448">
            <v>589.99</v>
          </cell>
          <cell r="H448">
            <v>45534</v>
          </cell>
          <cell r="I448" t="str">
            <v>2. Customer receiving medication and/or therapy for a mental health condition or substance addiction</v>
          </cell>
          <cell r="K448" t="str">
            <v>Appliances</v>
          </cell>
          <cell r="L448" t="str">
            <v>Food Vouchers</v>
          </cell>
          <cell r="M448" t="str">
            <v>Voucher for small household items</v>
          </cell>
          <cell r="N448" t="str">
            <v>Hardship Grant</v>
          </cell>
          <cell r="O448">
            <v>45534</v>
          </cell>
          <cell r="P448">
            <v>45604</v>
          </cell>
          <cell r="Q448">
            <v>2</v>
          </cell>
        </row>
        <row r="449">
          <cell r="A449" t="str">
            <v>E24-00139W</v>
          </cell>
          <cell r="C449" t="str">
            <v>E24-00139W</v>
          </cell>
          <cell r="D449" t="str">
            <v>B67 6BA</v>
          </cell>
          <cell r="G449">
            <v>812.91</v>
          </cell>
          <cell r="H449">
            <v>45537</v>
          </cell>
          <cell r="I449" t="str">
            <v>4. Customer/family fleeing from a violent or abusive relationship</v>
          </cell>
          <cell r="K449" t="str">
            <v>Food Vouchers</v>
          </cell>
          <cell r="L449" t="str">
            <v>Utility Vouchers</v>
          </cell>
          <cell r="M449" t="str">
            <v>Clothing</v>
          </cell>
          <cell r="N449" t="str">
            <v>Crisis Grant</v>
          </cell>
          <cell r="O449">
            <v>45537</v>
          </cell>
          <cell r="P449">
            <v>45700</v>
          </cell>
          <cell r="Q449">
            <v>5</v>
          </cell>
        </row>
        <row r="450">
          <cell r="A450" t="str">
            <v>E24-00140W</v>
          </cell>
          <cell r="C450" t="str">
            <v>E24-00140W</v>
          </cell>
          <cell r="D450" t="str">
            <v>SO15 5BA</v>
          </cell>
          <cell r="G450">
            <v>500</v>
          </cell>
          <cell r="H450">
            <v>45537</v>
          </cell>
          <cell r="I450" t="str">
            <v>4. Customer/family fleeing from a violent or abusive relationship</v>
          </cell>
          <cell r="K450" t="str">
            <v>Food Vouchers</v>
          </cell>
          <cell r="L450" t="str">
            <v>Clothing</v>
          </cell>
          <cell r="M450" t="str">
            <v>Travel costs</v>
          </cell>
          <cell r="N450" t="str">
            <v>Crisis Grant</v>
          </cell>
          <cell r="O450">
            <v>45537</v>
          </cell>
          <cell r="P450">
            <v>45603</v>
          </cell>
          <cell r="Q450">
            <v>2</v>
          </cell>
        </row>
        <row r="451">
          <cell r="A451" t="str">
            <v>E24-00141W</v>
          </cell>
          <cell r="C451" t="str">
            <v>E24-00141W</v>
          </cell>
          <cell r="D451" t="str">
            <v>MK41 8QT</v>
          </cell>
          <cell r="G451">
            <v>823.98</v>
          </cell>
          <cell r="H451">
            <v>45537</v>
          </cell>
          <cell r="I451" t="str">
            <v>1. Customer (or family member residing with them) with a diagnosed condition or disability (physical and/or sensory and/or behavioural)</v>
          </cell>
          <cell r="K451" t="str">
            <v>Utility Vouchers</v>
          </cell>
          <cell r="L451" t="str">
            <v>Appliances</v>
          </cell>
          <cell r="N451" t="str">
            <v>Hardship Grant</v>
          </cell>
          <cell r="O451">
            <v>45537</v>
          </cell>
          <cell r="P451">
            <v>45700</v>
          </cell>
          <cell r="Q451">
            <v>5</v>
          </cell>
        </row>
        <row r="452">
          <cell r="A452" t="str">
            <v>E24-00143W</v>
          </cell>
          <cell r="C452" t="str">
            <v>E24-00143W</v>
          </cell>
          <cell r="D452" t="str">
            <v>GU12 4PG</v>
          </cell>
          <cell r="G452">
            <v>794.68</v>
          </cell>
          <cell r="H452">
            <v>45541</v>
          </cell>
          <cell r="I452" t="str">
            <v>1. Customer (or family member residing with them) with a diagnosed condition or disability (physical and/or sensory and/or behavioural)</v>
          </cell>
          <cell r="K452" t="str">
            <v xml:space="preserve">Furniture </v>
          </cell>
          <cell r="L452" t="str">
            <v>Appliances</v>
          </cell>
          <cell r="N452" t="str">
            <v>Hardship Grant</v>
          </cell>
          <cell r="O452">
            <v>45541</v>
          </cell>
          <cell r="P452">
            <v>45595</v>
          </cell>
          <cell r="Q452">
            <v>2</v>
          </cell>
        </row>
        <row r="453">
          <cell r="A453" t="str">
            <v>E24-00144W</v>
          </cell>
          <cell r="C453" t="str">
            <v>E24-00144W</v>
          </cell>
          <cell r="D453" t="str">
            <v>HR1 2TJ</v>
          </cell>
          <cell r="G453">
            <v>500</v>
          </cell>
          <cell r="H453">
            <v>45537</v>
          </cell>
          <cell r="I453" t="str">
            <v>4. Customer/family fleeing from a violent or abusive relationship</v>
          </cell>
          <cell r="K453" t="str">
            <v>Food Vouchers</v>
          </cell>
          <cell r="L453" t="str">
            <v>Clothing</v>
          </cell>
          <cell r="N453" t="str">
            <v>Crisis Grant</v>
          </cell>
          <cell r="O453">
            <v>45537</v>
          </cell>
          <cell r="P453">
            <v>45604</v>
          </cell>
          <cell r="Q453">
            <v>2</v>
          </cell>
        </row>
        <row r="454">
          <cell r="A454" t="str">
            <v>E24-00145W</v>
          </cell>
          <cell r="C454" t="str">
            <v>E24-00145W</v>
          </cell>
          <cell r="D454" t="str">
            <v>TA9 3FY</v>
          </cell>
          <cell r="G454">
            <v>902.97</v>
          </cell>
          <cell r="H454">
            <v>45537</v>
          </cell>
          <cell r="I454" t="str">
            <v>1. Customer (or family member residing with them) with a diagnosed condition or disability (physical and/or sensory and/or behavioural)</v>
          </cell>
          <cell r="J454" t="str">
            <v>2. Customer receiving medication and/or therapy for a mental health condition or substance addiction</v>
          </cell>
          <cell r="K454" t="str">
            <v>Appliances</v>
          </cell>
          <cell r="N454" t="str">
            <v>Hardship Grant</v>
          </cell>
          <cell r="O454">
            <v>45537</v>
          </cell>
          <cell r="P454">
            <v>45566</v>
          </cell>
          <cell r="Q454">
            <v>1</v>
          </cell>
        </row>
        <row r="455">
          <cell r="A455" t="str">
            <v>E24-00147W</v>
          </cell>
          <cell r="C455" t="str">
            <v>E24-00147W</v>
          </cell>
          <cell r="D455" t="str">
            <v>EX2 4AD</v>
          </cell>
          <cell r="G455">
            <v>1000</v>
          </cell>
          <cell r="H455">
            <v>45538</v>
          </cell>
          <cell r="I455" t="str">
            <v>2. Customer receiving medication and/or therapy for a mental health condition or substance addiction</v>
          </cell>
          <cell r="K455" t="str">
            <v>Food Vouchers</v>
          </cell>
          <cell r="L455" t="str">
            <v>Clothing</v>
          </cell>
          <cell r="M455" t="str">
            <v>Voucher for small household items</v>
          </cell>
          <cell r="N455" t="str">
            <v>Hardship Grant</v>
          </cell>
          <cell r="O455">
            <v>45538</v>
          </cell>
          <cell r="P455">
            <v>45677</v>
          </cell>
          <cell r="Q455">
            <v>4</v>
          </cell>
        </row>
        <row r="456">
          <cell r="A456" t="str">
            <v>E24-00148W</v>
          </cell>
          <cell r="C456" t="str">
            <v>E24-00148W</v>
          </cell>
          <cell r="D456" t="str">
            <v>LE3 3SJ</v>
          </cell>
          <cell r="G456">
            <v>933.98</v>
          </cell>
          <cell r="H456">
            <v>45539</v>
          </cell>
          <cell r="I456" t="str">
            <v>2. Customer receiving medication and/or therapy for a mental health condition or substance addiction</v>
          </cell>
          <cell r="K456" t="str">
            <v>Food Vouchers</v>
          </cell>
          <cell r="L456" t="str">
            <v>Appliances</v>
          </cell>
          <cell r="N456" t="str">
            <v>Hardship Grant</v>
          </cell>
          <cell r="O456">
            <v>45539</v>
          </cell>
          <cell r="P456">
            <v>45604</v>
          </cell>
          <cell r="Q456">
            <v>2</v>
          </cell>
        </row>
        <row r="457">
          <cell r="A457" t="str">
            <v>E24-00149W</v>
          </cell>
          <cell r="C457" t="str">
            <v>E24-00149W</v>
          </cell>
          <cell r="D457" t="str">
            <v>MK10 7DJ</v>
          </cell>
          <cell r="G457">
            <v>650</v>
          </cell>
          <cell r="H457">
            <v>45539</v>
          </cell>
          <cell r="I457" t="str">
            <v>1. Customer (or family member residing with them) with a diagnosed condition or disability (physical and/or sensory and/or behavioural)</v>
          </cell>
          <cell r="K457" t="str">
            <v>Food Vouchers</v>
          </cell>
          <cell r="L457" t="str">
            <v>Clothing</v>
          </cell>
          <cell r="N457" t="str">
            <v>Hardship Grant</v>
          </cell>
          <cell r="O457">
            <v>45539</v>
          </cell>
          <cell r="P457">
            <v>45603</v>
          </cell>
          <cell r="Q457">
            <v>2</v>
          </cell>
        </row>
        <row r="458">
          <cell r="A458" t="str">
            <v>E24-00150W</v>
          </cell>
          <cell r="C458" t="str">
            <v>E24-00150W</v>
          </cell>
          <cell r="D458" t="str">
            <v>TA20 1BF</v>
          </cell>
          <cell r="G458">
            <v>916.96</v>
          </cell>
          <cell r="H458">
            <v>45539</v>
          </cell>
          <cell r="I458" t="str">
            <v>4. Customer/family fleeing from a violent or abusive relationship</v>
          </cell>
          <cell r="K458" t="str">
            <v>Appliances</v>
          </cell>
          <cell r="N458" t="str">
            <v>Hardship Grant</v>
          </cell>
          <cell r="O458">
            <v>45539</v>
          </cell>
          <cell r="P458">
            <v>45558</v>
          </cell>
          <cell r="Q458">
            <v>0</v>
          </cell>
        </row>
        <row r="459">
          <cell r="A459" t="str">
            <v>E24-00151W</v>
          </cell>
          <cell r="C459" t="str">
            <v>E24-00151W</v>
          </cell>
          <cell r="D459" t="str">
            <v>BN2 3BF</v>
          </cell>
          <cell r="G459">
            <v>1139.5899999999999</v>
          </cell>
          <cell r="H459">
            <v>45539</v>
          </cell>
          <cell r="I459" t="str">
            <v>1. Customer (or family member residing with them) with a diagnosed condition or disability (physical and/or sensory and/or behavioural)</v>
          </cell>
          <cell r="J459" t="str">
            <v>3  Customer/family moving from homelessness/supported living into independent living</v>
          </cell>
          <cell r="K459" t="str">
            <v xml:space="preserve">Furniture </v>
          </cell>
          <cell r="L459" t="str">
            <v>Food Vouchers</v>
          </cell>
          <cell r="M459" t="str">
            <v>Removals</v>
          </cell>
          <cell r="N459" t="str">
            <v>Hardship Grant</v>
          </cell>
          <cell r="O459">
            <v>45539</v>
          </cell>
          <cell r="P459">
            <v>45589</v>
          </cell>
          <cell r="Q459">
            <v>2</v>
          </cell>
        </row>
        <row r="460">
          <cell r="A460" t="str">
            <v>E24-00152W</v>
          </cell>
          <cell r="C460" t="str">
            <v>E24-00152W</v>
          </cell>
          <cell r="D460" t="str">
            <v>SG18 0BP</v>
          </cell>
          <cell r="G460">
            <v>500</v>
          </cell>
          <cell r="H460">
            <v>45540</v>
          </cell>
          <cell r="I460" t="str">
            <v>4. Customer/family fleeing from a violent or abusive relationship</v>
          </cell>
          <cell r="K460" t="str">
            <v>Food Vouchers</v>
          </cell>
          <cell r="L460" t="str">
            <v>Clothing</v>
          </cell>
          <cell r="M460" t="str">
            <v>Toys and Books</v>
          </cell>
          <cell r="N460" t="str">
            <v>Crisis Grant</v>
          </cell>
          <cell r="O460">
            <v>45540</v>
          </cell>
          <cell r="P460">
            <v>45603</v>
          </cell>
          <cell r="Q460">
            <v>2</v>
          </cell>
        </row>
        <row r="461">
          <cell r="A461" t="str">
            <v>E24-00153W</v>
          </cell>
          <cell r="C461" t="str">
            <v>E24-00153W</v>
          </cell>
          <cell r="D461" t="str">
            <v>PO21 2NU</v>
          </cell>
          <cell r="G461">
            <v>890</v>
          </cell>
          <cell r="H461">
            <v>45544</v>
          </cell>
          <cell r="I461" t="str">
            <v>1. Customer (or family member residing with them) with a diagnosed condition or disability (physical and/or sensory and/or behavioural)</v>
          </cell>
          <cell r="K461" t="str">
            <v>Food Vouchers</v>
          </cell>
          <cell r="L461" t="str">
            <v>Clothing</v>
          </cell>
          <cell r="M461" t="str">
            <v>Utility Vouchers</v>
          </cell>
          <cell r="N461" t="str">
            <v>Hardship Grant</v>
          </cell>
          <cell r="O461">
            <v>45544</v>
          </cell>
          <cell r="P461">
            <v>45596</v>
          </cell>
          <cell r="Q461">
            <v>2</v>
          </cell>
        </row>
        <row r="462">
          <cell r="A462" t="str">
            <v>E24-00154W</v>
          </cell>
          <cell r="C462" t="str">
            <v>E24-00154W</v>
          </cell>
          <cell r="D462" t="str">
            <v>GL1 2JS</v>
          </cell>
          <cell r="G462">
            <v>713.98</v>
          </cell>
          <cell r="H462">
            <v>45544</v>
          </cell>
          <cell r="I462" t="str">
            <v>1. Customer (or family member residing with them) with a diagnosed condition or disability (physical and/or sensory and/or behavioural)</v>
          </cell>
          <cell r="K462" t="str">
            <v>Appliances</v>
          </cell>
          <cell r="N462" t="str">
            <v>Hardship Grant</v>
          </cell>
          <cell r="O462">
            <v>45544</v>
          </cell>
          <cell r="P462">
            <v>45560</v>
          </cell>
          <cell r="Q462">
            <v>0</v>
          </cell>
        </row>
        <row r="463">
          <cell r="A463" t="str">
            <v>E24-00155W</v>
          </cell>
          <cell r="C463" t="str">
            <v>E24-00155W</v>
          </cell>
          <cell r="D463" t="str">
            <v>LE11 5XF</v>
          </cell>
          <cell r="G463">
            <v>1000</v>
          </cell>
          <cell r="H463">
            <v>45544</v>
          </cell>
          <cell r="I463" t="str">
            <v>10. Education Training and Employment</v>
          </cell>
          <cell r="K463" t="str">
            <v>Training and Course Fees</v>
          </cell>
          <cell r="N463" t="str">
            <v>Education Training &amp; Employment Grant</v>
          </cell>
          <cell r="O463">
            <v>45544</v>
          </cell>
          <cell r="P463">
            <v>45558</v>
          </cell>
          <cell r="Q463">
            <v>0</v>
          </cell>
        </row>
        <row r="464">
          <cell r="A464" t="str">
            <v>E24-00156W</v>
          </cell>
          <cell r="C464" t="str">
            <v>E24-00156W</v>
          </cell>
          <cell r="D464" t="str">
            <v>HR6 8PG</v>
          </cell>
          <cell r="G464">
            <v>200</v>
          </cell>
          <cell r="H464">
            <v>45544</v>
          </cell>
          <cell r="I464" t="str">
            <v>4. Customer/family fleeing from a violent or abusive relationship</v>
          </cell>
          <cell r="K464" t="str">
            <v>Food Vouchers</v>
          </cell>
          <cell r="N464" t="str">
            <v>Crisis Grant</v>
          </cell>
          <cell r="O464">
            <v>45544</v>
          </cell>
          <cell r="P464">
            <v>45595</v>
          </cell>
          <cell r="Q464">
            <v>2</v>
          </cell>
        </row>
        <row r="465">
          <cell r="A465" t="str">
            <v>E24-00158W</v>
          </cell>
          <cell r="C465" t="str">
            <v>E24-00158W</v>
          </cell>
          <cell r="D465" t="str">
            <v>TA6 5HE</v>
          </cell>
          <cell r="G465">
            <v>1800</v>
          </cell>
          <cell r="H465">
            <v>45545</v>
          </cell>
          <cell r="I465" t="str">
            <v>7. Customer where there is a child/ren in receipt of means-tested free school meals</v>
          </cell>
          <cell r="K465" t="str">
            <v>Flooring</v>
          </cell>
          <cell r="N465" t="str">
            <v>Flooring Grant</v>
          </cell>
          <cell r="O465">
            <v>45545</v>
          </cell>
          <cell r="P465">
            <v>45595</v>
          </cell>
          <cell r="Q465">
            <v>2</v>
          </cell>
        </row>
        <row r="466">
          <cell r="A466" t="str">
            <v>E24-00159W</v>
          </cell>
          <cell r="C466" t="str">
            <v>E24-00159W</v>
          </cell>
          <cell r="D466" t="str">
            <v>CV10 9BY</v>
          </cell>
          <cell r="G466">
            <v>1409.73</v>
          </cell>
          <cell r="H466">
            <v>45544</v>
          </cell>
          <cell r="I466" t="str">
            <v>2. Customer receiving medication and/or therapy for a mental health condition or substance addiction</v>
          </cell>
          <cell r="K466" t="str">
            <v xml:space="preserve">Furniture </v>
          </cell>
          <cell r="L466" t="str">
            <v>Appliances</v>
          </cell>
          <cell r="N466" t="str">
            <v>Hardship Grant</v>
          </cell>
          <cell r="O466">
            <v>45544</v>
          </cell>
          <cell r="P466">
            <v>45595</v>
          </cell>
          <cell r="Q466">
            <v>2</v>
          </cell>
        </row>
        <row r="467">
          <cell r="A467" t="str">
            <v>E24-00160W</v>
          </cell>
          <cell r="C467" t="str">
            <v>E24-00160W</v>
          </cell>
          <cell r="D467" t="str">
            <v>DY1 2QG</v>
          </cell>
          <cell r="G467">
            <v>947.01</v>
          </cell>
          <cell r="H467">
            <v>45544</v>
          </cell>
          <cell r="I467" t="str">
            <v>2. Customer receiving medication and/or therapy for a mental health condition or substance addiction</v>
          </cell>
          <cell r="K467" t="str">
            <v>Food Vouchers</v>
          </cell>
          <cell r="L467" t="str">
            <v xml:space="preserve">Furniture </v>
          </cell>
          <cell r="N467" t="str">
            <v>Hardship Grant</v>
          </cell>
          <cell r="O467">
            <v>45544</v>
          </cell>
          <cell r="P467">
            <v>45603</v>
          </cell>
          <cell r="Q467">
            <v>2</v>
          </cell>
        </row>
        <row r="468">
          <cell r="A468" t="str">
            <v>E24-00161W</v>
          </cell>
          <cell r="C468" t="str">
            <v>E24-00161W</v>
          </cell>
          <cell r="D468" t="str">
            <v>OX14 1GQ</v>
          </cell>
          <cell r="G468">
            <v>938.4</v>
          </cell>
          <cell r="H468">
            <v>45546</v>
          </cell>
          <cell r="I468" t="str">
            <v>3  Customer/family moving from homelessness/supported living into independent living</v>
          </cell>
          <cell r="K468" t="str">
            <v xml:space="preserve">Furniture </v>
          </cell>
          <cell r="L468" t="str">
            <v>Appliances</v>
          </cell>
          <cell r="N468" t="str">
            <v>Hardship Grant</v>
          </cell>
          <cell r="O468">
            <v>45546</v>
          </cell>
          <cell r="P468">
            <v>45589</v>
          </cell>
          <cell r="Q468">
            <v>1</v>
          </cell>
        </row>
        <row r="469">
          <cell r="A469" t="str">
            <v>E24-00162W</v>
          </cell>
          <cell r="C469" t="str">
            <v>E24-00162W</v>
          </cell>
          <cell r="D469" t="str">
            <v>NG11 6RS</v>
          </cell>
          <cell r="G469">
            <v>957.98</v>
          </cell>
          <cell r="H469">
            <v>45546</v>
          </cell>
          <cell r="I469" t="str">
            <v>2. Customer receiving medication and/or therapy for a mental health condition or substance addiction</v>
          </cell>
          <cell r="K469" t="str">
            <v>Food Vouchers</v>
          </cell>
          <cell r="L469" t="str">
            <v>Utility Vouchers</v>
          </cell>
          <cell r="M469" t="str">
            <v>Appliances</v>
          </cell>
          <cell r="N469" t="str">
            <v>Hardship Grant</v>
          </cell>
          <cell r="O469">
            <v>45546</v>
          </cell>
          <cell r="P469">
            <v>45614</v>
          </cell>
          <cell r="Q469">
            <v>2</v>
          </cell>
        </row>
        <row r="470">
          <cell r="A470" t="str">
            <v>E24-00163W</v>
          </cell>
          <cell r="C470" t="str">
            <v>E24-00163W</v>
          </cell>
          <cell r="D470" t="str">
            <v>HR2 7UF</v>
          </cell>
          <cell r="G470">
            <v>2500</v>
          </cell>
          <cell r="H470">
            <v>45548</v>
          </cell>
          <cell r="I470" t="str">
            <v>2. Customer receiving medication and/or therapy for a mental health condition or substance addiction</v>
          </cell>
          <cell r="K470" t="str">
            <v>Funeral Costs</v>
          </cell>
          <cell r="N470" t="str">
            <v>Critical Incident Grant</v>
          </cell>
          <cell r="O470">
            <v>45548</v>
          </cell>
          <cell r="P470">
            <v>45559</v>
          </cell>
          <cell r="Q470">
            <v>0</v>
          </cell>
        </row>
        <row r="471">
          <cell r="A471" t="str">
            <v>E24-00164W</v>
          </cell>
          <cell r="C471" t="str">
            <v>E24-00164W</v>
          </cell>
          <cell r="D471" t="str">
            <v>LE11 5XF</v>
          </cell>
          <cell r="G471">
            <v>482</v>
          </cell>
          <cell r="H471">
            <v>45551</v>
          </cell>
          <cell r="I471" t="str">
            <v>1. Customer (or family member residing with them) with a diagnosed condition or disability (physical and/or sensory and/or behavioural)</v>
          </cell>
          <cell r="K471" t="str">
            <v>Food Vouchers</v>
          </cell>
          <cell r="L471" t="str">
            <v>Clothing</v>
          </cell>
          <cell r="M471" t="str">
            <v>Utility Vouchers</v>
          </cell>
          <cell r="N471" t="str">
            <v>Hardship Grant</v>
          </cell>
          <cell r="O471">
            <v>45551</v>
          </cell>
          <cell r="P471">
            <v>45665</v>
          </cell>
          <cell r="Q471">
            <v>4</v>
          </cell>
        </row>
        <row r="472">
          <cell r="A472" t="str">
            <v>E24-00165W</v>
          </cell>
          <cell r="C472" t="str">
            <v>E24-00165W</v>
          </cell>
          <cell r="D472" t="str">
            <v>BA14 6RZ</v>
          </cell>
          <cell r="G472">
            <v>935.97</v>
          </cell>
          <cell r="H472">
            <v>45551</v>
          </cell>
          <cell r="I472" t="str">
            <v>1. Customer (or family member residing with them) with a diagnosed condition or disability (physical and/or sensory and/or behavioural)</v>
          </cell>
          <cell r="J472" t="str">
            <v>3  Customer/family moving from homelessness/supported living into independent living</v>
          </cell>
          <cell r="K472" t="str">
            <v>Appliances</v>
          </cell>
          <cell r="N472" t="str">
            <v>Hardship Grant</v>
          </cell>
          <cell r="O472">
            <v>45551</v>
          </cell>
          <cell r="P472">
            <v>45574</v>
          </cell>
          <cell r="Q472">
            <v>1</v>
          </cell>
        </row>
        <row r="473">
          <cell r="A473" t="str">
            <v>E24-00166W</v>
          </cell>
          <cell r="C473" t="str">
            <v>E24-00166W</v>
          </cell>
          <cell r="D473" t="str">
            <v>SN8 3JN</v>
          </cell>
          <cell r="G473">
            <v>903.89</v>
          </cell>
          <cell r="H473">
            <v>45554</v>
          </cell>
          <cell r="I473" t="str">
            <v>7. Customer where there is a child/ren in receipt of means-tested free school meals</v>
          </cell>
          <cell r="K473" t="str">
            <v xml:space="preserve">Furniture </v>
          </cell>
          <cell r="L473" t="str">
            <v>Food Vouchers</v>
          </cell>
          <cell r="M473" t="str">
            <v>Utility Vouchers</v>
          </cell>
          <cell r="N473" t="str">
            <v>Hardship Grant</v>
          </cell>
          <cell r="O473">
            <v>45554</v>
          </cell>
          <cell r="P473">
            <v>45614</v>
          </cell>
          <cell r="Q473">
            <v>2</v>
          </cell>
        </row>
        <row r="474">
          <cell r="A474" t="str">
            <v>E24-00167W</v>
          </cell>
          <cell r="C474" t="str">
            <v>E24-00167W</v>
          </cell>
          <cell r="D474" t="str">
            <v>NN8 6BU</v>
          </cell>
          <cell r="G474">
            <v>965.29</v>
          </cell>
          <cell r="H474">
            <v>45551</v>
          </cell>
          <cell r="I474" t="str">
            <v>2. Customer receiving medication and/or therapy for a mental health condition or substance addiction</v>
          </cell>
          <cell r="K474" t="str">
            <v>Appliances</v>
          </cell>
          <cell r="L474" t="str">
            <v xml:space="preserve">Furniture </v>
          </cell>
          <cell r="M474" t="str">
            <v>Voucher for small household items</v>
          </cell>
          <cell r="N474" t="str">
            <v>Hardship Grant</v>
          </cell>
          <cell r="O474">
            <v>45551</v>
          </cell>
          <cell r="P474">
            <v>45595</v>
          </cell>
          <cell r="Q474">
            <v>1</v>
          </cell>
        </row>
        <row r="475">
          <cell r="A475" t="str">
            <v>E24-00169W</v>
          </cell>
          <cell r="C475" t="str">
            <v>E24-00169W</v>
          </cell>
          <cell r="D475" t="str">
            <v>GL15 5JR</v>
          </cell>
          <cell r="G475">
            <v>919.23</v>
          </cell>
          <cell r="H475">
            <v>45551</v>
          </cell>
          <cell r="I475" t="str">
            <v>1. Customer (or family member residing with them) with a diagnosed condition or disability (physical and/or sensory and/or behavioural)</v>
          </cell>
          <cell r="K475" t="str">
            <v xml:space="preserve">Furniture </v>
          </cell>
          <cell r="L475" t="str">
            <v>Toys and Books</v>
          </cell>
          <cell r="N475" t="str">
            <v>Hardship Grant</v>
          </cell>
          <cell r="O475">
            <v>45551</v>
          </cell>
          <cell r="P475">
            <v>45603</v>
          </cell>
          <cell r="Q475">
            <v>1</v>
          </cell>
        </row>
        <row r="476">
          <cell r="A476" t="str">
            <v>E24-00170W</v>
          </cell>
          <cell r="C476" t="str">
            <v>E24-00170W</v>
          </cell>
          <cell r="D476" t="str">
            <v>RH12 3HX</v>
          </cell>
          <cell r="G476">
            <v>950.2</v>
          </cell>
          <cell r="H476">
            <v>45551</v>
          </cell>
          <cell r="I476" t="str">
            <v>1. Customer (or family member residing with them) with a diagnosed condition or disability (physical and/or sensory and/or behavioural)</v>
          </cell>
          <cell r="K476" t="str">
            <v>Food Vouchers</v>
          </cell>
          <cell r="L476" t="str">
            <v>Utility Vouchers</v>
          </cell>
          <cell r="N476" t="str">
            <v>Hardship Grant</v>
          </cell>
          <cell r="O476">
            <v>45551</v>
          </cell>
          <cell r="P476">
            <v>45732</v>
          </cell>
          <cell r="Q476">
            <v>6</v>
          </cell>
        </row>
        <row r="477">
          <cell r="A477" t="str">
            <v>E24-00171W</v>
          </cell>
          <cell r="C477" t="str">
            <v>E24-00171W</v>
          </cell>
          <cell r="D477" t="str">
            <v>NG24 4BS</v>
          </cell>
          <cell r="G477">
            <v>953.3</v>
          </cell>
          <cell r="H477">
            <v>45551</v>
          </cell>
          <cell r="I477" t="str">
            <v>3  Customer/family moving from homelessness/supported living into independent living</v>
          </cell>
          <cell r="K477" t="str">
            <v xml:space="preserve">Furniture </v>
          </cell>
          <cell r="L477" t="str">
            <v>Appliances</v>
          </cell>
          <cell r="N477" t="str">
            <v>Hardship Grant</v>
          </cell>
          <cell r="O477">
            <v>45551</v>
          </cell>
          <cell r="P477">
            <v>45566</v>
          </cell>
          <cell r="Q477">
            <v>0</v>
          </cell>
        </row>
        <row r="478">
          <cell r="A478" t="str">
            <v>E24-00172W</v>
          </cell>
          <cell r="C478" t="str">
            <v>E24-00172W</v>
          </cell>
          <cell r="D478" t="str">
            <v>OX3 8FX</v>
          </cell>
          <cell r="G478">
            <v>397.83</v>
          </cell>
          <cell r="H478">
            <v>45551</v>
          </cell>
          <cell r="I478" t="str">
            <v>1. Customer (or family member residing with them) with a diagnosed condition or disability (physical and/or sensory and/or behavioural)</v>
          </cell>
          <cell r="J478" t="str">
            <v>2. Customer receiving medication and/or therapy for a mental health condition or substance addiction</v>
          </cell>
          <cell r="K478" t="str">
            <v xml:space="preserve">Furniture </v>
          </cell>
          <cell r="N478" t="str">
            <v>Hardship Grant</v>
          </cell>
          <cell r="O478">
            <v>45551</v>
          </cell>
          <cell r="P478">
            <v>45576</v>
          </cell>
          <cell r="Q478">
            <v>1</v>
          </cell>
        </row>
        <row r="479">
          <cell r="A479" t="str">
            <v>E24-00174W</v>
          </cell>
          <cell r="C479" t="str">
            <v>E24-00174W</v>
          </cell>
          <cell r="D479" t="str">
            <v>SP2 8TF</v>
          </cell>
          <cell r="G479">
            <v>1000</v>
          </cell>
          <cell r="H479">
            <v>45551</v>
          </cell>
          <cell r="I479" t="str">
            <v>1. Customer (or family member residing with them) with a diagnosed condition or disability (physical and/or sensory and/or behavioural)</v>
          </cell>
          <cell r="K479" t="str">
            <v>Utility Vouchers</v>
          </cell>
          <cell r="L479" t="str">
            <v>Food Vouchers</v>
          </cell>
          <cell r="M479" t="str">
            <v>Travel costs</v>
          </cell>
          <cell r="N479" t="str">
            <v>Hardship Grant</v>
          </cell>
          <cell r="O479">
            <v>45551</v>
          </cell>
          <cell r="P479">
            <v>45677</v>
          </cell>
          <cell r="Q479">
            <v>4</v>
          </cell>
        </row>
        <row r="480">
          <cell r="A480" t="str">
            <v>E24-00175W</v>
          </cell>
          <cell r="C480" t="str">
            <v>E24-00175W</v>
          </cell>
          <cell r="D480" t="str">
            <v>GU12 4LX</v>
          </cell>
          <cell r="G480">
            <v>888.03</v>
          </cell>
          <cell r="H480">
            <v>45551</v>
          </cell>
          <cell r="I480" t="str">
            <v>6b. Customer/family under the care of Social Services (Adult or Children’s) - DV</v>
          </cell>
          <cell r="J480" t="str">
            <v>6d. Customer/family under the care of Social Services (Adult or Children’s - FH</v>
          </cell>
          <cell r="K480" t="str">
            <v>Food Vouchers</v>
          </cell>
          <cell r="L480" t="str">
            <v xml:space="preserve">Furniture </v>
          </cell>
          <cell r="N480" t="str">
            <v>Hardship Grant</v>
          </cell>
          <cell r="O480">
            <v>45551</v>
          </cell>
          <cell r="P480">
            <v>45603</v>
          </cell>
          <cell r="Q480">
            <v>2</v>
          </cell>
        </row>
        <row r="481">
          <cell r="A481" t="str">
            <v>E24-00176W</v>
          </cell>
          <cell r="C481" t="str">
            <v>E24-00176W</v>
          </cell>
          <cell r="D481" t="str">
            <v>MK41 8QT</v>
          </cell>
          <cell r="G481">
            <v>745</v>
          </cell>
          <cell r="H481">
            <v>45551</v>
          </cell>
          <cell r="I481" t="str">
            <v>2. Customer receiving medication and/or therapy for a mental health condition or substance addiction</v>
          </cell>
          <cell r="K481" t="str">
            <v>Food Vouchers</v>
          </cell>
          <cell r="L481" t="str">
            <v xml:space="preserve">Furniture </v>
          </cell>
          <cell r="N481" t="str">
            <v>Hardship Grant</v>
          </cell>
          <cell r="O481">
            <v>45551</v>
          </cell>
          <cell r="P481">
            <v>45603</v>
          </cell>
          <cell r="Q481">
            <v>2</v>
          </cell>
        </row>
        <row r="482">
          <cell r="A482" t="str">
            <v>E24-00177W</v>
          </cell>
          <cell r="C482" t="str">
            <v>E24-00177W</v>
          </cell>
          <cell r="D482" t="str">
            <v>HR5 3ER</v>
          </cell>
          <cell r="G482">
            <v>874.19</v>
          </cell>
          <cell r="H482">
            <v>45566</v>
          </cell>
          <cell r="I482" t="str">
            <v>6c. Customer/family under the care of Social Services (Adult or Children’s - PH</v>
          </cell>
          <cell r="K482" t="str">
            <v>Flooring</v>
          </cell>
          <cell r="N482" t="str">
            <v>Flooring Grant</v>
          </cell>
          <cell r="O482">
            <v>45566</v>
          </cell>
          <cell r="P482">
            <v>45677</v>
          </cell>
          <cell r="Q482">
            <v>4</v>
          </cell>
        </row>
        <row r="483">
          <cell r="A483" t="str">
            <v>E24-00178W</v>
          </cell>
          <cell r="C483" t="str">
            <v>E24-00178W</v>
          </cell>
          <cell r="D483" t="str">
            <v>GL16 8FJ</v>
          </cell>
          <cell r="G483">
            <v>851.81</v>
          </cell>
          <cell r="H483">
            <v>45558</v>
          </cell>
          <cell r="I483" t="str">
            <v>2. Customer receiving medication and/or therapy for a mental health condition or substance addiction</v>
          </cell>
          <cell r="K483" t="str">
            <v>Food Vouchers</v>
          </cell>
          <cell r="L483" t="str">
            <v xml:space="preserve">Furniture </v>
          </cell>
          <cell r="N483" t="str">
            <v>Hardship Grant</v>
          </cell>
          <cell r="O483">
            <v>45558</v>
          </cell>
          <cell r="P483">
            <v>45677</v>
          </cell>
          <cell r="Q483">
            <v>4</v>
          </cell>
        </row>
        <row r="484">
          <cell r="A484" t="str">
            <v>E24-00179W</v>
          </cell>
          <cell r="C484" t="str">
            <v>E24-00179W</v>
          </cell>
          <cell r="D484" t="str">
            <v>HR6 9NW</v>
          </cell>
          <cell r="G484">
            <v>821.15</v>
          </cell>
          <cell r="H484">
            <v>45558</v>
          </cell>
          <cell r="I484" t="str">
            <v>3  Customer/family moving from homelessness/supported living into independent living</v>
          </cell>
          <cell r="K484" t="str">
            <v>Appliances</v>
          </cell>
          <cell r="L484" t="str">
            <v xml:space="preserve">Furniture </v>
          </cell>
          <cell r="N484" t="str">
            <v>Hardship Grant</v>
          </cell>
          <cell r="O484">
            <v>45558</v>
          </cell>
          <cell r="P484">
            <v>45581</v>
          </cell>
          <cell r="Q484">
            <v>1</v>
          </cell>
        </row>
        <row r="485">
          <cell r="A485" t="str">
            <v>E24-00180W</v>
          </cell>
          <cell r="C485" t="str">
            <v>E24-00180W</v>
          </cell>
          <cell r="D485" t="str">
            <v>MK42 7BP</v>
          </cell>
          <cell r="G485">
            <v>805.79</v>
          </cell>
          <cell r="H485">
            <v>45558</v>
          </cell>
          <cell r="I485" t="str">
            <v>1. Customer (or family member residing with them) with a diagnosed condition or disability (physical and/or sensory and/or behavioural)</v>
          </cell>
          <cell r="K485" t="str">
            <v>Appliances</v>
          </cell>
          <cell r="L485" t="str">
            <v xml:space="preserve">Furniture </v>
          </cell>
          <cell r="N485" t="str">
            <v>Hardship Grant</v>
          </cell>
          <cell r="O485">
            <v>45558</v>
          </cell>
          <cell r="P485">
            <v>45596</v>
          </cell>
          <cell r="Q485">
            <v>1</v>
          </cell>
        </row>
        <row r="486">
          <cell r="A486" t="str">
            <v>E24-00182W</v>
          </cell>
          <cell r="C486" t="str">
            <v>E24-00182W</v>
          </cell>
          <cell r="D486" t="str">
            <v>HX6 2RZ</v>
          </cell>
          <cell r="G486">
            <v>1000</v>
          </cell>
          <cell r="H486">
            <v>45562</v>
          </cell>
          <cell r="I486" t="str">
            <v>10. Education Training and Employment</v>
          </cell>
          <cell r="K486" t="str">
            <v>Employment and work</v>
          </cell>
          <cell r="N486" t="str">
            <v>Education Training &amp; Employment Grant</v>
          </cell>
          <cell r="O486">
            <v>45562</v>
          </cell>
          <cell r="P486">
            <v>45665</v>
          </cell>
          <cell r="Q486">
            <v>3</v>
          </cell>
        </row>
        <row r="487">
          <cell r="A487" t="str">
            <v>E24-00183W</v>
          </cell>
          <cell r="C487" t="str">
            <v>E24-00183W</v>
          </cell>
          <cell r="D487" t="str">
            <v>B49 5FF</v>
          </cell>
          <cell r="G487">
            <v>978.98</v>
          </cell>
          <cell r="H487">
            <v>45558</v>
          </cell>
          <cell r="I487" t="str">
            <v>2. Customer receiving medication and/or therapy for a mental health condition or substance addiction</v>
          </cell>
          <cell r="K487" t="str">
            <v>Food Vouchers</v>
          </cell>
          <cell r="L487" t="str">
            <v>Appliances</v>
          </cell>
          <cell r="M487" t="str">
            <v>Utility Vouchers</v>
          </cell>
          <cell r="N487" t="str">
            <v>Hardship Grant</v>
          </cell>
          <cell r="O487">
            <v>45558</v>
          </cell>
          <cell r="P487">
            <v>45636</v>
          </cell>
          <cell r="Q487">
            <v>2</v>
          </cell>
        </row>
        <row r="488">
          <cell r="A488" t="str">
            <v>E24-00184W</v>
          </cell>
          <cell r="C488" t="str">
            <v>E24-00184W</v>
          </cell>
          <cell r="D488" t="str">
            <v>BN27 2BZ</v>
          </cell>
          <cell r="G488">
            <v>862.35</v>
          </cell>
          <cell r="H488">
            <v>45559</v>
          </cell>
          <cell r="I488" t="str">
            <v>2. Customer receiving medication and/or therapy for a mental health condition or substance addiction</v>
          </cell>
          <cell r="K488" t="str">
            <v xml:space="preserve">Furniture </v>
          </cell>
          <cell r="N488" t="str">
            <v>Hardship Grant</v>
          </cell>
          <cell r="O488">
            <v>45559</v>
          </cell>
          <cell r="P488">
            <v>45574</v>
          </cell>
          <cell r="Q488">
            <v>0</v>
          </cell>
        </row>
        <row r="489">
          <cell r="A489" t="str">
            <v>E24-00185W</v>
          </cell>
          <cell r="C489" t="str">
            <v>E24-00185W</v>
          </cell>
          <cell r="D489" t="str">
            <v>HR6 9SP</v>
          </cell>
          <cell r="G489">
            <v>500</v>
          </cell>
          <cell r="H489">
            <v>45558</v>
          </cell>
          <cell r="I489" t="str">
            <v>4. Customer/family fleeing from a violent or abusive relationship</v>
          </cell>
          <cell r="K489" t="str">
            <v>Food Vouchers</v>
          </cell>
          <cell r="N489" t="str">
            <v>Crisis Grant</v>
          </cell>
          <cell r="O489">
            <v>45558</v>
          </cell>
          <cell r="P489">
            <v>45622</v>
          </cell>
          <cell r="Q489">
            <v>2</v>
          </cell>
        </row>
        <row r="490">
          <cell r="A490" t="str">
            <v>E24-00186W</v>
          </cell>
          <cell r="C490" t="str">
            <v>E24-00186W</v>
          </cell>
          <cell r="D490" t="str">
            <v>BN50 8TQ</v>
          </cell>
          <cell r="G490">
            <v>500</v>
          </cell>
          <cell r="H490">
            <v>45559</v>
          </cell>
          <cell r="I490" t="str">
            <v>4. Customer/family fleeing from a violent or abusive relationship</v>
          </cell>
          <cell r="K490" t="str">
            <v>Food Vouchers</v>
          </cell>
          <cell r="L490" t="str">
            <v>Clothing</v>
          </cell>
          <cell r="N490" t="str">
            <v>Crisis Grant</v>
          </cell>
          <cell r="O490">
            <v>45559</v>
          </cell>
          <cell r="P490">
            <v>45713</v>
          </cell>
          <cell r="Q490">
            <v>5</v>
          </cell>
        </row>
        <row r="491">
          <cell r="A491" t="str">
            <v>E24-00187W</v>
          </cell>
          <cell r="C491" t="str">
            <v>E24-00187W</v>
          </cell>
          <cell r="D491" t="str">
            <v>BN50 8TQ</v>
          </cell>
          <cell r="G491">
            <v>1000</v>
          </cell>
          <cell r="H491">
            <v>45568</v>
          </cell>
          <cell r="I491" t="str">
            <v>3  Customer/family moving from homelessness/supported living into independent living</v>
          </cell>
          <cell r="K491" t="str">
            <v>Removals</v>
          </cell>
          <cell r="N491" t="str">
            <v>Hardship Grant</v>
          </cell>
          <cell r="O491">
            <v>45568</v>
          </cell>
          <cell r="P491">
            <v>45589</v>
          </cell>
          <cell r="Q491">
            <v>0</v>
          </cell>
        </row>
        <row r="492">
          <cell r="A492" t="str">
            <v>E24-00188W</v>
          </cell>
          <cell r="C492" t="str">
            <v>E24-00188W</v>
          </cell>
          <cell r="D492" t="str">
            <v>LU6 3JW</v>
          </cell>
          <cell r="G492">
            <v>2354.81</v>
          </cell>
          <cell r="H492">
            <v>45568</v>
          </cell>
          <cell r="I492" t="str">
            <v>5. Customer/family having been the victims of a reported crime in their home.</v>
          </cell>
          <cell r="K492" t="str">
            <v>Voucher for small household items</v>
          </cell>
          <cell r="L492" t="str">
            <v>Appliances</v>
          </cell>
          <cell r="M492" t="str">
            <v xml:space="preserve">Furniture </v>
          </cell>
          <cell r="N492" t="str">
            <v>Critical Incident Grant</v>
          </cell>
          <cell r="O492">
            <v>45568</v>
          </cell>
          <cell r="P492">
            <v>45614</v>
          </cell>
          <cell r="Q492">
            <v>1</v>
          </cell>
        </row>
        <row r="493">
          <cell r="A493" t="str">
            <v>E24-00189W</v>
          </cell>
          <cell r="C493" t="str">
            <v>E24-00189W</v>
          </cell>
          <cell r="D493" t="str">
            <v>BH25 6RQ</v>
          </cell>
          <cell r="G493">
            <v>1140</v>
          </cell>
          <cell r="H493">
            <v>45568</v>
          </cell>
          <cell r="I493" t="str">
            <v>1. Customer (or family member residing with them) with a diagnosed condition or disability (physical and/or sensory and/or behavioural)</v>
          </cell>
          <cell r="K493" t="str">
            <v>Flooring</v>
          </cell>
          <cell r="N493" t="str">
            <v>Flooring Grant</v>
          </cell>
          <cell r="O493">
            <v>45568</v>
          </cell>
          <cell r="P493">
            <v>45620</v>
          </cell>
          <cell r="Q493">
            <v>1</v>
          </cell>
        </row>
        <row r="494">
          <cell r="A494" t="str">
            <v>E24-00190W</v>
          </cell>
          <cell r="C494" t="str">
            <v>E24-00190W</v>
          </cell>
          <cell r="D494" t="str">
            <v>LE5 1EW</v>
          </cell>
          <cell r="G494">
            <v>792.23</v>
          </cell>
          <cell r="H494">
            <v>45565</v>
          </cell>
          <cell r="I494" t="str">
            <v>7. Customer where there is a child/ren in receipt of means-tested free school meals</v>
          </cell>
          <cell r="K494" t="str">
            <v>Appliances</v>
          </cell>
          <cell r="L494" t="str">
            <v xml:space="preserve">Furniture </v>
          </cell>
          <cell r="M494" t="str">
            <v>Voucher for small household items</v>
          </cell>
          <cell r="N494" t="str">
            <v>Hardship Grant</v>
          </cell>
          <cell r="O494">
            <v>45565</v>
          </cell>
          <cell r="P494">
            <v>45604</v>
          </cell>
          <cell r="Q494">
            <v>1</v>
          </cell>
        </row>
        <row r="495">
          <cell r="A495" t="str">
            <v>E24-00191W</v>
          </cell>
          <cell r="C495" t="str">
            <v>E24-00191W</v>
          </cell>
          <cell r="D495" t="str">
            <v>SN4 0QT</v>
          </cell>
          <cell r="G495">
            <v>655.96</v>
          </cell>
          <cell r="H495">
            <v>45565</v>
          </cell>
          <cell r="I495" t="str">
            <v>2. Customer receiving medication and/or therapy for a mental health condition or substance addiction</v>
          </cell>
          <cell r="K495" t="str">
            <v>Appliances</v>
          </cell>
          <cell r="N495" t="str">
            <v>Hardship Grant</v>
          </cell>
          <cell r="O495">
            <v>45565</v>
          </cell>
          <cell r="P495">
            <v>45589</v>
          </cell>
          <cell r="Q495">
            <v>1</v>
          </cell>
        </row>
        <row r="496">
          <cell r="A496" t="str">
            <v>E24-00192W</v>
          </cell>
          <cell r="C496" t="str">
            <v>E24-00192W</v>
          </cell>
          <cell r="D496" t="str">
            <v>HR4 0LS</v>
          </cell>
          <cell r="G496">
            <v>300</v>
          </cell>
          <cell r="H496">
            <v>45565</v>
          </cell>
          <cell r="I496" t="str">
            <v>4. Customer/family fleeing from a violent or abusive relationship</v>
          </cell>
          <cell r="K496" t="str">
            <v>Food Vouchers</v>
          </cell>
          <cell r="N496" t="str">
            <v>Crisis Grant</v>
          </cell>
          <cell r="O496">
            <v>45565</v>
          </cell>
          <cell r="P496">
            <v>45609</v>
          </cell>
          <cell r="Q496">
            <v>1</v>
          </cell>
        </row>
        <row r="497">
          <cell r="A497" t="str">
            <v>E24-00193W</v>
          </cell>
          <cell r="C497" t="str">
            <v>E24-00193W</v>
          </cell>
          <cell r="D497" t="str">
            <v>LU7 9RQ</v>
          </cell>
          <cell r="G497">
            <v>746.31</v>
          </cell>
          <cell r="H497">
            <v>45568</v>
          </cell>
          <cell r="I497" t="str">
            <v>1. Customer (or family member residing with them) with a diagnosed condition or disability (physical and/or sensory and/or behavioural)</v>
          </cell>
          <cell r="K497" t="str">
            <v xml:space="preserve">Furniture </v>
          </cell>
          <cell r="N497" t="str">
            <v>Critical Incident Grant</v>
          </cell>
          <cell r="O497">
            <v>45568</v>
          </cell>
          <cell r="P497">
            <v>45604</v>
          </cell>
          <cell r="Q497">
            <v>1</v>
          </cell>
        </row>
        <row r="498">
          <cell r="A498" t="str">
            <v>E24-00196W</v>
          </cell>
          <cell r="C498" t="str">
            <v>E24-00196W</v>
          </cell>
          <cell r="D498" t="str">
            <v>CV31 1LH</v>
          </cell>
          <cell r="G498">
            <v>836.4</v>
          </cell>
          <cell r="H498">
            <v>45566</v>
          </cell>
          <cell r="I498" t="str">
            <v>6d. Customer/family under the care of Social Services (Adult or Children’s - FH</v>
          </cell>
          <cell r="J498" t="str">
            <v>9. Customer/family is in the UK as part of an official Government scheme supporting the resettlement of Refugees and Asylum Seekers (e.g. Ukraine or ACRS)</v>
          </cell>
          <cell r="K498" t="str">
            <v xml:space="preserve">Furniture </v>
          </cell>
          <cell r="L498" t="str">
            <v>Appliances</v>
          </cell>
          <cell r="N498" t="str">
            <v>Hardship Grant</v>
          </cell>
          <cell r="O498">
            <v>45566</v>
          </cell>
          <cell r="P498">
            <v>45589</v>
          </cell>
          <cell r="Q498">
            <v>1</v>
          </cell>
        </row>
        <row r="499">
          <cell r="A499" t="str">
            <v>E24-00197W</v>
          </cell>
          <cell r="C499" t="str">
            <v>E24-00197W</v>
          </cell>
          <cell r="D499" t="str">
            <v>DY2 7DP</v>
          </cell>
          <cell r="G499">
            <v>618.33000000000004</v>
          </cell>
          <cell r="H499">
            <v>45566</v>
          </cell>
          <cell r="I499" t="str">
            <v>4. Customer/family fleeing from a violent or abusive relationship</v>
          </cell>
          <cell r="K499" t="str">
            <v xml:space="preserve">Furniture </v>
          </cell>
          <cell r="N499" t="str">
            <v>Hardship Grant</v>
          </cell>
          <cell r="O499">
            <v>45566</v>
          </cell>
          <cell r="P499">
            <v>45604</v>
          </cell>
          <cell r="Q499">
            <v>1</v>
          </cell>
        </row>
        <row r="500">
          <cell r="A500" t="str">
            <v>E24-00198W</v>
          </cell>
          <cell r="C500" t="str">
            <v>E24-00198W</v>
          </cell>
          <cell r="D500" t="str">
            <v>EX2 4AD</v>
          </cell>
          <cell r="G500">
            <v>775.13</v>
          </cell>
          <cell r="H500">
            <v>45567</v>
          </cell>
          <cell r="I500" t="str">
            <v>4. Customer/family fleeing from a violent or abusive relationship</v>
          </cell>
          <cell r="K500" t="str">
            <v xml:space="preserve">Furniture </v>
          </cell>
          <cell r="N500" t="str">
            <v>Hardship Grant</v>
          </cell>
          <cell r="O500">
            <v>45567</v>
          </cell>
          <cell r="P500">
            <v>45595</v>
          </cell>
          <cell r="Q500">
            <v>1</v>
          </cell>
        </row>
        <row r="501">
          <cell r="A501" t="str">
            <v>E24-00199W</v>
          </cell>
          <cell r="C501" t="str">
            <v>E24-00199W</v>
          </cell>
          <cell r="D501" t="str">
            <v>B66 4LF</v>
          </cell>
          <cell r="G501">
            <v>710</v>
          </cell>
          <cell r="H501">
            <v>45572</v>
          </cell>
          <cell r="I501" t="str">
            <v>1. Customer (or family member residing with them) with a diagnosed condition or disability (physical and/or sensory and/or behavioural)</v>
          </cell>
          <cell r="K501" t="str">
            <v>Food Vouchers</v>
          </cell>
          <cell r="L501" t="str">
            <v>Voucher for small household items</v>
          </cell>
          <cell r="N501" t="str">
            <v>Hardship Grant</v>
          </cell>
          <cell r="O501">
            <v>45572</v>
          </cell>
          <cell r="P501">
            <v>45665</v>
          </cell>
          <cell r="Q501">
            <v>3</v>
          </cell>
        </row>
        <row r="502">
          <cell r="A502" t="str">
            <v>E24-00200W</v>
          </cell>
          <cell r="C502" t="str">
            <v>E24-00200W</v>
          </cell>
          <cell r="D502" t="str">
            <v>LE16 9FX</v>
          </cell>
          <cell r="G502">
            <v>832.98</v>
          </cell>
          <cell r="H502">
            <v>45572</v>
          </cell>
          <cell r="I502" t="str">
            <v>6d. Customer/family under the care of Social Services (Adult or Children’s - FH</v>
          </cell>
          <cell r="K502" t="str">
            <v>Appliances</v>
          </cell>
          <cell r="N502" t="str">
            <v>Hardship Grant</v>
          </cell>
          <cell r="O502">
            <v>45572</v>
          </cell>
          <cell r="P502">
            <v>45622</v>
          </cell>
          <cell r="Q502">
            <v>2</v>
          </cell>
        </row>
        <row r="503">
          <cell r="A503" t="str">
            <v>E24-00201W</v>
          </cell>
          <cell r="C503" t="str">
            <v>E24-00201W</v>
          </cell>
          <cell r="D503" t="str">
            <v>CV1 5PP</v>
          </cell>
          <cell r="G503">
            <v>647.12</v>
          </cell>
          <cell r="H503">
            <v>45572</v>
          </cell>
          <cell r="I503" t="str">
            <v>3  Customer/family moving from homelessness/supported living into independent living</v>
          </cell>
          <cell r="K503" t="str">
            <v>Appliances</v>
          </cell>
          <cell r="L503" t="str">
            <v xml:space="preserve">Furniture </v>
          </cell>
          <cell r="M503" t="str">
            <v>Voucher for small household items</v>
          </cell>
          <cell r="N503" t="str">
            <v>Hardship Grant</v>
          </cell>
          <cell r="O503">
            <v>45572</v>
          </cell>
          <cell r="P503">
            <v>45604</v>
          </cell>
          <cell r="Q503">
            <v>1</v>
          </cell>
        </row>
        <row r="504">
          <cell r="A504" t="str">
            <v>E24-00202W</v>
          </cell>
          <cell r="C504" t="str">
            <v>E24-00202W</v>
          </cell>
          <cell r="D504" t="str">
            <v>HR4 8TB</v>
          </cell>
          <cell r="G504">
            <v>1000</v>
          </cell>
          <cell r="H504">
            <v>45572</v>
          </cell>
          <cell r="I504" t="str">
            <v>1. Customer (or family member residing with them) with a diagnosed condition or disability (physical and/or sensory and/or behavioural)</v>
          </cell>
          <cell r="K504" t="str">
            <v>Food Vouchers</v>
          </cell>
          <cell r="L504" t="str">
            <v>Utility Vouchers</v>
          </cell>
          <cell r="M504" t="str">
            <v>Clothing</v>
          </cell>
          <cell r="N504" t="str">
            <v>Hardship Grant</v>
          </cell>
          <cell r="O504">
            <v>45572</v>
          </cell>
          <cell r="P504">
            <v>45701</v>
          </cell>
          <cell r="Q504">
            <v>4</v>
          </cell>
        </row>
        <row r="505">
          <cell r="A505" t="str">
            <v>E24-00203W</v>
          </cell>
          <cell r="C505" t="str">
            <v>E24-00203W</v>
          </cell>
          <cell r="D505" t="str">
            <v>B49 5RQ</v>
          </cell>
          <cell r="G505">
            <v>620</v>
          </cell>
          <cell r="H505">
            <v>45572</v>
          </cell>
          <cell r="I505" t="str">
            <v>2. Customer receiving medication and/or therapy for a mental health condition or substance addiction</v>
          </cell>
          <cell r="K505" t="str">
            <v>Food Vouchers</v>
          </cell>
          <cell r="L505" t="str">
            <v>Utility Vouchers</v>
          </cell>
          <cell r="M505" t="str">
            <v>Voucher for small household items</v>
          </cell>
          <cell r="N505" t="str">
            <v>Hardship Grant</v>
          </cell>
          <cell r="O505">
            <v>45572</v>
          </cell>
          <cell r="P505">
            <v>45666</v>
          </cell>
          <cell r="Q505">
            <v>3</v>
          </cell>
        </row>
        <row r="506">
          <cell r="A506" t="str">
            <v>E24-00204W</v>
          </cell>
          <cell r="C506" t="str">
            <v>E24-00204W</v>
          </cell>
          <cell r="D506" t="str">
            <v>HR6 8AG</v>
          </cell>
          <cell r="G506">
            <v>967.19</v>
          </cell>
          <cell r="H506">
            <v>45572</v>
          </cell>
          <cell r="I506" t="str">
            <v>2. Customer receiving medication and/or therapy for a mental health condition or substance addiction</v>
          </cell>
          <cell r="K506" t="str">
            <v>Food Vouchers</v>
          </cell>
          <cell r="L506" t="str">
            <v>Appliances</v>
          </cell>
          <cell r="M506" t="str">
            <v xml:space="preserve">Furniture </v>
          </cell>
          <cell r="N506" t="str">
            <v>Hardship Grant</v>
          </cell>
          <cell r="O506">
            <v>45572</v>
          </cell>
          <cell r="P506">
            <v>45603</v>
          </cell>
          <cell r="Q506">
            <v>1</v>
          </cell>
        </row>
        <row r="507">
          <cell r="A507" t="str">
            <v>E24-00205W</v>
          </cell>
          <cell r="C507" t="str">
            <v>E24-00205W</v>
          </cell>
          <cell r="D507" t="str">
            <v>LU5 5UT</v>
          </cell>
          <cell r="G507">
            <v>871.79</v>
          </cell>
          <cell r="H507">
            <v>45572</v>
          </cell>
          <cell r="I507" t="str">
            <v>2. Customer receiving medication and/or therapy for a mental health condition or substance addiction</v>
          </cell>
          <cell r="J507" t="str">
            <v>6a. Customer/family under the care of Social Services (Adult or Children’s) - MH</v>
          </cell>
          <cell r="K507" t="str">
            <v xml:space="preserve">Furniture </v>
          </cell>
          <cell r="L507" t="str">
            <v>Appliances</v>
          </cell>
          <cell r="N507" t="str">
            <v>Hardship Grant</v>
          </cell>
          <cell r="O507">
            <v>45572</v>
          </cell>
          <cell r="P507">
            <v>45589</v>
          </cell>
          <cell r="Q507">
            <v>0</v>
          </cell>
        </row>
        <row r="508">
          <cell r="A508" t="str">
            <v>E24-00206W</v>
          </cell>
          <cell r="C508" t="str">
            <v>E24-00206W</v>
          </cell>
          <cell r="D508" t="str">
            <v>DY3 3XN</v>
          </cell>
          <cell r="G508">
            <v>817.99</v>
          </cell>
          <cell r="H508">
            <v>45572</v>
          </cell>
          <cell r="I508" t="str">
            <v>2. Customer receiving medication and/or therapy for a mental health condition or substance addiction</v>
          </cell>
          <cell r="K508" t="str">
            <v>Appliances</v>
          </cell>
          <cell r="L508" t="str">
            <v>Food Vouchers</v>
          </cell>
          <cell r="M508" t="str">
            <v>Utility Vouchers</v>
          </cell>
          <cell r="N508" t="str">
            <v>Hardship Grant</v>
          </cell>
          <cell r="O508">
            <v>45572</v>
          </cell>
          <cell r="P508">
            <v>45723</v>
          </cell>
          <cell r="Q508">
            <v>5</v>
          </cell>
        </row>
        <row r="509">
          <cell r="A509" t="str">
            <v>E24-00207W</v>
          </cell>
          <cell r="C509" t="str">
            <v>E24-00207W</v>
          </cell>
          <cell r="D509" t="str">
            <v>GL5 1NL</v>
          </cell>
          <cell r="G509">
            <v>460</v>
          </cell>
          <cell r="H509">
            <v>45572</v>
          </cell>
          <cell r="I509" t="str">
            <v>4. Customer/family fleeing from a violent or abusive relationship</v>
          </cell>
          <cell r="K509" t="str">
            <v>Food Vouchers</v>
          </cell>
          <cell r="L509" t="str">
            <v>Utility Vouchers</v>
          </cell>
          <cell r="N509" t="str">
            <v>Crisis Grant</v>
          </cell>
          <cell r="O509">
            <v>45572</v>
          </cell>
          <cell r="P509">
            <v>45603</v>
          </cell>
          <cell r="Q509">
            <v>1</v>
          </cell>
        </row>
        <row r="510">
          <cell r="A510" t="str">
            <v>E24-00208W</v>
          </cell>
          <cell r="C510" t="str">
            <v>E24-00208W</v>
          </cell>
          <cell r="D510" t="str">
            <v>BA14 6DG</v>
          </cell>
          <cell r="G510">
            <v>660</v>
          </cell>
          <cell r="H510">
            <v>45572</v>
          </cell>
          <cell r="I510" t="str">
            <v>4. Customer/family fleeing from a violent or abusive relationship</v>
          </cell>
          <cell r="K510" t="str">
            <v>Food Vouchers</v>
          </cell>
          <cell r="N510" t="str">
            <v>Crisis Grant</v>
          </cell>
          <cell r="O510">
            <v>45572</v>
          </cell>
          <cell r="P510">
            <v>45713</v>
          </cell>
          <cell r="Q510">
            <v>4</v>
          </cell>
        </row>
        <row r="511">
          <cell r="A511" t="str">
            <v>E24-00209W</v>
          </cell>
          <cell r="C511" t="str">
            <v>E24-00209W</v>
          </cell>
          <cell r="D511" t="str">
            <v>CV8 1LA</v>
          </cell>
          <cell r="G511">
            <v>1000</v>
          </cell>
          <cell r="H511">
            <v>45575</v>
          </cell>
          <cell r="I511" t="str">
            <v>1. Customer (or family member residing with them) with a diagnosed condition or disability (physical and/or sensory and/or behavioural)</v>
          </cell>
          <cell r="K511" t="str">
            <v>House Deep Clean</v>
          </cell>
          <cell r="N511" t="str">
            <v>Hardship Grant</v>
          </cell>
          <cell r="O511">
            <v>45575</v>
          </cell>
          <cell r="P511">
            <v>45596</v>
          </cell>
          <cell r="Q511">
            <v>1</v>
          </cell>
        </row>
        <row r="512">
          <cell r="A512" t="str">
            <v>E24-00210W</v>
          </cell>
          <cell r="C512" t="str">
            <v>E24-00210W</v>
          </cell>
          <cell r="D512" t="str">
            <v>MK41 8NX</v>
          </cell>
          <cell r="G512">
            <v>873.97</v>
          </cell>
          <cell r="H512">
            <v>45579</v>
          </cell>
          <cell r="I512" t="str">
            <v>6d. Customer/family under the care of Social Services (Adult or Children’s - FH</v>
          </cell>
          <cell r="K512" t="str">
            <v>Appliances</v>
          </cell>
          <cell r="N512" t="str">
            <v>Hardship Grant</v>
          </cell>
          <cell r="O512">
            <v>45579</v>
          </cell>
          <cell r="P512">
            <v>45603</v>
          </cell>
          <cell r="Q512">
            <v>1</v>
          </cell>
        </row>
        <row r="513">
          <cell r="A513" t="str">
            <v>E24-00211W</v>
          </cell>
          <cell r="C513" t="str">
            <v>E24-00211W</v>
          </cell>
          <cell r="D513" t="str">
            <v>LE3 3SJ</v>
          </cell>
          <cell r="G513">
            <v>820</v>
          </cell>
          <cell r="H513">
            <v>45581</v>
          </cell>
          <cell r="I513" t="str">
            <v>2. Customer receiving medication and/or therapy for a mental health condition or substance addiction</v>
          </cell>
          <cell r="K513" t="str">
            <v>Utility Vouchers</v>
          </cell>
          <cell r="L513" t="str">
            <v>Food Vouchers</v>
          </cell>
          <cell r="N513" t="str">
            <v>Hardship Grant</v>
          </cell>
          <cell r="O513">
            <v>45581</v>
          </cell>
          <cell r="P513">
            <v>45700</v>
          </cell>
          <cell r="Q513">
            <v>4</v>
          </cell>
        </row>
        <row r="514">
          <cell r="A514" t="str">
            <v>E24-00212W</v>
          </cell>
          <cell r="C514" t="str">
            <v>E24-00212W</v>
          </cell>
          <cell r="D514" t="str">
            <v>SG8 5FP</v>
          </cell>
          <cell r="G514">
            <v>646</v>
          </cell>
          <cell r="H514">
            <v>45579</v>
          </cell>
          <cell r="I514" t="str">
            <v>3  Customer/family moving from homelessness/supported living into independent living</v>
          </cell>
          <cell r="K514" t="str">
            <v xml:space="preserve">Furniture </v>
          </cell>
          <cell r="L514" t="str">
            <v>Food Vouchers</v>
          </cell>
          <cell r="M514" t="str">
            <v>Utility Vouchers</v>
          </cell>
          <cell r="N514" t="str">
            <v>Hardship Grant</v>
          </cell>
          <cell r="O514">
            <v>45579</v>
          </cell>
          <cell r="P514">
            <v>45631</v>
          </cell>
          <cell r="Q514">
            <v>2</v>
          </cell>
        </row>
        <row r="515">
          <cell r="A515" t="str">
            <v>E24-00213W</v>
          </cell>
          <cell r="C515" t="str">
            <v>E24-00213W</v>
          </cell>
          <cell r="D515" t="str">
            <v>CV6 5PB</v>
          </cell>
          <cell r="G515">
            <v>878.65</v>
          </cell>
          <cell r="H515">
            <v>45579</v>
          </cell>
          <cell r="I515" t="str">
            <v>3  Customer/family moving from homelessness/supported living into independent living</v>
          </cell>
          <cell r="K515" t="str">
            <v xml:space="preserve">Furniture </v>
          </cell>
          <cell r="L515" t="str">
            <v>Food Vouchers</v>
          </cell>
          <cell r="N515" t="str">
            <v>Hardship Grant</v>
          </cell>
          <cell r="O515">
            <v>45579</v>
          </cell>
          <cell r="P515">
            <v>45607</v>
          </cell>
          <cell r="Q515">
            <v>1</v>
          </cell>
        </row>
        <row r="516">
          <cell r="A516" t="str">
            <v>E24-00214W</v>
          </cell>
          <cell r="C516" t="str">
            <v>E24-00214W</v>
          </cell>
          <cell r="D516" t="str">
            <v>BN50 8TQ</v>
          </cell>
          <cell r="G516">
            <v>500</v>
          </cell>
          <cell r="H516">
            <v>45579</v>
          </cell>
          <cell r="I516" t="str">
            <v>4. Customer/family fleeing from a violent or abusive relationship</v>
          </cell>
          <cell r="K516" t="str">
            <v>Food Vouchers</v>
          </cell>
          <cell r="L516" t="str">
            <v>Clothing</v>
          </cell>
          <cell r="N516" t="str">
            <v>Crisis Grant</v>
          </cell>
          <cell r="O516">
            <v>45579</v>
          </cell>
          <cell r="P516">
            <v>45636</v>
          </cell>
          <cell r="Q516">
            <v>2</v>
          </cell>
        </row>
        <row r="517">
          <cell r="A517" t="str">
            <v>E24-00215W</v>
          </cell>
          <cell r="C517" t="str">
            <v>E24-00215W</v>
          </cell>
          <cell r="D517" t="str">
            <v>SO40 9LZ</v>
          </cell>
          <cell r="G517">
            <v>1021.98</v>
          </cell>
          <cell r="H517">
            <v>45582</v>
          </cell>
          <cell r="I517" t="str">
            <v>2. Customer receiving medication and/or therapy for a mental health condition or substance addiction</v>
          </cell>
          <cell r="K517" t="str">
            <v>Appliances</v>
          </cell>
          <cell r="L517" t="str">
            <v>Food Vouchers</v>
          </cell>
          <cell r="M517" t="str">
            <v>Utility Vouchers</v>
          </cell>
          <cell r="N517" t="str">
            <v>Hardship Grant</v>
          </cell>
          <cell r="O517">
            <v>45582</v>
          </cell>
          <cell r="P517">
            <v>45677</v>
          </cell>
          <cell r="Q517">
            <v>3</v>
          </cell>
        </row>
        <row r="519">
          <cell r="A519" t="str">
            <v>E24-00217W</v>
          </cell>
          <cell r="C519" t="str">
            <v>E24-00217W</v>
          </cell>
          <cell r="D519" t="str">
            <v>BN23 7TS</v>
          </cell>
          <cell r="G519">
            <v>640</v>
          </cell>
          <cell r="H519">
            <v>45580</v>
          </cell>
          <cell r="I519" t="str">
            <v>1. Customer (or family member residing with them) with a diagnosed condition or disability (physical and/or sensory and/or behavioural)</v>
          </cell>
          <cell r="K519" t="str">
            <v>Removals</v>
          </cell>
          <cell r="N519" t="str">
            <v>Hardship Grant</v>
          </cell>
          <cell r="O519">
            <v>45580</v>
          </cell>
          <cell r="P519">
            <v>45603</v>
          </cell>
          <cell r="Q519">
            <v>0</v>
          </cell>
        </row>
        <row r="520">
          <cell r="A520" t="str">
            <v>E24-00218W</v>
          </cell>
          <cell r="C520" t="str">
            <v>E24-00218W</v>
          </cell>
          <cell r="D520" t="str">
            <v>SN8 1EP</v>
          </cell>
          <cell r="G520">
            <v>1611.6</v>
          </cell>
          <cell r="H520">
            <v>45581</v>
          </cell>
          <cell r="I520" t="str">
            <v>6d. Customer/family under the care of Social Services (Adult or Children’s - FH</v>
          </cell>
          <cell r="K520" t="str">
            <v>Flooring</v>
          </cell>
          <cell r="N520" t="str">
            <v>Flooring Grant</v>
          </cell>
          <cell r="O520">
            <v>45581</v>
          </cell>
          <cell r="P520">
            <v>45631</v>
          </cell>
          <cell r="Q520">
            <v>2</v>
          </cell>
        </row>
        <row r="521">
          <cell r="A521" t="str">
            <v>E24-00219W</v>
          </cell>
          <cell r="C521" t="str">
            <v>E24-00219W</v>
          </cell>
          <cell r="D521" t="str">
            <v>SN1 3HT</v>
          </cell>
          <cell r="G521">
            <v>871.96</v>
          </cell>
          <cell r="H521">
            <v>45580</v>
          </cell>
          <cell r="I521" t="str">
            <v>2. Customer receiving medication and/or therapy for a mental health condition or substance addiction</v>
          </cell>
          <cell r="K521" t="str">
            <v xml:space="preserve">Furniture </v>
          </cell>
          <cell r="L521" t="str">
            <v>Appliances</v>
          </cell>
          <cell r="N521" t="str">
            <v>Hardship Grant</v>
          </cell>
          <cell r="O521">
            <v>45580</v>
          </cell>
          <cell r="P521">
            <v>45677</v>
          </cell>
          <cell r="Q521">
            <v>3</v>
          </cell>
        </row>
        <row r="522">
          <cell r="A522" t="str">
            <v>E24-00220W</v>
          </cell>
          <cell r="C522" t="str">
            <v>E24-00220W</v>
          </cell>
          <cell r="D522" t="str">
            <v>OX12 8FA</v>
          </cell>
          <cell r="G522">
            <v>731.03</v>
          </cell>
          <cell r="H522">
            <v>45581</v>
          </cell>
          <cell r="I522" t="str">
            <v>3  Customer/family moving from homelessness/supported living into independent living</v>
          </cell>
          <cell r="K522" t="str">
            <v xml:space="preserve">Furniture </v>
          </cell>
          <cell r="N522" t="str">
            <v>Hardship Grant</v>
          </cell>
          <cell r="O522">
            <v>45581</v>
          </cell>
          <cell r="P522">
            <v>45665</v>
          </cell>
          <cell r="Q522">
            <v>3</v>
          </cell>
        </row>
        <row r="523">
          <cell r="A523" t="str">
            <v>E24-00221W</v>
          </cell>
          <cell r="C523" t="str">
            <v>E24-00221W</v>
          </cell>
          <cell r="D523" t="str">
            <v>HR2 7TP</v>
          </cell>
          <cell r="G523">
            <v>400</v>
          </cell>
          <cell r="H523">
            <v>45581</v>
          </cell>
          <cell r="I523" t="str">
            <v>4. Customer/family fleeing from a violent or abusive relationship</v>
          </cell>
          <cell r="K523" t="str">
            <v>Food Vouchers</v>
          </cell>
          <cell r="L523" t="str">
            <v>Clothing</v>
          </cell>
          <cell r="N523" t="str">
            <v>Crisis Grant</v>
          </cell>
          <cell r="O523">
            <v>45581</v>
          </cell>
          <cell r="P523">
            <v>45631</v>
          </cell>
          <cell r="Q523">
            <v>2</v>
          </cell>
        </row>
        <row r="524">
          <cell r="A524" t="str">
            <v>E24-00222W</v>
          </cell>
          <cell r="C524" t="str">
            <v>E24-00222W</v>
          </cell>
          <cell r="D524" t="str">
            <v>BH4 9DT</v>
          </cell>
          <cell r="G524">
            <v>839.3</v>
          </cell>
          <cell r="H524">
            <v>45582</v>
          </cell>
          <cell r="I524" t="str">
            <v>2. Customer receiving medication and/or therapy for a mental health condition or substance addiction</v>
          </cell>
          <cell r="K524" t="str">
            <v xml:space="preserve">Furniture </v>
          </cell>
          <cell r="L524" t="str">
            <v>Appliances</v>
          </cell>
          <cell r="N524" t="str">
            <v>Hardship Grant</v>
          </cell>
          <cell r="O524">
            <v>45582</v>
          </cell>
          <cell r="P524">
            <v>45604</v>
          </cell>
          <cell r="Q524">
            <v>1</v>
          </cell>
        </row>
        <row r="525">
          <cell r="A525" t="str">
            <v>E24-00223W</v>
          </cell>
          <cell r="C525" t="str">
            <v>E24-00223W</v>
          </cell>
          <cell r="D525" t="str">
            <v>SN1 4AS</v>
          </cell>
          <cell r="G525">
            <v>500</v>
          </cell>
          <cell r="H525">
            <v>45583</v>
          </cell>
          <cell r="I525" t="str">
            <v>4. Customer/family fleeing from a violent or abusive relationship</v>
          </cell>
          <cell r="K525" t="str">
            <v>Food Vouchers</v>
          </cell>
          <cell r="L525" t="str">
            <v>Clothing</v>
          </cell>
          <cell r="N525" t="str">
            <v>Crisis Grant</v>
          </cell>
          <cell r="O525">
            <v>45583</v>
          </cell>
          <cell r="P525">
            <v>45677</v>
          </cell>
          <cell r="Q525">
            <v>3</v>
          </cell>
        </row>
        <row r="526">
          <cell r="A526" t="str">
            <v>E24-00224W</v>
          </cell>
          <cell r="C526" t="str">
            <v>E24-00224W</v>
          </cell>
          <cell r="D526" t="str">
            <v>HR6 8BD</v>
          </cell>
          <cell r="G526">
            <v>1823.2</v>
          </cell>
          <cell r="H526">
            <v>45587</v>
          </cell>
          <cell r="I526" t="str">
            <v>6b. Customer/family under the care of Social Services (Adult or Children’s) - DV</v>
          </cell>
          <cell r="K526" t="str">
            <v>Flooring</v>
          </cell>
          <cell r="N526" t="str">
            <v>Flooring Grant</v>
          </cell>
          <cell r="O526">
            <v>45587</v>
          </cell>
          <cell r="P526">
            <v>45665</v>
          </cell>
          <cell r="Q526">
            <v>3</v>
          </cell>
        </row>
        <row r="527">
          <cell r="A527" t="str">
            <v>E24-00225W</v>
          </cell>
          <cell r="C527" t="str">
            <v>E24-00225W</v>
          </cell>
          <cell r="D527" t="str">
            <v>MK40 4FZ</v>
          </cell>
          <cell r="G527">
            <v>800</v>
          </cell>
          <cell r="H527">
            <v>45587</v>
          </cell>
          <cell r="I527" t="str">
            <v>1. Customer (or family member residing with them) with a diagnosed condition or disability (physical and/or sensory and/or behavioural)</v>
          </cell>
          <cell r="K527" t="str">
            <v>Food Vouchers</v>
          </cell>
          <cell r="L527" t="str">
            <v>Utility Vouchers</v>
          </cell>
          <cell r="N527" t="str">
            <v>Hardship Grant</v>
          </cell>
          <cell r="O527">
            <v>45587</v>
          </cell>
          <cell r="P527">
            <v>45632</v>
          </cell>
          <cell r="Q527">
            <v>2</v>
          </cell>
        </row>
        <row r="528">
          <cell r="A528" t="str">
            <v>E24-00226W</v>
          </cell>
          <cell r="C528" t="str">
            <v>E24-00226W</v>
          </cell>
          <cell r="D528" t="str">
            <v>HR8 1SE</v>
          </cell>
          <cell r="G528">
            <v>250</v>
          </cell>
          <cell r="H528">
            <v>45589</v>
          </cell>
          <cell r="I528" t="str">
            <v>4. Customer/family fleeing from a violent or abusive relationship</v>
          </cell>
          <cell r="K528" t="str">
            <v>Food Vouchers</v>
          </cell>
          <cell r="N528" t="str">
            <v>Crisis Grant</v>
          </cell>
          <cell r="O528">
            <v>45589</v>
          </cell>
          <cell r="P528">
            <v>45632</v>
          </cell>
          <cell r="Q528">
            <v>2</v>
          </cell>
        </row>
        <row r="529">
          <cell r="A529" t="str">
            <v>E24-00228W</v>
          </cell>
          <cell r="C529" t="str">
            <v>E24-00228W</v>
          </cell>
          <cell r="D529" t="str">
            <v>HR8 2NE</v>
          </cell>
          <cell r="G529">
            <v>500</v>
          </cell>
          <cell r="H529">
            <v>45586</v>
          </cell>
          <cell r="I529" t="str">
            <v>4. Customer/family fleeing from a violent or abusive relationship</v>
          </cell>
          <cell r="K529" t="str">
            <v>Food Vouchers</v>
          </cell>
          <cell r="L529" t="str">
            <v>Clothing</v>
          </cell>
          <cell r="N529" t="str">
            <v>Crisis Grant</v>
          </cell>
          <cell r="O529">
            <v>45586</v>
          </cell>
          <cell r="P529">
            <v>45631</v>
          </cell>
          <cell r="Q529">
            <v>2</v>
          </cell>
        </row>
        <row r="530">
          <cell r="A530" t="str">
            <v>E24-00229W</v>
          </cell>
          <cell r="C530" t="str">
            <v>E24-00229W</v>
          </cell>
          <cell r="D530" t="str">
            <v>SO15 3SA</v>
          </cell>
          <cell r="G530">
            <v>650.98</v>
          </cell>
          <cell r="H530">
            <v>45587</v>
          </cell>
          <cell r="I530" t="str">
            <v>2. Customer receiving medication and/or therapy for a mental health condition or substance addiction</v>
          </cell>
          <cell r="K530" t="str">
            <v>Appliances</v>
          </cell>
          <cell r="L530" t="str">
            <v>Food Vouchers</v>
          </cell>
          <cell r="N530" t="str">
            <v>Hardship Grant</v>
          </cell>
          <cell r="O530">
            <v>45587</v>
          </cell>
          <cell r="P530">
            <v>45636</v>
          </cell>
          <cell r="Q530">
            <v>2</v>
          </cell>
        </row>
        <row r="531">
          <cell r="A531" t="str">
            <v>E24-00230W</v>
          </cell>
          <cell r="C531" t="str">
            <v>E24-00230W</v>
          </cell>
          <cell r="D531" t="str">
            <v>MK40 2NY</v>
          </cell>
          <cell r="G531">
            <v>950.97</v>
          </cell>
          <cell r="H531">
            <v>45586</v>
          </cell>
          <cell r="I531" t="str">
            <v>3  Customer/family moving from homelessness/supported living into independent living</v>
          </cell>
          <cell r="J531" t="str">
            <v>4. Customer/family fleeing from a violent or abusive relationship</v>
          </cell>
          <cell r="K531" t="str">
            <v>Appliances</v>
          </cell>
          <cell r="N531" t="str">
            <v>Hardship Grant</v>
          </cell>
          <cell r="O531">
            <v>45586</v>
          </cell>
          <cell r="P531">
            <v>45631</v>
          </cell>
          <cell r="Q531">
            <v>2</v>
          </cell>
        </row>
        <row r="532">
          <cell r="A532" t="str">
            <v>E24-00231W</v>
          </cell>
          <cell r="C532" t="str">
            <v>E24-00231W</v>
          </cell>
          <cell r="D532" t="str">
            <v>MK10 7DX</v>
          </cell>
          <cell r="G532">
            <v>821.43</v>
          </cell>
          <cell r="H532">
            <v>45586</v>
          </cell>
          <cell r="I532" t="str">
            <v>2. Customer receiving medication and/or therapy for a mental health condition or substance addiction</v>
          </cell>
          <cell r="K532" t="str">
            <v xml:space="preserve">Furniture </v>
          </cell>
          <cell r="L532" t="str">
            <v>Appliances</v>
          </cell>
          <cell r="M532" t="str">
            <v>Food Vouchers</v>
          </cell>
          <cell r="N532" t="str">
            <v>Hardship Grant</v>
          </cell>
          <cell r="O532">
            <v>45586</v>
          </cell>
          <cell r="P532">
            <v>45631</v>
          </cell>
          <cell r="Q532">
            <v>2</v>
          </cell>
        </row>
        <row r="533">
          <cell r="A533" t="str">
            <v>E24-00232W</v>
          </cell>
          <cell r="C533" t="str">
            <v>E24-00232W</v>
          </cell>
          <cell r="D533" t="str">
            <v>SG18 0BP</v>
          </cell>
          <cell r="G533">
            <v>476.22</v>
          </cell>
          <cell r="H533">
            <v>45587</v>
          </cell>
          <cell r="I533" t="str">
            <v>2. Customer receiving medication and/or therapy for a mental health condition or substance addiction</v>
          </cell>
          <cell r="J533" t="str">
            <v>3  Customer/family moving from homelessness/supported living into independent living</v>
          </cell>
          <cell r="K533" t="str">
            <v>Appliances</v>
          </cell>
          <cell r="L533" t="str">
            <v xml:space="preserve">Furniture </v>
          </cell>
          <cell r="M533" t="str">
            <v>Voucher for small household items</v>
          </cell>
          <cell r="N533" t="str">
            <v>Hardship Grant</v>
          </cell>
          <cell r="O533">
            <v>45587</v>
          </cell>
          <cell r="P533">
            <v>45604</v>
          </cell>
          <cell r="Q533">
            <v>1</v>
          </cell>
        </row>
        <row r="534">
          <cell r="A534" t="str">
            <v>E24-00233W</v>
          </cell>
          <cell r="C534" t="str">
            <v>E24-00233W</v>
          </cell>
          <cell r="D534" t="str">
            <v>GU21 4LT</v>
          </cell>
          <cell r="G534">
            <v>850.79</v>
          </cell>
          <cell r="H534">
            <v>45587</v>
          </cell>
          <cell r="I534" t="str">
            <v>6a. Customer/family under the care of Social Services (Adult or Children’s) - MH</v>
          </cell>
          <cell r="K534" t="str">
            <v xml:space="preserve">Furniture </v>
          </cell>
          <cell r="N534" t="str">
            <v>Hardship Grant</v>
          </cell>
          <cell r="O534">
            <v>45587</v>
          </cell>
          <cell r="P534">
            <v>45603</v>
          </cell>
          <cell r="Q534">
            <v>1</v>
          </cell>
        </row>
        <row r="535">
          <cell r="A535" t="str">
            <v>E24-00234W</v>
          </cell>
          <cell r="C535" t="str">
            <v>E24-00234W</v>
          </cell>
          <cell r="D535" t="str">
            <v>BN22 9EQ</v>
          </cell>
          <cell r="G535">
            <v>611.63</v>
          </cell>
          <cell r="H535">
            <v>45587</v>
          </cell>
          <cell r="I535" t="str">
            <v>3  Customer/family moving from homelessness/supported living into independent living</v>
          </cell>
          <cell r="K535" t="str">
            <v xml:space="preserve">Furniture </v>
          </cell>
          <cell r="L535" t="str">
            <v>Clothing</v>
          </cell>
          <cell r="M535" t="str">
            <v>Voucher for small household items</v>
          </cell>
          <cell r="N535" t="str">
            <v>Hardship Grant</v>
          </cell>
          <cell r="O535">
            <v>45587</v>
          </cell>
          <cell r="P535">
            <v>45622</v>
          </cell>
          <cell r="Q535">
            <v>1</v>
          </cell>
        </row>
        <row r="536">
          <cell r="A536" t="str">
            <v>E24-00235W</v>
          </cell>
          <cell r="C536" t="str">
            <v>E24-00235W</v>
          </cell>
          <cell r="D536" t="str">
            <v>MK6 3DW</v>
          </cell>
          <cell r="G536">
            <v>440</v>
          </cell>
          <cell r="H536">
            <v>45587</v>
          </cell>
          <cell r="I536" t="str">
            <v>1. Customer (or family member residing with them) with a diagnosed condition or disability (physical and/or sensory and/or behavioural)</v>
          </cell>
          <cell r="K536" t="str">
            <v>Food Vouchers</v>
          </cell>
          <cell r="L536" t="str">
            <v>Clothing</v>
          </cell>
          <cell r="N536" t="str">
            <v>Hardship Grant</v>
          </cell>
          <cell r="O536">
            <v>45587</v>
          </cell>
          <cell r="P536">
            <v>45643</v>
          </cell>
          <cell r="Q536">
            <v>2</v>
          </cell>
        </row>
        <row r="537">
          <cell r="A537" t="str">
            <v>E24-00236W</v>
          </cell>
          <cell r="C537" t="str">
            <v>E24-00236W</v>
          </cell>
          <cell r="D537" t="str">
            <v>TA11 7NR</v>
          </cell>
          <cell r="G537">
            <v>800</v>
          </cell>
          <cell r="H537">
            <v>45587</v>
          </cell>
          <cell r="I537" t="str">
            <v>2. Customer receiving medication and/or therapy for a mental health condition or substance addiction</v>
          </cell>
          <cell r="K537" t="str">
            <v>Food Vouchers</v>
          </cell>
          <cell r="L537" t="str">
            <v>Clothing</v>
          </cell>
          <cell r="M537" t="str">
            <v>Utility Vouchers</v>
          </cell>
          <cell r="N537" t="str">
            <v>Hardship Grant</v>
          </cell>
          <cell r="O537">
            <v>45587</v>
          </cell>
          <cell r="P537">
            <v>45643</v>
          </cell>
          <cell r="Q537">
            <v>2</v>
          </cell>
        </row>
        <row r="538">
          <cell r="A538" t="str">
            <v>E24-00237W</v>
          </cell>
          <cell r="C538" t="str">
            <v>E24-00237W</v>
          </cell>
          <cell r="D538" t="str">
            <v>SO31 7FR</v>
          </cell>
          <cell r="G538">
            <v>540</v>
          </cell>
          <cell r="H538">
            <v>45589</v>
          </cell>
          <cell r="I538" t="str">
            <v>2. Customer receiving medication and/or therapy for a mental health condition or substance addiction</v>
          </cell>
          <cell r="K538" t="str">
            <v>Food Vouchers</v>
          </cell>
          <cell r="L538" t="str">
            <v>Utility Vouchers</v>
          </cell>
          <cell r="N538" t="str">
            <v>Hardship Grant</v>
          </cell>
          <cell r="O538">
            <v>45589</v>
          </cell>
          <cell r="P538">
            <v>45681</v>
          </cell>
          <cell r="Q538">
            <v>3</v>
          </cell>
        </row>
        <row r="539">
          <cell r="A539" t="str">
            <v>E24-00238W</v>
          </cell>
          <cell r="C539" t="str">
            <v>E24-00238W</v>
          </cell>
          <cell r="D539" t="str">
            <v>LE11 5XB</v>
          </cell>
          <cell r="G539">
            <v>975</v>
          </cell>
          <cell r="H539">
            <v>45593</v>
          </cell>
          <cell r="I539" t="str">
            <v>2. Customer receiving medication and/or therapy for a mental health condition or substance addiction</v>
          </cell>
          <cell r="K539" t="str">
            <v>Utility Vouchers</v>
          </cell>
          <cell r="L539" t="str">
            <v>Food Vouchers</v>
          </cell>
          <cell r="M539" t="str">
            <v>Travel costs</v>
          </cell>
          <cell r="N539" t="str">
            <v>Hardship Grant</v>
          </cell>
          <cell r="O539">
            <v>45593</v>
          </cell>
          <cell r="P539">
            <v>45700</v>
          </cell>
          <cell r="Q539">
            <v>4</v>
          </cell>
        </row>
        <row r="540">
          <cell r="A540" t="str">
            <v>E24-00239W</v>
          </cell>
          <cell r="C540" t="str">
            <v>E24-00239W</v>
          </cell>
          <cell r="D540" t="str">
            <v>RG2 8SS</v>
          </cell>
          <cell r="G540">
            <v>774.29</v>
          </cell>
          <cell r="H540">
            <v>45593</v>
          </cell>
          <cell r="I540" t="str">
            <v>7. Customer where there is a child/ren in receipt of means-tested free school meals</v>
          </cell>
          <cell r="K540" t="str">
            <v xml:space="preserve">Furniture </v>
          </cell>
          <cell r="L540" t="str">
            <v>Appliances</v>
          </cell>
          <cell r="N540" t="str">
            <v>Hardship Grant</v>
          </cell>
          <cell r="O540">
            <v>45593</v>
          </cell>
          <cell r="P540">
            <v>45681</v>
          </cell>
          <cell r="Q540">
            <v>3</v>
          </cell>
        </row>
        <row r="541">
          <cell r="A541" t="str">
            <v>E24-00240W</v>
          </cell>
          <cell r="C541" t="str">
            <v>E24-00240W</v>
          </cell>
          <cell r="D541" t="str">
            <v>LE9 7QT</v>
          </cell>
          <cell r="G541">
            <v>894.41</v>
          </cell>
          <cell r="H541">
            <v>45593</v>
          </cell>
          <cell r="I541" t="str">
            <v>3  Customer/family moving from homelessness/supported living into independent living</v>
          </cell>
          <cell r="K541" t="str">
            <v>Appliances</v>
          </cell>
          <cell r="L541" t="str">
            <v xml:space="preserve">Furniture </v>
          </cell>
          <cell r="N541" t="str">
            <v>Hardship Grant</v>
          </cell>
          <cell r="O541">
            <v>45593</v>
          </cell>
          <cell r="P541">
            <v>45625</v>
          </cell>
          <cell r="Q541">
            <v>1</v>
          </cell>
        </row>
        <row r="542">
          <cell r="A542" t="str">
            <v>E24-00241W</v>
          </cell>
          <cell r="C542" t="str">
            <v>E24-00241W</v>
          </cell>
          <cell r="D542" t="str">
            <v>S63 6FX</v>
          </cell>
          <cell r="G542">
            <v>795</v>
          </cell>
          <cell r="H542">
            <v>45600</v>
          </cell>
          <cell r="I542" t="str">
            <v>10. Education Training and Employment</v>
          </cell>
          <cell r="K542" t="str">
            <v>Training and Course Fees</v>
          </cell>
          <cell r="N542" t="str">
            <v>Education Training &amp; Employment Grant</v>
          </cell>
          <cell r="O542">
            <v>45600</v>
          </cell>
          <cell r="P542">
            <v>45680</v>
          </cell>
          <cell r="Q542">
            <v>2</v>
          </cell>
        </row>
        <row r="543">
          <cell r="A543" t="str">
            <v>E24-00242W</v>
          </cell>
          <cell r="C543" t="str">
            <v>E24-00242W</v>
          </cell>
          <cell r="D543" t="str">
            <v>HR3 6NY</v>
          </cell>
          <cell r="G543">
            <v>300</v>
          </cell>
          <cell r="H543">
            <v>45593</v>
          </cell>
          <cell r="I543" t="str">
            <v>4. Customer/family fleeing from a violent or abusive relationship</v>
          </cell>
          <cell r="K543" t="str">
            <v>Food Vouchers</v>
          </cell>
          <cell r="N543" t="str">
            <v>Crisis Grant</v>
          </cell>
          <cell r="O543">
            <v>45593</v>
          </cell>
          <cell r="P543">
            <v>45685</v>
          </cell>
          <cell r="Q543">
            <v>3</v>
          </cell>
        </row>
        <row r="544">
          <cell r="A544" t="str">
            <v>E24-00243W</v>
          </cell>
          <cell r="C544" t="str">
            <v>E24-00243W</v>
          </cell>
          <cell r="D544" t="str">
            <v>DY1 3LN</v>
          </cell>
          <cell r="G544">
            <v>703.4</v>
          </cell>
          <cell r="H544">
            <v>45593</v>
          </cell>
          <cell r="I544" t="str">
            <v>1. Customer (or family member residing with them) with a diagnosed condition or disability (physical and/or sensory and/or behavioural)</v>
          </cell>
          <cell r="K544" t="str">
            <v>Appliances</v>
          </cell>
          <cell r="L544" t="str">
            <v xml:space="preserve">Furniture </v>
          </cell>
          <cell r="N544" t="str">
            <v>Hardship Grant</v>
          </cell>
          <cell r="O544">
            <v>45593</v>
          </cell>
          <cell r="P544">
            <v>45622</v>
          </cell>
          <cell r="Q544">
            <v>1</v>
          </cell>
        </row>
        <row r="545">
          <cell r="A545" t="str">
            <v>E24-00244W</v>
          </cell>
          <cell r="C545" t="str">
            <v>E24-00244W</v>
          </cell>
          <cell r="D545" t="str">
            <v>PO21 2NU</v>
          </cell>
          <cell r="G545">
            <v>806.65</v>
          </cell>
          <cell r="H545">
            <v>45594</v>
          </cell>
          <cell r="I545" t="str">
            <v>6d. Customer/family under the care of Social Services (Adult or Children’s - FH</v>
          </cell>
          <cell r="K545" t="str">
            <v xml:space="preserve">Furniture </v>
          </cell>
          <cell r="L545" t="str">
            <v>Food Vouchers</v>
          </cell>
          <cell r="M545" t="str">
            <v>Clothing</v>
          </cell>
          <cell r="N545" t="str">
            <v>Hardship Grant</v>
          </cell>
          <cell r="O545">
            <v>45594</v>
          </cell>
          <cell r="P545">
            <v>45632</v>
          </cell>
          <cell r="Q545">
            <v>2</v>
          </cell>
        </row>
        <row r="546">
          <cell r="A546" t="str">
            <v>E24-00245W</v>
          </cell>
          <cell r="C546" t="str">
            <v>E24-00245W</v>
          </cell>
          <cell r="D546" t="str">
            <v>HR8 2AZ</v>
          </cell>
          <cell r="G546">
            <v>300</v>
          </cell>
          <cell r="H546">
            <v>45593</v>
          </cell>
          <cell r="I546" t="str">
            <v>4. Customer/family fleeing from a violent or abusive relationship</v>
          </cell>
          <cell r="K546" t="str">
            <v>Food Vouchers</v>
          </cell>
          <cell r="L546" t="str">
            <v>Clothing</v>
          </cell>
          <cell r="N546" t="str">
            <v>Crisis Grant</v>
          </cell>
          <cell r="O546">
            <v>45593</v>
          </cell>
          <cell r="P546">
            <v>45636</v>
          </cell>
          <cell r="Q546">
            <v>2</v>
          </cell>
        </row>
        <row r="547">
          <cell r="A547" t="str">
            <v>E24-00246W</v>
          </cell>
          <cell r="C547" t="str">
            <v>E24-00246W</v>
          </cell>
          <cell r="D547" t="str">
            <v>SO15 5BA</v>
          </cell>
          <cell r="G547">
            <v>300</v>
          </cell>
          <cell r="H547">
            <v>45593</v>
          </cell>
          <cell r="I547" t="str">
            <v>4. Customer/family fleeing from a violent or abusive relationship</v>
          </cell>
          <cell r="K547" t="str">
            <v>Clothing</v>
          </cell>
          <cell r="L547" t="str">
            <v>Food Vouchers</v>
          </cell>
          <cell r="M547" t="str">
            <v>Travel costs</v>
          </cell>
          <cell r="N547" t="str">
            <v>Crisis Grant</v>
          </cell>
          <cell r="O547">
            <v>45593</v>
          </cell>
          <cell r="P547">
            <v>45677</v>
          </cell>
          <cell r="Q547">
            <v>3</v>
          </cell>
        </row>
        <row r="548">
          <cell r="A548" t="str">
            <v>E24-00247W</v>
          </cell>
          <cell r="C548" t="str">
            <v>E24-00247W</v>
          </cell>
          <cell r="D548" t="str">
            <v>HR1 2TJ</v>
          </cell>
          <cell r="G548">
            <v>300</v>
          </cell>
          <cell r="H548">
            <v>45593</v>
          </cell>
          <cell r="I548" t="str">
            <v>4. Customer/family fleeing from a violent or abusive relationship</v>
          </cell>
          <cell r="K548" t="str">
            <v>Food Vouchers</v>
          </cell>
          <cell r="L548" t="str">
            <v>Clothing</v>
          </cell>
          <cell r="N548" t="str">
            <v>Crisis Grant</v>
          </cell>
          <cell r="O548">
            <v>45593</v>
          </cell>
          <cell r="P548">
            <v>45665</v>
          </cell>
          <cell r="Q548">
            <v>3</v>
          </cell>
        </row>
        <row r="549">
          <cell r="A549" t="str">
            <v>E24-00248W</v>
          </cell>
          <cell r="C549" t="str">
            <v>E24-00248W</v>
          </cell>
          <cell r="D549" t="str">
            <v>SN2 8BQ</v>
          </cell>
          <cell r="G549">
            <v>921.45</v>
          </cell>
          <cell r="H549">
            <v>45593</v>
          </cell>
          <cell r="I549" t="str">
            <v>1. Customer (or family member residing with them) with a diagnosed condition or disability (physical and/or sensory and/or behavioural)</v>
          </cell>
          <cell r="K549" t="str">
            <v>Food Vouchers</v>
          </cell>
          <cell r="L549" t="str">
            <v xml:space="preserve">Furniture </v>
          </cell>
          <cell r="M549" t="str">
            <v>Utility Vouchers</v>
          </cell>
          <cell r="N549" t="str">
            <v>Hardship Grant</v>
          </cell>
          <cell r="O549">
            <v>45593</v>
          </cell>
          <cell r="P549">
            <v>45665</v>
          </cell>
          <cell r="Q549">
            <v>3</v>
          </cell>
        </row>
        <row r="550">
          <cell r="A550" t="str">
            <v>E24-00249W</v>
          </cell>
          <cell r="C550" t="str">
            <v>E24-00249W</v>
          </cell>
          <cell r="D550" t="str">
            <v>LE3 3SJ</v>
          </cell>
          <cell r="G550">
            <v>686.98</v>
          </cell>
          <cell r="H550">
            <v>45594</v>
          </cell>
          <cell r="I550" t="str">
            <v>7. Customer where there is a child/ren in receipt of means-tested free school meals</v>
          </cell>
          <cell r="K550" t="str">
            <v>Appliances</v>
          </cell>
          <cell r="L550" t="str">
            <v>Food Vouchers</v>
          </cell>
          <cell r="N550" t="str">
            <v>Hardship Grant</v>
          </cell>
          <cell r="O550">
            <v>45594</v>
          </cell>
          <cell r="P550">
            <v>45631</v>
          </cell>
          <cell r="Q550">
            <v>2</v>
          </cell>
        </row>
        <row r="551">
          <cell r="A551" t="str">
            <v>E24-00250W</v>
          </cell>
          <cell r="C551" t="str">
            <v>E24-00250W</v>
          </cell>
          <cell r="D551" t="str">
            <v>WR14 3BX</v>
          </cell>
          <cell r="G551">
            <v>2365.48</v>
          </cell>
          <cell r="H551">
            <v>45593</v>
          </cell>
          <cell r="I551" t="str">
            <v>6a. Customer/family under the care of Social Services (Adult or Children’s) - MH</v>
          </cell>
          <cell r="K551" t="str">
            <v>House Deep Clean</v>
          </cell>
          <cell r="L551" t="str">
            <v xml:space="preserve">Furniture </v>
          </cell>
          <cell r="M551" t="str">
            <v>Appliances</v>
          </cell>
          <cell r="N551" t="str">
            <v>Critical Incident Grant</v>
          </cell>
          <cell r="O551">
            <v>45593</v>
          </cell>
          <cell r="P551">
            <v>45623</v>
          </cell>
          <cell r="Q551">
            <v>1</v>
          </cell>
        </row>
        <row r="552">
          <cell r="A552" t="str">
            <v>E24-00251W</v>
          </cell>
          <cell r="C552" t="str">
            <v>E24-00251W</v>
          </cell>
          <cell r="D552" t="str">
            <v>WR15 8QJ</v>
          </cell>
          <cell r="G552">
            <v>995</v>
          </cell>
          <cell r="H552">
            <v>45593</v>
          </cell>
          <cell r="I552" t="str">
            <v>2. Customer receiving medication and/or therapy for a mental health condition or substance addiction</v>
          </cell>
          <cell r="K552" t="str">
            <v>Food Vouchers</v>
          </cell>
          <cell r="L552" t="str">
            <v>Clothing</v>
          </cell>
          <cell r="M552" t="str">
            <v>Travel costs</v>
          </cell>
          <cell r="N552" t="str">
            <v>Hardship Grant</v>
          </cell>
          <cell r="O552">
            <v>45593</v>
          </cell>
          <cell r="P552">
            <v>45677</v>
          </cell>
          <cell r="Q552">
            <v>3</v>
          </cell>
        </row>
        <row r="553">
          <cell r="A553" t="str">
            <v>E24-00252W</v>
          </cell>
          <cell r="C553" t="str">
            <v>E24-00252W</v>
          </cell>
          <cell r="D553" t="str">
            <v>CV7 7NT</v>
          </cell>
          <cell r="G553">
            <v>801</v>
          </cell>
          <cell r="H553">
            <v>45593</v>
          </cell>
          <cell r="I553" t="str">
            <v>1. Customer (or family member residing with them) with a diagnosed condition or disability (physical and/or sensory and/or behavioural)</v>
          </cell>
          <cell r="K553" t="str">
            <v>Food Vouchers</v>
          </cell>
          <cell r="L553" t="str">
            <v>Utility Vouchers</v>
          </cell>
          <cell r="N553" t="str">
            <v>Hardship Grant</v>
          </cell>
          <cell r="O553">
            <v>45593</v>
          </cell>
          <cell r="P553">
            <v>45700</v>
          </cell>
          <cell r="Q553">
            <v>4</v>
          </cell>
        </row>
        <row r="554">
          <cell r="A554" t="str">
            <v>E24-00253W</v>
          </cell>
          <cell r="C554" t="str">
            <v>E24-00253W</v>
          </cell>
          <cell r="D554" t="str">
            <v>BN50 8TQ</v>
          </cell>
          <cell r="G554">
            <v>500</v>
          </cell>
          <cell r="H554">
            <v>45593</v>
          </cell>
          <cell r="I554" t="str">
            <v>4. Customer/family fleeing from a violent or abusive relationship</v>
          </cell>
          <cell r="K554" t="str">
            <v>Food Vouchers</v>
          </cell>
          <cell r="N554" t="str">
            <v>Crisis Grant</v>
          </cell>
          <cell r="O554">
            <v>45593</v>
          </cell>
          <cell r="P554">
            <v>45700</v>
          </cell>
          <cell r="Q554">
            <v>4</v>
          </cell>
        </row>
        <row r="555">
          <cell r="A555" t="str">
            <v>E24-00254W</v>
          </cell>
          <cell r="C555" t="str">
            <v>E24-00254W</v>
          </cell>
          <cell r="D555" t="str">
            <v>SG18 8WA</v>
          </cell>
          <cell r="G555">
            <v>615</v>
          </cell>
          <cell r="H555">
            <v>45600</v>
          </cell>
          <cell r="I555" t="str">
            <v>2. Customer receiving medication and/or therapy for a mental health condition or substance addiction</v>
          </cell>
          <cell r="K555" t="str">
            <v>Food Vouchers</v>
          </cell>
          <cell r="L555" t="str">
            <v>Utility Vouchers</v>
          </cell>
          <cell r="N555" t="str">
            <v>Hardship Grant</v>
          </cell>
          <cell r="O555">
            <v>45600</v>
          </cell>
          <cell r="P555">
            <v>45715</v>
          </cell>
          <cell r="Q555">
            <v>3</v>
          </cell>
        </row>
        <row r="556">
          <cell r="A556" t="str">
            <v>E24-00255W</v>
          </cell>
          <cell r="C556" t="str">
            <v>E24-00255W</v>
          </cell>
          <cell r="D556" t="str">
            <v>CV7 7NT</v>
          </cell>
          <cell r="G556">
            <v>971</v>
          </cell>
          <cell r="H556">
            <v>45602</v>
          </cell>
          <cell r="I556" t="str">
            <v>1. Customer (or family member residing with them) with a diagnosed condition or disability (physical and/or sensory and/or behavioural)</v>
          </cell>
          <cell r="K556" t="str">
            <v>Food Vouchers</v>
          </cell>
          <cell r="L556" t="str">
            <v>Utility Vouchers</v>
          </cell>
          <cell r="N556" t="str">
            <v>Hardship Grant</v>
          </cell>
          <cell r="O556">
            <v>45602</v>
          </cell>
          <cell r="P556">
            <v>45700</v>
          </cell>
          <cell r="Q556">
            <v>3</v>
          </cell>
        </row>
        <row r="557">
          <cell r="A557" t="str">
            <v>E24-00256W</v>
          </cell>
          <cell r="C557" t="str">
            <v>E24-00256W</v>
          </cell>
          <cell r="D557" t="str">
            <v>WR2 5UU</v>
          </cell>
          <cell r="G557">
            <v>623.92999999999995</v>
          </cell>
          <cell r="H557">
            <v>45600</v>
          </cell>
          <cell r="I557" t="str">
            <v>1. Customer (or family member residing with them) with a diagnosed condition or disability (physical and/or sensory and/or behavioural)</v>
          </cell>
          <cell r="K557" t="str">
            <v>Appliances</v>
          </cell>
          <cell r="L557" t="str">
            <v>Clothing</v>
          </cell>
          <cell r="N557" t="str">
            <v>Hardship Grant</v>
          </cell>
          <cell r="O557">
            <v>45600</v>
          </cell>
          <cell r="P557">
            <v>45695</v>
          </cell>
          <cell r="Q557">
            <v>3</v>
          </cell>
        </row>
        <row r="558">
          <cell r="A558" t="str">
            <v>E24-00257W</v>
          </cell>
          <cell r="C558" t="str">
            <v>E24-00257W</v>
          </cell>
          <cell r="D558" t="str">
            <v>SN3 2RW</v>
          </cell>
          <cell r="G558">
            <v>959.52</v>
          </cell>
          <cell r="H558">
            <v>45600</v>
          </cell>
          <cell r="I558" t="str">
            <v>4. Customer/family fleeing from a violent or abusive relationship</v>
          </cell>
          <cell r="K558" t="str">
            <v>Appliances</v>
          </cell>
          <cell r="L558" t="str">
            <v>Food Vouchers</v>
          </cell>
          <cell r="N558" t="str">
            <v>Hardship Grant</v>
          </cell>
          <cell r="O558">
            <v>45600</v>
          </cell>
          <cell r="P558">
            <v>45700</v>
          </cell>
          <cell r="Q558">
            <v>3</v>
          </cell>
        </row>
        <row r="559">
          <cell r="A559" t="str">
            <v>E24-00258W</v>
          </cell>
          <cell r="C559" t="str">
            <v>E24-00258W</v>
          </cell>
          <cell r="D559" t="str">
            <v>LU1 1TL</v>
          </cell>
          <cell r="G559">
            <v>630</v>
          </cell>
          <cell r="H559">
            <v>45600</v>
          </cell>
          <cell r="I559" t="str">
            <v>1. Customer (or family member residing with them) with a diagnosed condition or disability (physical and/or sensory and/or behavioural)</v>
          </cell>
          <cell r="K559" t="str">
            <v>Food Vouchers</v>
          </cell>
          <cell r="L559" t="str">
            <v>Utility Vouchers</v>
          </cell>
          <cell r="N559" t="str">
            <v>Hardship Grant</v>
          </cell>
          <cell r="O559">
            <v>45600</v>
          </cell>
          <cell r="P559">
            <v>45665</v>
          </cell>
          <cell r="Q559">
            <v>2</v>
          </cell>
        </row>
        <row r="560">
          <cell r="A560" t="str">
            <v>E24-00259W</v>
          </cell>
          <cell r="C560" t="str">
            <v>E24-00259W</v>
          </cell>
          <cell r="D560" t="str">
            <v>DY1 1RB</v>
          </cell>
          <cell r="G560">
            <v>906.45</v>
          </cell>
          <cell r="H560">
            <v>45602</v>
          </cell>
          <cell r="I560" t="str">
            <v>6a. Customer/family under the care of Social Services (Adult or Children’s) - MH</v>
          </cell>
          <cell r="K560" t="str">
            <v xml:space="preserve">Furniture </v>
          </cell>
          <cell r="L560" t="str">
            <v>House Deep Clean</v>
          </cell>
          <cell r="N560" t="str">
            <v>Critical Incident Grant</v>
          </cell>
          <cell r="O560">
            <v>45602</v>
          </cell>
          <cell r="P560">
            <v>45665</v>
          </cell>
          <cell r="Q560">
            <v>2</v>
          </cell>
        </row>
        <row r="561">
          <cell r="A561" t="str">
            <v>E24-00260W</v>
          </cell>
          <cell r="C561" t="str">
            <v>E24-00260W</v>
          </cell>
          <cell r="D561" t="str">
            <v>MK42 7NZ</v>
          </cell>
          <cell r="G561">
            <v>961.98</v>
          </cell>
          <cell r="H561">
            <v>45600</v>
          </cell>
          <cell r="I561" t="str">
            <v>3  Customer/family moving from homelessness/supported living into independent living</v>
          </cell>
          <cell r="J561" t="str">
            <v>4. Customer/family fleeing from a violent or abusive relationship</v>
          </cell>
          <cell r="K561" t="str">
            <v>Appliances</v>
          </cell>
          <cell r="L561" t="str">
            <v>Voucher for small household items</v>
          </cell>
          <cell r="N561" t="str">
            <v>Hardship Grant</v>
          </cell>
          <cell r="O561">
            <v>45600</v>
          </cell>
          <cell r="P561">
            <v>45636</v>
          </cell>
          <cell r="Q561">
            <v>1</v>
          </cell>
        </row>
        <row r="562">
          <cell r="A562" t="str">
            <v>E24-00261W</v>
          </cell>
          <cell r="C562" t="str">
            <v>E24-00261W</v>
          </cell>
          <cell r="D562" t="str">
            <v>MK40 1YD</v>
          </cell>
          <cell r="G562">
            <v>300</v>
          </cell>
          <cell r="H562">
            <v>45600</v>
          </cell>
          <cell r="I562" t="str">
            <v>4. Customer/family fleeing from a violent or abusive relationship</v>
          </cell>
          <cell r="K562" t="str">
            <v>Food Vouchers</v>
          </cell>
          <cell r="N562" t="str">
            <v>Crisis Grant</v>
          </cell>
          <cell r="O562">
            <v>45600</v>
          </cell>
          <cell r="P562">
            <v>45677</v>
          </cell>
          <cell r="Q562">
            <v>2</v>
          </cell>
        </row>
        <row r="563">
          <cell r="A563" t="str">
            <v>E24-00262W</v>
          </cell>
          <cell r="C563" t="str">
            <v>E24-00262W</v>
          </cell>
          <cell r="D563" t="str">
            <v>RH17 5PT</v>
          </cell>
          <cell r="G563">
            <v>691.97</v>
          </cell>
          <cell r="H563">
            <v>45624</v>
          </cell>
          <cell r="I563" t="str">
            <v>4. Customer/family fleeing from a violent or abusive relationship</v>
          </cell>
          <cell r="K563" t="str">
            <v>Appliances</v>
          </cell>
          <cell r="N563" t="str">
            <v>Hardship Grant</v>
          </cell>
          <cell r="O563">
            <v>45624</v>
          </cell>
          <cell r="P563">
            <v>45700</v>
          </cell>
          <cell r="Q563">
            <v>3</v>
          </cell>
        </row>
        <row r="564">
          <cell r="A564" t="str">
            <v>E24-00263W</v>
          </cell>
          <cell r="C564" t="str">
            <v>E24-00263W</v>
          </cell>
          <cell r="D564" t="str">
            <v>BN50 8TQ</v>
          </cell>
          <cell r="G564">
            <v>500</v>
          </cell>
          <cell r="H564">
            <v>45600</v>
          </cell>
          <cell r="I564" t="str">
            <v>4. Customer/family fleeing from a violent or abusive relationship</v>
          </cell>
          <cell r="K564" t="str">
            <v>Food Vouchers</v>
          </cell>
          <cell r="L564" t="str">
            <v>Clothing</v>
          </cell>
          <cell r="N564" t="str">
            <v>Crisis Grant</v>
          </cell>
          <cell r="O564">
            <v>45600</v>
          </cell>
          <cell r="P564">
            <v>45677</v>
          </cell>
          <cell r="Q564">
            <v>2</v>
          </cell>
        </row>
        <row r="565">
          <cell r="A565" t="str">
            <v>E24-00264W</v>
          </cell>
          <cell r="C565" t="str">
            <v>E24-00264W</v>
          </cell>
          <cell r="D565" t="str">
            <v>BS23 3FQ</v>
          </cell>
          <cell r="G565">
            <v>718.98</v>
          </cell>
          <cell r="H565">
            <v>45601</v>
          </cell>
          <cell r="I565" t="str">
            <v>2. Customer receiving medication and/or therapy for a mental health condition or substance addiction</v>
          </cell>
          <cell r="K565" t="str">
            <v>Appliances</v>
          </cell>
          <cell r="L565" t="str">
            <v>Food Vouchers</v>
          </cell>
          <cell r="M565" t="str">
            <v>Utility Vouchers</v>
          </cell>
          <cell r="N565" t="str">
            <v>Hardship Grant</v>
          </cell>
          <cell r="O565">
            <v>45601</v>
          </cell>
          <cell r="P565">
            <v>45686</v>
          </cell>
          <cell r="Q565">
            <v>2</v>
          </cell>
        </row>
        <row r="566">
          <cell r="A566" t="str">
            <v>E24-00265W</v>
          </cell>
          <cell r="C566" t="str">
            <v>E24-00265W</v>
          </cell>
          <cell r="D566" t="str">
            <v>HR4 8SY</v>
          </cell>
          <cell r="G566">
            <v>500</v>
          </cell>
          <cell r="H566">
            <v>45600</v>
          </cell>
          <cell r="I566" t="str">
            <v>4. Customer/family fleeing from a violent or abusive relationship</v>
          </cell>
          <cell r="K566" t="str">
            <v>Food Vouchers</v>
          </cell>
          <cell r="L566" t="str">
            <v>Clothing</v>
          </cell>
          <cell r="N566" t="str">
            <v>Crisis Grant</v>
          </cell>
          <cell r="O566">
            <v>45600</v>
          </cell>
          <cell r="P566">
            <v>45677</v>
          </cell>
          <cell r="Q566">
            <v>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2804-C231-8D4C-9D0A-9C1D9C4BC492}">
  <dimension ref="A1:AI324"/>
  <sheetViews>
    <sheetView topLeftCell="A311" workbookViewId="0">
      <selection activeCell="C343" sqref="C343"/>
    </sheetView>
  </sheetViews>
  <sheetFormatPr baseColWidth="10" defaultRowHeight="16" x14ac:dyDescent="0.2"/>
  <cols>
    <col min="1" max="1" width="26.83203125" bestFit="1" customWidth="1"/>
    <col min="2" max="2" width="24.83203125" bestFit="1" customWidth="1"/>
    <col min="3" max="3" width="47.5" bestFit="1" customWidth="1"/>
    <col min="4" max="4" width="8.5" bestFit="1" customWidth="1"/>
    <col min="5" max="5" width="8.33203125" bestFit="1" customWidth="1"/>
    <col min="6" max="6" width="10.5" bestFit="1" customWidth="1"/>
    <col min="7" max="7" width="17.33203125" bestFit="1" customWidth="1"/>
    <col min="8" max="8" width="30.5" bestFit="1" customWidth="1"/>
    <col min="9" max="9" width="18.83203125" bestFit="1" customWidth="1"/>
    <col min="10" max="10" width="15.1640625" bestFit="1" customWidth="1"/>
    <col min="11" max="11" width="10.6640625" bestFit="1" customWidth="1"/>
    <col min="12" max="12" width="10.33203125" bestFit="1" customWidth="1"/>
    <col min="13" max="13" width="23" bestFit="1" customWidth="1"/>
    <col min="14" max="14" width="34.5" bestFit="1" customWidth="1"/>
    <col min="15" max="16" width="10.5" bestFit="1" customWidth="1"/>
    <col min="17" max="17" width="32.5" bestFit="1" customWidth="1"/>
    <col min="18" max="19" width="10.5" bestFit="1" customWidth="1"/>
    <col min="20" max="20" width="34.83203125" bestFit="1" customWidth="1"/>
    <col min="21" max="21" width="19.6640625" bestFit="1" customWidth="1"/>
    <col min="22" max="22" width="23.5" bestFit="1" customWidth="1"/>
    <col min="23" max="25" width="10.5" bestFit="1" customWidth="1"/>
    <col min="26" max="26" width="24.33203125" bestFit="1" customWidth="1"/>
    <col min="27" max="27" width="119.83203125" bestFit="1" customWidth="1"/>
    <col min="28" max="28" width="24.33203125" bestFit="1" customWidth="1"/>
    <col min="29" max="29" width="106.5" bestFit="1" customWidth="1"/>
    <col min="30" max="30" width="24.33203125" bestFit="1" customWidth="1"/>
    <col min="31" max="31" width="27.6640625" bestFit="1" customWidth="1"/>
    <col min="32" max="32" width="24.33203125" bestFit="1" customWidth="1"/>
    <col min="33" max="33" width="29.83203125" bestFit="1" customWidth="1"/>
    <col min="34" max="34" width="24.33203125" bestFit="1" customWidth="1"/>
    <col min="35" max="35" width="29.83203125" bestFit="1" customWidth="1"/>
  </cols>
  <sheetData>
    <row r="1" spans="1:35" ht="10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</row>
    <row r="2" spans="1:35" x14ac:dyDescent="0.2">
      <c r="A2" s="6" t="str">
        <f>IF([1]source_data!G4="","",IF(AND([1]source_data!C4&lt;&gt;"",[1]tailored_settings!$B$15="Publish"),CONCATENATE([1]tailored_settings!$B$2&amp;[1]source_data!C4),IF(AND([1]source_data!C4&lt;&gt;"",[1]tailored_settings!$B$15="Do not publish"),CONCATENATE([1]tailored_settings!$B$2&amp;TEXT(ROW(A2)-1,"0000")&amp;"_"&amp;TEXT(F2,"yyyy-mm")),CONCATENATE([1]tailored_settings!$B$2&amp;TEXT(ROW(A2)-1,"0000")&amp;"_"&amp;TEXT(F2,"yyyy-mm")))))</f>
        <v>360G-Longleigh-0001_2023-07</v>
      </c>
      <c r="B2" s="6" t="str">
        <f>IF([1]source_data!G4="","",IF([1]source_data!E4&lt;&gt;"",[1]source_data!E4,CONCATENATE("Grant to "&amp;G2)))</f>
        <v>Grant to Individual Recipient</v>
      </c>
      <c r="C2" s="6" t="str">
        <f>IF([1]source_data!G4="","",IF([1]source_data!F4="","",[1]source_data!F4))</f>
        <v>Helping to alleviate financial hardship</v>
      </c>
      <c r="D2" s="7">
        <f>IF([1]source_data!G4="","",IF([1]source_data!G4="","",[1]source_data!G4))</f>
        <v>931</v>
      </c>
      <c r="E2" s="6" t="str">
        <f>IF([1]source_data!G4="","",[1]tailored_settings!$B$3)</f>
        <v>GBP</v>
      </c>
      <c r="F2" s="8">
        <f>IF([1]source_data!G4="","",IF([1]source_data!H4="","",[1]source_data!H4))</f>
        <v>45117</v>
      </c>
      <c r="G2" s="6" t="str">
        <f>IF([1]source_data!G4="","",[1]tailored_settings!$B$5)</f>
        <v>Individual Recipient</v>
      </c>
      <c r="H2" s="6" t="str">
        <f>IF([1]source_data!G4="","",IF(AND([1]source_data!A4&lt;&gt;"",[1]tailored_settings!$B$16="Publish"),CONCATENATE([1]tailored_settings!$B$2&amp;[1]source_data!A4),IF(AND([1]source_data!A4&lt;&gt;"",[1]tailored_settings!$B$16="Do not publish"),CONCATENATE([1]tailored_settings!$B$4&amp;TEXT(ROW(A2)-1,"0000")&amp;"_"&amp;TEXT(F2,"yyyy-mm")),CONCATENATE([1]tailored_settings!$B$4&amp;TEXT(ROW(A2)-1,"0000")&amp;"_"&amp;TEXT(F2,"yyyy-mm")))))</f>
        <v>360G-Longleigh-IND-0001_2023-07</v>
      </c>
      <c r="I2" s="6" t="str">
        <f>IF([1]source_data!G4="","",[1]tailored_settings!$B$7)</f>
        <v>Longleigh Foundation</v>
      </c>
      <c r="J2" s="6" t="str">
        <f>IF([1]source_data!G4="","",[1]tailored_settings!$B$6)</f>
        <v>GB-CHC-1169016</v>
      </c>
      <c r="K2" s="6" t="str">
        <f>IF([1]source_data!G4="","",IF([1]source_data!I4="","",VLOOKUP([1]source_data!I4,[1]codelist_mapping!A:C,3,FALSE)))</f>
        <v>GTIR080</v>
      </c>
      <c r="L2" s="6" t="str">
        <f>IF([1]source_data!G4="","",IF([1]source_data!J4="","",VLOOKUP([1]source_data!J4,[1]codelist_mapping!A:C,3,FALSE)))</f>
        <v/>
      </c>
      <c r="M2" s="6" t="str">
        <f>IF([1]source_data!G4="","",IF([1]source_data!K4="","",IF([1]source_data!M4&lt;&gt;"",CONCATENATE(VLOOKUP([1]source_data!K4,[1]codelist_mapping!F:H,3,FALSE)&amp;";"&amp;VLOOKUP([1]source_data!L4,[1]codelist_mapping!F:H,3,FALSE)&amp;";"&amp;VLOOKUP([1]source_data!M4,[1]codelist_mapping!F:H,3,FALSE)),IF([1]source_data!L4&lt;&gt;"",CONCATENATE(VLOOKUP([1]source_data!K4,[1]codelist_mapping!F:H,3,FALSE)&amp;";"&amp;VLOOKUP([1]source_data!L4,[1]codelist_mapping!F:H,3,FALSE)),IF([1]source_data!K4&lt;&gt;"",CONCATENATE(VLOOKUP([1]source_data!K4,[1]codelist_mapping!F:H,3,FALSE)))))))</f>
        <v>GTIP020</v>
      </c>
      <c r="N2" s="9" t="str">
        <f>IF([1]source_data!G4="","",IF([1]source_data!D4="","",VLOOKUP([1]source_data!D4,[1]geo_data!A:I,9,FALSE)))</f>
        <v>Tilehurst</v>
      </c>
      <c r="O2" s="9" t="str">
        <f>IF([1]source_data!G4="","",IF([1]source_data!D4="","",VLOOKUP([1]source_data!D4,[1]geo_data!A:I,8,FALSE)))</f>
        <v>E05013878</v>
      </c>
      <c r="P2" s="9" t="str">
        <f>IF([1]source_data!G4="","",IF(LEFT(O2,3)="E05","WD",IF(LEFT(O2,3)="S13","WD",IF(LEFT(O2,3)="W05","WD",IF(LEFT(O2,3)="W06","UA",IF(LEFT(O2,3)="S12","CA",IF(LEFT(O2,3)="E06","UA",IF(LEFT(O2,3)="E07","NMD",IF(LEFT(O2,3)="E08","MD",IF(LEFT(O2,3)="E09","LONB"))))))))))</f>
        <v>WD</v>
      </c>
      <c r="Q2" s="9" t="str">
        <f>IF([1]source_data!G4="","",IF([1]source_data!D4="","",VLOOKUP([1]source_data!D4,[1]geo_data!A:I,7,FALSE)))</f>
        <v>Reading</v>
      </c>
      <c r="R2" s="9" t="str">
        <f>IF([1]source_data!G4="","",IF([1]source_data!D4="","",VLOOKUP([1]source_data!D4,[1]geo_data!A:I,6,FALSE)))</f>
        <v>E06000038</v>
      </c>
      <c r="S2" s="9" t="str">
        <f>IF([1]source_data!G4="","",IF(LEFT(R2,3)="E05","WD",IF(LEFT(R2,3)="S13","WD",IF(LEFT(R2,3)="W05","WD",IF(LEFT(R2,3)="W06","UA",IF(LEFT(R2,3)="S12","CA",IF(LEFT(R2,3)="E06","UA",IF(LEFT(R2,3)="E07","NMD",IF(LEFT(R2,3)="E08","MD",IF(LEFT(R2,3)="E09","LONB"))))))))))</f>
        <v>UA</v>
      </c>
      <c r="T2" s="6" t="str">
        <f>IF([1]source_data!G4="","",IF([1]source_data!N4="","",[1]source_data!N4))</f>
        <v>Hardship Grant</v>
      </c>
      <c r="U2" s="10">
        <f>IF([1]source_data!G4="","",[1]tailored_settings!$B$8)</f>
        <v>45614</v>
      </c>
      <c r="V2" s="6" t="str">
        <f>IF([1]source_data!G4="","",[1]tailored_settings!$B$9)</f>
        <v>http://www.longleigh.org/</v>
      </c>
      <c r="W2" s="8">
        <f>IF([1]source_data!G4="","",IF([1]source_data!O4="","",[1]source_data!O4))</f>
        <v>45117</v>
      </c>
      <c r="X2" s="8">
        <f>IF([1]source_data!G4="","",IF([1]source_data!P4="","",[1]source_data!P4))</f>
        <v>45145</v>
      </c>
      <c r="Y2" s="6" t="str">
        <f>IF([1]source_data!G4="","",IF([1]source_data!Q4="","",[1]source_data!Q4))</f>
        <v/>
      </c>
      <c r="Z2" s="11" t="str">
        <f>IF([1]source_data!G4="","",IF([1]source_data!I4="","",[1]tailored_settings!$B$10))</f>
        <v>Primary grant reason</v>
      </c>
      <c r="AA2" s="11" t="str">
        <f>IF([1]source_data!G4="","",IF([1]source_data!I4="","",[1]source_data!I4))</f>
        <v>3  Customer/family moving from homelessness/supported living into independent living</v>
      </c>
      <c r="AB2" s="11" t="str">
        <f>IF([1]source_data!G4="","",IF([1]source_data!J4="","",[1]tailored_settings!$B$11))</f>
        <v/>
      </c>
      <c r="AC2" s="11" t="str">
        <f>IF([1]source_data!G4="","",IF([1]source_data!J4="","",[1]source_data!J4))</f>
        <v/>
      </c>
      <c r="AD2" s="11" t="str">
        <f>IF([1]source_data!G4="","",IF([1]source_data!K4="","",[1]tailored_settings!$B$12))</f>
        <v>Grant purpose</v>
      </c>
      <c r="AE2" s="11" t="str">
        <f>IF([1]source_data!G4="","",IF([1]source_data!K4="","",[1]source_data!K4))</f>
        <v>Appliances</v>
      </c>
      <c r="AF2" s="11" t="str">
        <f>IF([1]source_data!G4="","",IF([1]source_data!L4="","",[1]tailored_settings!$B$13))</f>
        <v/>
      </c>
      <c r="AG2" s="11" t="str">
        <f>IF([1]source_data!G4="","",IF([1]source_data!L4="","",[1]source_data!L4))</f>
        <v/>
      </c>
      <c r="AH2" s="11" t="str">
        <f>IF([1]source_data!G4="","",IF([1]source_data!M4="","",[1]tailored_settings!$B$14))</f>
        <v/>
      </c>
      <c r="AI2" s="11" t="str">
        <f>IF([1]source_data!G4="","",IF([1]source_data!M4="","",[1]source_data!M4))</f>
        <v/>
      </c>
    </row>
    <row r="3" spans="1:35" x14ac:dyDescent="0.2">
      <c r="A3" s="6" t="str">
        <f>IF([1]source_data!G5="","",IF(AND([1]source_data!C5&lt;&gt;"",[1]tailored_settings!$B$15="Publish"),CONCATENATE([1]tailored_settings!$B$2&amp;[1]source_data!C5),IF(AND([1]source_data!C5&lt;&gt;"",[1]tailored_settings!$B$15="Do not publish"),CONCATENATE([1]tailored_settings!$B$2&amp;TEXT(ROW(A3)-1,"0000")&amp;"_"&amp;TEXT(F3,"yyyy-mm")),CONCATENATE([1]tailored_settings!$B$2&amp;TEXT(ROW(A3)-1,"0000")&amp;"_"&amp;TEXT(F3,"yyyy-mm")))))</f>
        <v>360G-Longleigh-0002_2023-07</v>
      </c>
      <c r="B3" s="6" t="str">
        <f>IF([1]source_data!G5="","",IF([1]source_data!E5&lt;&gt;"",[1]source_data!E5,CONCATENATE("Grant to "&amp;G3)))</f>
        <v>Grant to Individual Recipient</v>
      </c>
      <c r="C3" s="6" t="str">
        <f>IF([1]source_data!G5="","",IF([1]source_data!F5="","",[1]source_data!F5))</f>
        <v>Helping to alleviate financial hardship</v>
      </c>
      <c r="D3" s="7">
        <f>IF([1]source_data!G5="","",IF([1]source_data!G5="","",[1]source_data!G5))</f>
        <v>720</v>
      </c>
      <c r="E3" s="6" t="str">
        <f>IF([1]source_data!G5="","",[1]tailored_settings!$B$3)</f>
        <v>GBP</v>
      </c>
      <c r="F3" s="8">
        <f>IF([1]source_data!G5="","",IF([1]source_data!H5="","",[1]source_data!H5))</f>
        <v>45120</v>
      </c>
      <c r="G3" s="6" t="str">
        <f>IF([1]source_data!G5="","",[1]tailored_settings!$B$5)</f>
        <v>Individual Recipient</v>
      </c>
      <c r="H3" s="6" t="str">
        <f>IF([1]source_data!G5="","",IF(AND([1]source_data!A5&lt;&gt;"",[1]tailored_settings!$B$16="Publish"),CONCATENATE([1]tailored_settings!$B$2&amp;[1]source_data!A5),IF(AND([1]source_data!A5&lt;&gt;"",[1]tailored_settings!$B$16="Do not publish"),CONCATENATE([1]tailored_settings!$B$4&amp;TEXT(ROW(A3)-1,"0000")&amp;"_"&amp;TEXT(F3,"yyyy-mm")),CONCATENATE([1]tailored_settings!$B$4&amp;TEXT(ROW(A3)-1,"0000")&amp;"_"&amp;TEXT(F3,"yyyy-mm")))))</f>
        <v>360G-Longleigh-IND-0002_2023-07</v>
      </c>
      <c r="I3" s="6" t="str">
        <f>IF([1]source_data!G5="","",[1]tailored_settings!$B$7)</f>
        <v>Longleigh Foundation</v>
      </c>
      <c r="J3" s="6" t="str">
        <f>IF([1]source_data!G5="","",[1]tailored_settings!$B$6)</f>
        <v>GB-CHC-1169016</v>
      </c>
      <c r="K3" s="6" t="str">
        <f>IF([1]source_data!G5="","",IF([1]source_data!I5="","",VLOOKUP([1]source_data!I5,[1]codelist_mapping!A:C,3,FALSE)))</f>
        <v>GTIR080</v>
      </c>
      <c r="L3" s="6" t="str">
        <f>IF([1]source_data!G5="","",IF([1]source_data!J5="","",VLOOKUP([1]source_data!J5,[1]codelist_mapping!A:C,3,FALSE)))</f>
        <v/>
      </c>
      <c r="M3" s="6" t="str">
        <f>IF([1]source_data!G5="","",IF([1]source_data!K5="","",IF([1]source_data!M5&lt;&gt;"",CONCATENATE(VLOOKUP([1]source_data!K5,[1]codelist_mapping!F:H,3,FALSE)&amp;";"&amp;VLOOKUP([1]source_data!L5,[1]codelist_mapping!F:H,3,FALSE)&amp;";"&amp;VLOOKUP([1]source_data!M5,[1]codelist_mapping!F:H,3,FALSE)),IF([1]source_data!L5&lt;&gt;"",CONCATENATE(VLOOKUP([1]source_data!K5,[1]codelist_mapping!F:H,3,FALSE)&amp;";"&amp;VLOOKUP([1]source_data!L5,[1]codelist_mapping!F:H,3,FALSE)),IF([1]source_data!K5&lt;&gt;"",CONCATENATE(VLOOKUP([1]source_data!K5,[1]codelist_mapping!F:H,3,FALSE)))))))</f>
        <v>GTIP020</v>
      </c>
      <c r="N3" s="9" t="str">
        <f>IF([1]source_data!G5="","",IF([1]source_data!D5="","",VLOOKUP([1]source_data!D5,[1]geo_data!A:I,9,FALSE)))</f>
        <v>Cauldwell</v>
      </c>
      <c r="O3" s="9" t="str">
        <f>IF([1]source_data!G5="","",IF([1]source_data!D5="","",VLOOKUP([1]source_data!D5,[1]geo_data!A:I,8,FALSE)))</f>
        <v>E05014495</v>
      </c>
      <c r="P3" s="9" t="str">
        <f>IF([1]source_data!G5="","",IF(LEFT(O3,3)="E05","WD",IF(LEFT(O3,3)="S13","WD",IF(LEFT(O3,3)="W05","WD",IF(LEFT(O3,3)="W06","UA",IF(LEFT(O3,3)="S12","CA",IF(LEFT(O3,3)="E06","UA",IF(LEFT(O3,3)="E07","NMD",IF(LEFT(O3,3)="E08","MD",IF(LEFT(O3,3)="E09","LONB"))))))))))</f>
        <v>WD</v>
      </c>
      <c r="Q3" s="9" t="str">
        <f>IF([1]source_data!G5="","",IF([1]source_data!D5="","",VLOOKUP([1]source_data!D5,[1]geo_data!A:I,7,FALSE)))</f>
        <v>Bedford</v>
      </c>
      <c r="R3" s="9" t="str">
        <f>IF([1]source_data!G5="","",IF([1]source_data!D5="","",VLOOKUP([1]source_data!D5,[1]geo_data!A:I,6,FALSE)))</f>
        <v>E06000055</v>
      </c>
      <c r="S3" s="9" t="str">
        <f>IF([1]source_data!G5="","",IF(LEFT(R3,3)="E05","WD",IF(LEFT(R3,3)="S13","WD",IF(LEFT(R3,3)="W05","WD",IF(LEFT(R3,3)="W06","UA",IF(LEFT(R3,3)="S12","CA",IF(LEFT(R3,3)="E06","UA",IF(LEFT(R3,3)="E07","NMD",IF(LEFT(R3,3)="E08","MD",IF(LEFT(R3,3)="E09","LONB"))))))))))</f>
        <v>UA</v>
      </c>
      <c r="T3" s="6" t="str">
        <f>IF([1]source_data!G5="","",IF([1]source_data!N5="","",[1]source_data!N5))</f>
        <v>Hardship Grant</v>
      </c>
      <c r="U3" s="10">
        <f>IF([1]source_data!G5="","",[1]tailored_settings!$B$8)</f>
        <v>45614</v>
      </c>
      <c r="V3" s="6" t="str">
        <f>IF([1]source_data!G5="","",[1]tailored_settings!$B$9)</f>
        <v>http://www.longleigh.org/</v>
      </c>
      <c r="W3" s="8">
        <f>IF([1]source_data!G5="","",IF([1]source_data!O5="","",[1]source_data!O5))</f>
        <v>45120</v>
      </c>
      <c r="X3" s="8">
        <f>IF([1]source_data!G5="","",IF([1]source_data!P5="","",[1]source_data!P5))</f>
        <v>45145</v>
      </c>
      <c r="Y3" s="6" t="str">
        <f>IF([1]source_data!G5="","",IF([1]source_data!Q5="","",[1]source_data!Q5))</f>
        <v/>
      </c>
      <c r="Z3" s="11" t="str">
        <f>IF([1]source_data!G5="","",IF([1]source_data!I5="","",[1]tailored_settings!$B$10))</f>
        <v>Primary grant reason</v>
      </c>
      <c r="AA3" s="11" t="str">
        <f>IF([1]source_data!G5="","",IF([1]source_data!I5="","",[1]source_data!I5))</f>
        <v>3  Customer/family moving from homelessness/supported living into independent living</v>
      </c>
      <c r="AB3" s="11" t="str">
        <f>IF([1]source_data!G5="","",IF([1]source_data!J5="","",[1]tailored_settings!$B$11))</f>
        <v/>
      </c>
      <c r="AC3" s="11" t="str">
        <f>IF([1]source_data!G5="","",IF([1]source_data!J5="","",[1]source_data!J5))</f>
        <v/>
      </c>
      <c r="AD3" s="11" t="str">
        <f>IF([1]source_data!G5="","",IF([1]source_data!K5="","",[1]tailored_settings!$B$12))</f>
        <v>Grant purpose</v>
      </c>
      <c r="AE3" s="11" t="str">
        <f>IF([1]source_data!G5="","",IF([1]source_data!K5="","",[1]source_data!K5))</f>
        <v>Appliances</v>
      </c>
      <c r="AF3" s="11" t="str">
        <f>IF([1]source_data!G5="","",IF([1]source_data!L5="","",[1]tailored_settings!$B$13))</f>
        <v/>
      </c>
      <c r="AG3" s="11" t="str">
        <f>IF([1]source_data!G5="","",IF([1]source_data!L5="","",[1]source_data!L5))</f>
        <v/>
      </c>
      <c r="AH3" s="11" t="str">
        <f>IF([1]source_data!G5="","",IF([1]source_data!M5="","",[1]tailored_settings!$B$14))</f>
        <v/>
      </c>
      <c r="AI3" s="11" t="str">
        <f>IF([1]source_data!G5="","",IF([1]source_data!M5="","",[1]source_data!M5))</f>
        <v/>
      </c>
    </row>
    <row r="4" spans="1:35" x14ac:dyDescent="0.2">
      <c r="A4" s="6" t="str">
        <f>IF([1]source_data!G6="","",IF(AND([1]source_data!C6&lt;&gt;"",[1]tailored_settings!$B$15="Publish"),CONCATENATE([1]tailored_settings!$B$2&amp;[1]source_data!C6),IF(AND([1]source_data!C6&lt;&gt;"",[1]tailored_settings!$B$15="Do not publish"),CONCATENATE([1]tailored_settings!$B$2&amp;TEXT(ROW(A4)-1,"0000")&amp;"_"&amp;TEXT(F4,"yyyy-mm")),CONCATENATE([1]tailored_settings!$B$2&amp;TEXT(ROW(A4)-1,"0000")&amp;"_"&amp;TEXT(F4,"yyyy-mm")))))</f>
        <v>360G-Longleigh-0003_2023-07</v>
      </c>
      <c r="B4" s="6" t="str">
        <f>IF([1]source_data!G6="","",IF([1]source_data!E6&lt;&gt;"",[1]source_data!E6,CONCATENATE("Grant to "&amp;G4)))</f>
        <v>Grant to Individual Recipient</v>
      </c>
      <c r="C4" s="6" t="str">
        <f>IF([1]source_data!G6="","",IF([1]source_data!F6="","",[1]source_data!F6))</f>
        <v>Helping to alleviate financial hardship</v>
      </c>
      <c r="D4" s="7">
        <f>IF([1]source_data!G6="","",IF([1]source_data!G6="","",[1]source_data!G6))</f>
        <v>673.16</v>
      </c>
      <c r="E4" s="6" t="str">
        <f>IF([1]source_data!G6="","",[1]tailored_settings!$B$3)</f>
        <v>GBP</v>
      </c>
      <c r="F4" s="8">
        <f>IF([1]source_data!G6="","",IF([1]source_data!H6="","",[1]source_data!H6))</f>
        <v>45117</v>
      </c>
      <c r="G4" s="6" t="str">
        <f>IF([1]source_data!G6="","",[1]tailored_settings!$B$5)</f>
        <v>Individual Recipient</v>
      </c>
      <c r="H4" s="6" t="str">
        <f>IF([1]source_data!G6="","",IF(AND([1]source_data!A6&lt;&gt;"",[1]tailored_settings!$B$16="Publish"),CONCATENATE([1]tailored_settings!$B$2&amp;[1]source_data!A6),IF(AND([1]source_data!A6&lt;&gt;"",[1]tailored_settings!$B$16="Do not publish"),CONCATENATE([1]tailored_settings!$B$4&amp;TEXT(ROW(A4)-1,"0000")&amp;"_"&amp;TEXT(F4,"yyyy-mm")),CONCATENATE([1]tailored_settings!$B$4&amp;TEXT(ROW(A4)-1,"0000")&amp;"_"&amp;TEXT(F4,"yyyy-mm")))))</f>
        <v>360G-Longleigh-IND-0003_2023-07</v>
      </c>
      <c r="I4" s="6" t="str">
        <f>IF([1]source_data!G6="","",[1]tailored_settings!$B$7)</f>
        <v>Longleigh Foundation</v>
      </c>
      <c r="J4" s="6" t="str">
        <f>IF([1]source_data!G6="","",[1]tailored_settings!$B$6)</f>
        <v>GB-CHC-1169016</v>
      </c>
      <c r="K4" s="6" t="str">
        <f>IF([1]source_data!G6="","",IF([1]source_data!I6="","",VLOOKUP([1]source_data!I6,[1]codelist_mapping!A:C,3,FALSE)))</f>
        <v>GTIR040</v>
      </c>
      <c r="L4" s="6" t="str">
        <f>IF([1]source_data!G6="","",IF([1]source_data!J6="","",VLOOKUP([1]source_data!J6,[1]codelist_mapping!A:C,3,FALSE)))</f>
        <v/>
      </c>
      <c r="M4" s="6" t="str">
        <f>IF([1]source_data!G6="","",IF([1]source_data!K6="","",IF([1]source_data!M6&lt;&gt;"",CONCATENATE(VLOOKUP([1]source_data!K6,[1]codelist_mapping!F:H,3,FALSE)&amp;";"&amp;VLOOKUP([1]source_data!L6,[1]codelist_mapping!F:H,3,FALSE)&amp;";"&amp;VLOOKUP([1]source_data!M6,[1]codelist_mapping!F:H,3,FALSE)),IF([1]source_data!L6&lt;&gt;"",CONCATENATE(VLOOKUP([1]source_data!K6,[1]codelist_mapping!F:H,3,FALSE)&amp;";"&amp;VLOOKUP([1]source_data!L6,[1]codelist_mapping!F:H,3,FALSE)),IF([1]source_data!K6&lt;&gt;"",CONCATENATE(VLOOKUP([1]source_data!K6,[1]codelist_mapping!F:H,3,FALSE)))))))</f>
        <v>GTIP050;GTIP070</v>
      </c>
      <c r="N4" s="9" t="str">
        <f>IF([1]source_data!G6="","",IF([1]source_data!D6="","",VLOOKUP([1]source_data!D6,[1]geo_data!A:I,9,FALSE)))</f>
        <v>South Charnwood</v>
      </c>
      <c r="O4" s="9" t="str">
        <f>IF([1]source_data!G6="","",IF([1]source_data!D6="","",VLOOKUP([1]source_data!D6,[1]geo_data!A:I,8,FALSE)))</f>
        <v>E05014685</v>
      </c>
      <c r="P4" s="9" t="str">
        <f>IF([1]source_data!G6="","",IF(LEFT(O4,3)="E05","WD",IF(LEFT(O4,3)="S13","WD",IF(LEFT(O4,3)="W05","WD",IF(LEFT(O4,3)="W06","UA",IF(LEFT(O4,3)="S12","CA",IF(LEFT(O4,3)="E06","UA",IF(LEFT(O4,3)="E07","NMD",IF(LEFT(O4,3)="E08","MD",IF(LEFT(O4,3)="E09","LONB"))))))))))</f>
        <v>WD</v>
      </c>
      <c r="Q4" s="9" t="str">
        <f>IF([1]source_data!G6="","",IF([1]source_data!D6="","",VLOOKUP([1]source_data!D6,[1]geo_data!A:I,7,FALSE)))</f>
        <v>Charnwood</v>
      </c>
      <c r="R4" s="9" t="str">
        <f>IF([1]source_data!G6="","",IF([1]source_data!D6="","",VLOOKUP([1]source_data!D6,[1]geo_data!A:I,6,FALSE)))</f>
        <v>E07000130</v>
      </c>
      <c r="S4" s="9" t="str">
        <f>IF([1]source_data!G6="","",IF(LEFT(R4,3)="E05","WD",IF(LEFT(R4,3)="S13","WD",IF(LEFT(R4,3)="W05","WD",IF(LEFT(R4,3)="W06","UA",IF(LEFT(R4,3)="S12","CA",IF(LEFT(R4,3)="E06","UA",IF(LEFT(R4,3)="E07","NMD",IF(LEFT(R4,3)="E08","MD",IF(LEFT(R4,3)="E09","LONB"))))))))))</f>
        <v>NMD</v>
      </c>
      <c r="T4" s="6" t="str">
        <f>IF([1]source_data!G6="","",IF([1]source_data!N6="","",[1]source_data!N6))</f>
        <v>Hardship Grant</v>
      </c>
      <c r="U4" s="10">
        <f>IF([1]source_data!G6="","",[1]tailored_settings!$B$8)</f>
        <v>45614</v>
      </c>
      <c r="V4" s="6" t="str">
        <f>IF([1]source_data!G6="","",[1]tailored_settings!$B$9)</f>
        <v>http://www.longleigh.org/</v>
      </c>
      <c r="W4" s="8">
        <f>IF([1]source_data!G6="","",IF([1]source_data!O6="","",[1]source_data!O6))</f>
        <v>45117</v>
      </c>
      <c r="X4" s="8">
        <f>IF([1]source_data!G6="","",IF([1]source_data!P6="","",[1]source_data!P6))</f>
        <v>45362</v>
      </c>
      <c r="Y4" s="6" t="str">
        <f>IF([1]source_data!G6="","",IF([1]source_data!Q6="","",[1]source_data!Q6))</f>
        <v/>
      </c>
      <c r="Z4" s="11" t="str">
        <f>IF([1]source_data!G6="","",IF([1]source_data!I6="","",[1]tailored_settings!$B$10))</f>
        <v>Primary grant reason</v>
      </c>
      <c r="AA4" s="11" t="str">
        <f>IF([1]source_data!G6="","",IF([1]source_data!I6="","",[1]source_data!I6))</f>
        <v>2. Customer receiving medication and/or therapy for a mental health condition or substance addiction</v>
      </c>
      <c r="AB4" s="11" t="str">
        <f>IF([1]source_data!G6="","",IF([1]source_data!J6="","",[1]tailored_settings!$B$11))</f>
        <v/>
      </c>
      <c r="AC4" s="11" t="str">
        <f>IF([1]source_data!G6="","",IF([1]source_data!J6="","",[1]source_data!J6))</f>
        <v/>
      </c>
      <c r="AD4" s="11" t="str">
        <f>IF([1]source_data!G6="","",IF([1]source_data!K6="","",[1]tailored_settings!$B$12))</f>
        <v>Grant purpose</v>
      </c>
      <c r="AE4" s="11" t="str">
        <f>IF([1]source_data!G6="","",IF([1]source_data!K6="","",[1]source_data!K6))</f>
        <v>Utility Vouchers</v>
      </c>
      <c r="AF4" s="11" t="str">
        <f>IF([1]source_data!G6="","",IF([1]source_data!L6="","",[1]tailored_settings!$B$13))</f>
        <v>Grant purpose</v>
      </c>
      <c r="AG4" s="11" t="str">
        <f>IF([1]source_data!G6="","",IF([1]source_data!L6="","",[1]source_data!L6))</f>
        <v>Food Vouchers</v>
      </c>
      <c r="AH4" s="11" t="str">
        <f>IF([1]source_data!G6="","",IF([1]source_data!M6="","",[1]tailored_settings!$B$14))</f>
        <v/>
      </c>
      <c r="AI4" s="11" t="str">
        <f>IF([1]source_data!G6="","",IF([1]source_data!M6="","",[1]source_data!M6))</f>
        <v/>
      </c>
    </row>
    <row r="5" spans="1:35" x14ac:dyDescent="0.2">
      <c r="A5" s="6" t="str">
        <f>IF([1]source_data!G7="","",IF(AND([1]source_data!C7&lt;&gt;"",[1]tailored_settings!$B$15="Publish"),CONCATENATE([1]tailored_settings!$B$2&amp;[1]source_data!C7),IF(AND([1]source_data!C7&lt;&gt;"",[1]tailored_settings!$B$15="Do not publish"),CONCATENATE([1]tailored_settings!$B$2&amp;TEXT(ROW(A5)-1,"0000")&amp;"_"&amp;TEXT(F5,"yyyy-mm")),CONCATENATE([1]tailored_settings!$B$2&amp;TEXT(ROW(A5)-1,"0000")&amp;"_"&amp;TEXT(F5,"yyyy-mm")))))</f>
        <v>360G-Longleigh-0004_2023-07</v>
      </c>
      <c r="B5" s="6" t="str">
        <f>IF([1]source_data!G7="","",IF([1]source_data!E7&lt;&gt;"",[1]source_data!E7,CONCATENATE("Grant to "&amp;G5)))</f>
        <v>Grant to Individual Recipient</v>
      </c>
      <c r="C5" s="6" t="str">
        <f>IF([1]source_data!G7="","",IF([1]source_data!F7="","",[1]source_data!F7))</f>
        <v>Helping to alleviate financial hardship</v>
      </c>
      <c r="D5" s="7">
        <f>IF([1]source_data!G7="","",IF([1]source_data!G7="","",[1]source_data!G7))</f>
        <v>1000</v>
      </c>
      <c r="E5" s="6" t="str">
        <f>IF([1]source_data!G7="","",[1]tailored_settings!$B$3)</f>
        <v>GBP</v>
      </c>
      <c r="F5" s="8">
        <f>IF([1]source_data!G7="","",IF([1]source_data!H7="","",[1]source_data!H7))</f>
        <v>45110</v>
      </c>
      <c r="G5" s="6" t="str">
        <f>IF([1]source_data!G7="","",[1]tailored_settings!$B$5)</f>
        <v>Individual Recipient</v>
      </c>
      <c r="H5" s="6" t="str">
        <f>IF([1]source_data!G7="","",IF(AND([1]source_data!A7&lt;&gt;"",[1]tailored_settings!$B$16="Publish"),CONCATENATE([1]tailored_settings!$B$2&amp;[1]source_data!A7),IF(AND([1]source_data!A7&lt;&gt;"",[1]tailored_settings!$B$16="Do not publish"),CONCATENATE([1]tailored_settings!$B$4&amp;TEXT(ROW(A5)-1,"0000")&amp;"_"&amp;TEXT(F5,"yyyy-mm")),CONCATENATE([1]tailored_settings!$B$4&amp;TEXT(ROW(A5)-1,"0000")&amp;"_"&amp;TEXT(F5,"yyyy-mm")))))</f>
        <v>360G-Longleigh-IND-0004_2023-07</v>
      </c>
      <c r="I5" s="6" t="str">
        <f>IF([1]source_data!G7="","",[1]tailored_settings!$B$7)</f>
        <v>Longleigh Foundation</v>
      </c>
      <c r="J5" s="6" t="str">
        <f>IF([1]source_data!G7="","",[1]tailored_settings!$B$6)</f>
        <v>GB-CHC-1169016</v>
      </c>
      <c r="K5" s="6" t="str">
        <f>IF([1]source_data!G7="","",IF([1]source_data!I7="","",VLOOKUP([1]source_data!I7,[1]codelist_mapping!A:C,3,FALSE)))</f>
        <v>GTIR080</v>
      </c>
      <c r="L5" s="6" t="str">
        <f>IF([1]source_data!G7="","",IF([1]source_data!J7="","",VLOOKUP([1]source_data!J7,[1]codelist_mapping!A:C,3,FALSE)))</f>
        <v/>
      </c>
      <c r="M5" s="6" t="str">
        <f>IF([1]source_data!G7="","",IF([1]source_data!K7="","",IF([1]source_data!M7&lt;&gt;"",CONCATENATE(VLOOKUP([1]source_data!K7,[1]codelist_mapping!F:H,3,FALSE)&amp;";"&amp;VLOOKUP([1]source_data!L7,[1]codelist_mapping!F:H,3,FALSE)&amp;";"&amp;VLOOKUP([1]source_data!M7,[1]codelist_mapping!F:H,3,FALSE)),IF([1]source_data!L7&lt;&gt;"",CONCATENATE(VLOOKUP([1]source_data!K7,[1]codelist_mapping!F:H,3,FALSE)&amp;";"&amp;VLOOKUP([1]source_data!L7,[1]codelist_mapping!F:H,3,FALSE)),IF([1]source_data!K7&lt;&gt;"",CONCATENATE(VLOOKUP([1]source_data!K7,[1]codelist_mapping!F:H,3,FALSE)))))))</f>
        <v>GTIP020</v>
      </c>
      <c r="N5" s="9" t="str">
        <f>IF([1]source_data!G7="","",IF([1]source_data!D7="","",VLOOKUP([1]source_data!D7,[1]geo_data!A:I,9,FALSE)))</f>
        <v>Shefford</v>
      </c>
      <c r="O5" s="9" t="str">
        <f>IF([1]source_data!G7="","",IF([1]source_data!D7="","",VLOOKUP([1]source_data!D7,[1]geo_data!A:I,8,FALSE)))</f>
        <v>E05014421</v>
      </c>
      <c r="P5" s="9" t="str">
        <f>IF([1]source_data!G7="","",IF(LEFT(O5,3)="E05","WD",IF(LEFT(O5,3)="S13","WD",IF(LEFT(O5,3)="W05","WD",IF(LEFT(O5,3)="W06","UA",IF(LEFT(O5,3)="S12","CA",IF(LEFT(O5,3)="E06","UA",IF(LEFT(O5,3)="E07","NMD",IF(LEFT(O5,3)="E08","MD",IF(LEFT(O5,3)="E09","LONB"))))))))))</f>
        <v>WD</v>
      </c>
      <c r="Q5" s="9" t="str">
        <f>IF([1]source_data!G7="","",IF([1]source_data!D7="","",VLOOKUP([1]source_data!D7,[1]geo_data!A:I,7,FALSE)))</f>
        <v>Central Bedfordshire</v>
      </c>
      <c r="R5" s="9" t="str">
        <f>IF([1]source_data!G7="","",IF([1]source_data!D7="","",VLOOKUP([1]source_data!D7,[1]geo_data!A:I,6,FALSE)))</f>
        <v>E06000056</v>
      </c>
      <c r="S5" s="9" t="str">
        <f>IF([1]source_data!G7="","",IF(LEFT(R5,3)="E05","WD",IF(LEFT(R5,3)="S13","WD",IF(LEFT(R5,3)="W05","WD",IF(LEFT(R5,3)="W06","UA",IF(LEFT(R5,3)="S12","CA",IF(LEFT(R5,3)="E06","UA",IF(LEFT(R5,3)="E07","NMD",IF(LEFT(R5,3)="E08","MD",IF(LEFT(R5,3)="E09","LONB"))))))))))</f>
        <v>UA</v>
      </c>
      <c r="T5" s="6" t="str">
        <f>IF([1]source_data!G7="","",IF([1]source_data!N7="","",[1]source_data!N7))</f>
        <v>Hardship Grant</v>
      </c>
      <c r="U5" s="10">
        <f>IF([1]source_data!G7="","",[1]tailored_settings!$B$8)</f>
        <v>45614</v>
      </c>
      <c r="V5" s="6" t="str">
        <f>IF([1]source_data!G7="","",[1]tailored_settings!$B$9)</f>
        <v>http://www.longleigh.org/</v>
      </c>
      <c r="W5" s="8">
        <f>IF([1]source_data!G7="","",IF([1]source_data!O7="","",[1]source_data!O7))</f>
        <v>45110</v>
      </c>
      <c r="X5" s="8">
        <f>IF([1]source_data!G7="","",IF([1]source_data!P7="","",[1]source_data!P7))</f>
        <v>45269</v>
      </c>
      <c r="Y5" s="6" t="str">
        <f>IF([1]source_data!G7="","",IF([1]source_data!Q7="","",[1]source_data!Q7))</f>
        <v/>
      </c>
      <c r="Z5" s="11" t="str">
        <f>IF([1]source_data!G7="","",IF([1]source_data!I7="","",[1]tailored_settings!$B$10))</f>
        <v>Primary grant reason</v>
      </c>
      <c r="AA5" s="11" t="str">
        <f>IF([1]source_data!G7="","",IF([1]source_data!I7="","",[1]source_data!I7))</f>
        <v>3  Customer/family moving from homelessness/supported living into independent living</v>
      </c>
      <c r="AB5" s="11" t="str">
        <f>IF([1]source_data!G7="","",IF([1]source_data!J7="","",[1]tailored_settings!$B$11))</f>
        <v/>
      </c>
      <c r="AC5" s="11" t="str">
        <f>IF([1]source_data!G7="","",IF([1]source_data!J7="","",[1]source_data!J7))</f>
        <v/>
      </c>
      <c r="AD5" s="11" t="str">
        <f>IF([1]source_data!G7="","",IF([1]source_data!K7="","",[1]tailored_settings!$B$12))</f>
        <v>Grant purpose</v>
      </c>
      <c r="AE5" s="11" t="str">
        <f>IF([1]source_data!G7="","",IF([1]source_data!K7="","",[1]source_data!K7))</f>
        <v xml:space="preserve">Furniture </v>
      </c>
      <c r="AF5" s="11" t="str">
        <f>IF([1]source_data!G7="","",IF([1]source_data!L7="","",[1]tailored_settings!$B$13))</f>
        <v/>
      </c>
      <c r="AG5" s="11" t="str">
        <f>IF([1]source_data!G7="","",IF([1]source_data!L7="","",[1]source_data!L7))</f>
        <v/>
      </c>
      <c r="AH5" s="11" t="str">
        <f>IF([1]source_data!G7="","",IF([1]source_data!M7="","",[1]tailored_settings!$B$14))</f>
        <v/>
      </c>
      <c r="AI5" s="11" t="str">
        <f>IF([1]source_data!G7="","",IF([1]source_data!M7="","",[1]source_data!M7))</f>
        <v/>
      </c>
    </row>
    <row r="6" spans="1:35" x14ac:dyDescent="0.2">
      <c r="A6" s="6" t="str">
        <f>IF([1]source_data!G8="","",IF(AND([1]source_data!C8&lt;&gt;"",[1]tailored_settings!$B$15="Publish"),CONCATENATE([1]tailored_settings!$B$2&amp;[1]source_data!C8),IF(AND([1]source_data!C8&lt;&gt;"",[1]tailored_settings!$B$15="Do not publish"),CONCATENATE([1]tailored_settings!$B$2&amp;TEXT(ROW(A6)-1,"0000")&amp;"_"&amp;TEXT(F6,"yyyy-mm")),CONCATENATE([1]tailored_settings!$B$2&amp;TEXT(ROW(A6)-1,"0000")&amp;"_"&amp;TEXT(F6,"yyyy-mm")))))</f>
        <v>360G-Longleigh-0005_2023-07</v>
      </c>
      <c r="B6" s="6" t="str">
        <f>IF([1]source_data!G8="","",IF([1]source_data!E8&lt;&gt;"",[1]source_data!E8,CONCATENATE("Grant to "&amp;G6)))</f>
        <v>Grant to Individual Recipient</v>
      </c>
      <c r="C6" s="6" t="str">
        <f>IF([1]source_data!G8="","",IF([1]source_data!F8="","",[1]source_data!F8))</f>
        <v>Helping to alleviate financial hardship</v>
      </c>
      <c r="D6" s="7">
        <f>IF([1]source_data!G8="","",IF([1]source_data!G8="","",[1]source_data!G8))</f>
        <v>1039</v>
      </c>
      <c r="E6" s="6" t="str">
        <f>IF([1]source_data!G8="","",[1]tailored_settings!$B$3)</f>
        <v>GBP</v>
      </c>
      <c r="F6" s="8">
        <f>IF([1]source_data!G8="","",IF([1]source_data!H8="","",[1]source_data!H8))</f>
        <v>45112</v>
      </c>
      <c r="G6" s="6" t="str">
        <f>IF([1]source_data!G8="","",[1]tailored_settings!$B$5)</f>
        <v>Individual Recipient</v>
      </c>
      <c r="H6" s="6" t="str">
        <f>IF([1]source_data!G8="","",IF(AND([1]source_data!A8&lt;&gt;"",[1]tailored_settings!$B$16="Publish"),CONCATENATE([1]tailored_settings!$B$2&amp;[1]source_data!A8),IF(AND([1]source_data!A8&lt;&gt;"",[1]tailored_settings!$B$16="Do not publish"),CONCATENATE([1]tailored_settings!$B$4&amp;TEXT(ROW(A6)-1,"0000")&amp;"_"&amp;TEXT(F6,"yyyy-mm")),CONCATENATE([1]tailored_settings!$B$4&amp;TEXT(ROW(A6)-1,"0000")&amp;"_"&amp;TEXT(F6,"yyyy-mm")))))</f>
        <v>360G-Longleigh-IND-0005_2023-07</v>
      </c>
      <c r="I6" s="6" t="str">
        <f>IF([1]source_data!G8="","",[1]tailored_settings!$B$7)</f>
        <v>Longleigh Foundation</v>
      </c>
      <c r="J6" s="6" t="str">
        <f>IF([1]source_data!G8="","",[1]tailored_settings!$B$6)</f>
        <v>GB-CHC-1169016</v>
      </c>
      <c r="K6" s="6" t="str">
        <f>IF([1]source_data!G8="","",IF([1]source_data!I8="","",VLOOKUP([1]source_data!I8,[1]codelist_mapping!A:C,3,FALSE)))</f>
        <v>GTIR040</v>
      </c>
      <c r="L6" s="6" t="str">
        <f>IF([1]source_data!G8="","",IF([1]source_data!J8="","",VLOOKUP([1]source_data!J8,[1]codelist_mapping!A:C,3,FALSE)))</f>
        <v>GTIR040</v>
      </c>
      <c r="M6" s="6" t="str">
        <f>IF([1]source_data!G8="","",IF([1]source_data!K8="","",IF([1]source_data!M8&lt;&gt;"",CONCATENATE(VLOOKUP([1]source_data!K8,[1]codelist_mapping!F:H,3,FALSE)&amp;";"&amp;VLOOKUP([1]source_data!L8,[1]codelist_mapping!F:H,3,FALSE)&amp;";"&amp;VLOOKUP([1]source_data!M8,[1]codelist_mapping!F:H,3,FALSE)),IF([1]source_data!L8&lt;&gt;"",CONCATENATE(VLOOKUP([1]source_data!K8,[1]codelist_mapping!F:H,3,FALSE)&amp;";"&amp;VLOOKUP([1]source_data!L8,[1]codelist_mapping!F:H,3,FALSE)),IF([1]source_data!K8&lt;&gt;"",CONCATENATE(VLOOKUP([1]source_data!K8,[1]codelist_mapping!F:H,3,FALSE)))))))</f>
        <v>GTIP060;GTIP100;GTIP050</v>
      </c>
      <c r="N6" s="9" t="str">
        <f>IF([1]source_data!G8="","",IF([1]source_data!D8="","",VLOOKUP([1]source_data!D8,[1]geo_data!A:I,9,FALSE)))</f>
        <v>Weddington</v>
      </c>
      <c r="O6" s="9" t="str">
        <f>IF([1]source_data!G8="","",IF([1]source_data!D8="","",VLOOKUP([1]source_data!D8,[1]geo_data!A:I,8,FALSE)))</f>
        <v>E05007488</v>
      </c>
      <c r="P6" s="9" t="str">
        <f>IF([1]source_data!G8="","",IF(LEFT(O6,3)="E05","WD",IF(LEFT(O6,3)="S13","WD",IF(LEFT(O6,3)="W05","WD",IF(LEFT(O6,3)="W06","UA",IF(LEFT(O6,3)="S12","CA",IF(LEFT(O6,3)="E06","UA",IF(LEFT(O6,3)="E07","NMD",IF(LEFT(O6,3)="E08","MD",IF(LEFT(O6,3)="E09","LONB"))))))))))</f>
        <v>WD</v>
      </c>
      <c r="Q6" s="9" t="str">
        <f>IF([1]source_data!G8="","",IF([1]source_data!D8="","",VLOOKUP([1]source_data!D8,[1]geo_data!A:I,7,FALSE)))</f>
        <v>Nuneaton and Bedworth</v>
      </c>
      <c r="R6" s="9" t="str">
        <f>IF([1]source_data!G8="","",IF([1]source_data!D8="","",VLOOKUP([1]source_data!D8,[1]geo_data!A:I,6,FALSE)))</f>
        <v>E07000219</v>
      </c>
      <c r="S6" s="9" t="str">
        <f>IF([1]source_data!G8="","",IF(LEFT(R6,3)="E05","WD",IF(LEFT(R6,3)="S13","WD",IF(LEFT(R6,3)="W05","WD",IF(LEFT(R6,3)="W06","UA",IF(LEFT(R6,3)="S12","CA",IF(LEFT(R6,3)="E06","UA",IF(LEFT(R6,3)="E07","NMD",IF(LEFT(R6,3)="E08","MD",IF(LEFT(R6,3)="E09","LONB"))))))))))</f>
        <v>NMD</v>
      </c>
      <c r="T6" s="6" t="str">
        <f>IF([1]source_data!G8="","",IF([1]source_data!N8="","",[1]source_data!N8))</f>
        <v>Hardship Grant</v>
      </c>
      <c r="U6" s="10">
        <f>IF([1]source_data!G8="","",[1]tailored_settings!$B$8)</f>
        <v>45614</v>
      </c>
      <c r="V6" s="6" t="str">
        <f>IF([1]source_data!G8="","",[1]tailored_settings!$B$9)</f>
        <v>http://www.longleigh.org/</v>
      </c>
      <c r="W6" s="8">
        <f>IF([1]source_data!G8="","",IF([1]source_data!O8="","",[1]source_data!O8))</f>
        <v>45112</v>
      </c>
      <c r="X6" s="8">
        <f>IF([1]source_data!G8="","",IF([1]source_data!P8="","",[1]source_data!P8))</f>
        <v>45282</v>
      </c>
      <c r="Y6" s="6" t="str">
        <f>IF([1]source_data!G8="","",IF([1]source_data!Q8="","",[1]source_data!Q8))</f>
        <v/>
      </c>
      <c r="Z6" s="11" t="str">
        <f>IF([1]source_data!G8="","",IF([1]source_data!I8="","",[1]tailored_settings!$B$10))</f>
        <v>Primary grant reason</v>
      </c>
      <c r="AA6" s="11" t="str">
        <f>IF([1]source_data!G8="","",IF([1]source_data!I8="","",[1]source_data!I8))</f>
        <v>2. Customer receiving medication and/or therapy for a mental health condition or substance addiction</v>
      </c>
      <c r="AB6" s="11" t="str">
        <f>IF([1]source_data!G8="","",IF([1]source_data!J8="","",[1]tailored_settings!$B$11))</f>
        <v>Secondary grant reason</v>
      </c>
      <c r="AC6" s="11" t="str">
        <f>IF([1]source_data!G8="","",IF([1]source_data!J8="","",[1]source_data!J8))</f>
        <v>6a. Customer/family under the care of Social Services (Adult or Children’s) - MH</v>
      </c>
      <c r="AD6" s="11" t="str">
        <f>IF([1]source_data!G8="","",IF([1]source_data!K8="","",[1]tailored_settings!$B$12))</f>
        <v>Grant purpose</v>
      </c>
      <c r="AE6" s="11" t="str">
        <f>IF([1]source_data!G8="","",IF([1]source_data!K8="","",[1]source_data!K8))</f>
        <v>Voucher for small household items</v>
      </c>
      <c r="AF6" s="11" t="str">
        <f>IF([1]source_data!G8="","",IF([1]source_data!L8="","",[1]tailored_settings!$B$13))</f>
        <v>Grant purpose</v>
      </c>
      <c r="AG6" s="11" t="str">
        <f>IF([1]source_data!G8="","",IF([1]source_data!L8="","",[1]source_data!L8))</f>
        <v>Travel costs</v>
      </c>
      <c r="AH6" s="11" t="str">
        <f>IF([1]source_data!G8="","",IF([1]source_data!M8="","",[1]tailored_settings!$B$14))</f>
        <v>Grant purpose</v>
      </c>
      <c r="AI6" s="11" t="str">
        <f>IF([1]source_data!G8="","",IF([1]source_data!M8="","",[1]source_data!M8))</f>
        <v>Utility Vouchers</v>
      </c>
    </row>
    <row r="7" spans="1:35" x14ac:dyDescent="0.2">
      <c r="A7" s="6" t="str">
        <f>IF([1]source_data!G9="","",IF(AND([1]source_data!C9&lt;&gt;"",[1]tailored_settings!$B$15="Publish"),CONCATENATE([1]tailored_settings!$B$2&amp;[1]source_data!C9),IF(AND([1]source_data!C9&lt;&gt;"",[1]tailored_settings!$B$15="Do not publish"),CONCATENATE([1]tailored_settings!$B$2&amp;TEXT(ROW(A7)-1,"0000")&amp;"_"&amp;TEXT(F7,"yyyy-mm")),CONCATENATE([1]tailored_settings!$B$2&amp;TEXT(ROW(A7)-1,"0000")&amp;"_"&amp;TEXT(F7,"yyyy-mm")))))</f>
        <v>360G-Longleigh-0006_2023-07</v>
      </c>
      <c r="B7" s="6" t="str">
        <f>IF([1]source_data!G9="","",IF([1]source_data!E9&lt;&gt;"",[1]source_data!E9,CONCATENATE("Grant to "&amp;G7)))</f>
        <v>Grant to Individual Recipient</v>
      </c>
      <c r="C7" s="6" t="str">
        <f>IF([1]source_data!G9="","",IF([1]source_data!F9="","",[1]source_data!F9))</f>
        <v>Helping to alleviate financial hardship</v>
      </c>
      <c r="D7" s="7">
        <f>IF([1]source_data!G9="","",IF([1]source_data!G9="","",[1]source_data!G9))</f>
        <v>875.11</v>
      </c>
      <c r="E7" s="6" t="str">
        <f>IF([1]source_data!G9="","",[1]tailored_settings!$B$3)</f>
        <v>GBP</v>
      </c>
      <c r="F7" s="8">
        <f>IF([1]source_data!G9="","",IF([1]source_data!H9="","",[1]source_data!H9))</f>
        <v>45117</v>
      </c>
      <c r="G7" s="6" t="str">
        <f>IF([1]source_data!G9="","",[1]tailored_settings!$B$5)</f>
        <v>Individual Recipient</v>
      </c>
      <c r="H7" s="6" t="str">
        <f>IF([1]source_data!G9="","",IF(AND([1]source_data!A9&lt;&gt;"",[1]tailored_settings!$B$16="Publish"),CONCATENATE([1]tailored_settings!$B$2&amp;[1]source_data!A9),IF(AND([1]source_data!A9&lt;&gt;"",[1]tailored_settings!$B$16="Do not publish"),CONCATENATE([1]tailored_settings!$B$4&amp;TEXT(ROW(A7)-1,"0000")&amp;"_"&amp;TEXT(F7,"yyyy-mm")),CONCATENATE([1]tailored_settings!$B$4&amp;TEXT(ROW(A7)-1,"0000")&amp;"_"&amp;TEXT(F7,"yyyy-mm")))))</f>
        <v>360G-Longleigh-IND-0006_2023-07</v>
      </c>
      <c r="I7" s="6" t="str">
        <f>IF([1]source_data!G9="","",[1]tailored_settings!$B$7)</f>
        <v>Longleigh Foundation</v>
      </c>
      <c r="J7" s="6" t="str">
        <f>IF([1]source_data!G9="","",[1]tailored_settings!$B$6)</f>
        <v>GB-CHC-1169016</v>
      </c>
      <c r="K7" s="6" t="str">
        <f>IF([1]source_data!G9="","",IF([1]source_data!I9="","",VLOOKUP([1]source_data!I9,[1]codelist_mapping!A:C,3,FALSE)))</f>
        <v>GTIR040</v>
      </c>
      <c r="L7" s="6" t="str">
        <f>IF([1]source_data!G9="","",IF([1]source_data!J9="","",VLOOKUP([1]source_data!J9,[1]codelist_mapping!A:C,3,FALSE)))</f>
        <v/>
      </c>
      <c r="M7" s="6" t="str">
        <f>IF([1]source_data!G9="","",IF([1]source_data!K9="","",IF([1]source_data!M9&lt;&gt;"",CONCATENATE(VLOOKUP([1]source_data!K9,[1]codelist_mapping!F:H,3,FALSE)&amp;";"&amp;VLOOKUP([1]source_data!L9,[1]codelist_mapping!F:H,3,FALSE)&amp;";"&amp;VLOOKUP([1]source_data!M9,[1]codelist_mapping!F:H,3,FALSE)),IF([1]source_data!L9&lt;&gt;"",CONCATENATE(VLOOKUP([1]source_data!K9,[1]codelist_mapping!F:H,3,FALSE)&amp;";"&amp;VLOOKUP([1]source_data!L9,[1]codelist_mapping!F:H,3,FALSE)),IF([1]source_data!K9&lt;&gt;"",CONCATENATE(VLOOKUP([1]source_data!K9,[1]codelist_mapping!F:H,3,FALSE)))))))</f>
        <v>GTIP070;GTIP050;GTIP020</v>
      </c>
      <c r="N7" s="9" t="str">
        <f>IF([1]source_data!G9="","",IF([1]source_data!D9="","",VLOOKUP([1]source_data!D9,[1]geo_data!A:I,9,FALSE)))</f>
        <v>Leighton-Linslade West</v>
      </c>
      <c r="O7" s="9" t="str">
        <f>IF([1]source_data!G9="","",IF([1]source_data!D9="","",VLOOKUP([1]source_data!D9,[1]geo_data!A:I,8,FALSE)))</f>
        <v>E05014416</v>
      </c>
      <c r="P7" s="9" t="str">
        <f>IF([1]source_data!G9="","",IF(LEFT(O7,3)="E05","WD",IF(LEFT(O7,3)="S13","WD",IF(LEFT(O7,3)="W05","WD",IF(LEFT(O7,3)="W06","UA",IF(LEFT(O7,3)="S12","CA",IF(LEFT(O7,3)="E06","UA",IF(LEFT(O7,3)="E07","NMD",IF(LEFT(O7,3)="E08","MD",IF(LEFT(O7,3)="E09","LONB"))))))))))</f>
        <v>WD</v>
      </c>
      <c r="Q7" s="9" t="str">
        <f>IF([1]source_data!G9="","",IF([1]source_data!D9="","",VLOOKUP([1]source_data!D9,[1]geo_data!A:I,7,FALSE)))</f>
        <v>Central Bedfordshire</v>
      </c>
      <c r="R7" s="9" t="str">
        <f>IF([1]source_data!G9="","",IF([1]source_data!D9="","",VLOOKUP([1]source_data!D9,[1]geo_data!A:I,6,FALSE)))</f>
        <v>E06000056</v>
      </c>
      <c r="S7" s="9" t="str">
        <f>IF([1]source_data!G9="","",IF(LEFT(R7,3)="E05","WD",IF(LEFT(R7,3)="S13","WD",IF(LEFT(R7,3)="W05","WD",IF(LEFT(R7,3)="W06","UA",IF(LEFT(R7,3)="S12","CA",IF(LEFT(R7,3)="E06","UA",IF(LEFT(R7,3)="E07","NMD",IF(LEFT(R7,3)="E08","MD",IF(LEFT(R7,3)="E09","LONB"))))))))))</f>
        <v>UA</v>
      </c>
      <c r="T7" s="6" t="str">
        <f>IF([1]source_data!G9="","",IF([1]source_data!N9="","",[1]source_data!N9))</f>
        <v>Hardship Grant</v>
      </c>
      <c r="U7" s="10">
        <f>IF([1]source_data!G9="","",[1]tailored_settings!$B$8)</f>
        <v>45614</v>
      </c>
      <c r="V7" s="6" t="str">
        <f>IF([1]source_data!G9="","",[1]tailored_settings!$B$9)</f>
        <v>http://www.longleigh.org/</v>
      </c>
      <c r="W7" s="8">
        <f>IF([1]source_data!G9="","",IF([1]source_data!O9="","",[1]source_data!O9))</f>
        <v>45117</v>
      </c>
      <c r="X7" s="8">
        <f>IF([1]source_data!G9="","",IF([1]source_data!P9="","",[1]source_data!P9))</f>
        <v>45268</v>
      </c>
      <c r="Y7" s="6" t="str">
        <f>IF([1]source_data!G9="","",IF([1]source_data!Q9="","",[1]source_data!Q9))</f>
        <v/>
      </c>
      <c r="Z7" s="11" t="str">
        <f>IF([1]source_data!G9="","",IF([1]source_data!I9="","",[1]tailored_settings!$B$10))</f>
        <v>Primary grant reason</v>
      </c>
      <c r="AA7" s="11" t="str">
        <f>IF([1]source_data!G9="","",IF([1]source_data!I9="","",[1]source_data!I9))</f>
        <v>2. Customer receiving medication and/or therapy for a mental health condition or substance addiction</v>
      </c>
      <c r="AB7" s="11" t="str">
        <f>IF([1]source_data!G9="","",IF([1]source_data!J9="","",[1]tailored_settings!$B$11))</f>
        <v/>
      </c>
      <c r="AC7" s="11" t="str">
        <f>IF([1]source_data!G9="","",IF([1]source_data!J9="","",[1]source_data!J9))</f>
        <v/>
      </c>
      <c r="AD7" s="11" t="str">
        <f>IF([1]source_data!G9="","",IF([1]source_data!K9="","",[1]tailored_settings!$B$12))</f>
        <v>Grant purpose</v>
      </c>
      <c r="AE7" s="11" t="str">
        <f>IF([1]source_data!G9="","",IF([1]source_data!K9="","",[1]source_data!K9))</f>
        <v>Food Vouchers</v>
      </c>
      <c r="AF7" s="11" t="str">
        <f>IF([1]source_data!G9="","",IF([1]source_data!L9="","",[1]tailored_settings!$B$13))</f>
        <v>Grant purpose</v>
      </c>
      <c r="AG7" s="11" t="str">
        <f>IF([1]source_data!G9="","",IF([1]source_data!L9="","",[1]source_data!L9))</f>
        <v>Utility Vouchers</v>
      </c>
      <c r="AH7" s="11" t="str">
        <f>IF([1]source_data!G9="","",IF([1]source_data!M9="","",[1]tailored_settings!$B$14))</f>
        <v>Grant purpose</v>
      </c>
      <c r="AI7" s="11" t="str">
        <f>IF([1]source_data!G9="","",IF([1]source_data!M9="","",[1]source_data!M9))</f>
        <v>Appliances</v>
      </c>
    </row>
    <row r="8" spans="1:35" x14ac:dyDescent="0.2">
      <c r="A8" s="6" t="str">
        <f>IF([1]source_data!G10="","",IF(AND([1]source_data!C10&lt;&gt;"",[1]tailored_settings!$B$15="Publish"),CONCATENATE([1]tailored_settings!$B$2&amp;[1]source_data!C10),IF(AND([1]source_data!C10&lt;&gt;"",[1]tailored_settings!$B$15="Do not publish"),CONCATENATE([1]tailored_settings!$B$2&amp;TEXT(ROW(A8)-1,"0000")&amp;"_"&amp;TEXT(F8,"yyyy-mm")),CONCATENATE([1]tailored_settings!$B$2&amp;TEXT(ROW(A8)-1,"0000")&amp;"_"&amp;TEXT(F8,"yyyy-mm")))))</f>
        <v>360G-Longleigh-0007_2023-07</v>
      </c>
      <c r="B8" s="6" t="str">
        <f>IF([1]source_data!G10="","",IF([1]source_data!E10&lt;&gt;"",[1]source_data!E10,CONCATENATE("Grant to "&amp;G8)))</f>
        <v>Grant to Individual Recipient</v>
      </c>
      <c r="C8" s="6" t="str">
        <f>IF([1]source_data!G10="","",IF([1]source_data!F10="","",[1]source_data!F10))</f>
        <v>Helping to alleviate financial hardship</v>
      </c>
      <c r="D8" s="7">
        <f>IF([1]source_data!G10="","",IF([1]source_data!G10="","",[1]source_data!G10))</f>
        <v>840</v>
      </c>
      <c r="E8" s="6" t="str">
        <f>IF([1]source_data!G10="","",[1]tailored_settings!$B$3)</f>
        <v>GBP</v>
      </c>
      <c r="F8" s="8">
        <f>IF([1]source_data!G10="","",IF([1]source_data!H10="","",[1]source_data!H10))</f>
        <v>45121</v>
      </c>
      <c r="G8" s="6" t="str">
        <f>IF([1]source_data!G10="","",[1]tailored_settings!$B$5)</f>
        <v>Individual Recipient</v>
      </c>
      <c r="H8" s="6" t="str">
        <f>IF([1]source_data!G10="","",IF(AND([1]source_data!A10&lt;&gt;"",[1]tailored_settings!$B$16="Publish"),CONCATENATE([1]tailored_settings!$B$2&amp;[1]source_data!A10),IF(AND([1]source_data!A10&lt;&gt;"",[1]tailored_settings!$B$16="Do not publish"),CONCATENATE([1]tailored_settings!$B$4&amp;TEXT(ROW(A8)-1,"0000")&amp;"_"&amp;TEXT(F8,"yyyy-mm")),CONCATENATE([1]tailored_settings!$B$4&amp;TEXT(ROW(A8)-1,"0000")&amp;"_"&amp;TEXT(F8,"yyyy-mm")))))</f>
        <v>360G-Longleigh-IND-0007_2023-07</v>
      </c>
      <c r="I8" s="6" t="str">
        <f>IF([1]source_data!G10="","",[1]tailored_settings!$B$7)</f>
        <v>Longleigh Foundation</v>
      </c>
      <c r="J8" s="6" t="str">
        <f>IF([1]source_data!G10="","",[1]tailored_settings!$B$6)</f>
        <v>GB-CHC-1169016</v>
      </c>
      <c r="K8" s="6" t="str">
        <f>IF([1]source_data!G10="","",IF([1]source_data!I10="","",VLOOKUP([1]source_data!I10,[1]codelist_mapping!A:C,3,FALSE)))</f>
        <v>GTIR040</v>
      </c>
      <c r="L8" s="6" t="str">
        <f>IF([1]source_data!G10="","",IF([1]source_data!J10="","",VLOOKUP([1]source_data!J10,[1]codelist_mapping!A:C,3,FALSE)))</f>
        <v/>
      </c>
      <c r="M8" s="6" t="str">
        <f>IF([1]source_data!G10="","",IF([1]source_data!K10="","",IF([1]source_data!M10&lt;&gt;"",CONCATENATE(VLOOKUP([1]source_data!K10,[1]codelist_mapping!F:H,3,FALSE)&amp;";"&amp;VLOOKUP([1]source_data!L10,[1]codelist_mapping!F:H,3,FALSE)&amp;";"&amp;VLOOKUP([1]source_data!M10,[1]codelist_mapping!F:H,3,FALSE)),IF([1]source_data!L10&lt;&gt;"",CONCATENATE(VLOOKUP([1]source_data!K10,[1]codelist_mapping!F:H,3,FALSE)&amp;";"&amp;VLOOKUP([1]source_data!L10,[1]codelist_mapping!F:H,3,FALSE)),IF([1]source_data!K10&lt;&gt;"",CONCATENATE(VLOOKUP([1]source_data!K10,[1]codelist_mapping!F:H,3,FALSE)))))))</f>
        <v>GTIP020;GTIP060</v>
      </c>
      <c r="N8" s="9" t="str">
        <f>IF([1]source_data!G10="","",IF([1]source_data!D10="","",VLOOKUP([1]source_data!D10,[1]geo_data!A:I,9,FALSE)))</f>
        <v>Fovant &amp; Chalke Valley</v>
      </c>
      <c r="O8" s="9" t="str">
        <f>IF([1]source_data!G10="","",IF([1]source_data!D10="","",VLOOKUP([1]source_data!D10,[1]geo_data!A:I,8,FALSE)))</f>
        <v>E05013435</v>
      </c>
      <c r="P8" s="9" t="str">
        <f>IF([1]source_data!G10="","",IF(LEFT(O8,3)="E05","WD",IF(LEFT(O8,3)="S13","WD",IF(LEFT(O8,3)="W05","WD",IF(LEFT(O8,3)="W06","UA",IF(LEFT(O8,3)="S12","CA",IF(LEFT(O8,3)="E06","UA",IF(LEFT(O8,3)="E07","NMD",IF(LEFT(O8,3)="E08","MD",IF(LEFT(O8,3)="E09","LONB"))))))))))</f>
        <v>WD</v>
      </c>
      <c r="Q8" s="9" t="str">
        <f>IF([1]source_data!G10="","",IF([1]source_data!D10="","",VLOOKUP([1]source_data!D10,[1]geo_data!A:I,7,FALSE)))</f>
        <v>Wiltshire</v>
      </c>
      <c r="R8" s="9" t="str">
        <f>IF([1]source_data!G10="","",IF([1]source_data!D10="","",VLOOKUP([1]source_data!D10,[1]geo_data!A:I,6,FALSE)))</f>
        <v>E06000054</v>
      </c>
      <c r="S8" s="9" t="str">
        <f>IF([1]source_data!G10="","",IF(LEFT(R8,3)="E05","WD",IF(LEFT(R8,3)="S13","WD",IF(LEFT(R8,3)="W05","WD",IF(LEFT(R8,3)="W06","UA",IF(LEFT(R8,3)="S12","CA",IF(LEFT(R8,3)="E06","UA",IF(LEFT(R8,3)="E07","NMD",IF(LEFT(R8,3)="E08","MD",IF(LEFT(R8,3)="E09","LONB"))))))))))</f>
        <v>UA</v>
      </c>
      <c r="T8" s="6" t="str">
        <f>IF([1]source_data!G10="","",IF([1]source_data!N10="","",[1]source_data!N10))</f>
        <v>Hardship Grant</v>
      </c>
      <c r="U8" s="10">
        <f>IF([1]source_data!G10="","",[1]tailored_settings!$B$8)</f>
        <v>45614</v>
      </c>
      <c r="V8" s="6" t="str">
        <f>IF([1]source_data!G10="","",[1]tailored_settings!$B$9)</f>
        <v>http://www.longleigh.org/</v>
      </c>
      <c r="W8" s="8">
        <f>IF([1]source_data!G10="","",IF([1]source_data!O10="","",[1]source_data!O10))</f>
        <v>45121</v>
      </c>
      <c r="X8" s="8">
        <f>IF([1]source_data!G10="","",IF([1]source_data!P10="","",[1]source_data!P10))</f>
        <v>45145</v>
      </c>
      <c r="Y8" s="6" t="str">
        <f>IF([1]source_data!G10="","",IF([1]source_data!Q10="","",[1]source_data!Q10))</f>
        <v/>
      </c>
      <c r="Z8" s="11" t="str">
        <f>IF([1]source_data!G10="","",IF([1]source_data!I10="","",[1]tailored_settings!$B$10))</f>
        <v>Primary grant reason</v>
      </c>
      <c r="AA8" s="11" t="str">
        <f>IF([1]source_data!G10="","",IF([1]source_data!I10="","",[1]source_data!I10))</f>
        <v>2. Customer receiving medication and/or therapy for a mental health condition or substance addiction</v>
      </c>
      <c r="AB8" s="11" t="str">
        <f>IF([1]source_data!G10="","",IF([1]source_data!J10="","",[1]tailored_settings!$B$11))</f>
        <v/>
      </c>
      <c r="AC8" s="11" t="str">
        <f>IF([1]source_data!G10="","",IF([1]source_data!J10="","",[1]source_data!J10))</f>
        <v/>
      </c>
      <c r="AD8" s="11" t="str">
        <f>IF([1]source_data!G10="","",IF([1]source_data!K10="","",[1]tailored_settings!$B$12))</f>
        <v>Grant purpose</v>
      </c>
      <c r="AE8" s="11" t="str">
        <f>IF([1]source_data!G10="","",IF([1]source_data!K10="","",[1]source_data!K10))</f>
        <v xml:space="preserve">Furniture </v>
      </c>
      <c r="AF8" s="11" t="str">
        <f>IF([1]source_data!G10="","",IF([1]source_data!L10="","",[1]tailored_settings!$B$13))</f>
        <v>Grant purpose</v>
      </c>
      <c r="AG8" s="11" t="str">
        <f>IF([1]source_data!G10="","",IF([1]source_data!L10="","",[1]source_data!L10))</f>
        <v>Voucher for small household items</v>
      </c>
      <c r="AH8" s="11" t="str">
        <f>IF([1]source_data!G10="","",IF([1]source_data!M10="","",[1]tailored_settings!$B$14))</f>
        <v/>
      </c>
      <c r="AI8" s="11" t="str">
        <f>IF([1]source_data!G10="","",IF([1]source_data!M10="","",[1]source_data!M10))</f>
        <v/>
      </c>
    </row>
    <row r="9" spans="1:35" x14ac:dyDescent="0.2">
      <c r="A9" s="6" t="str">
        <f>IF([1]source_data!G11="","",IF(AND([1]source_data!C11&lt;&gt;"",[1]tailored_settings!$B$15="Publish"),CONCATENATE([1]tailored_settings!$B$2&amp;[1]source_data!C11),IF(AND([1]source_data!C11&lt;&gt;"",[1]tailored_settings!$B$15="Do not publish"),CONCATENATE([1]tailored_settings!$B$2&amp;TEXT(ROW(A9)-1,"0000")&amp;"_"&amp;TEXT(F9,"yyyy-mm")),CONCATENATE([1]tailored_settings!$B$2&amp;TEXT(ROW(A9)-1,"0000")&amp;"_"&amp;TEXT(F9,"yyyy-mm")))))</f>
        <v>360G-Longleigh-0008_2023-07</v>
      </c>
      <c r="B9" s="6" t="str">
        <f>IF([1]source_data!G11="","",IF([1]source_data!E11&lt;&gt;"",[1]source_data!E11,CONCATENATE("Grant to "&amp;G9)))</f>
        <v>Grant to Individual Recipient</v>
      </c>
      <c r="C9" s="6" t="str">
        <f>IF([1]source_data!G11="","",IF([1]source_data!F11="","",[1]source_data!F11))</f>
        <v>Helping to provide an education or training  opportunity</v>
      </c>
      <c r="D9" s="7">
        <f>IF([1]source_data!G11="","",IF([1]source_data!G11="","",[1]source_data!G11))</f>
        <v>990</v>
      </c>
      <c r="E9" s="6" t="str">
        <f>IF([1]source_data!G11="","",[1]tailored_settings!$B$3)</f>
        <v>GBP</v>
      </c>
      <c r="F9" s="8">
        <f>IF([1]source_data!G11="","",IF([1]source_data!H11="","",[1]source_data!H11))</f>
        <v>45126</v>
      </c>
      <c r="G9" s="6" t="str">
        <f>IF([1]source_data!G11="","",[1]tailored_settings!$B$5)</f>
        <v>Individual Recipient</v>
      </c>
      <c r="H9" s="6" t="str">
        <f>IF([1]source_data!G11="","",IF(AND([1]source_data!A11&lt;&gt;"",[1]tailored_settings!$B$16="Publish"),CONCATENATE([1]tailored_settings!$B$2&amp;[1]source_data!A11),IF(AND([1]source_data!A11&lt;&gt;"",[1]tailored_settings!$B$16="Do not publish"),CONCATENATE([1]tailored_settings!$B$4&amp;TEXT(ROW(A9)-1,"0000")&amp;"_"&amp;TEXT(F9,"yyyy-mm")),CONCATENATE([1]tailored_settings!$B$4&amp;TEXT(ROW(A9)-1,"0000")&amp;"_"&amp;TEXT(F9,"yyyy-mm")))))</f>
        <v>360G-Longleigh-IND-0008_2023-07</v>
      </c>
      <c r="I9" s="6" t="str">
        <f>IF([1]source_data!G11="","",[1]tailored_settings!$B$7)</f>
        <v>Longleigh Foundation</v>
      </c>
      <c r="J9" s="6" t="str">
        <f>IF([1]source_data!G11="","",[1]tailored_settings!$B$6)</f>
        <v>GB-CHC-1169016</v>
      </c>
      <c r="K9" s="6" t="str">
        <f>IF([1]source_data!G11="","",IF([1]source_data!I11="","",VLOOKUP([1]source_data!I11,[1]codelist_mapping!A:C,3,FALSE)))</f>
        <v>GTIR060</v>
      </c>
      <c r="L9" s="6" t="str">
        <f>IF([1]source_data!G11="","",IF([1]source_data!J11="","",VLOOKUP([1]source_data!J11,[1]codelist_mapping!A:C,3,FALSE)))</f>
        <v/>
      </c>
      <c r="M9" s="6" t="str">
        <f>IF([1]source_data!G11="","",IF([1]source_data!K11="","",IF([1]source_data!M11&lt;&gt;"",CONCATENATE(VLOOKUP([1]source_data!K11,[1]codelist_mapping!F:H,3,FALSE)&amp;";"&amp;VLOOKUP([1]source_data!L11,[1]codelist_mapping!F:H,3,FALSE)&amp;";"&amp;VLOOKUP([1]source_data!M11,[1]codelist_mapping!F:H,3,FALSE)),IF([1]source_data!L11&lt;&gt;"",CONCATENATE(VLOOKUP([1]source_data!K11,[1]codelist_mapping!F:H,3,FALSE)&amp;";"&amp;VLOOKUP([1]source_data!L11,[1]codelist_mapping!F:H,3,FALSE)),IF([1]source_data!K11&lt;&gt;"",CONCATENATE(VLOOKUP([1]source_data!K11,[1]codelist_mapping!F:H,3,FALSE)))))))</f>
        <v>GTIP130;GTIP100</v>
      </c>
      <c r="N9" s="9" t="str">
        <f>IF([1]source_data!G11="","",IF([1]source_data!D11="","",VLOOKUP([1]source_data!D11,[1]geo_data!A:I,9,FALSE)))</f>
        <v>West Hill &amp; North Laine</v>
      </c>
      <c r="O9" s="9" t="str">
        <f>IF([1]source_data!G11="","",IF([1]source_data!D11="","",VLOOKUP([1]source_data!D11,[1]geo_data!A:I,8,FALSE)))</f>
        <v>E05015415</v>
      </c>
      <c r="P9" s="9" t="str">
        <f>IF([1]source_data!G11="","",IF(LEFT(O9,3)="E05","WD",IF(LEFT(O9,3)="S13","WD",IF(LEFT(O9,3)="W05","WD",IF(LEFT(O9,3)="W06","UA",IF(LEFT(O9,3)="S12","CA",IF(LEFT(O9,3)="E06","UA",IF(LEFT(O9,3)="E07","NMD",IF(LEFT(O9,3)="E08","MD",IF(LEFT(O9,3)="E09","LONB"))))))))))</f>
        <v>WD</v>
      </c>
      <c r="Q9" s="9" t="str">
        <f>IF([1]source_data!G11="","",IF([1]source_data!D11="","",VLOOKUP([1]source_data!D11,[1]geo_data!A:I,7,FALSE)))</f>
        <v>Brighton and Hove</v>
      </c>
      <c r="R9" s="9" t="str">
        <f>IF([1]source_data!G11="","",IF([1]source_data!D11="","",VLOOKUP([1]source_data!D11,[1]geo_data!A:I,6,FALSE)))</f>
        <v>E06000043</v>
      </c>
      <c r="S9" s="9" t="str">
        <f>IF([1]source_data!G11="","",IF(LEFT(R9,3)="E05","WD",IF(LEFT(R9,3)="S13","WD",IF(LEFT(R9,3)="W05","WD",IF(LEFT(R9,3)="W06","UA",IF(LEFT(R9,3)="S12","CA",IF(LEFT(R9,3)="E06","UA",IF(LEFT(R9,3)="E07","NMD",IF(LEFT(R9,3)="E08","MD",IF(LEFT(R9,3)="E09","LONB"))))))))))</f>
        <v>UA</v>
      </c>
      <c r="T9" s="6" t="str">
        <f>IF([1]source_data!G11="","",IF([1]source_data!N11="","",[1]source_data!N11))</f>
        <v>Education Training &amp; Employment Grant</v>
      </c>
      <c r="U9" s="10">
        <f>IF([1]source_data!G11="","",[1]tailored_settings!$B$8)</f>
        <v>45614</v>
      </c>
      <c r="V9" s="6" t="str">
        <f>IF([1]source_data!G11="","",[1]tailored_settings!$B$9)</f>
        <v>http://www.longleigh.org/</v>
      </c>
      <c r="W9" s="8">
        <f>IF([1]source_data!G11="","",IF([1]source_data!O11="","",[1]source_data!O11))</f>
        <v>45126</v>
      </c>
      <c r="X9" s="8">
        <f>IF([1]source_data!G11="","",IF([1]source_data!P11="","",[1]source_data!P11))</f>
        <v>45313</v>
      </c>
      <c r="Y9" s="6" t="str">
        <f>IF([1]source_data!G11="","",IF([1]source_data!Q11="","",[1]source_data!Q11))</f>
        <v/>
      </c>
      <c r="Z9" s="11" t="str">
        <f>IF([1]source_data!G11="","",IF([1]source_data!I11="","",[1]tailored_settings!$B$10))</f>
        <v>Primary grant reason</v>
      </c>
      <c r="AA9" s="11" t="str">
        <f>IF([1]source_data!G11="","",IF([1]source_data!I11="","",[1]source_data!I11))</f>
        <v>4. Customer/family fleeing from a violent or abusive relationship</v>
      </c>
      <c r="AB9" s="11" t="str">
        <f>IF([1]source_data!G11="","",IF([1]source_data!J11="","",[1]tailored_settings!$B$11))</f>
        <v/>
      </c>
      <c r="AC9" s="11" t="str">
        <f>IF([1]source_data!G11="","",IF([1]source_data!J11="","",[1]source_data!J11))</f>
        <v/>
      </c>
      <c r="AD9" s="11" t="str">
        <f>IF([1]source_data!G11="","",IF([1]source_data!K11="","",[1]tailored_settings!$B$12))</f>
        <v>Grant purpose</v>
      </c>
      <c r="AE9" s="11" t="str">
        <f>IF([1]source_data!G11="","",IF([1]source_data!K11="","",[1]source_data!K11))</f>
        <v>Training and Course Fees</v>
      </c>
      <c r="AF9" s="11" t="str">
        <f>IF([1]source_data!G11="","",IF([1]source_data!L11="","",[1]tailored_settings!$B$13))</f>
        <v>Grant purpose</v>
      </c>
      <c r="AG9" s="11" t="str">
        <f>IF([1]source_data!G11="","",IF([1]source_data!L11="","",[1]source_data!L11))</f>
        <v>Travel costs</v>
      </c>
      <c r="AH9" s="11" t="str">
        <f>IF([1]source_data!G11="","",IF([1]source_data!M11="","",[1]tailored_settings!$B$14))</f>
        <v/>
      </c>
      <c r="AI9" s="11" t="str">
        <f>IF([1]source_data!G11="","",IF([1]source_data!M11="","",[1]source_data!M11))</f>
        <v/>
      </c>
    </row>
    <row r="10" spans="1:35" x14ac:dyDescent="0.2">
      <c r="A10" s="6" t="str">
        <f>IF([1]source_data!G12="","",IF(AND([1]source_data!C12&lt;&gt;"",[1]tailored_settings!$B$15="Publish"),CONCATENATE([1]tailored_settings!$B$2&amp;[1]source_data!C12),IF(AND([1]source_data!C12&lt;&gt;"",[1]tailored_settings!$B$15="Do not publish"),CONCATENATE([1]tailored_settings!$B$2&amp;TEXT(ROW(A10)-1,"0000")&amp;"_"&amp;TEXT(F10,"yyyy-mm")),CONCATENATE([1]tailored_settings!$B$2&amp;TEXT(ROW(A10)-1,"0000")&amp;"_"&amp;TEXT(F10,"yyyy-mm")))))</f>
        <v>360G-Longleigh-0009_2023-07</v>
      </c>
      <c r="B10" s="6" t="str">
        <f>IF([1]source_data!G12="","",IF([1]source_data!E12&lt;&gt;"",[1]source_data!E12,CONCATENATE("Grant to "&amp;G10)))</f>
        <v>Grant to Individual Recipient</v>
      </c>
      <c r="C10" s="6" t="str">
        <f>IF([1]source_data!G12="","",IF([1]source_data!F12="","",[1]source_data!F12))</f>
        <v>Helping to alleviate financial hardship</v>
      </c>
      <c r="D10" s="7">
        <f>IF([1]source_data!G12="","",IF([1]source_data!G12="","",[1]source_data!G12))</f>
        <v>100</v>
      </c>
      <c r="E10" s="6" t="str">
        <f>IF([1]source_data!G12="","",[1]tailored_settings!$B$3)</f>
        <v>GBP</v>
      </c>
      <c r="F10" s="8">
        <f>IF([1]source_data!G12="","",IF([1]source_data!H12="","",[1]source_data!H12))</f>
        <v>45117</v>
      </c>
      <c r="G10" s="6" t="str">
        <f>IF([1]source_data!G12="","",[1]tailored_settings!$B$5)</f>
        <v>Individual Recipient</v>
      </c>
      <c r="H10" s="6" t="str">
        <f>IF([1]source_data!G12="","",IF(AND([1]source_data!A12&lt;&gt;"",[1]tailored_settings!$B$16="Publish"),CONCATENATE([1]tailored_settings!$B$2&amp;[1]source_data!A12),IF(AND([1]source_data!A12&lt;&gt;"",[1]tailored_settings!$B$16="Do not publish"),CONCATENATE([1]tailored_settings!$B$4&amp;TEXT(ROW(A10)-1,"0000")&amp;"_"&amp;TEXT(F10,"yyyy-mm")),CONCATENATE([1]tailored_settings!$B$4&amp;TEXT(ROW(A10)-1,"0000")&amp;"_"&amp;TEXT(F10,"yyyy-mm")))))</f>
        <v>360G-Longleigh-IND-0009_2023-07</v>
      </c>
      <c r="I10" s="6" t="str">
        <f>IF([1]source_data!G12="","",[1]tailored_settings!$B$7)</f>
        <v>Longleigh Foundation</v>
      </c>
      <c r="J10" s="6" t="str">
        <f>IF([1]source_data!G12="","",[1]tailored_settings!$B$6)</f>
        <v>GB-CHC-1169016</v>
      </c>
      <c r="K10" s="6" t="str">
        <f>IF([1]source_data!G12="","",IF([1]source_data!I12="","",VLOOKUP([1]source_data!I12,[1]codelist_mapping!A:C,3,FALSE)))</f>
        <v>GTIR030</v>
      </c>
      <c r="L10" s="6" t="str">
        <f>IF([1]source_data!G12="","",IF([1]source_data!J12="","",VLOOKUP([1]source_data!J12,[1]codelist_mapping!A:C,3,FALSE)))</f>
        <v/>
      </c>
      <c r="M10" s="6" t="str">
        <f>IF([1]source_data!G12="","",IF([1]source_data!K12="","",IF([1]source_data!M12&lt;&gt;"",CONCATENATE(VLOOKUP([1]source_data!K12,[1]codelist_mapping!F:H,3,FALSE)&amp;";"&amp;VLOOKUP([1]source_data!L12,[1]codelist_mapping!F:H,3,FALSE)&amp;";"&amp;VLOOKUP([1]source_data!M12,[1]codelist_mapping!F:H,3,FALSE)),IF([1]source_data!L12&lt;&gt;"",CONCATENATE(VLOOKUP([1]source_data!K12,[1]codelist_mapping!F:H,3,FALSE)&amp;";"&amp;VLOOKUP([1]source_data!L12,[1]codelist_mapping!F:H,3,FALSE)),IF([1]source_data!K12&lt;&gt;"",CONCATENATE(VLOOKUP([1]source_data!K12,[1]codelist_mapping!F:H,3,FALSE)))))))</f>
        <v>GTIP070</v>
      </c>
      <c r="N10" s="9" t="str">
        <f>IF([1]source_data!G12="","",IF([1]source_data!D12="","",VLOOKUP([1]source_data!D12,[1]geo_data!A:I,9,FALSE)))</f>
        <v>Bournemouth Central</v>
      </c>
      <c r="O10" s="9" t="str">
        <f>IF([1]source_data!G12="","",IF([1]source_data!D12="","",VLOOKUP([1]source_data!D12,[1]geo_data!A:I,8,FALSE)))</f>
        <v>E05012653</v>
      </c>
      <c r="P10" s="9" t="str">
        <f>IF([1]source_data!G12="","",IF(LEFT(O10,3)="E05","WD",IF(LEFT(O10,3)="S13","WD",IF(LEFT(O10,3)="W05","WD",IF(LEFT(O10,3)="W06","UA",IF(LEFT(O10,3)="S12","CA",IF(LEFT(O10,3)="E06","UA",IF(LEFT(O10,3)="E07","NMD",IF(LEFT(O10,3)="E08","MD",IF(LEFT(O10,3)="E09","LONB"))))))))))</f>
        <v>WD</v>
      </c>
      <c r="Q10" s="9" t="str">
        <f>IF([1]source_data!G12="","",IF([1]source_data!D12="","",VLOOKUP([1]source_data!D12,[1]geo_data!A:I,7,FALSE)))</f>
        <v>Bournemouth, Christchurch and Poole</v>
      </c>
      <c r="R10" s="9" t="str">
        <f>IF([1]source_data!G12="","",IF([1]source_data!D12="","",VLOOKUP([1]source_data!D12,[1]geo_data!A:I,6,FALSE)))</f>
        <v>E06000058</v>
      </c>
      <c r="S10" s="9" t="str">
        <f>IF([1]source_data!G12="","",IF(LEFT(R10,3)="E05","WD",IF(LEFT(R10,3)="S13","WD",IF(LEFT(R10,3)="W05","WD",IF(LEFT(R10,3)="W06","UA",IF(LEFT(R10,3)="S12","CA",IF(LEFT(R10,3)="E06","UA",IF(LEFT(R10,3)="E07","NMD",IF(LEFT(R10,3)="E08","MD",IF(LEFT(R10,3)="E09","LONB"))))))))))</f>
        <v>UA</v>
      </c>
      <c r="T10" s="6" t="str">
        <f>IF([1]source_data!G12="","",IF([1]source_data!N12="","",[1]source_data!N12))</f>
        <v>Hardship Grant</v>
      </c>
      <c r="U10" s="10">
        <f>IF([1]source_data!G12="","",[1]tailored_settings!$B$8)</f>
        <v>45614</v>
      </c>
      <c r="V10" s="6" t="str">
        <f>IF([1]source_data!G12="","",[1]tailored_settings!$B$9)</f>
        <v>http://www.longleigh.org/</v>
      </c>
      <c r="W10" s="8">
        <f>IF([1]source_data!G12="","",IF([1]source_data!O12="","",[1]source_data!O12))</f>
        <v>45117</v>
      </c>
      <c r="X10" s="8">
        <f>IF([1]source_data!G12="","",IF([1]source_data!P12="","",[1]source_data!P12))</f>
        <v>45269</v>
      </c>
      <c r="Y10" s="6" t="str">
        <f>IF([1]source_data!G12="","",IF([1]source_data!Q12="","",[1]source_data!Q12))</f>
        <v/>
      </c>
      <c r="Z10" s="11" t="str">
        <f>IF([1]source_data!G12="","",IF([1]source_data!I12="","",[1]tailored_settings!$B$10))</f>
        <v>Primary grant reason</v>
      </c>
      <c r="AA10" s="11" t="str">
        <f>IF([1]source_data!G12="","",IF([1]source_data!I12="","",[1]source_data!I12))</f>
        <v>1. Customer (or family member residing with them) with a diagnosed condition or disability (physical and/or sensory and/or behavioural)</v>
      </c>
      <c r="AB10" s="11" t="str">
        <f>IF([1]source_data!G12="","",IF([1]source_data!J12="","",[1]tailored_settings!$B$11))</f>
        <v/>
      </c>
      <c r="AC10" s="11" t="str">
        <f>IF([1]source_data!G12="","",IF([1]source_data!J12="","",[1]source_data!J12))</f>
        <v/>
      </c>
      <c r="AD10" s="11" t="str">
        <f>IF([1]source_data!G12="","",IF([1]source_data!K12="","",[1]tailored_settings!$B$12))</f>
        <v>Grant purpose</v>
      </c>
      <c r="AE10" s="11" t="str">
        <f>IF([1]source_data!G12="","",IF([1]source_data!K12="","",[1]source_data!K12))</f>
        <v>Food Vouchers</v>
      </c>
      <c r="AF10" s="11" t="str">
        <f>IF([1]source_data!G12="","",IF([1]source_data!L12="","",[1]tailored_settings!$B$13))</f>
        <v/>
      </c>
      <c r="AG10" s="11" t="str">
        <f>IF([1]source_data!G12="","",IF([1]source_data!L12="","",[1]source_data!L12))</f>
        <v/>
      </c>
      <c r="AH10" s="11" t="str">
        <f>IF([1]source_data!G12="","",IF([1]source_data!M12="","",[1]tailored_settings!$B$14))</f>
        <v/>
      </c>
      <c r="AI10" s="11" t="str">
        <f>IF([1]source_data!G12="","",IF([1]source_data!M12="","",[1]source_data!M12))</f>
        <v/>
      </c>
    </row>
    <row r="11" spans="1:35" x14ac:dyDescent="0.2">
      <c r="A11" s="6" t="str">
        <f>IF([1]source_data!G13="","",IF(AND([1]source_data!C13&lt;&gt;"",[1]tailored_settings!$B$15="Publish"),CONCATENATE([1]tailored_settings!$B$2&amp;[1]source_data!C13),IF(AND([1]source_data!C13&lt;&gt;"",[1]tailored_settings!$B$15="Do not publish"),CONCATENATE([1]tailored_settings!$B$2&amp;TEXT(ROW(A11)-1,"0000")&amp;"_"&amp;TEXT(F11,"yyyy-mm")),CONCATENATE([1]tailored_settings!$B$2&amp;TEXT(ROW(A11)-1,"0000")&amp;"_"&amp;TEXT(F11,"yyyy-mm")))))</f>
        <v>360G-Longleigh-0010_2023-07</v>
      </c>
      <c r="B11" s="6" t="str">
        <f>IF([1]source_data!G13="","",IF([1]source_data!E13&lt;&gt;"",[1]source_data!E13,CONCATENATE("Grant to "&amp;G11)))</f>
        <v>Grant to Individual Recipient</v>
      </c>
      <c r="C11" s="6" t="str">
        <f>IF([1]source_data!G13="","",IF([1]source_data!F13="","",[1]source_data!F13))</f>
        <v>Helping to alleviate financial hardship</v>
      </c>
      <c r="D11" s="7">
        <f>IF([1]source_data!G13="","",IF([1]source_data!G13="","",[1]source_data!G13))</f>
        <v>942.37</v>
      </c>
      <c r="E11" s="6" t="str">
        <f>IF([1]source_data!G13="","",[1]tailored_settings!$B$3)</f>
        <v>GBP</v>
      </c>
      <c r="F11" s="8">
        <f>IF([1]source_data!G13="","",IF([1]source_data!H13="","",[1]source_data!H13))</f>
        <v>45132</v>
      </c>
      <c r="G11" s="6" t="str">
        <f>IF([1]source_data!G13="","",[1]tailored_settings!$B$5)</f>
        <v>Individual Recipient</v>
      </c>
      <c r="H11" s="6" t="str">
        <f>IF([1]source_data!G13="","",IF(AND([1]source_data!A13&lt;&gt;"",[1]tailored_settings!$B$16="Publish"),CONCATENATE([1]tailored_settings!$B$2&amp;[1]source_data!A13),IF(AND([1]source_data!A13&lt;&gt;"",[1]tailored_settings!$B$16="Do not publish"),CONCATENATE([1]tailored_settings!$B$4&amp;TEXT(ROW(A11)-1,"0000")&amp;"_"&amp;TEXT(F11,"yyyy-mm")),CONCATENATE([1]tailored_settings!$B$4&amp;TEXT(ROW(A11)-1,"0000")&amp;"_"&amp;TEXT(F11,"yyyy-mm")))))</f>
        <v>360G-Longleigh-IND-0010_2023-07</v>
      </c>
      <c r="I11" s="6" t="str">
        <f>IF([1]source_data!G13="","",[1]tailored_settings!$B$7)</f>
        <v>Longleigh Foundation</v>
      </c>
      <c r="J11" s="6" t="str">
        <f>IF([1]source_data!G13="","",[1]tailored_settings!$B$6)</f>
        <v>GB-CHC-1169016</v>
      </c>
      <c r="K11" s="6" t="str">
        <f>IF([1]source_data!G13="","",IF([1]source_data!I13="","",VLOOKUP([1]source_data!I13,[1]codelist_mapping!A:C,3,FALSE)))</f>
        <v>GTIR010</v>
      </c>
      <c r="L11" s="6" t="str">
        <f>IF([1]source_data!G13="","",IF([1]source_data!J13="","",VLOOKUP([1]source_data!J13,[1]codelist_mapping!A:C,3,FALSE)))</f>
        <v/>
      </c>
      <c r="M11" s="6" t="str">
        <f>IF([1]source_data!G13="","",IF([1]source_data!K13="","",IF([1]source_data!M13&lt;&gt;"",CONCATENATE(VLOOKUP([1]source_data!K13,[1]codelist_mapping!F:H,3,FALSE)&amp;";"&amp;VLOOKUP([1]source_data!L13,[1]codelist_mapping!F:H,3,FALSE)&amp;";"&amp;VLOOKUP([1]source_data!M13,[1]codelist_mapping!F:H,3,FALSE)),IF([1]source_data!L13&lt;&gt;"",CONCATENATE(VLOOKUP([1]source_data!K13,[1]codelist_mapping!F:H,3,FALSE)&amp;";"&amp;VLOOKUP([1]source_data!L13,[1]codelist_mapping!F:H,3,FALSE)),IF([1]source_data!K13&lt;&gt;"",CONCATENATE(VLOOKUP([1]source_data!K13,[1]codelist_mapping!F:H,3,FALSE)))))))</f>
        <v>GTIP070</v>
      </c>
      <c r="N11" s="9" t="str">
        <f>IF([1]source_data!G13="","",IF([1]source_data!D13="","",VLOOKUP([1]source_data!D13,[1]geo_data!A:I,9,FALSE)))</f>
        <v>Poole Town</v>
      </c>
      <c r="O11" s="9" t="str">
        <f>IF([1]source_data!G13="","",IF([1]source_data!D13="","",VLOOKUP([1]source_data!D13,[1]geo_data!A:I,8,FALSE)))</f>
        <v>E05012674</v>
      </c>
      <c r="P11" s="9" t="str">
        <f>IF([1]source_data!G13="","",IF(LEFT(O11,3)="E05","WD",IF(LEFT(O11,3)="S13","WD",IF(LEFT(O11,3)="W05","WD",IF(LEFT(O11,3)="W06","UA",IF(LEFT(O11,3)="S12","CA",IF(LEFT(O11,3)="E06","UA",IF(LEFT(O11,3)="E07","NMD",IF(LEFT(O11,3)="E08","MD",IF(LEFT(O11,3)="E09","LONB"))))))))))</f>
        <v>WD</v>
      </c>
      <c r="Q11" s="9" t="str">
        <f>IF([1]source_data!G13="","",IF([1]source_data!D13="","",VLOOKUP([1]source_data!D13,[1]geo_data!A:I,7,FALSE)))</f>
        <v>Bournemouth, Christchurch and Poole</v>
      </c>
      <c r="R11" s="9" t="str">
        <f>IF([1]source_data!G13="","",IF([1]source_data!D13="","",VLOOKUP([1]source_data!D13,[1]geo_data!A:I,6,FALSE)))</f>
        <v>E06000058</v>
      </c>
      <c r="S11" s="9" t="str">
        <f>IF([1]source_data!G13="","",IF(LEFT(R11,3)="E05","WD",IF(LEFT(R11,3)="S13","WD",IF(LEFT(R11,3)="W05","WD",IF(LEFT(R11,3)="W06","UA",IF(LEFT(R11,3)="S12","CA",IF(LEFT(R11,3)="E06","UA",IF(LEFT(R11,3)="E07","NMD",IF(LEFT(R11,3)="E08","MD",IF(LEFT(R11,3)="E09","LONB"))))))))))</f>
        <v>UA</v>
      </c>
      <c r="T11" s="6" t="str">
        <f>IF([1]source_data!G13="","",IF([1]source_data!N13="","",[1]source_data!N13))</f>
        <v>Hardship Grant</v>
      </c>
      <c r="U11" s="10">
        <f>IF([1]source_data!G13="","",[1]tailored_settings!$B$8)</f>
        <v>45614</v>
      </c>
      <c r="V11" s="6" t="str">
        <f>IF([1]source_data!G13="","",[1]tailored_settings!$B$9)</f>
        <v>http://www.longleigh.org/</v>
      </c>
      <c r="W11" s="8">
        <f>IF([1]source_data!G13="","",IF([1]source_data!O13="","",[1]source_data!O13))</f>
        <v>45132</v>
      </c>
      <c r="X11" s="8">
        <f>IF([1]source_data!G13="","",IF([1]source_data!P13="","",[1]source_data!P13))</f>
        <v>45268</v>
      </c>
      <c r="Y11" s="6" t="str">
        <f>IF([1]source_data!G13="","",IF([1]source_data!Q13="","",[1]source_data!Q13))</f>
        <v/>
      </c>
      <c r="Z11" s="11" t="str">
        <f>IF([1]source_data!G13="","",IF([1]source_data!I13="","",[1]tailored_settings!$B$10))</f>
        <v>Primary grant reason</v>
      </c>
      <c r="AA11" s="11" t="str">
        <f>IF([1]source_data!G13="","",IF([1]source_data!I13="","",[1]source_data!I13))</f>
        <v>8. Customer is in financial hardship and their household meets one of two criteria</v>
      </c>
      <c r="AB11" s="11" t="str">
        <f>IF([1]source_data!G13="","",IF([1]source_data!J13="","",[1]tailored_settings!$B$11))</f>
        <v/>
      </c>
      <c r="AC11" s="11" t="str">
        <f>IF([1]source_data!G13="","",IF([1]source_data!J13="","",[1]source_data!J13))</f>
        <v/>
      </c>
      <c r="AD11" s="11" t="str">
        <f>IF([1]source_data!G13="","",IF([1]source_data!K13="","",[1]tailored_settings!$B$12))</f>
        <v>Grant purpose</v>
      </c>
      <c r="AE11" s="11" t="str">
        <f>IF([1]source_data!G13="","",IF([1]source_data!K13="","",[1]source_data!K13))</f>
        <v>Food Vouchers</v>
      </c>
      <c r="AF11" s="11" t="str">
        <f>IF([1]source_data!G13="","",IF([1]source_data!L13="","",[1]tailored_settings!$B$13))</f>
        <v/>
      </c>
      <c r="AG11" s="11" t="str">
        <f>IF([1]source_data!G13="","",IF([1]source_data!L13="","",[1]source_data!L13))</f>
        <v/>
      </c>
      <c r="AH11" s="11" t="str">
        <f>IF([1]source_data!G13="","",IF([1]source_data!M13="","",[1]tailored_settings!$B$14))</f>
        <v/>
      </c>
      <c r="AI11" s="11" t="str">
        <f>IF([1]source_data!G13="","",IF([1]source_data!M13="","",[1]source_data!M13))</f>
        <v/>
      </c>
    </row>
    <row r="12" spans="1:35" x14ac:dyDescent="0.2">
      <c r="A12" s="6" t="str">
        <f>IF([1]source_data!G14="","",IF(AND([1]source_data!C14&lt;&gt;"",[1]tailored_settings!$B$15="Publish"),CONCATENATE([1]tailored_settings!$B$2&amp;[1]source_data!C14),IF(AND([1]source_data!C14&lt;&gt;"",[1]tailored_settings!$B$15="Do not publish"),CONCATENATE([1]tailored_settings!$B$2&amp;TEXT(ROW(A12)-1,"0000")&amp;"_"&amp;TEXT(F12,"yyyy-mm")),CONCATENATE([1]tailored_settings!$B$2&amp;TEXT(ROW(A12)-1,"0000")&amp;"_"&amp;TEXT(F12,"yyyy-mm")))))</f>
        <v>360G-Longleigh-0011_2023-07</v>
      </c>
      <c r="B12" s="6" t="str">
        <f>IF([1]source_data!G14="","",IF([1]source_data!E14&lt;&gt;"",[1]source_data!E14,CONCATENATE("Grant to "&amp;G12)))</f>
        <v>Grant to Individual Recipient</v>
      </c>
      <c r="C12" s="6" t="str">
        <f>IF([1]source_data!G14="","",IF([1]source_data!F14="","",[1]source_data!F14))</f>
        <v>Helping to alleviate financial hardship</v>
      </c>
      <c r="D12" s="7">
        <f>IF([1]source_data!G14="","",IF([1]source_data!G14="","",[1]source_data!G14))</f>
        <v>773.17</v>
      </c>
      <c r="E12" s="6" t="str">
        <f>IF([1]source_data!G14="","",[1]tailored_settings!$B$3)</f>
        <v>GBP</v>
      </c>
      <c r="F12" s="8">
        <f>IF([1]source_data!G14="","",IF([1]source_data!H14="","",[1]source_data!H14))</f>
        <v>45118</v>
      </c>
      <c r="G12" s="6" t="str">
        <f>IF([1]source_data!G14="","",[1]tailored_settings!$B$5)</f>
        <v>Individual Recipient</v>
      </c>
      <c r="H12" s="6" t="str">
        <f>IF([1]source_data!G14="","",IF(AND([1]source_data!A14&lt;&gt;"",[1]tailored_settings!$B$16="Publish"),CONCATENATE([1]tailored_settings!$B$2&amp;[1]source_data!A14),IF(AND([1]source_data!A14&lt;&gt;"",[1]tailored_settings!$B$16="Do not publish"),CONCATENATE([1]tailored_settings!$B$4&amp;TEXT(ROW(A12)-1,"0000")&amp;"_"&amp;TEXT(F12,"yyyy-mm")),CONCATENATE([1]tailored_settings!$B$4&amp;TEXT(ROW(A12)-1,"0000")&amp;"_"&amp;TEXT(F12,"yyyy-mm")))))</f>
        <v>360G-Longleigh-IND-0011_2023-07</v>
      </c>
      <c r="I12" s="6" t="str">
        <f>IF([1]source_data!G14="","",[1]tailored_settings!$B$7)</f>
        <v>Longleigh Foundation</v>
      </c>
      <c r="J12" s="6" t="str">
        <f>IF([1]source_data!G14="","",[1]tailored_settings!$B$6)</f>
        <v>GB-CHC-1169016</v>
      </c>
      <c r="K12" s="6" t="str">
        <f>IF([1]source_data!G14="","",IF([1]source_data!I14="","",VLOOKUP([1]source_data!I14,[1]codelist_mapping!A:C,3,FALSE)))</f>
        <v>GTIR060</v>
      </c>
      <c r="L12" s="6" t="str">
        <f>IF([1]source_data!G14="","",IF([1]source_data!J14="","",VLOOKUP([1]source_data!J14,[1]codelist_mapping!A:C,3,FALSE)))</f>
        <v/>
      </c>
      <c r="M12" s="6" t="str">
        <f>IF([1]source_data!G14="","",IF([1]source_data!K14="","",IF([1]source_data!M14&lt;&gt;"",CONCATENATE(VLOOKUP([1]source_data!K14,[1]codelist_mapping!F:H,3,FALSE)&amp;";"&amp;VLOOKUP([1]source_data!L14,[1]codelist_mapping!F:H,3,FALSE)&amp;";"&amp;VLOOKUP([1]source_data!M14,[1]codelist_mapping!F:H,3,FALSE)),IF([1]source_data!L14&lt;&gt;"",CONCATENATE(VLOOKUP([1]source_data!K14,[1]codelist_mapping!F:H,3,FALSE)&amp;";"&amp;VLOOKUP([1]source_data!L14,[1]codelist_mapping!F:H,3,FALSE)),IF([1]source_data!K14&lt;&gt;"",CONCATENATE(VLOOKUP([1]source_data!K14,[1]codelist_mapping!F:H,3,FALSE)))))))</f>
        <v>GTIP020;GTIP060</v>
      </c>
      <c r="N12" s="9" t="str">
        <f>IF([1]source_data!G14="","",IF([1]source_data!D14="","",VLOOKUP([1]source_data!D14,[1]geo_data!A:I,9,FALSE)))</f>
        <v>West Hill &amp; North Laine</v>
      </c>
      <c r="O12" s="9" t="str">
        <f>IF([1]source_data!G14="","",IF([1]source_data!D14="","",VLOOKUP([1]source_data!D14,[1]geo_data!A:I,8,FALSE)))</f>
        <v>E05015415</v>
      </c>
      <c r="P12" s="9" t="str">
        <f>IF([1]source_data!G14="","",IF(LEFT(O12,3)="E05","WD",IF(LEFT(O12,3)="S13","WD",IF(LEFT(O12,3)="W05","WD",IF(LEFT(O12,3)="W06","UA",IF(LEFT(O12,3)="S12","CA",IF(LEFT(O12,3)="E06","UA",IF(LEFT(O12,3)="E07","NMD",IF(LEFT(O12,3)="E08","MD",IF(LEFT(O12,3)="E09","LONB"))))))))))</f>
        <v>WD</v>
      </c>
      <c r="Q12" s="9" t="str">
        <f>IF([1]source_data!G14="","",IF([1]source_data!D14="","",VLOOKUP([1]source_data!D14,[1]geo_data!A:I,7,FALSE)))</f>
        <v>Brighton and Hove</v>
      </c>
      <c r="R12" s="9" t="str">
        <f>IF([1]source_data!G14="","",IF([1]source_data!D14="","",VLOOKUP([1]source_data!D14,[1]geo_data!A:I,6,FALSE)))</f>
        <v>E06000043</v>
      </c>
      <c r="S12" s="9" t="str">
        <f>IF([1]source_data!G14="","",IF(LEFT(R12,3)="E05","WD",IF(LEFT(R12,3)="S13","WD",IF(LEFT(R12,3)="W05","WD",IF(LEFT(R12,3)="W06","UA",IF(LEFT(R12,3)="S12","CA",IF(LEFT(R12,3)="E06","UA",IF(LEFT(R12,3)="E07","NMD",IF(LEFT(R12,3)="E08","MD",IF(LEFT(R12,3)="E09","LONB"))))))))))</f>
        <v>UA</v>
      </c>
      <c r="T12" s="6" t="str">
        <f>IF([1]source_data!G14="","",IF([1]source_data!N14="","",[1]source_data!N14))</f>
        <v>Hardship Grant</v>
      </c>
      <c r="U12" s="10">
        <f>IF([1]source_data!G14="","",[1]tailored_settings!$B$8)</f>
        <v>45614</v>
      </c>
      <c r="V12" s="6" t="str">
        <f>IF([1]source_data!G14="","",[1]tailored_settings!$B$9)</f>
        <v>http://www.longleigh.org/</v>
      </c>
      <c r="W12" s="8">
        <f>IF([1]source_data!G14="","",IF([1]source_data!O14="","",[1]source_data!O14))</f>
        <v>45118</v>
      </c>
      <c r="X12" s="8">
        <f>IF([1]source_data!G14="","",IF([1]source_data!P14="","",[1]source_data!P14))</f>
        <v>45145</v>
      </c>
      <c r="Y12" s="6" t="str">
        <f>IF([1]source_data!G14="","",IF([1]source_data!Q14="","",[1]source_data!Q14))</f>
        <v/>
      </c>
      <c r="Z12" s="11" t="str">
        <f>IF([1]source_data!G14="","",IF([1]source_data!I14="","",[1]tailored_settings!$B$10))</f>
        <v>Primary grant reason</v>
      </c>
      <c r="AA12" s="11" t="str">
        <f>IF([1]source_data!G14="","",IF([1]source_data!I14="","",[1]source_data!I14))</f>
        <v>4. Customer/family fleeing from a violent or abusive relationship</v>
      </c>
      <c r="AB12" s="11" t="str">
        <f>IF([1]source_data!G14="","",IF([1]source_data!J14="","",[1]tailored_settings!$B$11))</f>
        <v/>
      </c>
      <c r="AC12" s="11" t="str">
        <f>IF([1]source_data!G14="","",IF([1]source_data!J14="","",[1]source_data!J14))</f>
        <v/>
      </c>
      <c r="AD12" s="11" t="str">
        <f>IF([1]source_data!G14="","",IF([1]source_data!K14="","",[1]tailored_settings!$B$12))</f>
        <v>Grant purpose</v>
      </c>
      <c r="AE12" s="11" t="str">
        <f>IF([1]source_data!G14="","",IF([1]source_data!K14="","",[1]source_data!K14))</f>
        <v xml:space="preserve">Furniture </v>
      </c>
      <c r="AF12" s="11" t="str">
        <f>IF([1]source_data!G14="","",IF([1]source_data!L14="","",[1]tailored_settings!$B$13))</f>
        <v>Grant purpose</v>
      </c>
      <c r="AG12" s="11" t="str">
        <f>IF([1]source_data!G14="","",IF([1]source_data!L14="","",[1]source_data!L14))</f>
        <v>Removals</v>
      </c>
      <c r="AH12" s="11" t="str">
        <f>IF([1]source_data!G14="","",IF([1]source_data!M14="","",[1]tailored_settings!$B$14))</f>
        <v/>
      </c>
      <c r="AI12" s="11" t="str">
        <f>IF([1]source_data!G14="","",IF([1]source_data!M14="","",[1]source_data!M14))</f>
        <v/>
      </c>
    </row>
    <row r="13" spans="1:35" x14ac:dyDescent="0.2">
      <c r="A13" s="6" t="str">
        <f>IF([1]source_data!G15="","",IF(AND([1]source_data!C15&lt;&gt;"",[1]tailored_settings!$B$15="Publish"),CONCATENATE([1]tailored_settings!$B$2&amp;[1]source_data!C15),IF(AND([1]source_data!C15&lt;&gt;"",[1]tailored_settings!$B$15="Do not publish"),CONCATENATE([1]tailored_settings!$B$2&amp;TEXT(ROW(A13)-1,"0000")&amp;"_"&amp;TEXT(F13,"yyyy-mm")),CONCATENATE([1]tailored_settings!$B$2&amp;TEXT(ROW(A13)-1,"0000")&amp;"_"&amp;TEXT(F13,"yyyy-mm")))))</f>
        <v>360G-Longleigh-0012_2023-07</v>
      </c>
      <c r="B13" s="6" t="str">
        <f>IF([1]source_data!G15="","",IF([1]source_data!E15&lt;&gt;"",[1]source_data!E15,CONCATENATE("Grant to "&amp;G13)))</f>
        <v>Grant to Individual Recipient</v>
      </c>
      <c r="C13" s="6" t="str">
        <f>IF([1]source_data!G15="","",IF([1]source_data!F15="","",[1]source_data!F15))</f>
        <v>Helping to alleviate financial hardship</v>
      </c>
      <c r="D13" s="7">
        <f>IF([1]source_data!G15="","",IF([1]source_data!G15="","",[1]source_data!G15))</f>
        <v>618</v>
      </c>
      <c r="E13" s="6" t="str">
        <f>IF([1]source_data!G15="","",[1]tailored_settings!$B$3)</f>
        <v>GBP</v>
      </c>
      <c r="F13" s="8">
        <f>IF([1]source_data!G15="","",IF([1]source_data!H15="","",[1]source_data!H15))</f>
        <v>45117</v>
      </c>
      <c r="G13" s="6" t="str">
        <f>IF([1]source_data!G15="","",[1]tailored_settings!$B$5)</f>
        <v>Individual Recipient</v>
      </c>
      <c r="H13" s="6" t="str">
        <f>IF([1]source_data!G15="","",IF(AND([1]source_data!A15&lt;&gt;"",[1]tailored_settings!$B$16="Publish"),CONCATENATE([1]tailored_settings!$B$2&amp;[1]source_data!A15),IF(AND([1]source_data!A15&lt;&gt;"",[1]tailored_settings!$B$16="Do not publish"),CONCATENATE([1]tailored_settings!$B$4&amp;TEXT(ROW(A13)-1,"0000")&amp;"_"&amp;TEXT(F13,"yyyy-mm")),CONCATENATE([1]tailored_settings!$B$4&amp;TEXT(ROW(A13)-1,"0000")&amp;"_"&amp;TEXT(F13,"yyyy-mm")))))</f>
        <v>360G-Longleigh-IND-0012_2023-07</v>
      </c>
      <c r="I13" s="6" t="str">
        <f>IF([1]source_data!G15="","",[1]tailored_settings!$B$7)</f>
        <v>Longleigh Foundation</v>
      </c>
      <c r="J13" s="6" t="str">
        <f>IF([1]source_data!G15="","",[1]tailored_settings!$B$6)</f>
        <v>GB-CHC-1169016</v>
      </c>
      <c r="K13" s="6" t="str">
        <f>IF([1]source_data!G15="","",IF([1]source_data!I15="","",VLOOKUP([1]source_data!I15,[1]codelist_mapping!A:C,3,FALSE)))</f>
        <v>GTIR030</v>
      </c>
      <c r="L13" s="6" t="str">
        <f>IF([1]source_data!G15="","",IF([1]source_data!J15="","",VLOOKUP([1]source_data!J15,[1]codelist_mapping!A:C,3,FALSE)))</f>
        <v/>
      </c>
      <c r="M13" s="6" t="str">
        <f>IF([1]source_data!G15="","",IF([1]source_data!K15="","",IF([1]source_data!M15&lt;&gt;"",CONCATENATE(VLOOKUP([1]source_data!K15,[1]codelist_mapping!F:H,3,FALSE)&amp;";"&amp;VLOOKUP([1]source_data!L15,[1]codelist_mapping!F:H,3,FALSE)&amp;";"&amp;VLOOKUP([1]source_data!M15,[1]codelist_mapping!F:H,3,FALSE)),IF([1]source_data!L15&lt;&gt;"",CONCATENATE(VLOOKUP([1]source_data!K15,[1]codelist_mapping!F:H,3,FALSE)&amp;";"&amp;VLOOKUP([1]source_data!L15,[1]codelist_mapping!F:H,3,FALSE)),IF([1]source_data!K15&lt;&gt;"",CONCATENATE(VLOOKUP([1]source_data!K15,[1]codelist_mapping!F:H,3,FALSE)))))))</f>
        <v>GTIP020</v>
      </c>
      <c r="N13" s="9" t="str">
        <f>IF([1]source_data!G15="","",IF([1]source_data!D15="","",VLOOKUP([1]source_data!D15,[1]geo_data!A:I,9,FALSE)))</f>
        <v>Bream</v>
      </c>
      <c r="O13" s="9" t="str">
        <f>IF([1]source_data!G15="","",IF([1]source_data!D15="","",VLOOKUP([1]source_data!D15,[1]geo_data!A:I,8,FALSE)))</f>
        <v>E05012157</v>
      </c>
      <c r="P13" s="9" t="str">
        <f>IF([1]source_data!G15="","",IF(LEFT(O13,3)="E05","WD",IF(LEFT(O13,3)="S13","WD",IF(LEFT(O13,3)="W05","WD",IF(LEFT(O13,3)="W06","UA",IF(LEFT(O13,3)="S12","CA",IF(LEFT(O13,3)="E06","UA",IF(LEFT(O13,3)="E07","NMD",IF(LEFT(O13,3)="E08","MD",IF(LEFT(O13,3)="E09","LONB"))))))))))</f>
        <v>WD</v>
      </c>
      <c r="Q13" s="9" t="str">
        <f>IF([1]source_data!G15="","",IF([1]source_data!D15="","",VLOOKUP([1]source_data!D15,[1]geo_data!A:I,7,FALSE)))</f>
        <v>Forest of Dean</v>
      </c>
      <c r="R13" s="9" t="str">
        <f>IF([1]source_data!G15="","",IF([1]source_data!D15="","",VLOOKUP([1]source_data!D15,[1]geo_data!A:I,6,FALSE)))</f>
        <v>E07000080</v>
      </c>
      <c r="S13" s="9" t="str">
        <f>IF([1]source_data!G15="","",IF(LEFT(R13,3)="E05","WD",IF(LEFT(R13,3)="S13","WD",IF(LEFT(R13,3)="W05","WD",IF(LEFT(R13,3)="W06","UA",IF(LEFT(R13,3)="S12","CA",IF(LEFT(R13,3)="E06","UA",IF(LEFT(R13,3)="E07","NMD",IF(LEFT(R13,3)="E08","MD",IF(LEFT(R13,3)="E09","LONB"))))))))))</f>
        <v>NMD</v>
      </c>
      <c r="T13" s="6" t="str">
        <f>IF([1]source_data!G15="","",IF([1]source_data!N15="","",[1]source_data!N15))</f>
        <v>Hardship Grant</v>
      </c>
      <c r="U13" s="10">
        <f>IF([1]source_data!G15="","",[1]tailored_settings!$B$8)</f>
        <v>45614</v>
      </c>
      <c r="V13" s="6" t="str">
        <f>IF([1]source_data!G15="","",[1]tailored_settings!$B$9)</f>
        <v>http://www.longleigh.org/</v>
      </c>
      <c r="W13" s="8">
        <f>IF([1]source_data!G15="","",IF([1]source_data!O15="","",[1]source_data!O15))</f>
        <v>45117</v>
      </c>
      <c r="X13" s="8">
        <f>IF([1]source_data!G15="","",IF([1]source_data!P15="","",[1]source_data!P15))</f>
        <v>45268</v>
      </c>
      <c r="Y13" s="6" t="str">
        <f>IF([1]source_data!G15="","",IF([1]source_data!Q15="","",[1]source_data!Q15))</f>
        <v/>
      </c>
      <c r="Z13" s="11" t="str">
        <f>IF([1]source_data!G15="","",IF([1]source_data!I15="","",[1]tailored_settings!$B$10))</f>
        <v>Primary grant reason</v>
      </c>
      <c r="AA13" s="11" t="str">
        <f>IF([1]source_data!G15="","",IF([1]source_data!I15="","",[1]source_data!I15))</f>
        <v>6c. Customer/family under the care of Social Services (Adult or Children’s - PH</v>
      </c>
      <c r="AB13" s="11" t="str">
        <f>IF([1]source_data!G15="","",IF([1]source_data!J15="","",[1]tailored_settings!$B$11))</f>
        <v/>
      </c>
      <c r="AC13" s="11" t="str">
        <f>IF([1]source_data!G15="","",IF([1]source_data!J15="","",[1]source_data!J15))</f>
        <v/>
      </c>
      <c r="AD13" s="11" t="str">
        <f>IF([1]source_data!G15="","",IF([1]source_data!K15="","",[1]tailored_settings!$B$12))</f>
        <v>Grant purpose</v>
      </c>
      <c r="AE13" s="11" t="str">
        <f>IF([1]source_data!G15="","",IF([1]source_data!K15="","",[1]source_data!K15))</f>
        <v xml:space="preserve">Furniture </v>
      </c>
      <c r="AF13" s="11" t="str">
        <f>IF([1]source_data!G15="","",IF([1]source_data!L15="","",[1]tailored_settings!$B$13))</f>
        <v/>
      </c>
      <c r="AG13" s="11" t="str">
        <f>IF([1]source_data!G15="","",IF([1]source_data!L15="","",[1]source_data!L15))</f>
        <v/>
      </c>
      <c r="AH13" s="11" t="str">
        <f>IF([1]source_data!G15="","",IF([1]source_data!M15="","",[1]tailored_settings!$B$14))</f>
        <v/>
      </c>
      <c r="AI13" s="11" t="str">
        <f>IF([1]source_data!G15="","",IF([1]source_data!M15="","",[1]source_data!M15))</f>
        <v/>
      </c>
    </row>
    <row r="14" spans="1:35" x14ac:dyDescent="0.2">
      <c r="A14" s="6" t="str">
        <f>IF([1]source_data!G16="","",IF(AND([1]source_data!C16&lt;&gt;"",[1]tailored_settings!$B$15="Publish"),CONCATENATE([1]tailored_settings!$B$2&amp;[1]source_data!C16),IF(AND([1]source_data!C16&lt;&gt;"",[1]tailored_settings!$B$15="Do not publish"),CONCATENATE([1]tailored_settings!$B$2&amp;TEXT(ROW(A14)-1,"0000")&amp;"_"&amp;TEXT(F14,"yyyy-mm")),CONCATENATE([1]tailored_settings!$B$2&amp;TEXT(ROW(A14)-1,"0000")&amp;"_"&amp;TEXT(F14,"yyyy-mm")))))</f>
        <v>360G-Longleigh-0013_2023-07</v>
      </c>
      <c r="B14" s="6" t="str">
        <f>IF([1]source_data!G16="","",IF([1]source_data!E16&lt;&gt;"",[1]source_data!E16,CONCATENATE("Grant to "&amp;G14)))</f>
        <v>Grant to Individual Recipient</v>
      </c>
      <c r="C14" s="6" t="str">
        <f>IF([1]source_data!G16="","",IF([1]source_data!F16="","",[1]source_data!F16))</f>
        <v>Helping to alleviate financial hardship</v>
      </c>
      <c r="D14" s="7">
        <f>IF([1]source_data!G16="","",IF([1]source_data!G16="","",[1]source_data!G16))</f>
        <v>801.69</v>
      </c>
      <c r="E14" s="6" t="str">
        <f>IF([1]source_data!G16="","",[1]tailored_settings!$B$3)</f>
        <v>GBP</v>
      </c>
      <c r="F14" s="8">
        <f>IF([1]source_data!G16="","",IF([1]source_data!H16="","",[1]source_data!H16))</f>
        <v>45117</v>
      </c>
      <c r="G14" s="6" t="str">
        <f>IF([1]source_data!G16="","",[1]tailored_settings!$B$5)</f>
        <v>Individual Recipient</v>
      </c>
      <c r="H14" s="6" t="str">
        <f>IF([1]source_data!G16="","",IF(AND([1]source_data!A16&lt;&gt;"",[1]tailored_settings!$B$16="Publish"),CONCATENATE([1]tailored_settings!$B$2&amp;[1]source_data!A16),IF(AND([1]source_data!A16&lt;&gt;"",[1]tailored_settings!$B$16="Do not publish"),CONCATENATE([1]tailored_settings!$B$4&amp;TEXT(ROW(A14)-1,"0000")&amp;"_"&amp;TEXT(F14,"yyyy-mm")),CONCATENATE([1]tailored_settings!$B$4&amp;TEXT(ROW(A14)-1,"0000")&amp;"_"&amp;TEXT(F14,"yyyy-mm")))))</f>
        <v>360G-Longleigh-IND-0013_2023-07</v>
      </c>
      <c r="I14" s="6" t="str">
        <f>IF([1]source_data!G16="","",[1]tailored_settings!$B$7)</f>
        <v>Longleigh Foundation</v>
      </c>
      <c r="J14" s="6" t="str">
        <f>IF([1]source_data!G16="","",[1]tailored_settings!$B$6)</f>
        <v>GB-CHC-1169016</v>
      </c>
      <c r="K14" s="6" t="str">
        <f>IF([1]source_data!G16="","",IF([1]source_data!I16="","",VLOOKUP([1]source_data!I16,[1]codelist_mapping!A:C,3,FALSE)))</f>
        <v>GTIR040</v>
      </c>
      <c r="L14" s="6" t="str">
        <f>IF([1]source_data!G16="","",IF([1]source_data!J16="","",VLOOKUP([1]source_data!J16,[1]codelist_mapping!A:C,3,FALSE)))</f>
        <v/>
      </c>
      <c r="M14" s="6" t="str">
        <f>IF([1]source_data!G16="","",IF([1]source_data!K16="","",IF([1]source_data!M16&lt;&gt;"",CONCATENATE(VLOOKUP([1]source_data!K16,[1]codelist_mapping!F:H,3,FALSE)&amp;";"&amp;VLOOKUP([1]source_data!L16,[1]codelist_mapping!F:H,3,FALSE)&amp;";"&amp;VLOOKUP([1]source_data!M16,[1]codelist_mapping!F:H,3,FALSE)),IF([1]source_data!L16&lt;&gt;"",CONCATENATE(VLOOKUP([1]source_data!K16,[1]codelist_mapping!F:H,3,FALSE)&amp;";"&amp;VLOOKUP([1]source_data!L16,[1]codelist_mapping!F:H,3,FALSE)),IF([1]source_data!K16&lt;&gt;"",CONCATENATE(VLOOKUP([1]source_data!K16,[1]codelist_mapping!F:H,3,FALSE)))))))</f>
        <v>GTIP020</v>
      </c>
      <c r="N14" s="9" t="str">
        <f>IF([1]source_data!G16="","",IF([1]source_data!D16="","",VLOOKUP([1]source_data!D16,[1]geo_data!A:I,9,FALSE)))</f>
        <v>Mortimer</v>
      </c>
      <c r="O14" s="9" t="str">
        <f>IF([1]source_data!G16="","",IF([1]source_data!D16="","",VLOOKUP([1]source_data!D16,[1]geo_data!A:I,8,FALSE)))</f>
        <v>E05009473</v>
      </c>
      <c r="P14" s="9" t="str">
        <f>IF([1]source_data!G16="","",IF(LEFT(O14,3)="E05","WD",IF(LEFT(O14,3)="S13","WD",IF(LEFT(O14,3)="W05","WD",IF(LEFT(O14,3)="W06","UA",IF(LEFT(O14,3)="S12","CA",IF(LEFT(O14,3)="E06","UA",IF(LEFT(O14,3)="E07","NMD",IF(LEFT(O14,3)="E08","MD",IF(LEFT(O14,3)="E09","LONB"))))))))))</f>
        <v>WD</v>
      </c>
      <c r="Q14" s="9" t="str">
        <f>IF([1]source_data!G16="","",IF([1]source_data!D16="","",VLOOKUP([1]source_data!D16,[1]geo_data!A:I,7,FALSE)))</f>
        <v>Herefordshire, County of</v>
      </c>
      <c r="R14" s="9" t="str">
        <f>IF([1]source_data!G16="","",IF([1]source_data!D16="","",VLOOKUP([1]source_data!D16,[1]geo_data!A:I,6,FALSE)))</f>
        <v>E06000019</v>
      </c>
      <c r="S14" s="9" t="str">
        <f>IF([1]source_data!G16="","",IF(LEFT(R14,3)="E05","WD",IF(LEFT(R14,3)="S13","WD",IF(LEFT(R14,3)="W05","WD",IF(LEFT(R14,3)="W06","UA",IF(LEFT(R14,3)="S12","CA",IF(LEFT(R14,3)="E06","UA",IF(LEFT(R14,3)="E07","NMD",IF(LEFT(R14,3)="E08","MD",IF(LEFT(R14,3)="E09","LONB"))))))))))</f>
        <v>UA</v>
      </c>
      <c r="T14" s="6" t="str">
        <f>IF([1]source_data!G16="","",IF([1]source_data!N16="","",[1]source_data!N16))</f>
        <v>Hardship Grant</v>
      </c>
      <c r="U14" s="10">
        <f>IF([1]source_data!G16="","",[1]tailored_settings!$B$8)</f>
        <v>45614</v>
      </c>
      <c r="V14" s="6" t="str">
        <f>IF([1]source_data!G16="","",[1]tailored_settings!$B$9)</f>
        <v>http://www.longleigh.org/</v>
      </c>
      <c r="W14" s="8">
        <f>IF([1]source_data!G16="","",IF([1]source_data!O16="","",[1]source_data!O16))</f>
        <v>45117</v>
      </c>
      <c r="X14" s="8">
        <f>IF([1]source_data!G16="","",IF([1]source_data!P16="","",[1]source_data!P16))</f>
        <v>45145</v>
      </c>
      <c r="Y14" s="6" t="str">
        <f>IF([1]source_data!G16="","",IF([1]source_data!Q16="","",[1]source_data!Q16))</f>
        <v/>
      </c>
      <c r="Z14" s="11" t="str">
        <f>IF([1]source_data!G16="","",IF([1]source_data!I16="","",[1]tailored_settings!$B$10))</f>
        <v>Primary grant reason</v>
      </c>
      <c r="AA14" s="11" t="str">
        <f>IF([1]source_data!G16="","",IF([1]source_data!I16="","",[1]source_data!I16))</f>
        <v>2. Customer receiving medication and/or therapy for a mental health condition or substance addiction</v>
      </c>
      <c r="AB14" s="11" t="str">
        <f>IF([1]source_data!G16="","",IF([1]source_data!J16="","",[1]tailored_settings!$B$11))</f>
        <v/>
      </c>
      <c r="AC14" s="11" t="str">
        <f>IF([1]source_data!G16="","",IF([1]source_data!J16="","",[1]source_data!J16))</f>
        <v/>
      </c>
      <c r="AD14" s="11" t="str">
        <f>IF([1]source_data!G16="","",IF([1]source_data!K16="","",[1]tailored_settings!$B$12))</f>
        <v>Grant purpose</v>
      </c>
      <c r="AE14" s="11" t="str">
        <f>IF([1]source_data!G16="","",IF([1]source_data!K16="","",[1]source_data!K16))</f>
        <v>Appliances</v>
      </c>
      <c r="AF14" s="11" t="str">
        <f>IF([1]source_data!G16="","",IF([1]source_data!L16="","",[1]tailored_settings!$B$13))</f>
        <v/>
      </c>
      <c r="AG14" s="11" t="str">
        <f>IF([1]source_data!G16="","",IF([1]source_data!L16="","",[1]source_data!L16))</f>
        <v/>
      </c>
      <c r="AH14" s="11" t="str">
        <f>IF([1]source_data!G16="","",IF([1]source_data!M16="","",[1]tailored_settings!$B$14))</f>
        <v/>
      </c>
      <c r="AI14" s="11" t="str">
        <f>IF([1]source_data!G16="","",IF([1]source_data!M16="","",[1]source_data!M16))</f>
        <v/>
      </c>
    </row>
    <row r="15" spans="1:35" x14ac:dyDescent="0.2">
      <c r="A15" s="6" t="str">
        <f>IF([1]source_data!G17="","",IF(AND([1]source_data!C17&lt;&gt;"",[1]tailored_settings!$B$15="Publish"),CONCATENATE([1]tailored_settings!$B$2&amp;[1]source_data!C17),IF(AND([1]source_data!C17&lt;&gt;"",[1]tailored_settings!$B$15="Do not publish"),CONCATENATE([1]tailored_settings!$B$2&amp;TEXT(ROW(A15)-1,"0000")&amp;"_"&amp;TEXT(F15,"yyyy-mm")),CONCATENATE([1]tailored_settings!$B$2&amp;TEXT(ROW(A15)-1,"0000")&amp;"_"&amp;TEXT(F15,"yyyy-mm")))))</f>
        <v>360G-Longleigh-0014_2023-07</v>
      </c>
      <c r="B15" s="6" t="str">
        <f>IF([1]source_data!G17="","",IF([1]source_data!E17&lt;&gt;"",[1]source_data!E17,CONCATENATE("Grant to "&amp;G15)))</f>
        <v>Grant to Individual Recipient</v>
      </c>
      <c r="C15" s="6" t="str">
        <f>IF([1]source_data!G17="","",IF([1]source_data!F17="","",[1]source_data!F17))</f>
        <v>Helping to alleviate financial hardship</v>
      </c>
      <c r="D15" s="7">
        <f>IF([1]source_data!G17="","",IF([1]source_data!G17="","",[1]source_data!G17))</f>
        <v>946</v>
      </c>
      <c r="E15" s="6" t="str">
        <f>IF([1]source_data!G17="","",[1]tailored_settings!$B$3)</f>
        <v>GBP</v>
      </c>
      <c r="F15" s="8">
        <f>IF([1]source_data!G17="","",IF([1]source_data!H17="","",[1]source_data!H17))</f>
        <v>45117</v>
      </c>
      <c r="G15" s="6" t="str">
        <f>IF([1]source_data!G17="","",[1]tailored_settings!$B$5)</f>
        <v>Individual Recipient</v>
      </c>
      <c r="H15" s="6" t="str">
        <f>IF([1]source_data!G17="","",IF(AND([1]source_data!A17&lt;&gt;"",[1]tailored_settings!$B$16="Publish"),CONCATENATE([1]tailored_settings!$B$2&amp;[1]source_data!A17),IF(AND([1]source_data!A17&lt;&gt;"",[1]tailored_settings!$B$16="Do not publish"),CONCATENATE([1]tailored_settings!$B$4&amp;TEXT(ROW(A15)-1,"0000")&amp;"_"&amp;TEXT(F15,"yyyy-mm")),CONCATENATE([1]tailored_settings!$B$4&amp;TEXT(ROW(A15)-1,"0000")&amp;"_"&amp;TEXT(F15,"yyyy-mm")))))</f>
        <v>360G-Longleigh-IND-0014_2023-07</v>
      </c>
      <c r="I15" s="6" t="str">
        <f>IF([1]source_data!G17="","",[1]tailored_settings!$B$7)</f>
        <v>Longleigh Foundation</v>
      </c>
      <c r="J15" s="6" t="str">
        <f>IF([1]source_data!G17="","",[1]tailored_settings!$B$6)</f>
        <v>GB-CHC-1169016</v>
      </c>
      <c r="K15" s="6" t="str">
        <f>IF([1]source_data!G17="","",IF([1]source_data!I17="","",VLOOKUP([1]source_data!I17,[1]codelist_mapping!A:C,3,FALSE)))</f>
        <v>GTIR040</v>
      </c>
      <c r="L15" s="6" t="str">
        <f>IF([1]source_data!G17="","",IF([1]source_data!J17="","",VLOOKUP([1]source_data!J17,[1]codelist_mapping!A:C,3,FALSE)))</f>
        <v/>
      </c>
      <c r="M15" s="6" t="str">
        <f>IF([1]source_data!G17="","",IF([1]source_data!K17="","",IF([1]source_data!M17&lt;&gt;"",CONCATENATE(VLOOKUP([1]source_data!K17,[1]codelist_mapping!F:H,3,FALSE)&amp;";"&amp;VLOOKUP([1]source_data!L17,[1]codelist_mapping!F:H,3,FALSE)&amp;";"&amp;VLOOKUP([1]source_data!M17,[1]codelist_mapping!F:H,3,FALSE)),IF([1]source_data!L17&lt;&gt;"",CONCATENATE(VLOOKUP([1]source_data!K17,[1]codelist_mapping!F:H,3,FALSE)&amp;";"&amp;VLOOKUP([1]source_data!L17,[1]codelist_mapping!F:H,3,FALSE)),IF([1]source_data!K17&lt;&gt;"",CONCATENATE(VLOOKUP([1]source_data!K17,[1]codelist_mapping!F:H,3,FALSE)))))))</f>
        <v>GTIP020;GTIP060</v>
      </c>
      <c r="N15" s="9" t="str">
        <f>IF([1]source_data!G17="","",IF([1]source_data!D17="","",VLOOKUP([1]source_data!D17,[1]geo_data!A:I,9,FALSE)))</f>
        <v>Halesowen North</v>
      </c>
      <c r="O15" s="9" t="str">
        <f>IF([1]source_data!G17="","",IF([1]source_data!D17="","",VLOOKUP([1]source_data!D17,[1]geo_data!A:I,8,FALSE)))</f>
        <v>E05001244</v>
      </c>
      <c r="P15" s="9" t="str">
        <f>IF([1]source_data!G17="","",IF(LEFT(O15,3)="E05","WD",IF(LEFT(O15,3)="S13","WD",IF(LEFT(O15,3)="W05","WD",IF(LEFT(O15,3)="W06","UA",IF(LEFT(O15,3)="S12","CA",IF(LEFT(O15,3)="E06","UA",IF(LEFT(O15,3)="E07","NMD",IF(LEFT(O15,3)="E08","MD",IF(LEFT(O15,3)="E09","LONB"))))))))))</f>
        <v>WD</v>
      </c>
      <c r="Q15" s="9" t="str">
        <f>IF([1]source_data!G17="","",IF([1]source_data!D17="","",VLOOKUP([1]source_data!D17,[1]geo_data!A:I,7,FALSE)))</f>
        <v>Dudley</v>
      </c>
      <c r="R15" s="9" t="str">
        <f>IF([1]source_data!G17="","",IF([1]source_data!D17="","",VLOOKUP([1]source_data!D17,[1]geo_data!A:I,6,FALSE)))</f>
        <v>E08000027</v>
      </c>
      <c r="S15" s="9" t="str">
        <f>IF([1]source_data!G17="","",IF(LEFT(R15,3)="E05","WD",IF(LEFT(R15,3)="S13","WD",IF(LEFT(R15,3)="W05","WD",IF(LEFT(R15,3)="W06","UA",IF(LEFT(R15,3)="S12","CA",IF(LEFT(R15,3)="E06","UA",IF(LEFT(R15,3)="E07","NMD",IF(LEFT(R15,3)="E08","MD",IF(LEFT(R15,3)="E09","LONB"))))))))))</f>
        <v>MD</v>
      </c>
      <c r="T15" s="6" t="str">
        <f>IF([1]source_data!G17="","",IF([1]source_data!N17="","",[1]source_data!N17))</f>
        <v>Hardship Grant</v>
      </c>
      <c r="U15" s="10">
        <f>IF([1]source_data!G17="","",[1]tailored_settings!$B$8)</f>
        <v>45614</v>
      </c>
      <c r="V15" s="6" t="str">
        <f>IF([1]source_data!G17="","",[1]tailored_settings!$B$9)</f>
        <v>http://www.longleigh.org/</v>
      </c>
      <c r="W15" s="8">
        <f>IF([1]source_data!G17="","",IF([1]source_data!O17="","",[1]source_data!O17))</f>
        <v>45117</v>
      </c>
      <c r="X15" s="8">
        <f>IF([1]source_data!G17="","",IF([1]source_data!P17="","",[1]source_data!P17))</f>
        <v>45289</v>
      </c>
      <c r="Y15" s="6" t="str">
        <f>IF([1]source_data!G17="","",IF([1]source_data!Q17="","",[1]source_data!Q17))</f>
        <v/>
      </c>
      <c r="Z15" s="11" t="str">
        <f>IF([1]source_data!G17="","",IF([1]source_data!I17="","",[1]tailored_settings!$B$10))</f>
        <v>Primary grant reason</v>
      </c>
      <c r="AA15" s="11" t="str">
        <f>IF([1]source_data!G17="","",IF([1]source_data!I17="","",[1]source_data!I17))</f>
        <v>2. Customer receiving medication and/or therapy for a mental health condition or substance addiction</v>
      </c>
      <c r="AB15" s="11" t="str">
        <f>IF([1]source_data!G17="","",IF([1]source_data!J17="","",[1]tailored_settings!$B$11))</f>
        <v/>
      </c>
      <c r="AC15" s="11" t="str">
        <f>IF([1]source_data!G17="","",IF([1]source_data!J17="","",[1]source_data!J17))</f>
        <v/>
      </c>
      <c r="AD15" s="11" t="str">
        <f>IF([1]source_data!G17="","",IF([1]source_data!K17="","",[1]tailored_settings!$B$12))</f>
        <v>Grant purpose</v>
      </c>
      <c r="AE15" s="11" t="str">
        <f>IF([1]source_data!G17="","",IF([1]source_data!K17="","",[1]source_data!K17))</f>
        <v xml:space="preserve">Furniture </v>
      </c>
      <c r="AF15" s="11" t="str">
        <f>IF([1]source_data!G17="","",IF([1]source_data!L17="","",[1]tailored_settings!$B$13))</f>
        <v>Grant purpose</v>
      </c>
      <c r="AG15" s="11" t="str">
        <f>IF([1]source_data!G17="","",IF([1]source_data!L17="","",[1]source_data!L17))</f>
        <v>Voucher for small household items</v>
      </c>
      <c r="AH15" s="11" t="str">
        <f>IF([1]source_data!G17="","",IF([1]source_data!M17="","",[1]tailored_settings!$B$14))</f>
        <v/>
      </c>
      <c r="AI15" s="11" t="str">
        <f>IF([1]source_data!G17="","",IF([1]source_data!M17="","",[1]source_data!M17))</f>
        <v/>
      </c>
    </row>
    <row r="16" spans="1:35" x14ac:dyDescent="0.2">
      <c r="A16" s="6" t="str">
        <f>IF([1]source_data!G18="","",IF(AND([1]source_data!C18&lt;&gt;"",[1]tailored_settings!$B$15="Publish"),CONCATENATE([1]tailored_settings!$B$2&amp;[1]source_data!C18),IF(AND([1]source_data!C18&lt;&gt;"",[1]tailored_settings!$B$15="Do not publish"),CONCATENATE([1]tailored_settings!$B$2&amp;TEXT(ROW(A16)-1,"0000")&amp;"_"&amp;TEXT(F16,"yyyy-mm")),CONCATENATE([1]tailored_settings!$B$2&amp;TEXT(ROW(A16)-1,"0000")&amp;"_"&amp;TEXT(F16,"yyyy-mm")))))</f>
        <v>360G-Longleigh-0015_2023-07</v>
      </c>
      <c r="B16" s="6" t="str">
        <f>IF([1]source_data!G18="","",IF([1]source_data!E18&lt;&gt;"",[1]source_data!E18,CONCATENATE("Grant to "&amp;G16)))</f>
        <v>Grant to Individual Recipient</v>
      </c>
      <c r="C16" s="6" t="str">
        <f>IF([1]source_data!G18="","",IF([1]source_data!F18="","",[1]source_data!F18))</f>
        <v>Helping to alleviate financial hardship</v>
      </c>
      <c r="D16" s="7">
        <f>IF([1]source_data!G18="","",IF([1]source_data!G18="","",[1]source_data!G18))</f>
        <v>506</v>
      </c>
      <c r="E16" s="6" t="str">
        <f>IF([1]source_data!G18="","",[1]tailored_settings!$B$3)</f>
        <v>GBP</v>
      </c>
      <c r="F16" s="8">
        <f>IF([1]source_data!G18="","",IF([1]source_data!H18="","",[1]source_data!H18))</f>
        <v>45118</v>
      </c>
      <c r="G16" s="6" t="str">
        <f>IF([1]source_data!G18="","",[1]tailored_settings!$B$5)</f>
        <v>Individual Recipient</v>
      </c>
      <c r="H16" s="6" t="str">
        <f>IF([1]source_data!G18="","",IF(AND([1]source_data!A18&lt;&gt;"",[1]tailored_settings!$B$16="Publish"),CONCATENATE([1]tailored_settings!$B$2&amp;[1]source_data!A18),IF(AND([1]source_data!A18&lt;&gt;"",[1]tailored_settings!$B$16="Do not publish"),CONCATENATE([1]tailored_settings!$B$4&amp;TEXT(ROW(A16)-1,"0000")&amp;"_"&amp;TEXT(F16,"yyyy-mm")),CONCATENATE([1]tailored_settings!$B$4&amp;TEXT(ROW(A16)-1,"0000")&amp;"_"&amp;TEXT(F16,"yyyy-mm")))))</f>
        <v>360G-Longleigh-IND-0015_2023-07</v>
      </c>
      <c r="I16" s="6" t="str">
        <f>IF([1]source_data!G18="","",[1]tailored_settings!$B$7)</f>
        <v>Longleigh Foundation</v>
      </c>
      <c r="J16" s="6" t="str">
        <f>IF([1]source_data!G18="","",[1]tailored_settings!$B$6)</f>
        <v>GB-CHC-1169016</v>
      </c>
      <c r="K16" s="6" t="str">
        <f>IF([1]source_data!G18="","",IF([1]source_data!I18="","",VLOOKUP([1]source_data!I18,[1]codelist_mapping!A:C,3,FALSE)))</f>
        <v>GTIR010</v>
      </c>
      <c r="L16" s="6" t="str">
        <f>IF([1]source_data!G18="","",IF([1]source_data!J18="","",VLOOKUP([1]source_data!J18,[1]codelist_mapping!A:C,3,FALSE)))</f>
        <v/>
      </c>
      <c r="M16" s="6" t="str">
        <f>IF([1]source_data!G18="","",IF([1]source_data!K18="","",IF([1]source_data!M18&lt;&gt;"",CONCATENATE(VLOOKUP([1]source_data!K18,[1]codelist_mapping!F:H,3,FALSE)&amp;";"&amp;VLOOKUP([1]source_data!L18,[1]codelist_mapping!F:H,3,FALSE)&amp;";"&amp;VLOOKUP([1]source_data!M18,[1]codelist_mapping!F:H,3,FALSE)),IF([1]source_data!L18&lt;&gt;"",CONCATENATE(VLOOKUP([1]source_data!K18,[1]codelist_mapping!F:H,3,FALSE)&amp;";"&amp;VLOOKUP([1]source_data!L18,[1]codelist_mapping!F:H,3,FALSE)),IF([1]source_data!K18&lt;&gt;"",CONCATENATE(VLOOKUP([1]source_data!K18,[1]codelist_mapping!F:H,3,FALSE)))))))</f>
        <v>GTIP050;GTIP070;GTIP080</v>
      </c>
      <c r="N16" s="9" t="str">
        <f>IF([1]source_data!G18="","",IF([1]source_data!D18="","",VLOOKUP([1]source_data!D18,[1]geo_data!A:I,9,FALSE)))</f>
        <v>Smethwick</v>
      </c>
      <c r="O16" s="9" t="str">
        <f>IF([1]source_data!G18="","",IF([1]source_data!D18="","",VLOOKUP([1]source_data!D18,[1]geo_data!A:I,8,FALSE)))</f>
        <v>E05001277</v>
      </c>
      <c r="P16" s="9" t="str">
        <f>IF([1]source_data!G18="","",IF(LEFT(O16,3)="E05","WD",IF(LEFT(O16,3)="S13","WD",IF(LEFT(O16,3)="W05","WD",IF(LEFT(O16,3)="W06","UA",IF(LEFT(O16,3)="S12","CA",IF(LEFT(O16,3)="E06","UA",IF(LEFT(O16,3)="E07","NMD",IF(LEFT(O16,3)="E08","MD",IF(LEFT(O16,3)="E09","LONB"))))))))))</f>
        <v>WD</v>
      </c>
      <c r="Q16" s="9" t="str">
        <f>IF([1]source_data!G18="","",IF([1]source_data!D18="","",VLOOKUP([1]source_data!D18,[1]geo_data!A:I,7,FALSE)))</f>
        <v>Sandwell</v>
      </c>
      <c r="R16" s="9" t="str">
        <f>IF([1]source_data!G18="","",IF([1]source_data!D18="","",VLOOKUP([1]source_data!D18,[1]geo_data!A:I,6,FALSE)))</f>
        <v>E08000028</v>
      </c>
      <c r="S16" s="9" t="str">
        <f>IF([1]source_data!G18="","",IF(LEFT(R16,3)="E05","WD",IF(LEFT(R16,3)="S13","WD",IF(LEFT(R16,3)="W05","WD",IF(LEFT(R16,3)="W06","UA",IF(LEFT(R16,3)="S12","CA",IF(LEFT(R16,3)="E06","UA",IF(LEFT(R16,3)="E07","NMD",IF(LEFT(R16,3)="E08","MD",IF(LEFT(R16,3)="E09","LONB"))))))))))</f>
        <v>MD</v>
      </c>
      <c r="T16" s="6" t="str">
        <f>IF([1]source_data!G18="","",IF([1]source_data!N18="","",[1]source_data!N18))</f>
        <v>Hardship Grant</v>
      </c>
      <c r="U16" s="10">
        <f>IF([1]source_data!G18="","",[1]tailored_settings!$B$8)</f>
        <v>45614</v>
      </c>
      <c r="V16" s="6" t="str">
        <f>IF([1]source_data!G18="","",[1]tailored_settings!$B$9)</f>
        <v>http://www.longleigh.org/</v>
      </c>
      <c r="W16" s="8">
        <f>IF([1]source_data!G18="","",IF([1]source_data!O18="","",[1]source_data!O18))</f>
        <v>45118</v>
      </c>
      <c r="X16" s="8">
        <f>IF([1]source_data!G18="","",IF([1]source_data!P18="","",[1]source_data!P18))</f>
        <v>45330</v>
      </c>
      <c r="Y16" s="6" t="str">
        <f>IF([1]source_data!G18="","",IF([1]source_data!Q18="","",[1]source_data!Q18))</f>
        <v/>
      </c>
      <c r="Z16" s="11" t="str">
        <f>IF([1]source_data!G18="","",IF([1]source_data!I18="","",[1]tailored_settings!$B$10))</f>
        <v>Primary grant reason</v>
      </c>
      <c r="AA16" s="11" t="str">
        <f>IF([1]source_data!G18="","",IF([1]source_data!I18="","",[1]source_data!I18))</f>
        <v>7. Customer where there is a child/ren in receipt of means-tested free school meals</v>
      </c>
      <c r="AB16" s="11" t="str">
        <f>IF([1]source_data!G18="","",IF([1]source_data!J18="","",[1]tailored_settings!$B$11))</f>
        <v/>
      </c>
      <c r="AC16" s="11" t="str">
        <f>IF([1]source_data!G18="","",IF([1]source_data!J18="","",[1]source_data!J18))</f>
        <v/>
      </c>
      <c r="AD16" s="11" t="str">
        <f>IF([1]source_data!G18="","",IF([1]source_data!K18="","",[1]tailored_settings!$B$12))</f>
        <v>Grant purpose</v>
      </c>
      <c r="AE16" s="11" t="str">
        <f>IF([1]source_data!G18="","",IF([1]source_data!K18="","",[1]source_data!K18))</f>
        <v>Utility Vouchers</v>
      </c>
      <c r="AF16" s="11" t="str">
        <f>IF([1]source_data!G18="","",IF([1]source_data!L18="","",[1]tailored_settings!$B$13))</f>
        <v>Grant purpose</v>
      </c>
      <c r="AG16" s="11" t="str">
        <f>IF([1]source_data!G18="","",IF([1]source_data!L18="","",[1]source_data!L18))</f>
        <v>Food Vouchers</v>
      </c>
      <c r="AH16" s="11" t="str">
        <f>IF([1]source_data!G18="","",IF([1]source_data!M18="","",[1]tailored_settings!$B$14))</f>
        <v>Grant purpose</v>
      </c>
      <c r="AI16" s="11" t="str">
        <f>IF([1]source_data!G18="","",IF([1]source_data!M18="","",[1]source_data!M18))</f>
        <v>Clothing</v>
      </c>
    </row>
    <row r="17" spans="1:35" x14ac:dyDescent="0.2">
      <c r="A17" s="6" t="str">
        <f>IF([1]source_data!G19="","",IF(AND([1]source_data!C19&lt;&gt;"",[1]tailored_settings!$B$15="Publish"),CONCATENATE([1]tailored_settings!$B$2&amp;[1]source_data!C19),IF(AND([1]source_data!C19&lt;&gt;"",[1]tailored_settings!$B$15="Do not publish"),CONCATENATE([1]tailored_settings!$B$2&amp;TEXT(ROW(A17)-1,"0000")&amp;"_"&amp;TEXT(F17,"yyyy-mm")),CONCATENATE([1]tailored_settings!$B$2&amp;TEXT(ROW(A17)-1,"0000")&amp;"_"&amp;TEXT(F17,"yyyy-mm")))))</f>
        <v>360G-Longleigh-0016_2023-07</v>
      </c>
      <c r="B17" s="6" t="str">
        <f>IF([1]source_data!G19="","",IF([1]source_data!E19&lt;&gt;"",[1]source_data!E19,CONCATENATE("Grant to "&amp;G17)))</f>
        <v>Grant to Individual Recipient</v>
      </c>
      <c r="C17" s="6" t="str">
        <f>IF([1]source_data!G19="","",IF([1]source_data!F19="","",[1]source_data!F19))</f>
        <v>Helping to alleviate financial hardship</v>
      </c>
      <c r="D17" s="7">
        <f>IF([1]source_data!G19="","",IF([1]source_data!G19="","",[1]source_data!G19))</f>
        <v>1000</v>
      </c>
      <c r="E17" s="6" t="str">
        <f>IF([1]source_data!G19="","",[1]tailored_settings!$B$3)</f>
        <v>GBP</v>
      </c>
      <c r="F17" s="8">
        <f>IF([1]source_data!G19="","",IF([1]source_data!H19="","",[1]source_data!H19))</f>
        <v>45120</v>
      </c>
      <c r="G17" s="6" t="str">
        <f>IF([1]source_data!G19="","",[1]tailored_settings!$B$5)</f>
        <v>Individual Recipient</v>
      </c>
      <c r="H17" s="6" t="str">
        <f>IF([1]source_data!G19="","",IF(AND([1]source_data!A19&lt;&gt;"",[1]tailored_settings!$B$16="Publish"),CONCATENATE([1]tailored_settings!$B$2&amp;[1]source_data!A19),IF(AND([1]source_data!A19&lt;&gt;"",[1]tailored_settings!$B$16="Do not publish"),CONCATENATE([1]tailored_settings!$B$4&amp;TEXT(ROW(A17)-1,"0000")&amp;"_"&amp;TEXT(F17,"yyyy-mm")),CONCATENATE([1]tailored_settings!$B$4&amp;TEXT(ROW(A17)-1,"0000")&amp;"_"&amp;TEXT(F17,"yyyy-mm")))))</f>
        <v>360G-Longleigh-IND-0016_2023-07</v>
      </c>
      <c r="I17" s="6" t="str">
        <f>IF([1]source_data!G19="","",[1]tailored_settings!$B$7)</f>
        <v>Longleigh Foundation</v>
      </c>
      <c r="J17" s="6" t="str">
        <f>IF([1]source_data!G19="","",[1]tailored_settings!$B$6)</f>
        <v>GB-CHC-1169016</v>
      </c>
      <c r="K17" s="6" t="str">
        <f>IF([1]source_data!G19="","",IF([1]source_data!I19="","",VLOOKUP([1]source_data!I19,[1]codelist_mapping!A:C,3,FALSE)))</f>
        <v>GTIR080</v>
      </c>
      <c r="L17" s="6" t="str">
        <f>IF([1]source_data!G19="","",IF([1]source_data!J19="","",VLOOKUP([1]source_data!J19,[1]codelist_mapping!A:C,3,FALSE)))</f>
        <v>GTIR060</v>
      </c>
      <c r="M17" s="6" t="str">
        <f>IF([1]source_data!G19="","",IF([1]source_data!K19="","",IF([1]source_data!M19&lt;&gt;"",CONCATENATE(VLOOKUP([1]source_data!K19,[1]codelist_mapping!F:H,3,FALSE)&amp;";"&amp;VLOOKUP([1]source_data!L19,[1]codelist_mapping!F:H,3,FALSE)&amp;";"&amp;VLOOKUP([1]source_data!M19,[1]codelist_mapping!F:H,3,FALSE)),IF([1]source_data!L19&lt;&gt;"",CONCATENATE(VLOOKUP([1]source_data!K19,[1]codelist_mapping!F:H,3,FALSE)&amp;";"&amp;VLOOKUP([1]source_data!L19,[1]codelist_mapping!F:H,3,FALSE)),IF([1]source_data!K19&lt;&gt;"",CONCATENATE(VLOOKUP([1]source_data!K19,[1]codelist_mapping!F:H,3,FALSE)))))))</f>
        <v>GTIP020;GTIP060</v>
      </c>
      <c r="N17" s="9" t="str">
        <f>IF([1]source_data!G19="","",IF([1]source_data!D19="","",VLOOKUP([1]source_data!D19,[1]geo_data!A:I,9,FALSE)))</f>
        <v>Cubbington &amp; Leek Wootton</v>
      </c>
      <c r="O17" s="9" t="str">
        <f>IF([1]source_data!G19="","",IF([1]source_data!D19="","",VLOOKUP([1]source_data!D19,[1]geo_data!A:I,8,FALSE)))</f>
        <v>E05012617</v>
      </c>
      <c r="P17" s="9" t="str">
        <f>IF([1]source_data!G19="","",IF(LEFT(O17,3)="E05","WD",IF(LEFT(O17,3)="S13","WD",IF(LEFT(O17,3)="W05","WD",IF(LEFT(O17,3)="W06","UA",IF(LEFT(O17,3)="S12","CA",IF(LEFT(O17,3)="E06","UA",IF(LEFT(O17,3)="E07","NMD",IF(LEFT(O17,3)="E08","MD",IF(LEFT(O17,3)="E09","LONB"))))))))))</f>
        <v>WD</v>
      </c>
      <c r="Q17" s="9" t="str">
        <f>IF([1]source_data!G19="","",IF([1]source_data!D19="","",VLOOKUP([1]source_data!D19,[1]geo_data!A:I,7,FALSE)))</f>
        <v>Warwick</v>
      </c>
      <c r="R17" s="9" t="str">
        <f>IF([1]source_data!G19="","",IF([1]source_data!D19="","",VLOOKUP([1]source_data!D19,[1]geo_data!A:I,6,FALSE)))</f>
        <v>E07000222</v>
      </c>
      <c r="S17" s="9" t="str">
        <f>IF([1]source_data!G19="","",IF(LEFT(R17,3)="E05","WD",IF(LEFT(R17,3)="S13","WD",IF(LEFT(R17,3)="W05","WD",IF(LEFT(R17,3)="W06","UA",IF(LEFT(R17,3)="S12","CA",IF(LEFT(R17,3)="E06","UA",IF(LEFT(R17,3)="E07","NMD",IF(LEFT(R17,3)="E08","MD",IF(LEFT(R17,3)="E09","LONB"))))))))))</f>
        <v>NMD</v>
      </c>
      <c r="T17" s="6" t="str">
        <f>IF([1]source_data!G19="","",IF([1]source_data!N19="","",[1]source_data!N19))</f>
        <v>Hardship Grant</v>
      </c>
      <c r="U17" s="10">
        <f>IF([1]source_data!G19="","",[1]tailored_settings!$B$8)</f>
        <v>45614</v>
      </c>
      <c r="V17" s="6" t="str">
        <f>IF([1]source_data!G19="","",[1]tailored_settings!$B$9)</f>
        <v>http://www.longleigh.org/</v>
      </c>
      <c r="W17" s="8">
        <f>IF([1]source_data!G19="","",IF([1]source_data!O19="","",[1]source_data!O19))</f>
        <v>45120</v>
      </c>
      <c r="X17" s="8">
        <f>IF([1]source_data!G19="","",IF([1]source_data!P19="","",[1]source_data!P19))</f>
        <v>45268</v>
      </c>
      <c r="Y17" s="6" t="str">
        <f>IF([1]source_data!G19="","",IF([1]source_data!Q19="","",[1]source_data!Q19))</f>
        <v/>
      </c>
      <c r="Z17" s="11" t="str">
        <f>IF([1]source_data!G19="","",IF([1]source_data!I19="","",[1]tailored_settings!$B$10))</f>
        <v>Primary grant reason</v>
      </c>
      <c r="AA17" s="11" t="str">
        <f>IF([1]source_data!G19="","",IF([1]source_data!I19="","",[1]source_data!I19))</f>
        <v>3  Customer/family moving from homelessness/supported living into independent living</v>
      </c>
      <c r="AB17" s="11" t="str">
        <f>IF([1]source_data!G19="","",IF([1]source_data!J19="","",[1]tailored_settings!$B$11))</f>
        <v>Secondary grant reason</v>
      </c>
      <c r="AC17" s="11" t="str">
        <f>IF([1]source_data!G19="","",IF([1]source_data!J19="","",[1]source_data!J19))</f>
        <v>4. Customer/family fleeing from a violent or abusive relationship</v>
      </c>
      <c r="AD17" s="11" t="str">
        <f>IF([1]source_data!G19="","",IF([1]source_data!K19="","",[1]tailored_settings!$B$12))</f>
        <v>Grant purpose</v>
      </c>
      <c r="AE17" s="11" t="str">
        <f>IF([1]source_data!G19="","",IF([1]source_data!K19="","",[1]source_data!K19))</f>
        <v>Appliances</v>
      </c>
      <c r="AF17" s="11" t="str">
        <f>IF([1]source_data!G19="","",IF([1]source_data!L19="","",[1]tailored_settings!$B$13))</f>
        <v>Grant purpose</v>
      </c>
      <c r="AG17" s="11" t="str">
        <f>IF([1]source_data!G19="","",IF([1]source_data!L19="","",[1]source_data!L19))</f>
        <v>Voucher for small household items</v>
      </c>
      <c r="AH17" s="11" t="str">
        <f>IF([1]source_data!G19="","",IF([1]source_data!M19="","",[1]tailored_settings!$B$14))</f>
        <v/>
      </c>
      <c r="AI17" s="11" t="str">
        <f>IF([1]source_data!G19="","",IF([1]source_data!M19="","",[1]source_data!M19))</f>
        <v/>
      </c>
    </row>
    <row r="18" spans="1:35" x14ac:dyDescent="0.2">
      <c r="A18" s="6" t="str">
        <f>IF([1]source_data!G20="","",IF(AND([1]source_data!C20&lt;&gt;"",[1]tailored_settings!$B$15="Publish"),CONCATENATE([1]tailored_settings!$B$2&amp;[1]source_data!C20),IF(AND([1]source_data!C20&lt;&gt;"",[1]tailored_settings!$B$15="Do not publish"),CONCATENATE([1]tailored_settings!$B$2&amp;TEXT(ROW(A18)-1,"0000")&amp;"_"&amp;TEXT(F18,"yyyy-mm")),CONCATENATE([1]tailored_settings!$B$2&amp;TEXT(ROW(A18)-1,"0000")&amp;"_"&amp;TEXT(F18,"yyyy-mm")))))</f>
        <v>360G-Longleigh-0017_2023-07</v>
      </c>
      <c r="B18" s="6" t="str">
        <f>IF([1]source_data!G20="","",IF([1]source_data!E20&lt;&gt;"",[1]source_data!E20,CONCATENATE("Grant to "&amp;G18)))</f>
        <v>Grant to Individual Recipient</v>
      </c>
      <c r="C18" s="6" t="str">
        <f>IF([1]source_data!G20="","",IF([1]source_data!F20="","",[1]source_data!F20))</f>
        <v>Helping to alleviate financial hardship</v>
      </c>
      <c r="D18" s="7">
        <f>IF([1]source_data!G20="","",IF([1]source_data!G20="","",[1]source_data!G20))</f>
        <v>338</v>
      </c>
      <c r="E18" s="6" t="str">
        <f>IF([1]source_data!G20="","",[1]tailored_settings!$B$3)</f>
        <v>GBP</v>
      </c>
      <c r="F18" s="8">
        <f>IF([1]source_data!G20="","",IF([1]source_data!H20="","",[1]source_data!H20))</f>
        <v>45120</v>
      </c>
      <c r="G18" s="6" t="str">
        <f>IF([1]source_data!G20="","",[1]tailored_settings!$B$5)</f>
        <v>Individual Recipient</v>
      </c>
      <c r="H18" s="6" t="str">
        <f>IF([1]source_data!G20="","",IF(AND([1]source_data!A20&lt;&gt;"",[1]tailored_settings!$B$16="Publish"),CONCATENATE([1]tailored_settings!$B$2&amp;[1]source_data!A20),IF(AND([1]source_data!A20&lt;&gt;"",[1]tailored_settings!$B$16="Do not publish"),CONCATENATE([1]tailored_settings!$B$4&amp;TEXT(ROW(A18)-1,"0000")&amp;"_"&amp;TEXT(F18,"yyyy-mm")),CONCATENATE([1]tailored_settings!$B$4&amp;TEXT(ROW(A18)-1,"0000")&amp;"_"&amp;TEXT(F18,"yyyy-mm")))))</f>
        <v>360G-Longleigh-IND-0017_2023-07</v>
      </c>
      <c r="I18" s="6" t="str">
        <f>IF([1]source_data!G20="","",[1]tailored_settings!$B$7)</f>
        <v>Longleigh Foundation</v>
      </c>
      <c r="J18" s="6" t="str">
        <f>IF([1]source_data!G20="","",[1]tailored_settings!$B$6)</f>
        <v>GB-CHC-1169016</v>
      </c>
      <c r="K18" s="6" t="str">
        <f>IF([1]source_data!G20="","",IF([1]source_data!I20="","",VLOOKUP([1]source_data!I20,[1]codelist_mapping!A:C,3,FALSE)))</f>
        <v>GTIR030</v>
      </c>
      <c r="L18" s="6" t="str">
        <f>IF([1]source_data!G20="","",IF([1]source_data!J20="","",VLOOKUP([1]source_data!J20,[1]codelist_mapping!A:C,3,FALSE)))</f>
        <v/>
      </c>
      <c r="M18" s="6" t="str">
        <f>IF([1]source_data!G20="","",IF([1]source_data!K20="","",IF([1]source_data!M20&lt;&gt;"",CONCATENATE(VLOOKUP([1]source_data!K20,[1]codelist_mapping!F:H,3,FALSE)&amp;";"&amp;VLOOKUP([1]source_data!L20,[1]codelist_mapping!F:H,3,FALSE)&amp;";"&amp;VLOOKUP([1]source_data!M20,[1]codelist_mapping!F:H,3,FALSE)),IF([1]source_data!L20&lt;&gt;"",CONCATENATE(VLOOKUP([1]source_data!K20,[1]codelist_mapping!F:H,3,FALSE)&amp;";"&amp;VLOOKUP([1]source_data!L20,[1]codelist_mapping!F:H,3,FALSE)),IF([1]source_data!K20&lt;&gt;"",CONCATENATE(VLOOKUP([1]source_data!K20,[1]codelist_mapping!F:H,3,FALSE)))))))</f>
        <v>GTIP070;GTIP080</v>
      </c>
      <c r="N18" s="9" t="str">
        <f>IF([1]source_data!G20="","",IF([1]source_data!D20="","",VLOOKUP([1]source_data!D20,[1]geo_data!A:I,9,FALSE)))</f>
        <v>Warwick Saltisford</v>
      </c>
      <c r="O18" s="9" t="str">
        <f>IF([1]source_data!G20="","",IF([1]source_data!D20="","",VLOOKUP([1]source_data!D20,[1]geo_data!A:I,8,FALSE)))</f>
        <v>E05012630</v>
      </c>
      <c r="P18" s="9" t="str">
        <f>IF([1]source_data!G20="","",IF(LEFT(O18,3)="E05","WD",IF(LEFT(O18,3)="S13","WD",IF(LEFT(O18,3)="W05","WD",IF(LEFT(O18,3)="W06","UA",IF(LEFT(O18,3)="S12","CA",IF(LEFT(O18,3)="E06","UA",IF(LEFT(O18,3)="E07","NMD",IF(LEFT(O18,3)="E08","MD",IF(LEFT(O18,3)="E09","LONB"))))))))))</f>
        <v>WD</v>
      </c>
      <c r="Q18" s="9" t="str">
        <f>IF([1]source_data!G20="","",IF([1]source_data!D20="","",VLOOKUP([1]source_data!D20,[1]geo_data!A:I,7,FALSE)))</f>
        <v>Warwick</v>
      </c>
      <c r="R18" s="9" t="str">
        <f>IF([1]source_data!G20="","",IF([1]source_data!D20="","",VLOOKUP([1]source_data!D20,[1]geo_data!A:I,6,FALSE)))</f>
        <v>E07000222</v>
      </c>
      <c r="S18" s="9" t="str">
        <f>IF([1]source_data!G20="","",IF(LEFT(R18,3)="E05","WD",IF(LEFT(R18,3)="S13","WD",IF(LEFT(R18,3)="W05","WD",IF(LEFT(R18,3)="W06","UA",IF(LEFT(R18,3)="S12","CA",IF(LEFT(R18,3)="E06","UA",IF(LEFT(R18,3)="E07","NMD",IF(LEFT(R18,3)="E08","MD",IF(LEFT(R18,3)="E09","LONB"))))))))))</f>
        <v>NMD</v>
      </c>
      <c r="T18" s="6" t="str">
        <f>IF([1]source_data!G20="","",IF([1]source_data!N20="","",[1]source_data!N20))</f>
        <v>Hardship Grant</v>
      </c>
      <c r="U18" s="10">
        <f>IF([1]source_data!G20="","",[1]tailored_settings!$B$8)</f>
        <v>45614</v>
      </c>
      <c r="V18" s="6" t="str">
        <f>IF([1]source_data!G20="","",[1]tailored_settings!$B$9)</f>
        <v>http://www.longleigh.org/</v>
      </c>
      <c r="W18" s="8">
        <f>IF([1]source_data!G20="","",IF([1]source_data!O20="","",[1]source_data!O20))</f>
        <v>45120</v>
      </c>
      <c r="X18" s="8">
        <f>IF([1]source_data!G20="","",IF([1]source_data!P20="","",[1]source_data!P20))</f>
        <v>45268</v>
      </c>
      <c r="Y18" s="6" t="str">
        <f>IF([1]source_data!G20="","",IF([1]source_data!Q20="","",[1]source_data!Q20))</f>
        <v/>
      </c>
      <c r="Z18" s="11" t="str">
        <f>IF([1]source_data!G20="","",IF([1]source_data!I20="","",[1]tailored_settings!$B$10))</f>
        <v>Primary grant reason</v>
      </c>
      <c r="AA18" s="11" t="str">
        <f>IF([1]source_data!G20="","",IF([1]source_data!I20="","",[1]source_data!I20))</f>
        <v>1. Customer (or family member residing with them) with a diagnosed condition or disability (physical and/or sensory and/or behavioural)</v>
      </c>
      <c r="AB18" s="11" t="str">
        <f>IF([1]source_data!G20="","",IF([1]source_data!J20="","",[1]tailored_settings!$B$11))</f>
        <v/>
      </c>
      <c r="AC18" s="11" t="str">
        <f>IF([1]source_data!G20="","",IF([1]source_data!J20="","",[1]source_data!J20))</f>
        <v/>
      </c>
      <c r="AD18" s="11" t="str">
        <f>IF([1]source_data!G20="","",IF([1]source_data!K20="","",[1]tailored_settings!$B$12))</f>
        <v>Grant purpose</v>
      </c>
      <c r="AE18" s="11" t="str">
        <f>IF([1]source_data!G20="","",IF([1]source_data!K20="","",[1]source_data!K20))</f>
        <v>Food Vouchers</v>
      </c>
      <c r="AF18" s="11" t="str">
        <f>IF([1]source_data!G20="","",IF([1]source_data!L20="","",[1]tailored_settings!$B$13))</f>
        <v>Grant purpose</v>
      </c>
      <c r="AG18" s="11" t="str">
        <f>IF([1]source_data!G20="","",IF([1]source_data!L20="","",[1]source_data!L20))</f>
        <v>Clothing</v>
      </c>
      <c r="AH18" s="11" t="str">
        <f>IF([1]source_data!G20="","",IF([1]source_data!M20="","",[1]tailored_settings!$B$14))</f>
        <v/>
      </c>
      <c r="AI18" s="11" t="str">
        <f>IF([1]source_data!G20="","",IF([1]source_data!M20="","",[1]source_data!M20))</f>
        <v/>
      </c>
    </row>
    <row r="19" spans="1:35" x14ac:dyDescent="0.2">
      <c r="A19" s="6" t="str">
        <f>IF([1]source_data!G21="","",IF(AND([1]source_data!C21&lt;&gt;"",[1]tailored_settings!$B$15="Publish"),CONCATENATE([1]tailored_settings!$B$2&amp;[1]source_data!C21),IF(AND([1]source_data!C21&lt;&gt;"",[1]tailored_settings!$B$15="Do not publish"),CONCATENATE([1]tailored_settings!$B$2&amp;TEXT(ROW(A19)-1,"0000")&amp;"_"&amp;TEXT(F19,"yyyy-mm")),CONCATENATE([1]tailored_settings!$B$2&amp;TEXT(ROW(A19)-1,"0000")&amp;"_"&amp;TEXT(F19,"yyyy-mm")))))</f>
        <v>360G-Longleigh-0018_2023-07</v>
      </c>
      <c r="B19" s="6" t="str">
        <f>IF([1]source_data!G21="","",IF([1]source_data!E21&lt;&gt;"",[1]source_data!E21,CONCATENATE("Grant to "&amp;G19)))</f>
        <v>Grant to Individual Recipient</v>
      </c>
      <c r="C19" s="6" t="str">
        <f>IF([1]source_data!G21="","",IF([1]source_data!F21="","",[1]source_data!F21))</f>
        <v>Helping to alleviate financial hardship</v>
      </c>
      <c r="D19" s="7">
        <f>IF([1]source_data!G21="","",IF([1]source_data!G21="","",[1]source_data!G21))</f>
        <v>937</v>
      </c>
      <c r="E19" s="6" t="str">
        <f>IF([1]source_data!G21="","",[1]tailored_settings!$B$3)</f>
        <v>GBP</v>
      </c>
      <c r="F19" s="8">
        <f>IF([1]source_data!G21="","",IF([1]source_data!H21="","",[1]source_data!H21))</f>
        <v>45120</v>
      </c>
      <c r="G19" s="6" t="str">
        <f>IF([1]source_data!G21="","",[1]tailored_settings!$B$5)</f>
        <v>Individual Recipient</v>
      </c>
      <c r="H19" s="6" t="str">
        <f>IF([1]source_data!G21="","",IF(AND([1]source_data!A21&lt;&gt;"",[1]tailored_settings!$B$16="Publish"),CONCATENATE([1]tailored_settings!$B$2&amp;[1]source_data!A21),IF(AND([1]source_data!A21&lt;&gt;"",[1]tailored_settings!$B$16="Do not publish"),CONCATENATE([1]tailored_settings!$B$4&amp;TEXT(ROW(A19)-1,"0000")&amp;"_"&amp;TEXT(F19,"yyyy-mm")),CONCATENATE([1]tailored_settings!$B$4&amp;TEXT(ROW(A19)-1,"0000")&amp;"_"&amp;TEXT(F19,"yyyy-mm")))))</f>
        <v>360G-Longleigh-IND-0018_2023-07</v>
      </c>
      <c r="I19" s="6" t="str">
        <f>IF([1]source_data!G21="","",[1]tailored_settings!$B$7)</f>
        <v>Longleigh Foundation</v>
      </c>
      <c r="J19" s="6" t="str">
        <f>IF([1]source_data!G21="","",[1]tailored_settings!$B$6)</f>
        <v>GB-CHC-1169016</v>
      </c>
      <c r="K19" s="6" t="str">
        <f>IF([1]source_data!G21="","",IF([1]source_data!I21="","",VLOOKUP([1]source_data!I21,[1]codelist_mapping!A:C,3,FALSE)))</f>
        <v>GTIR030</v>
      </c>
      <c r="L19" s="6" t="str">
        <f>IF([1]source_data!G21="","",IF([1]source_data!J21="","",VLOOKUP([1]source_data!J21,[1]codelist_mapping!A:C,3,FALSE)))</f>
        <v>GTIR080</v>
      </c>
      <c r="M19" s="6" t="str">
        <f>IF([1]source_data!G21="","",IF([1]source_data!K21="","",IF([1]source_data!M21&lt;&gt;"",CONCATENATE(VLOOKUP([1]source_data!K21,[1]codelist_mapping!F:H,3,FALSE)&amp;";"&amp;VLOOKUP([1]source_data!L21,[1]codelist_mapping!F:H,3,FALSE)&amp;";"&amp;VLOOKUP([1]source_data!M21,[1]codelist_mapping!F:H,3,FALSE)),IF([1]source_data!L21&lt;&gt;"",CONCATENATE(VLOOKUP([1]source_data!K21,[1]codelist_mapping!F:H,3,FALSE)&amp;";"&amp;VLOOKUP([1]source_data!L21,[1]codelist_mapping!F:H,3,FALSE)),IF([1]source_data!K21&lt;&gt;"",CONCATENATE(VLOOKUP([1]source_data!K21,[1]codelist_mapping!F:H,3,FALSE)))))))</f>
        <v>GTIP020</v>
      </c>
      <c r="N19" s="9" t="str">
        <f>IF([1]source_data!G21="","",IF([1]source_data!D21="","",VLOOKUP([1]source_data!D21,[1]geo_data!A:I,9,FALSE)))</f>
        <v>Yeovil East</v>
      </c>
      <c r="O19" s="9" t="str">
        <f>IF([1]source_data!G21="","",IF([1]source_data!D21="","",VLOOKUP([1]source_data!D21,[1]geo_data!A:I,8,FALSE)))</f>
        <v>E05014391</v>
      </c>
      <c r="P19" s="9" t="str">
        <f>IF([1]source_data!G21="","",IF(LEFT(O19,3)="E05","WD",IF(LEFT(O19,3)="S13","WD",IF(LEFT(O19,3)="W05","WD",IF(LEFT(O19,3)="W06","UA",IF(LEFT(O19,3)="S12","CA",IF(LEFT(O19,3)="E06","UA",IF(LEFT(O19,3)="E07","NMD",IF(LEFT(O19,3)="E08","MD",IF(LEFT(O19,3)="E09","LONB"))))))))))</f>
        <v>WD</v>
      </c>
      <c r="Q19" s="9" t="str">
        <f>IF([1]source_data!G21="","",IF([1]source_data!D21="","",VLOOKUP([1]source_data!D21,[1]geo_data!A:I,7,FALSE)))</f>
        <v>Somerset</v>
      </c>
      <c r="R19" s="9" t="str">
        <f>IF([1]source_data!G21="","",IF([1]source_data!D21="","",VLOOKUP([1]source_data!D21,[1]geo_data!A:I,6,FALSE)))</f>
        <v>E06000066</v>
      </c>
      <c r="S19" s="9" t="str">
        <f>IF([1]source_data!G21="","",IF(LEFT(R19,3)="E05","WD",IF(LEFT(R19,3)="S13","WD",IF(LEFT(R19,3)="W05","WD",IF(LEFT(R19,3)="W06","UA",IF(LEFT(R19,3)="S12","CA",IF(LEFT(R19,3)="E06","UA",IF(LEFT(R19,3)="E07","NMD",IF(LEFT(R19,3)="E08","MD",IF(LEFT(R19,3)="E09","LONB"))))))))))</f>
        <v>UA</v>
      </c>
      <c r="T19" s="6" t="str">
        <f>IF([1]source_data!G21="","",IF([1]source_data!N21="","",[1]source_data!N21))</f>
        <v>Hardship Grant</v>
      </c>
      <c r="U19" s="10">
        <f>IF([1]source_data!G21="","",[1]tailored_settings!$B$8)</f>
        <v>45614</v>
      </c>
      <c r="V19" s="6" t="str">
        <f>IF([1]source_data!G21="","",[1]tailored_settings!$B$9)</f>
        <v>http://www.longleigh.org/</v>
      </c>
      <c r="W19" s="8">
        <f>IF([1]source_data!G21="","",IF([1]source_data!O21="","",[1]source_data!O21))</f>
        <v>45120</v>
      </c>
      <c r="X19" s="8">
        <f>IF([1]source_data!G21="","",IF([1]source_data!P21="","",[1]source_data!P21))</f>
        <v>45145</v>
      </c>
      <c r="Y19" s="6" t="str">
        <f>IF([1]source_data!G21="","",IF([1]source_data!Q21="","",[1]source_data!Q21))</f>
        <v/>
      </c>
      <c r="Z19" s="11" t="str">
        <f>IF([1]source_data!G21="","",IF([1]source_data!I21="","",[1]tailored_settings!$B$10))</f>
        <v>Primary grant reason</v>
      </c>
      <c r="AA19" s="11" t="str">
        <f>IF([1]source_data!G21="","",IF([1]source_data!I21="","",[1]source_data!I21))</f>
        <v>1. Customer (or family member residing with them) with a diagnosed condition or disability (physical and/or sensory and/or behavioural)</v>
      </c>
      <c r="AB19" s="11" t="str">
        <f>IF([1]source_data!G21="","",IF([1]source_data!J21="","",[1]tailored_settings!$B$11))</f>
        <v>Secondary grant reason</v>
      </c>
      <c r="AC19" s="11" t="str">
        <f>IF([1]source_data!G21="","",IF([1]source_data!J21="","",[1]source_data!J21))</f>
        <v>3  Customer/family moving from homelessness/supported living into independent living</v>
      </c>
      <c r="AD19" s="11" t="str">
        <f>IF([1]source_data!G21="","",IF([1]source_data!K21="","",[1]tailored_settings!$B$12))</f>
        <v>Grant purpose</v>
      </c>
      <c r="AE19" s="11" t="str">
        <f>IF([1]source_data!G21="","",IF([1]source_data!K21="","",[1]source_data!K21))</f>
        <v>Appliances</v>
      </c>
      <c r="AF19" s="11" t="str">
        <f>IF([1]source_data!G21="","",IF([1]source_data!L21="","",[1]tailored_settings!$B$13))</f>
        <v/>
      </c>
      <c r="AG19" s="11" t="str">
        <f>IF([1]source_data!G21="","",IF([1]source_data!L21="","",[1]source_data!L21))</f>
        <v/>
      </c>
      <c r="AH19" s="11" t="str">
        <f>IF([1]source_data!G21="","",IF([1]source_data!M21="","",[1]tailored_settings!$B$14))</f>
        <v/>
      </c>
      <c r="AI19" s="11" t="str">
        <f>IF([1]source_data!G21="","",IF([1]source_data!M21="","",[1]source_data!M21))</f>
        <v/>
      </c>
    </row>
    <row r="20" spans="1:35" x14ac:dyDescent="0.2">
      <c r="A20" s="6" t="str">
        <f>IF([1]source_data!G22="","",IF(AND([1]source_data!C22&lt;&gt;"",[1]tailored_settings!$B$15="Publish"),CONCATENATE([1]tailored_settings!$B$2&amp;[1]source_data!C22),IF(AND([1]source_data!C22&lt;&gt;"",[1]tailored_settings!$B$15="Do not publish"),CONCATENATE([1]tailored_settings!$B$2&amp;TEXT(ROW(A20)-1,"0000")&amp;"_"&amp;TEXT(F20,"yyyy-mm")),CONCATENATE([1]tailored_settings!$B$2&amp;TEXT(ROW(A20)-1,"0000")&amp;"_"&amp;TEXT(F20,"yyyy-mm")))))</f>
        <v>360G-Longleigh-0019_2023-07</v>
      </c>
      <c r="B20" s="6" t="str">
        <f>IF([1]source_data!G22="","",IF([1]source_data!E22&lt;&gt;"",[1]source_data!E22,CONCATENATE("Grant to "&amp;G20)))</f>
        <v>Grant to Individual Recipient</v>
      </c>
      <c r="C20" s="6" t="str">
        <f>IF([1]source_data!G22="","",IF([1]source_data!F22="","",[1]source_data!F22))</f>
        <v>Helping to alleviate financial hardship</v>
      </c>
      <c r="D20" s="7">
        <f>IF([1]source_data!G22="","",IF([1]source_data!G22="","",[1]source_data!G22))</f>
        <v>250</v>
      </c>
      <c r="E20" s="6" t="str">
        <f>IF([1]source_data!G22="","",[1]tailored_settings!$B$3)</f>
        <v>GBP</v>
      </c>
      <c r="F20" s="8">
        <f>IF([1]source_data!G22="","",IF([1]source_data!H22="","",[1]source_data!H22))</f>
        <v>45125</v>
      </c>
      <c r="G20" s="6" t="str">
        <f>IF([1]source_data!G22="","",[1]tailored_settings!$B$5)</f>
        <v>Individual Recipient</v>
      </c>
      <c r="H20" s="6" t="str">
        <f>IF([1]source_data!G22="","",IF(AND([1]source_data!A22&lt;&gt;"",[1]tailored_settings!$B$16="Publish"),CONCATENATE([1]tailored_settings!$B$2&amp;[1]source_data!A22),IF(AND([1]source_data!A22&lt;&gt;"",[1]tailored_settings!$B$16="Do not publish"),CONCATENATE([1]tailored_settings!$B$4&amp;TEXT(ROW(A20)-1,"0000")&amp;"_"&amp;TEXT(F20,"yyyy-mm")),CONCATENATE([1]tailored_settings!$B$4&amp;TEXT(ROW(A20)-1,"0000")&amp;"_"&amp;TEXT(F20,"yyyy-mm")))))</f>
        <v>360G-Longleigh-IND-0019_2023-07</v>
      </c>
      <c r="I20" s="6" t="str">
        <f>IF([1]source_data!G22="","",[1]tailored_settings!$B$7)</f>
        <v>Longleigh Foundation</v>
      </c>
      <c r="J20" s="6" t="str">
        <f>IF([1]source_data!G22="","",[1]tailored_settings!$B$6)</f>
        <v>GB-CHC-1169016</v>
      </c>
      <c r="K20" s="6" t="str">
        <f>IF([1]source_data!G22="","",IF([1]source_data!I22="","",VLOOKUP([1]source_data!I22,[1]codelist_mapping!A:C,3,FALSE)))</f>
        <v>GTIR080</v>
      </c>
      <c r="L20" s="6" t="str">
        <f>IF([1]source_data!G22="","",IF([1]source_data!J22="","",VLOOKUP([1]source_data!J22,[1]codelist_mapping!A:C,3,FALSE)))</f>
        <v/>
      </c>
      <c r="M20" s="6" t="str">
        <f>IF([1]source_data!G22="","",IF([1]source_data!K22="","",IF([1]source_data!M22&lt;&gt;"",CONCATENATE(VLOOKUP([1]source_data!K22,[1]codelist_mapping!F:H,3,FALSE)&amp;";"&amp;VLOOKUP([1]source_data!L22,[1]codelist_mapping!F:H,3,FALSE)&amp;";"&amp;VLOOKUP([1]source_data!M22,[1]codelist_mapping!F:H,3,FALSE)),IF([1]source_data!L22&lt;&gt;"",CONCATENATE(VLOOKUP([1]source_data!K22,[1]codelist_mapping!F:H,3,FALSE)&amp;";"&amp;VLOOKUP([1]source_data!L22,[1]codelist_mapping!F:H,3,FALSE)),IF([1]source_data!K22&lt;&gt;"",CONCATENATE(VLOOKUP([1]source_data!K22,[1]codelist_mapping!F:H,3,FALSE)))))))</f>
        <v>GTIP020</v>
      </c>
      <c r="N20" s="9" t="str">
        <f>IF([1]source_data!G22="","",IF([1]source_data!D22="","",VLOOKUP([1]source_data!D22,[1]geo_data!A:I,9,FALSE)))</f>
        <v>Parkstone</v>
      </c>
      <c r="O20" s="9" t="str">
        <f>IF([1]source_data!G22="","",IF([1]source_data!D22="","",VLOOKUP([1]source_data!D22,[1]geo_data!A:I,8,FALSE)))</f>
        <v>E05012672</v>
      </c>
      <c r="P20" s="9" t="str">
        <f>IF([1]source_data!G22="","",IF(LEFT(O20,3)="E05","WD",IF(LEFT(O20,3)="S13","WD",IF(LEFT(O20,3)="W05","WD",IF(LEFT(O20,3)="W06","UA",IF(LEFT(O20,3)="S12","CA",IF(LEFT(O20,3)="E06","UA",IF(LEFT(O20,3)="E07","NMD",IF(LEFT(O20,3)="E08","MD",IF(LEFT(O20,3)="E09","LONB"))))))))))</f>
        <v>WD</v>
      </c>
      <c r="Q20" s="9" t="str">
        <f>IF([1]source_data!G22="","",IF([1]source_data!D22="","",VLOOKUP([1]source_data!D22,[1]geo_data!A:I,7,FALSE)))</f>
        <v>Bournemouth, Christchurch and Poole</v>
      </c>
      <c r="R20" s="9" t="str">
        <f>IF([1]source_data!G22="","",IF([1]source_data!D22="","",VLOOKUP([1]source_data!D22,[1]geo_data!A:I,6,FALSE)))</f>
        <v>E06000058</v>
      </c>
      <c r="S20" s="9" t="str">
        <f>IF([1]source_data!G22="","",IF(LEFT(R20,3)="E05","WD",IF(LEFT(R20,3)="S13","WD",IF(LEFT(R20,3)="W05","WD",IF(LEFT(R20,3)="W06","UA",IF(LEFT(R20,3)="S12","CA",IF(LEFT(R20,3)="E06","UA",IF(LEFT(R20,3)="E07","NMD",IF(LEFT(R20,3)="E08","MD",IF(LEFT(R20,3)="E09","LONB"))))))))))</f>
        <v>UA</v>
      </c>
      <c r="T20" s="6" t="str">
        <f>IF([1]source_data!G22="","",IF([1]source_data!N22="","",[1]source_data!N22))</f>
        <v>Hardship Grant</v>
      </c>
      <c r="U20" s="10">
        <f>IF([1]source_data!G22="","",[1]tailored_settings!$B$8)</f>
        <v>45614</v>
      </c>
      <c r="V20" s="6" t="str">
        <f>IF([1]source_data!G22="","",[1]tailored_settings!$B$9)</f>
        <v>http://www.longleigh.org/</v>
      </c>
      <c r="W20" s="8">
        <f>IF([1]source_data!G22="","",IF([1]source_data!O22="","",[1]source_data!O22))</f>
        <v>45125</v>
      </c>
      <c r="X20" s="8">
        <f>IF([1]source_data!G22="","",IF([1]source_data!P22="","",[1]source_data!P22))</f>
        <v>45269</v>
      </c>
      <c r="Y20" s="6" t="str">
        <f>IF([1]source_data!G22="","",IF([1]source_data!Q22="","",[1]source_data!Q22))</f>
        <v/>
      </c>
      <c r="Z20" s="11" t="str">
        <f>IF([1]source_data!G22="","",IF([1]source_data!I22="","",[1]tailored_settings!$B$10))</f>
        <v>Primary grant reason</v>
      </c>
      <c r="AA20" s="11" t="str">
        <f>IF([1]source_data!G22="","",IF([1]source_data!I22="","",[1]source_data!I22))</f>
        <v>3  Customer/family moving from homelessness/supported living into independent living</v>
      </c>
      <c r="AB20" s="11" t="str">
        <f>IF([1]source_data!G22="","",IF([1]source_data!J22="","",[1]tailored_settings!$B$11))</f>
        <v/>
      </c>
      <c r="AC20" s="11" t="str">
        <f>IF([1]source_data!G22="","",IF([1]source_data!J22="","",[1]source_data!J22))</f>
        <v/>
      </c>
      <c r="AD20" s="11" t="str">
        <f>IF([1]source_data!G22="","",IF([1]source_data!K22="","",[1]tailored_settings!$B$12))</f>
        <v>Grant purpose</v>
      </c>
      <c r="AE20" s="11" t="str">
        <f>IF([1]source_data!G22="","",IF([1]source_data!K22="","",[1]source_data!K22))</f>
        <v xml:space="preserve">Furniture </v>
      </c>
      <c r="AF20" s="11" t="str">
        <f>IF([1]source_data!G22="","",IF([1]source_data!L22="","",[1]tailored_settings!$B$13))</f>
        <v/>
      </c>
      <c r="AG20" s="11" t="str">
        <f>IF([1]source_data!G22="","",IF([1]source_data!L22="","",[1]source_data!L22))</f>
        <v/>
      </c>
      <c r="AH20" s="11" t="str">
        <f>IF([1]source_data!G22="","",IF([1]source_data!M22="","",[1]tailored_settings!$B$14))</f>
        <v/>
      </c>
      <c r="AI20" s="11" t="str">
        <f>IF([1]source_data!G22="","",IF([1]source_data!M22="","",[1]source_data!M22))</f>
        <v/>
      </c>
    </row>
    <row r="21" spans="1:35" x14ac:dyDescent="0.2">
      <c r="A21" s="6" t="str">
        <f>IF([1]source_data!G23="","",IF(AND([1]source_data!C23&lt;&gt;"",[1]tailored_settings!$B$15="Publish"),CONCATENATE([1]tailored_settings!$B$2&amp;[1]source_data!C23),IF(AND([1]source_data!C23&lt;&gt;"",[1]tailored_settings!$B$15="Do not publish"),CONCATENATE([1]tailored_settings!$B$2&amp;TEXT(ROW(A21)-1,"0000")&amp;"_"&amp;TEXT(F21,"yyyy-mm")),CONCATENATE([1]tailored_settings!$B$2&amp;TEXT(ROW(A21)-1,"0000")&amp;"_"&amp;TEXT(F21,"yyyy-mm")))))</f>
        <v>360G-Longleigh-0020_2023-08</v>
      </c>
      <c r="B21" s="6" t="str">
        <f>IF([1]source_data!G23="","",IF([1]source_data!E23&lt;&gt;"",[1]source_data!E23,CONCATENATE("Grant to "&amp;G21)))</f>
        <v>Grant to Individual Recipient</v>
      </c>
      <c r="C21" s="6" t="str">
        <f>IF([1]source_data!G23="","",IF([1]source_data!F23="","",[1]source_data!F23))</f>
        <v>Helping to alleviate financial hardship</v>
      </c>
      <c r="D21" s="7">
        <f>IF([1]source_data!G23="","",IF([1]source_data!G23="","",[1]source_data!G23))</f>
        <v>900</v>
      </c>
      <c r="E21" s="6" t="str">
        <f>IF([1]source_data!G23="","",[1]tailored_settings!$B$3)</f>
        <v>GBP</v>
      </c>
      <c r="F21" s="8">
        <f>IF([1]source_data!G23="","",IF([1]source_data!H23="","",[1]source_data!H23))</f>
        <v>45142</v>
      </c>
      <c r="G21" s="6" t="str">
        <f>IF([1]source_data!G23="","",[1]tailored_settings!$B$5)</f>
        <v>Individual Recipient</v>
      </c>
      <c r="H21" s="6" t="str">
        <f>IF([1]source_data!G23="","",IF(AND([1]source_data!A23&lt;&gt;"",[1]tailored_settings!$B$16="Publish"),CONCATENATE([1]tailored_settings!$B$2&amp;[1]source_data!A23),IF(AND([1]source_data!A23&lt;&gt;"",[1]tailored_settings!$B$16="Do not publish"),CONCATENATE([1]tailored_settings!$B$4&amp;TEXT(ROW(A21)-1,"0000")&amp;"_"&amp;TEXT(F21,"yyyy-mm")),CONCATENATE([1]tailored_settings!$B$4&amp;TEXT(ROW(A21)-1,"0000")&amp;"_"&amp;TEXT(F21,"yyyy-mm")))))</f>
        <v>360G-Longleigh-IND-0020_2023-08</v>
      </c>
      <c r="I21" s="6" t="str">
        <f>IF([1]source_data!G23="","",[1]tailored_settings!$B$7)</f>
        <v>Longleigh Foundation</v>
      </c>
      <c r="J21" s="6" t="str">
        <f>IF([1]source_data!G23="","",[1]tailored_settings!$B$6)</f>
        <v>GB-CHC-1169016</v>
      </c>
      <c r="K21" s="6" t="str">
        <f>IF([1]source_data!G23="","",IF([1]source_data!I23="","",VLOOKUP([1]source_data!I23,[1]codelist_mapping!A:C,3,FALSE)))</f>
        <v>GTIR030</v>
      </c>
      <c r="L21" s="6" t="str">
        <f>IF([1]source_data!G23="","",IF([1]source_data!J23="","",VLOOKUP([1]source_data!J23,[1]codelist_mapping!A:C,3,FALSE)))</f>
        <v/>
      </c>
      <c r="M21" s="6" t="str">
        <f>IF([1]source_data!G23="","",IF([1]source_data!K23="","",IF([1]source_data!M23&lt;&gt;"",CONCATENATE(VLOOKUP([1]source_data!K23,[1]codelist_mapping!F:H,3,FALSE)&amp;";"&amp;VLOOKUP([1]source_data!L23,[1]codelist_mapping!F:H,3,FALSE)&amp;";"&amp;VLOOKUP([1]source_data!M23,[1]codelist_mapping!F:H,3,FALSE)),IF([1]source_data!L23&lt;&gt;"",CONCATENATE(VLOOKUP([1]source_data!K23,[1]codelist_mapping!F:H,3,FALSE)&amp;";"&amp;VLOOKUP([1]source_data!L23,[1]codelist_mapping!F:H,3,FALSE)),IF([1]source_data!K23&lt;&gt;"",CONCATENATE(VLOOKUP([1]source_data!K23,[1]codelist_mapping!F:H,3,FALSE)))))))</f>
        <v>GTIP080;GTIP110;GTIP070</v>
      </c>
      <c r="N21" s="9" t="str">
        <f>IF([1]source_data!G23="","",IF([1]source_data!D23="","",VLOOKUP([1]source_data!D23,[1]geo_data!A:I,9,FALSE)))</f>
        <v>Old Town</v>
      </c>
      <c r="O21" s="9" t="str">
        <f>IF([1]source_data!G23="","",IF([1]source_data!D23="","",VLOOKUP([1]source_data!D23,[1]geo_data!A:I,8,FALSE)))</f>
        <v>E05008963</v>
      </c>
      <c r="P21" s="9" t="str">
        <f>IF([1]source_data!G23="","",IF(LEFT(O21,3)="E05","WD",IF(LEFT(O21,3)="S13","WD",IF(LEFT(O21,3)="W05","WD",IF(LEFT(O21,3)="W06","UA",IF(LEFT(O21,3)="S12","CA",IF(LEFT(O21,3)="E06","UA",IF(LEFT(O21,3)="E07","NMD",IF(LEFT(O21,3)="E08","MD",IF(LEFT(O21,3)="E09","LONB"))))))))))</f>
        <v>WD</v>
      </c>
      <c r="Q21" s="9" t="str">
        <f>IF([1]source_data!G23="","",IF([1]source_data!D23="","",VLOOKUP([1]source_data!D23,[1]geo_data!A:I,7,FALSE)))</f>
        <v>Swindon</v>
      </c>
      <c r="R21" s="9" t="str">
        <f>IF([1]source_data!G23="","",IF([1]source_data!D23="","",VLOOKUP([1]source_data!D23,[1]geo_data!A:I,6,FALSE)))</f>
        <v>E06000030</v>
      </c>
      <c r="S21" s="9" t="str">
        <f>IF([1]source_data!G23="","",IF(LEFT(R21,3)="E05","WD",IF(LEFT(R21,3)="S13","WD",IF(LEFT(R21,3)="W05","WD",IF(LEFT(R21,3)="W06","UA",IF(LEFT(R21,3)="S12","CA",IF(LEFT(R21,3)="E06","UA",IF(LEFT(R21,3)="E07","NMD",IF(LEFT(R21,3)="E08","MD",IF(LEFT(R21,3)="E09","LONB"))))))))))</f>
        <v>UA</v>
      </c>
      <c r="T21" s="6" t="str">
        <f>IF([1]source_data!G23="","",IF([1]source_data!N23="","",[1]source_data!N23))</f>
        <v>Hardship Grant</v>
      </c>
      <c r="U21" s="10">
        <f>IF([1]source_data!G23="","",[1]tailored_settings!$B$8)</f>
        <v>45614</v>
      </c>
      <c r="V21" s="6" t="str">
        <f>IF([1]source_data!G23="","",[1]tailored_settings!$B$9)</f>
        <v>http://www.longleigh.org/</v>
      </c>
      <c r="W21" s="8">
        <f>IF([1]source_data!G23="","",IF([1]source_data!O23="","",[1]source_data!O23))</f>
        <v>45142</v>
      </c>
      <c r="X21" s="8">
        <f>IF([1]source_data!G23="","",IF([1]source_data!P23="","",[1]source_data!P23))</f>
        <v>45271</v>
      </c>
      <c r="Y21" s="6" t="str">
        <f>IF([1]source_data!G23="","",IF([1]source_data!Q23="","",[1]source_data!Q23))</f>
        <v/>
      </c>
      <c r="Z21" s="11" t="str">
        <f>IF([1]source_data!G23="","",IF([1]source_data!I23="","",[1]tailored_settings!$B$10))</f>
        <v>Primary grant reason</v>
      </c>
      <c r="AA21" s="11" t="str">
        <f>IF([1]source_data!G23="","",IF([1]source_data!I23="","",[1]source_data!I23))</f>
        <v>1. Customer (or family member residing with them) with a diagnosed condition or disability (physical and/or sensory and/or behavioural)</v>
      </c>
      <c r="AB21" s="11" t="str">
        <f>IF([1]source_data!G23="","",IF([1]source_data!J23="","",[1]tailored_settings!$B$11))</f>
        <v/>
      </c>
      <c r="AC21" s="11" t="str">
        <f>IF([1]source_data!G23="","",IF([1]source_data!J23="","",[1]source_data!J23))</f>
        <v/>
      </c>
      <c r="AD21" s="11" t="str">
        <f>IF([1]source_data!G23="","",IF([1]source_data!K23="","",[1]tailored_settings!$B$12))</f>
        <v>Grant purpose</v>
      </c>
      <c r="AE21" s="11" t="str">
        <f>IF([1]source_data!G23="","",IF([1]source_data!K23="","",[1]source_data!K23))</f>
        <v>Clothing</v>
      </c>
      <c r="AF21" s="11" t="str">
        <f>IF([1]source_data!G23="","",IF([1]source_data!L23="","",[1]tailored_settings!$B$13))</f>
        <v>Grant purpose</v>
      </c>
      <c r="AG21" s="11" t="str">
        <f>IF([1]source_data!G23="","",IF([1]source_data!L23="","",[1]source_data!L23))</f>
        <v>Toys and Books</v>
      </c>
      <c r="AH21" s="11" t="str">
        <f>IF([1]source_data!G23="","",IF([1]source_data!M23="","",[1]tailored_settings!$B$14))</f>
        <v>Grant purpose</v>
      </c>
      <c r="AI21" s="11" t="str">
        <f>IF([1]source_data!G23="","",IF([1]source_data!M23="","",[1]source_data!M23))</f>
        <v>Food Vouchers</v>
      </c>
    </row>
    <row r="22" spans="1:35" x14ac:dyDescent="0.2">
      <c r="A22" s="6" t="str">
        <f>IF([1]source_data!G24="","",IF(AND([1]source_data!C24&lt;&gt;"",[1]tailored_settings!$B$15="Publish"),CONCATENATE([1]tailored_settings!$B$2&amp;[1]source_data!C24),IF(AND([1]source_data!C24&lt;&gt;"",[1]tailored_settings!$B$15="Do not publish"),CONCATENATE([1]tailored_settings!$B$2&amp;TEXT(ROW(A22)-1,"0000")&amp;"_"&amp;TEXT(F22,"yyyy-mm")),CONCATENATE([1]tailored_settings!$B$2&amp;TEXT(ROW(A22)-1,"0000")&amp;"_"&amp;TEXT(F22,"yyyy-mm")))))</f>
        <v>360G-Longleigh-0021_2023-07</v>
      </c>
      <c r="B22" s="6" t="str">
        <f>IF([1]source_data!G24="","",IF([1]source_data!E24&lt;&gt;"",[1]source_data!E24,CONCATENATE("Grant to "&amp;G22)))</f>
        <v>Grant to Individual Recipient</v>
      </c>
      <c r="C22" s="6" t="str">
        <f>IF([1]source_data!G24="","",IF([1]source_data!F24="","",[1]source_data!F24))</f>
        <v>Helping to alleviate financial hardship</v>
      </c>
      <c r="D22" s="7">
        <f>IF([1]source_data!G24="","",IF([1]source_data!G24="","",[1]source_data!G24))</f>
        <v>962.4</v>
      </c>
      <c r="E22" s="6" t="str">
        <f>IF([1]source_data!G24="","",[1]tailored_settings!$B$3)</f>
        <v>GBP</v>
      </c>
      <c r="F22" s="8">
        <f>IF([1]source_data!G24="","",IF([1]source_data!H24="","",[1]source_data!H24))</f>
        <v>45121</v>
      </c>
      <c r="G22" s="6" t="str">
        <f>IF([1]source_data!G24="","",[1]tailored_settings!$B$5)</f>
        <v>Individual Recipient</v>
      </c>
      <c r="H22" s="6" t="str">
        <f>IF([1]source_data!G24="","",IF(AND([1]source_data!A24&lt;&gt;"",[1]tailored_settings!$B$16="Publish"),CONCATENATE([1]tailored_settings!$B$2&amp;[1]source_data!A24),IF(AND([1]source_data!A24&lt;&gt;"",[1]tailored_settings!$B$16="Do not publish"),CONCATENATE([1]tailored_settings!$B$4&amp;TEXT(ROW(A22)-1,"0000")&amp;"_"&amp;TEXT(F22,"yyyy-mm")),CONCATENATE([1]tailored_settings!$B$4&amp;TEXT(ROW(A22)-1,"0000")&amp;"_"&amp;TEXT(F22,"yyyy-mm")))))</f>
        <v>360G-Longleigh-IND-0021_2023-07</v>
      </c>
      <c r="I22" s="6" t="str">
        <f>IF([1]source_data!G24="","",[1]tailored_settings!$B$7)</f>
        <v>Longleigh Foundation</v>
      </c>
      <c r="J22" s="6" t="str">
        <f>IF([1]source_data!G24="","",[1]tailored_settings!$B$6)</f>
        <v>GB-CHC-1169016</v>
      </c>
      <c r="K22" s="6" t="str">
        <f>IF([1]source_data!G24="","",IF([1]source_data!I24="","",VLOOKUP([1]source_data!I24,[1]codelist_mapping!A:C,3,FALSE)))</f>
        <v>GTIR030</v>
      </c>
      <c r="L22" s="6" t="str">
        <f>IF([1]source_data!G24="","",IF([1]source_data!J24="","",VLOOKUP([1]source_data!J24,[1]codelist_mapping!A:C,3,FALSE)))</f>
        <v/>
      </c>
      <c r="M22" s="6" t="str">
        <f>IF([1]source_data!G24="","",IF([1]source_data!K24="","",IF([1]source_data!M24&lt;&gt;"",CONCATENATE(VLOOKUP([1]source_data!K24,[1]codelist_mapping!F:H,3,FALSE)&amp;";"&amp;VLOOKUP([1]source_data!L24,[1]codelist_mapping!F:H,3,FALSE)&amp;";"&amp;VLOOKUP([1]source_data!M24,[1]codelist_mapping!F:H,3,FALSE)),IF([1]source_data!L24&lt;&gt;"",CONCATENATE(VLOOKUP([1]source_data!K24,[1]codelist_mapping!F:H,3,FALSE)&amp;";"&amp;VLOOKUP([1]source_data!L24,[1]codelist_mapping!F:H,3,FALSE)),IF([1]source_data!K24&lt;&gt;"",CONCATENATE(VLOOKUP([1]source_data!K24,[1]codelist_mapping!F:H,3,FALSE)))))))</f>
        <v>GTIP070;GTIP050</v>
      </c>
      <c r="N22" s="9" t="str">
        <f>IF([1]source_data!G24="","",IF([1]source_data!D24="","",VLOOKUP([1]source_data!D24,[1]geo_data!A:I,9,FALSE)))</f>
        <v>Arboretum</v>
      </c>
      <c r="O22" s="9" t="str">
        <f>IF([1]source_data!G24="","",IF([1]source_data!D24="","",VLOOKUP([1]source_data!D24,[1]geo_data!A:I,8,FALSE)))</f>
        <v>E05015511</v>
      </c>
      <c r="P22" s="9" t="str">
        <f>IF([1]source_data!G24="","",IF(LEFT(O22,3)="E05","WD",IF(LEFT(O22,3)="S13","WD",IF(LEFT(O22,3)="W05","WD",IF(LEFT(O22,3)="W06","UA",IF(LEFT(O22,3)="S12","CA",IF(LEFT(O22,3)="E06","UA",IF(LEFT(O22,3)="E07","NMD",IF(LEFT(O22,3)="E08","MD",IF(LEFT(O22,3)="E09","LONB"))))))))))</f>
        <v>WD</v>
      </c>
      <c r="Q22" s="9" t="str">
        <f>IF([1]source_data!G24="","",IF([1]source_data!D24="","",VLOOKUP([1]source_data!D24,[1]geo_data!A:I,7,FALSE)))</f>
        <v>Derby</v>
      </c>
      <c r="R22" s="9" t="str">
        <f>IF([1]source_data!G24="","",IF([1]source_data!D24="","",VLOOKUP([1]source_data!D24,[1]geo_data!A:I,6,FALSE)))</f>
        <v>E06000015</v>
      </c>
      <c r="S22" s="9" t="str">
        <f>IF([1]source_data!G24="","",IF(LEFT(R22,3)="E05","WD",IF(LEFT(R22,3)="S13","WD",IF(LEFT(R22,3)="W05","WD",IF(LEFT(R22,3)="W06","UA",IF(LEFT(R22,3)="S12","CA",IF(LEFT(R22,3)="E06","UA",IF(LEFT(R22,3)="E07","NMD",IF(LEFT(R22,3)="E08","MD",IF(LEFT(R22,3)="E09","LONB"))))))))))</f>
        <v>UA</v>
      </c>
      <c r="T22" s="6" t="str">
        <f>IF([1]source_data!G24="","",IF([1]source_data!N24="","",[1]source_data!N24))</f>
        <v>Hardship Grant</v>
      </c>
      <c r="U22" s="10">
        <f>IF([1]source_data!G24="","",[1]tailored_settings!$B$8)</f>
        <v>45614</v>
      </c>
      <c r="V22" s="6" t="str">
        <f>IF([1]source_data!G24="","",[1]tailored_settings!$B$9)</f>
        <v>http://www.longleigh.org/</v>
      </c>
      <c r="W22" s="8">
        <f>IF([1]source_data!G24="","",IF([1]source_data!O24="","",[1]source_data!O24))</f>
        <v>45121</v>
      </c>
      <c r="X22" s="8">
        <f>IF([1]source_data!G24="","",IF([1]source_data!P24="","",[1]source_data!P24))</f>
        <v>45271</v>
      </c>
      <c r="Y22" s="6" t="str">
        <f>IF([1]source_data!G24="","",IF([1]source_data!Q24="","",[1]source_data!Q24))</f>
        <v/>
      </c>
      <c r="Z22" s="11" t="str">
        <f>IF([1]source_data!G24="","",IF([1]source_data!I24="","",[1]tailored_settings!$B$10))</f>
        <v>Primary grant reason</v>
      </c>
      <c r="AA22" s="11" t="str">
        <f>IF([1]source_data!G24="","",IF([1]source_data!I24="","",[1]source_data!I24))</f>
        <v>1. Customer (or family member residing with them) with a diagnosed condition or disability (physical and/or sensory and/or behavioural)</v>
      </c>
      <c r="AB22" s="11" t="str">
        <f>IF([1]source_data!G24="","",IF([1]source_data!J24="","",[1]tailored_settings!$B$11))</f>
        <v/>
      </c>
      <c r="AC22" s="11" t="str">
        <f>IF([1]source_data!G24="","",IF([1]source_data!J24="","",[1]source_data!J24))</f>
        <v/>
      </c>
      <c r="AD22" s="11" t="str">
        <f>IF([1]source_data!G24="","",IF([1]source_data!K24="","",[1]tailored_settings!$B$12))</f>
        <v>Grant purpose</v>
      </c>
      <c r="AE22" s="11" t="str">
        <f>IF([1]source_data!G24="","",IF([1]source_data!K24="","",[1]source_data!K24))</f>
        <v>Food Vouchers</v>
      </c>
      <c r="AF22" s="11" t="str">
        <f>IF([1]source_data!G24="","",IF([1]source_data!L24="","",[1]tailored_settings!$B$13))</f>
        <v>Grant purpose</v>
      </c>
      <c r="AG22" s="11" t="str">
        <f>IF([1]source_data!G24="","",IF([1]source_data!L24="","",[1]source_data!L24))</f>
        <v>Utility Vouchers</v>
      </c>
      <c r="AH22" s="11" t="str">
        <f>IF([1]source_data!G24="","",IF([1]source_data!M24="","",[1]tailored_settings!$B$14))</f>
        <v/>
      </c>
      <c r="AI22" s="11" t="str">
        <f>IF([1]source_data!G24="","",IF([1]source_data!M24="","",[1]source_data!M24))</f>
        <v/>
      </c>
    </row>
    <row r="23" spans="1:35" x14ac:dyDescent="0.2">
      <c r="A23" s="6" t="str">
        <f>IF([1]source_data!G25="","",IF(AND([1]source_data!C25&lt;&gt;"",[1]tailored_settings!$B$15="Publish"),CONCATENATE([1]tailored_settings!$B$2&amp;[1]source_data!C25),IF(AND([1]source_data!C25&lt;&gt;"",[1]tailored_settings!$B$15="Do not publish"),CONCATENATE([1]tailored_settings!$B$2&amp;TEXT(ROW(A23)-1,"0000")&amp;"_"&amp;TEXT(F23,"yyyy-mm")),CONCATENATE([1]tailored_settings!$B$2&amp;TEXT(ROW(A23)-1,"0000")&amp;"_"&amp;TEXT(F23,"yyyy-mm")))))</f>
        <v>360G-Longleigh-0022_2023-10</v>
      </c>
      <c r="B23" s="6" t="str">
        <f>IF([1]source_data!G25="","",IF([1]source_data!E25&lt;&gt;"",[1]source_data!E25,CONCATENATE("Grant to "&amp;G23)))</f>
        <v>Grant to Individual Recipient</v>
      </c>
      <c r="C23" s="6" t="str">
        <f>IF([1]source_data!G25="","",IF([1]source_data!F25="","",[1]source_data!F25))</f>
        <v xml:space="preserve">Providing new flooring </v>
      </c>
      <c r="D23" s="7">
        <f>IF([1]source_data!G25="","",IF([1]source_data!G25="","",[1]source_data!G25))</f>
        <v>942</v>
      </c>
      <c r="E23" s="6" t="str">
        <f>IF([1]source_data!G25="","",[1]tailored_settings!$B$3)</f>
        <v>GBP</v>
      </c>
      <c r="F23" s="8">
        <f>IF([1]source_data!G25="","",IF([1]source_data!H25="","",[1]source_data!H25))</f>
        <v>45230</v>
      </c>
      <c r="G23" s="6" t="str">
        <f>IF([1]source_data!G25="","",[1]tailored_settings!$B$5)</f>
        <v>Individual Recipient</v>
      </c>
      <c r="H23" s="6" t="str">
        <f>IF([1]source_data!G25="","",IF(AND([1]source_data!A25&lt;&gt;"",[1]tailored_settings!$B$16="Publish"),CONCATENATE([1]tailored_settings!$B$2&amp;[1]source_data!A25),IF(AND([1]source_data!A25&lt;&gt;"",[1]tailored_settings!$B$16="Do not publish"),CONCATENATE([1]tailored_settings!$B$4&amp;TEXT(ROW(A23)-1,"0000")&amp;"_"&amp;TEXT(F23,"yyyy-mm")),CONCATENATE([1]tailored_settings!$B$4&amp;TEXT(ROW(A23)-1,"0000")&amp;"_"&amp;TEXT(F23,"yyyy-mm")))))</f>
        <v>360G-Longleigh-IND-0022_2023-10</v>
      </c>
      <c r="I23" s="6" t="str">
        <f>IF([1]source_data!G25="","",[1]tailored_settings!$B$7)</f>
        <v>Longleigh Foundation</v>
      </c>
      <c r="J23" s="6" t="str">
        <f>IF([1]source_data!G25="","",[1]tailored_settings!$B$6)</f>
        <v>GB-CHC-1169016</v>
      </c>
      <c r="K23" s="6" t="str">
        <f>IF([1]source_data!G25="","",IF([1]source_data!I25="","",VLOOKUP([1]source_data!I25,[1]codelist_mapping!A:C,3,FALSE)))</f>
        <v>GTIR060</v>
      </c>
      <c r="L23" s="6" t="str">
        <f>IF([1]source_data!G25="","",IF([1]source_data!J25="","",VLOOKUP([1]source_data!J25,[1]codelist_mapping!A:C,3,FALSE)))</f>
        <v/>
      </c>
      <c r="M23" s="6" t="str">
        <f>IF([1]source_data!G25="","",IF([1]source_data!K25="","",IF([1]source_data!M25&lt;&gt;"",CONCATENATE(VLOOKUP([1]source_data!K25,[1]codelist_mapping!F:H,3,FALSE)&amp;";"&amp;VLOOKUP([1]source_data!L25,[1]codelist_mapping!F:H,3,FALSE)&amp;";"&amp;VLOOKUP([1]source_data!M25,[1]codelist_mapping!F:H,3,FALSE)),IF([1]source_data!L25&lt;&gt;"",CONCATENATE(VLOOKUP([1]source_data!K25,[1]codelist_mapping!F:H,3,FALSE)&amp;";"&amp;VLOOKUP([1]source_data!L25,[1]codelist_mapping!F:H,3,FALSE)),IF([1]source_data!K25&lt;&gt;"",CONCATENATE(VLOOKUP([1]source_data!K25,[1]codelist_mapping!F:H,3,FALSE)))))))</f>
        <v>GTIP030</v>
      </c>
      <c r="N23" s="9" t="str">
        <f>IF([1]source_data!G25="","",IF([1]source_data!D25="","",VLOOKUP([1]source_data!D25,[1]geo_data!A:I,9,FALSE)))</f>
        <v>Melton Newport</v>
      </c>
      <c r="O23" s="9" t="str">
        <f>IF([1]source_data!G25="","",IF([1]source_data!D25="","",VLOOKUP([1]source_data!D25,[1]geo_data!A:I,8,FALSE)))</f>
        <v>E05005504</v>
      </c>
      <c r="P23" s="9" t="str">
        <f>IF([1]source_data!G25="","",IF(LEFT(O23,3)="E05","WD",IF(LEFT(O23,3)="S13","WD",IF(LEFT(O23,3)="W05","WD",IF(LEFT(O23,3)="W06","UA",IF(LEFT(O23,3)="S12","CA",IF(LEFT(O23,3)="E06","UA",IF(LEFT(O23,3)="E07","NMD",IF(LEFT(O23,3)="E08","MD",IF(LEFT(O23,3)="E09","LONB"))))))))))</f>
        <v>WD</v>
      </c>
      <c r="Q23" s="9" t="str">
        <f>IF([1]source_data!G25="","",IF([1]source_data!D25="","",VLOOKUP([1]source_data!D25,[1]geo_data!A:I,7,FALSE)))</f>
        <v>Melton</v>
      </c>
      <c r="R23" s="9" t="str">
        <f>IF([1]source_data!G25="","",IF([1]source_data!D25="","",VLOOKUP([1]source_data!D25,[1]geo_data!A:I,6,FALSE)))</f>
        <v>E07000133</v>
      </c>
      <c r="S23" s="9" t="str">
        <f>IF([1]source_data!G25="","",IF(LEFT(R23,3)="E05","WD",IF(LEFT(R23,3)="S13","WD",IF(LEFT(R23,3)="W05","WD",IF(LEFT(R23,3)="W06","UA",IF(LEFT(R23,3)="S12","CA",IF(LEFT(R23,3)="E06","UA",IF(LEFT(R23,3)="E07","NMD",IF(LEFT(R23,3)="E08","MD",IF(LEFT(R23,3)="E09","LONB"))))))))))</f>
        <v>NMD</v>
      </c>
      <c r="T23" s="6" t="str">
        <f>IF([1]source_data!G25="","",IF([1]source_data!N25="","",[1]source_data!N25))</f>
        <v>Flooring Grant</v>
      </c>
      <c r="U23" s="10">
        <f>IF([1]source_data!G25="","",[1]tailored_settings!$B$8)</f>
        <v>45614</v>
      </c>
      <c r="V23" s="6" t="str">
        <f>IF([1]source_data!G25="","",[1]tailored_settings!$B$9)</f>
        <v>http://www.longleigh.org/</v>
      </c>
      <c r="W23" s="8">
        <f>IF([1]source_data!G25="","",IF([1]source_data!O25="","",[1]source_data!O25))</f>
        <v>45230</v>
      </c>
      <c r="X23" s="8">
        <f>IF([1]source_data!G25="","",IF([1]source_data!P25="","",[1]source_data!P25))</f>
        <v>45302</v>
      </c>
      <c r="Y23" s="6" t="str">
        <f>IF([1]source_data!G25="","",IF([1]source_data!Q25="","",[1]source_data!Q25))</f>
        <v/>
      </c>
      <c r="Z23" s="11" t="str">
        <f>IF([1]source_data!G25="","",IF([1]source_data!I25="","",[1]tailored_settings!$B$10))</f>
        <v>Primary grant reason</v>
      </c>
      <c r="AA23" s="11" t="str">
        <f>IF([1]source_data!G25="","",IF([1]source_data!I25="","",[1]source_data!I25))</f>
        <v>6b. Customer/family under the care of Social Services (Adult or Children’s) - DV</v>
      </c>
      <c r="AB23" s="11" t="str">
        <f>IF([1]source_data!G25="","",IF([1]source_data!J25="","",[1]tailored_settings!$B$11))</f>
        <v/>
      </c>
      <c r="AC23" s="11" t="str">
        <f>IF([1]source_data!G25="","",IF([1]source_data!J25="","",[1]source_data!J25))</f>
        <v/>
      </c>
      <c r="AD23" s="11" t="str">
        <f>IF([1]source_data!G25="","",IF([1]source_data!K25="","",[1]tailored_settings!$B$12))</f>
        <v>Grant purpose</v>
      </c>
      <c r="AE23" s="11" t="str">
        <f>IF([1]source_data!G25="","",IF([1]source_data!K25="","",[1]source_data!K25))</f>
        <v>Flooring</v>
      </c>
      <c r="AF23" s="11" t="str">
        <f>IF([1]source_data!G25="","",IF([1]source_data!L25="","",[1]tailored_settings!$B$13))</f>
        <v/>
      </c>
      <c r="AG23" s="11" t="str">
        <f>IF([1]source_data!G25="","",IF([1]source_data!L25="","",[1]source_data!L25))</f>
        <v/>
      </c>
      <c r="AH23" s="11" t="str">
        <f>IF([1]source_data!G25="","",IF([1]source_data!M25="","",[1]tailored_settings!$B$14))</f>
        <v/>
      </c>
      <c r="AI23" s="11" t="str">
        <f>IF([1]source_data!G25="","",IF([1]source_data!M25="","",[1]source_data!M25))</f>
        <v/>
      </c>
    </row>
    <row r="24" spans="1:35" x14ac:dyDescent="0.2">
      <c r="A24" s="6" t="str">
        <f>IF([1]source_data!G26="","",IF(AND([1]source_data!C26&lt;&gt;"",[1]tailored_settings!$B$15="Publish"),CONCATENATE([1]tailored_settings!$B$2&amp;[1]source_data!C26),IF(AND([1]source_data!C26&lt;&gt;"",[1]tailored_settings!$B$15="Do not publish"),CONCATENATE([1]tailored_settings!$B$2&amp;TEXT(ROW(A24)-1,"0000")&amp;"_"&amp;TEXT(F24,"yyyy-mm")),CONCATENATE([1]tailored_settings!$B$2&amp;TEXT(ROW(A24)-1,"0000")&amp;"_"&amp;TEXT(F24,"yyyy-mm")))))</f>
        <v>360G-Longleigh-0023_2023-07</v>
      </c>
      <c r="B24" s="6" t="str">
        <f>IF([1]source_data!G26="","",IF([1]source_data!E26&lt;&gt;"",[1]source_data!E26,CONCATENATE("Grant to "&amp;G24)))</f>
        <v>Grant to Individual Recipient</v>
      </c>
      <c r="C24" s="6" t="str">
        <f>IF([1]source_data!G26="","",IF([1]source_data!F26="","",[1]source_data!F26))</f>
        <v>Helping to alleviate financial hardship</v>
      </c>
      <c r="D24" s="7">
        <f>IF([1]source_data!G26="","",IF([1]source_data!G26="","",[1]source_data!G26))</f>
        <v>1029</v>
      </c>
      <c r="E24" s="6" t="str">
        <f>IF([1]source_data!G26="","",[1]tailored_settings!$B$3)</f>
        <v>GBP</v>
      </c>
      <c r="F24" s="8">
        <f>IF([1]source_data!G26="","",IF([1]source_data!H26="","",[1]source_data!H26))</f>
        <v>45131</v>
      </c>
      <c r="G24" s="6" t="str">
        <f>IF([1]source_data!G26="","",[1]tailored_settings!$B$5)</f>
        <v>Individual Recipient</v>
      </c>
      <c r="H24" s="6" t="str">
        <f>IF([1]source_data!G26="","",IF(AND([1]source_data!A26&lt;&gt;"",[1]tailored_settings!$B$16="Publish"),CONCATENATE([1]tailored_settings!$B$2&amp;[1]source_data!A26),IF(AND([1]source_data!A26&lt;&gt;"",[1]tailored_settings!$B$16="Do not publish"),CONCATENATE([1]tailored_settings!$B$4&amp;TEXT(ROW(A24)-1,"0000")&amp;"_"&amp;TEXT(F24,"yyyy-mm")),CONCATENATE([1]tailored_settings!$B$4&amp;TEXT(ROW(A24)-1,"0000")&amp;"_"&amp;TEXT(F24,"yyyy-mm")))))</f>
        <v>360G-Longleigh-IND-0023_2023-07</v>
      </c>
      <c r="I24" s="6" t="str">
        <f>IF([1]source_data!G26="","",[1]tailored_settings!$B$7)</f>
        <v>Longleigh Foundation</v>
      </c>
      <c r="J24" s="6" t="str">
        <f>IF([1]source_data!G26="","",[1]tailored_settings!$B$6)</f>
        <v>GB-CHC-1169016</v>
      </c>
      <c r="K24" s="6" t="str">
        <f>IF([1]source_data!G26="","",IF([1]source_data!I26="","",VLOOKUP([1]source_data!I26,[1]codelist_mapping!A:C,3,FALSE)))</f>
        <v>GTIR040</v>
      </c>
      <c r="L24" s="6" t="str">
        <f>IF([1]source_data!G26="","",IF([1]source_data!J26="","",VLOOKUP([1]source_data!J26,[1]codelist_mapping!A:C,3,FALSE)))</f>
        <v/>
      </c>
      <c r="M24" s="6" t="str">
        <f>IF([1]source_data!G26="","",IF([1]source_data!K26="","",IF([1]source_data!M26&lt;&gt;"",CONCATENATE(VLOOKUP([1]source_data!K26,[1]codelist_mapping!F:H,3,FALSE)&amp;";"&amp;VLOOKUP([1]source_data!L26,[1]codelist_mapping!F:H,3,FALSE)&amp;";"&amp;VLOOKUP([1]source_data!M26,[1]codelist_mapping!F:H,3,FALSE)),IF([1]source_data!L26&lt;&gt;"",CONCATENATE(VLOOKUP([1]source_data!K26,[1]codelist_mapping!F:H,3,FALSE)&amp;";"&amp;VLOOKUP([1]source_data!L26,[1]codelist_mapping!F:H,3,FALSE)),IF([1]source_data!K26&lt;&gt;"",CONCATENATE(VLOOKUP([1]source_data!K26,[1]codelist_mapping!F:H,3,FALSE)))))))</f>
        <v>GTIP070;GTIP080</v>
      </c>
      <c r="N24" s="9" t="str">
        <f>IF([1]source_data!G26="","",IF([1]source_data!D26="","",VLOOKUP([1]source_data!D26,[1]geo_data!A:I,9,FALSE)))</f>
        <v>Banbury Hardwick</v>
      </c>
      <c r="O24" s="9" t="str">
        <f>IF([1]source_data!G26="","",IF([1]source_data!D26="","",VLOOKUP([1]source_data!D26,[1]geo_data!A:I,8,FALSE)))</f>
        <v>E05010923</v>
      </c>
      <c r="P24" s="9" t="str">
        <f>IF([1]source_data!G26="","",IF(LEFT(O24,3)="E05","WD",IF(LEFT(O24,3)="S13","WD",IF(LEFT(O24,3)="W05","WD",IF(LEFT(O24,3)="W06","UA",IF(LEFT(O24,3)="S12","CA",IF(LEFT(O24,3)="E06","UA",IF(LEFT(O24,3)="E07","NMD",IF(LEFT(O24,3)="E08","MD",IF(LEFT(O24,3)="E09","LONB"))))))))))</f>
        <v>WD</v>
      </c>
      <c r="Q24" s="9" t="str">
        <f>IF([1]source_data!G26="","",IF([1]source_data!D26="","",VLOOKUP([1]source_data!D26,[1]geo_data!A:I,7,FALSE)))</f>
        <v>Cherwell</v>
      </c>
      <c r="R24" s="9" t="str">
        <f>IF([1]source_data!G26="","",IF([1]source_data!D26="","",VLOOKUP([1]source_data!D26,[1]geo_data!A:I,6,FALSE)))</f>
        <v>E07000177</v>
      </c>
      <c r="S24" s="9" t="str">
        <f>IF([1]source_data!G26="","",IF(LEFT(R24,3)="E05","WD",IF(LEFT(R24,3)="S13","WD",IF(LEFT(R24,3)="W05","WD",IF(LEFT(R24,3)="W06","UA",IF(LEFT(R24,3)="S12","CA",IF(LEFT(R24,3)="E06","UA",IF(LEFT(R24,3)="E07","NMD",IF(LEFT(R24,3)="E08","MD",IF(LEFT(R24,3)="E09","LONB"))))))))))</f>
        <v>NMD</v>
      </c>
      <c r="T24" s="6" t="str">
        <f>IF([1]source_data!G26="","",IF([1]source_data!N26="","",[1]source_data!N26))</f>
        <v>Hardship Grant</v>
      </c>
      <c r="U24" s="10">
        <f>IF([1]source_data!G26="","",[1]tailored_settings!$B$8)</f>
        <v>45614</v>
      </c>
      <c r="V24" s="6" t="str">
        <f>IF([1]source_data!G26="","",[1]tailored_settings!$B$9)</f>
        <v>http://www.longleigh.org/</v>
      </c>
      <c r="W24" s="8">
        <f>IF([1]source_data!G26="","",IF([1]source_data!O26="","",[1]source_data!O26))</f>
        <v>45131</v>
      </c>
      <c r="X24" s="8">
        <f>IF([1]source_data!G26="","",IF([1]source_data!P26="","",[1]source_data!P26))</f>
        <v>45269</v>
      </c>
      <c r="Y24" s="6" t="str">
        <f>IF([1]source_data!G26="","",IF([1]source_data!Q26="","",[1]source_data!Q26))</f>
        <v/>
      </c>
      <c r="Z24" s="11" t="str">
        <f>IF([1]source_data!G26="","",IF([1]source_data!I26="","",[1]tailored_settings!$B$10))</f>
        <v>Primary grant reason</v>
      </c>
      <c r="AA24" s="11" t="str">
        <f>IF([1]source_data!G26="","",IF([1]source_data!I26="","",[1]source_data!I26))</f>
        <v>2. Customer receiving medication and/or therapy for a mental health condition or substance addiction</v>
      </c>
      <c r="AB24" s="11" t="str">
        <f>IF([1]source_data!G26="","",IF([1]source_data!J26="","",[1]tailored_settings!$B$11))</f>
        <v/>
      </c>
      <c r="AC24" s="11" t="str">
        <f>IF([1]source_data!G26="","",IF([1]source_data!J26="","",[1]source_data!J26))</f>
        <v/>
      </c>
      <c r="AD24" s="11" t="str">
        <f>IF([1]source_data!G26="","",IF([1]source_data!K26="","",[1]tailored_settings!$B$12))</f>
        <v>Grant purpose</v>
      </c>
      <c r="AE24" s="11" t="str">
        <f>IF([1]source_data!G26="","",IF([1]source_data!K26="","",[1]source_data!K26))</f>
        <v>Food Vouchers</v>
      </c>
      <c r="AF24" s="11" t="str">
        <f>IF([1]source_data!G26="","",IF([1]source_data!L26="","",[1]tailored_settings!$B$13))</f>
        <v>Grant purpose</v>
      </c>
      <c r="AG24" s="11" t="str">
        <f>IF([1]source_data!G26="","",IF([1]source_data!L26="","",[1]source_data!L26))</f>
        <v>Clothing</v>
      </c>
      <c r="AH24" s="11" t="str">
        <f>IF([1]source_data!G26="","",IF([1]source_data!M26="","",[1]tailored_settings!$B$14))</f>
        <v/>
      </c>
      <c r="AI24" s="11" t="str">
        <f>IF([1]source_data!G26="","",IF([1]source_data!M26="","",[1]source_data!M26))</f>
        <v/>
      </c>
    </row>
    <row r="25" spans="1:35" x14ac:dyDescent="0.2">
      <c r="A25" s="6" t="str">
        <f>IF([1]source_data!G27="","",IF(AND([1]source_data!C27&lt;&gt;"",[1]tailored_settings!$B$15="Publish"),CONCATENATE([1]tailored_settings!$B$2&amp;[1]source_data!C27),IF(AND([1]source_data!C27&lt;&gt;"",[1]tailored_settings!$B$15="Do not publish"),CONCATENATE([1]tailored_settings!$B$2&amp;TEXT(ROW(A25)-1,"0000")&amp;"_"&amp;TEXT(F25,"yyyy-mm")),CONCATENATE([1]tailored_settings!$B$2&amp;TEXT(ROW(A25)-1,"0000")&amp;"_"&amp;TEXT(F25,"yyyy-mm")))))</f>
        <v>360G-Longleigh-0024_2023-07</v>
      </c>
      <c r="B25" s="6" t="str">
        <f>IF([1]source_data!G27="","",IF([1]source_data!E27&lt;&gt;"",[1]source_data!E27,CONCATENATE("Grant to "&amp;G25)))</f>
        <v>Grant to Individual Recipient</v>
      </c>
      <c r="C25" s="6" t="str">
        <f>IF([1]source_data!G27="","",IF([1]source_data!F27="","",[1]source_data!F27))</f>
        <v>Helping to alleviate financial hardship</v>
      </c>
      <c r="D25" s="7">
        <f>IF([1]source_data!G27="","",IF([1]source_data!G27="","",[1]source_data!G27))</f>
        <v>591.27</v>
      </c>
      <c r="E25" s="6" t="str">
        <f>IF([1]source_data!G27="","",[1]tailored_settings!$B$3)</f>
        <v>GBP</v>
      </c>
      <c r="F25" s="8">
        <f>IF([1]source_data!G27="","",IF([1]source_data!H27="","",[1]source_data!H27))</f>
        <v>45131</v>
      </c>
      <c r="G25" s="6" t="str">
        <f>IF([1]source_data!G27="","",[1]tailored_settings!$B$5)</f>
        <v>Individual Recipient</v>
      </c>
      <c r="H25" s="6" t="str">
        <f>IF([1]source_data!G27="","",IF(AND([1]source_data!A27&lt;&gt;"",[1]tailored_settings!$B$16="Publish"),CONCATENATE([1]tailored_settings!$B$2&amp;[1]source_data!A27),IF(AND([1]source_data!A27&lt;&gt;"",[1]tailored_settings!$B$16="Do not publish"),CONCATENATE([1]tailored_settings!$B$4&amp;TEXT(ROW(A25)-1,"0000")&amp;"_"&amp;TEXT(F25,"yyyy-mm")),CONCATENATE([1]tailored_settings!$B$4&amp;TEXT(ROW(A25)-1,"0000")&amp;"_"&amp;TEXT(F25,"yyyy-mm")))))</f>
        <v>360G-Longleigh-IND-0024_2023-07</v>
      </c>
      <c r="I25" s="6" t="str">
        <f>IF([1]source_data!G27="","",[1]tailored_settings!$B$7)</f>
        <v>Longleigh Foundation</v>
      </c>
      <c r="J25" s="6" t="str">
        <f>IF([1]source_data!G27="","",[1]tailored_settings!$B$6)</f>
        <v>GB-CHC-1169016</v>
      </c>
      <c r="K25" s="6" t="str">
        <f>IF([1]source_data!G27="","",IF([1]source_data!I27="","",VLOOKUP([1]source_data!I27,[1]codelist_mapping!A:C,3,FALSE)))</f>
        <v>GTIR080</v>
      </c>
      <c r="L25" s="6" t="str">
        <f>IF([1]source_data!G27="","",IF([1]source_data!J27="","",VLOOKUP([1]source_data!J27,[1]codelist_mapping!A:C,3,FALSE)))</f>
        <v/>
      </c>
      <c r="M25" s="6" t="str">
        <f>IF([1]source_data!G27="","",IF([1]source_data!K27="","",IF([1]source_data!M27&lt;&gt;"",CONCATENATE(VLOOKUP([1]source_data!K27,[1]codelist_mapping!F:H,3,FALSE)&amp;";"&amp;VLOOKUP([1]source_data!L27,[1]codelist_mapping!F:H,3,FALSE)&amp;";"&amp;VLOOKUP([1]source_data!M27,[1]codelist_mapping!F:H,3,FALSE)),IF([1]source_data!L27&lt;&gt;"",CONCATENATE(VLOOKUP([1]source_data!K27,[1]codelist_mapping!F:H,3,FALSE)&amp;";"&amp;VLOOKUP([1]source_data!L27,[1]codelist_mapping!F:H,3,FALSE)),IF([1]source_data!K27&lt;&gt;"",CONCATENATE(VLOOKUP([1]source_data!K27,[1]codelist_mapping!F:H,3,FALSE)))))))</f>
        <v>GTIP020;GTIP060</v>
      </c>
      <c r="N25" s="9" t="str">
        <f>IF([1]source_data!G27="","",IF([1]source_data!D27="","",VLOOKUP([1]source_data!D27,[1]geo_data!A:I,9,FALSE)))</f>
        <v>Hamworthy</v>
      </c>
      <c r="O25" s="9" t="str">
        <f>IF([1]source_data!G27="","",IF([1]source_data!D27="","",VLOOKUP([1]source_data!D27,[1]geo_data!A:I,8,FALSE)))</f>
        <v>E05012663</v>
      </c>
      <c r="P25" s="9" t="str">
        <f>IF([1]source_data!G27="","",IF(LEFT(O25,3)="E05","WD",IF(LEFT(O25,3)="S13","WD",IF(LEFT(O25,3)="W05","WD",IF(LEFT(O25,3)="W06","UA",IF(LEFT(O25,3)="S12","CA",IF(LEFT(O25,3)="E06","UA",IF(LEFT(O25,3)="E07","NMD",IF(LEFT(O25,3)="E08","MD",IF(LEFT(O25,3)="E09","LONB"))))))))))</f>
        <v>WD</v>
      </c>
      <c r="Q25" s="9" t="str">
        <f>IF([1]source_data!G27="","",IF([1]source_data!D27="","",VLOOKUP([1]source_data!D27,[1]geo_data!A:I,7,FALSE)))</f>
        <v>Bournemouth, Christchurch and Poole</v>
      </c>
      <c r="R25" s="9" t="str">
        <f>IF([1]source_data!G27="","",IF([1]source_data!D27="","",VLOOKUP([1]source_data!D27,[1]geo_data!A:I,6,FALSE)))</f>
        <v>E06000058</v>
      </c>
      <c r="S25" s="9" t="str">
        <f>IF([1]source_data!G27="","",IF(LEFT(R25,3)="E05","WD",IF(LEFT(R25,3)="S13","WD",IF(LEFT(R25,3)="W05","WD",IF(LEFT(R25,3)="W06","UA",IF(LEFT(R25,3)="S12","CA",IF(LEFT(R25,3)="E06","UA",IF(LEFT(R25,3)="E07","NMD",IF(LEFT(R25,3)="E08","MD",IF(LEFT(R25,3)="E09","LONB"))))))))))</f>
        <v>UA</v>
      </c>
      <c r="T25" s="6" t="str">
        <f>IF([1]source_data!G27="","",IF([1]source_data!N27="","",[1]source_data!N27))</f>
        <v>Hardship Grant</v>
      </c>
      <c r="U25" s="10">
        <f>IF([1]source_data!G27="","",[1]tailored_settings!$B$8)</f>
        <v>45614</v>
      </c>
      <c r="V25" s="6" t="str">
        <f>IF([1]source_data!G27="","",[1]tailored_settings!$B$9)</f>
        <v>http://www.longleigh.org/</v>
      </c>
      <c r="W25" s="8">
        <f>IF([1]source_data!G27="","",IF([1]source_data!O27="","",[1]source_data!O27))</f>
        <v>45131</v>
      </c>
      <c r="X25" s="8">
        <f>IF([1]source_data!G27="","",IF([1]source_data!P27="","",[1]source_data!P27))</f>
        <v>45269</v>
      </c>
      <c r="Y25" s="6" t="str">
        <f>IF([1]source_data!G27="","",IF([1]source_data!Q27="","",[1]source_data!Q27))</f>
        <v/>
      </c>
      <c r="Z25" s="11" t="str">
        <f>IF([1]source_data!G27="","",IF([1]source_data!I27="","",[1]tailored_settings!$B$10))</f>
        <v>Primary grant reason</v>
      </c>
      <c r="AA25" s="11" t="str">
        <f>IF([1]source_data!G27="","",IF([1]source_data!I27="","",[1]source_data!I27))</f>
        <v>3  Customer/family moving from homelessness/supported living into independent living</v>
      </c>
      <c r="AB25" s="11" t="str">
        <f>IF([1]source_data!G27="","",IF([1]source_data!J27="","",[1]tailored_settings!$B$11))</f>
        <v/>
      </c>
      <c r="AC25" s="11" t="str">
        <f>IF([1]source_data!G27="","",IF([1]source_data!J27="","",[1]source_data!J27))</f>
        <v/>
      </c>
      <c r="AD25" s="11" t="str">
        <f>IF([1]source_data!G27="","",IF([1]source_data!K27="","",[1]tailored_settings!$B$12))</f>
        <v>Grant purpose</v>
      </c>
      <c r="AE25" s="11" t="str">
        <f>IF([1]source_data!G27="","",IF([1]source_data!K27="","",[1]source_data!K27))</f>
        <v>Appliances</v>
      </c>
      <c r="AF25" s="11" t="str">
        <f>IF([1]source_data!G27="","",IF([1]source_data!L27="","",[1]tailored_settings!$B$13))</f>
        <v>Grant purpose</v>
      </c>
      <c r="AG25" s="11" t="str">
        <f>IF([1]source_data!G27="","",IF([1]source_data!L27="","",[1]source_data!L27))</f>
        <v>Voucher for small household items</v>
      </c>
      <c r="AH25" s="11" t="str">
        <f>IF([1]source_data!G27="","",IF([1]source_data!M27="","",[1]tailored_settings!$B$14))</f>
        <v/>
      </c>
      <c r="AI25" s="11" t="str">
        <f>IF([1]source_data!G27="","",IF([1]source_data!M27="","",[1]source_data!M27))</f>
        <v/>
      </c>
    </row>
    <row r="26" spans="1:35" x14ac:dyDescent="0.2">
      <c r="A26" s="6" t="str">
        <f>IF([1]source_data!G28="","",IF(AND([1]source_data!C28&lt;&gt;"",[1]tailored_settings!$B$15="Publish"),CONCATENATE([1]tailored_settings!$B$2&amp;[1]source_data!C28),IF(AND([1]source_data!C28&lt;&gt;"",[1]tailored_settings!$B$15="Do not publish"),CONCATENATE([1]tailored_settings!$B$2&amp;TEXT(ROW(A26)-1,"0000")&amp;"_"&amp;TEXT(F26,"yyyy-mm")),CONCATENATE([1]tailored_settings!$B$2&amp;TEXT(ROW(A26)-1,"0000")&amp;"_"&amp;TEXT(F26,"yyyy-mm")))))</f>
        <v>360G-Longleigh-0025_2023-07</v>
      </c>
      <c r="B26" s="6" t="str">
        <f>IF([1]source_data!G28="","",IF([1]source_data!E28&lt;&gt;"",[1]source_data!E28,CONCATENATE("Grant to "&amp;G26)))</f>
        <v>Grant to Individual Recipient</v>
      </c>
      <c r="C26" s="6" t="str">
        <f>IF([1]source_data!G28="","",IF([1]source_data!F28="","",[1]source_data!F28))</f>
        <v>Helping to alleviate financial hardship</v>
      </c>
      <c r="D26" s="7">
        <f>IF([1]source_data!G28="","",IF([1]source_data!G28="","",[1]source_data!G28))</f>
        <v>977.27</v>
      </c>
      <c r="E26" s="6" t="str">
        <f>IF([1]source_data!G28="","",[1]tailored_settings!$B$3)</f>
        <v>GBP</v>
      </c>
      <c r="F26" s="8">
        <f>IF([1]source_data!G28="","",IF([1]source_data!H28="","",[1]source_data!H28))</f>
        <v>45131</v>
      </c>
      <c r="G26" s="6" t="str">
        <f>IF([1]source_data!G28="","",[1]tailored_settings!$B$5)</f>
        <v>Individual Recipient</v>
      </c>
      <c r="H26" s="6" t="str">
        <f>IF([1]source_data!G28="","",IF(AND([1]source_data!A28&lt;&gt;"",[1]tailored_settings!$B$16="Publish"),CONCATENATE([1]tailored_settings!$B$2&amp;[1]source_data!A28),IF(AND([1]source_data!A28&lt;&gt;"",[1]tailored_settings!$B$16="Do not publish"),CONCATENATE([1]tailored_settings!$B$4&amp;TEXT(ROW(A26)-1,"0000")&amp;"_"&amp;TEXT(F26,"yyyy-mm")),CONCATENATE([1]tailored_settings!$B$4&amp;TEXT(ROW(A26)-1,"0000")&amp;"_"&amp;TEXT(F26,"yyyy-mm")))))</f>
        <v>360G-Longleigh-IND-0025_2023-07</v>
      </c>
      <c r="I26" s="6" t="str">
        <f>IF([1]source_data!G28="","",[1]tailored_settings!$B$7)</f>
        <v>Longleigh Foundation</v>
      </c>
      <c r="J26" s="6" t="str">
        <f>IF([1]source_data!G28="","",[1]tailored_settings!$B$6)</f>
        <v>GB-CHC-1169016</v>
      </c>
      <c r="K26" s="6" t="str">
        <f>IF([1]source_data!G28="","",IF([1]source_data!I28="","",VLOOKUP([1]source_data!I28,[1]codelist_mapping!A:C,3,FALSE)))</f>
        <v>GTIR010</v>
      </c>
      <c r="L26" s="6" t="str">
        <f>IF([1]source_data!G28="","",IF([1]source_data!J28="","",VLOOKUP([1]source_data!J28,[1]codelist_mapping!A:C,3,FALSE)))</f>
        <v/>
      </c>
      <c r="M26" s="6" t="str">
        <f>IF([1]source_data!G28="","",IF([1]source_data!K28="","",IF([1]source_data!M28&lt;&gt;"",CONCATENATE(VLOOKUP([1]source_data!K28,[1]codelist_mapping!F:H,3,FALSE)&amp;";"&amp;VLOOKUP([1]source_data!L28,[1]codelist_mapping!F:H,3,FALSE)&amp;";"&amp;VLOOKUP([1]source_data!M28,[1]codelist_mapping!F:H,3,FALSE)),IF([1]source_data!L28&lt;&gt;"",CONCATENATE(VLOOKUP([1]source_data!K28,[1]codelist_mapping!F:H,3,FALSE)&amp;";"&amp;VLOOKUP([1]source_data!L28,[1]codelist_mapping!F:H,3,FALSE)),IF([1]source_data!K28&lt;&gt;"",CONCATENATE(VLOOKUP([1]source_data!K28,[1]codelist_mapping!F:H,3,FALSE)))))))</f>
        <v>GTIP020;GTIP060</v>
      </c>
      <c r="N26" s="9" t="str">
        <f>IF([1]source_data!G28="","",IF([1]source_data!D28="","",VLOOKUP([1]source_data!D28,[1]geo_data!A:I,9,FALSE)))</f>
        <v>Westgate</v>
      </c>
      <c r="O26" s="9" t="str">
        <f>IF([1]source_data!G28="","",IF([1]source_data!D28="","",VLOOKUP([1]source_data!D28,[1]geo_data!A:I,8,FALSE)))</f>
        <v>E05010967</v>
      </c>
      <c r="P26" s="9" t="str">
        <f>IF([1]source_data!G28="","",IF(LEFT(O26,3)="E05","WD",IF(LEFT(O26,3)="S13","WD",IF(LEFT(O26,3)="W05","WD",IF(LEFT(O26,3)="W06","UA",IF(LEFT(O26,3)="S12","CA",IF(LEFT(O26,3)="E06","UA",IF(LEFT(O26,3)="E07","NMD",IF(LEFT(O26,3)="E08","MD",IF(LEFT(O26,3)="E09","LONB"))))))))))</f>
        <v>WD</v>
      </c>
      <c r="Q26" s="9" t="str">
        <f>IF([1]source_data!G28="","",IF([1]source_data!D28="","",VLOOKUP([1]source_data!D28,[1]geo_data!A:I,7,FALSE)))</f>
        <v>Gloucester</v>
      </c>
      <c r="R26" s="9" t="str">
        <f>IF([1]source_data!G28="","",IF([1]source_data!D28="","",VLOOKUP([1]source_data!D28,[1]geo_data!A:I,6,FALSE)))</f>
        <v>E07000081</v>
      </c>
      <c r="S26" s="9" t="str">
        <f>IF([1]source_data!G28="","",IF(LEFT(R26,3)="E05","WD",IF(LEFT(R26,3)="S13","WD",IF(LEFT(R26,3)="W05","WD",IF(LEFT(R26,3)="W06","UA",IF(LEFT(R26,3)="S12","CA",IF(LEFT(R26,3)="E06","UA",IF(LEFT(R26,3)="E07","NMD",IF(LEFT(R26,3)="E08","MD",IF(LEFT(R26,3)="E09","LONB"))))))))))</f>
        <v>NMD</v>
      </c>
      <c r="T26" s="6" t="str">
        <f>IF([1]source_data!G28="","",IF([1]source_data!N28="","",[1]source_data!N28))</f>
        <v>Hardship Grant</v>
      </c>
      <c r="U26" s="10">
        <f>IF([1]source_data!G28="","",[1]tailored_settings!$B$8)</f>
        <v>45614</v>
      </c>
      <c r="V26" s="6" t="str">
        <f>IF([1]source_data!G28="","",[1]tailored_settings!$B$9)</f>
        <v>http://www.longleigh.org/</v>
      </c>
      <c r="W26" s="8">
        <f>IF([1]source_data!G28="","",IF([1]source_data!O28="","",[1]source_data!O28))</f>
        <v>45131</v>
      </c>
      <c r="X26" s="8">
        <f>IF([1]source_data!G28="","",IF([1]source_data!P28="","",[1]source_data!P28))</f>
        <v>45145</v>
      </c>
      <c r="Y26" s="6" t="str">
        <f>IF([1]source_data!G28="","",IF([1]source_data!Q28="","",[1]source_data!Q28))</f>
        <v/>
      </c>
      <c r="Z26" s="11" t="str">
        <f>IF([1]source_data!G28="","",IF([1]source_data!I28="","",[1]tailored_settings!$B$10))</f>
        <v>Primary grant reason</v>
      </c>
      <c r="AA26" s="11" t="str">
        <f>IF([1]source_data!G28="","",IF([1]source_data!I28="","",[1]source_data!I28))</f>
        <v>6d. Customer/family under the care of Social Services (Adult or Children’s - FH</v>
      </c>
      <c r="AB26" s="11" t="str">
        <f>IF([1]source_data!G28="","",IF([1]source_data!J28="","",[1]tailored_settings!$B$11))</f>
        <v/>
      </c>
      <c r="AC26" s="11" t="str">
        <f>IF([1]source_data!G28="","",IF([1]source_data!J28="","",[1]source_data!J28))</f>
        <v/>
      </c>
      <c r="AD26" s="11" t="str">
        <f>IF([1]source_data!G28="","",IF([1]source_data!K28="","",[1]tailored_settings!$B$12))</f>
        <v>Grant purpose</v>
      </c>
      <c r="AE26" s="11" t="str">
        <f>IF([1]source_data!G28="","",IF([1]source_data!K28="","",[1]source_data!K28))</f>
        <v xml:space="preserve">Furniture </v>
      </c>
      <c r="AF26" s="11" t="str">
        <f>IF([1]source_data!G28="","",IF([1]source_data!L28="","",[1]tailored_settings!$B$13))</f>
        <v>Grant purpose</v>
      </c>
      <c r="AG26" s="11" t="str">
        <f>IF([1]source_data!G28="","",IF([1]source_data!L28="","",[1]source_data!L28))</f>
        <v>Voucher for small household items</v>
      </c>
      <c r="AH26" s="11" t="str">
        <f>IF([1]source_data!G28="","",IF([1]source_data!M28="","",[1]tailored_settings!$B$14))</f>
        <v/>
      </c>
      <c r="AI26" s="11" t="str">
        <f>IF([1]source_data!G28="","",IF([1]source_data!M28="","",[1]source_data!M28))</f>
        <v/>
      </c>
    </row>
    <row r="27" spans="1:35" x14ac:dyDescent="0.2">
      <c r="A27" s="6" t="str">
        <f>IF([1]source_data!G29="","",IF(AND([1]source_data!C29&lt;&gt;"",[1]tailored_settings!$B$15="Publish"),CONCATENATE([1]tailored_settings!$B$2&amp;[1]source_data!C29),IF(AND([1]source_data!C29&lt;&gt;"",[1]tailored_settings!$B$15="Do not publish"),CONCATENATE([1]tailored_settings!$B$2&amp;TEXT(ROW(A27)-1,"0000")&amp;"_"&amp;TEXT(F27,"yyyy-mm")),CONCATENATE([1]tailored_settings!$B$2&amp;TEXT(ROW(A27)-1,"0000")&amp;"_"&amp;TEXT(F27,"yyyy-mm")))))</f>
        <v>360G-Longleigh-0026_2023-07</v>
      </c>
      <c r="B27" s="6" t="str">
        <f>IF([1]source_data!G29="","",IF([1]source_data!E29&lt;&gt;"",[1]source_data!E29,CONCATENATE("Grant to "&amp;G27)))</f>
        <v>Grant to Individual Recipient</v>
      </c>
      <c r="C27" s="6" t="str">
        <f>IF([1]source_data!G29="","",IF([1]source_data!F29="","",[1]source_data!F29))</f>
        <v>Helping to alleviate financial hardship</v>
      </c>
      <c r="D27" s="7">
        <f>IF([1]source_data!G29="","",IF([1]source_data!G29="","",[1]source_data!G29))</f>
        <v>905</v>
      </c>
      <c r="E27" s="6" t="str">
        <f>IF([1]source_data!G29="","",[1]tailored_settings!$B$3)</f>
        <v>GBP</v>
      </c>
      <c r="F27" s="8">
        <f>IF([1]source_data!G29="","",IF([1]source_data!H29="","",[1]source_data!H29))</f>
        <v>45131</v>
      </c>
      <c r="G27" s="6" t="str">
        <f>IF([1]source_data!G29="","",[1]tailored_settings!$B$5)</f>
        <v>Individual Recipient</v>
      </c>
      <c r="H27" s="6" t="str">
        <f>IF([1]source_data!G29="","",IF(AND([1]source_data!A29&lt;&gt;"",[1]tailored_settings!$B$16="Publish"),CONCATENATE([1]tailored_settings!$B$2&amp;[1]source_data!A29),IF(AND([1]source_data!A29&lt;&gt;"",[1]tailored_settings!$B$16="Do not publish"),CONCATENATE([1]tailored_settings!$B$4&amp;TEXT(ROW(A27)-1,"0000")&amp;"_"&amp;TEXT(F27,"yyyy-mm")),CONCATENATE([1]tailored_settings!$B$4&amp;TEXT(ROW(A27)-1,"0000")&amp;"_"&amp;TEXT(F27,"yyyy-mm")))))</f>
        <v>360G-Longleigh-IND-0026_2023-07</v>
      </c>
      <c r="I27" s="6" t="str">
        <f>IF([1]source_data!G29="","",[1]tailored_settings!$B$7)</f>
        <v>Longleigh Foundation</v>
      </c>
      <c r="J27" s="6" t="str">
        <f>IF([1]source_data!G29="","",[1]tailored_settings!$B$6)</f>
        <v>GB-CHC-1169016</v>
      </c>
      <c r="K27" s="6" t="str">
        <f>IF([1]source_data!G29="","",IF([1]source_data!I29="","",VLOOKUP([1]source_data!I29,[1]codelist_mapping!A:C,3,FALSE)))</f>
        <v>GTIR080</v>
      </c>
      <c r="L27" s="6" t="str">
        <f>IF([1]source_data!G29="","",IF([1]source_data!J29="","",VLOOKUP([1]source_data!J29,[1]codelist_mapping!A:C,3,FALSE)))</f>
        <v/>
      </c>
      <c r="M27" s="6" t="str">
        <f>IF([1]source_data!G29="","",IF([1]source_data!K29="","",IF([1]source_data!M29&lt;&gt;"",CONCATENATE(VLOOKUP([1]source_data!K29,[1]codelist_mapping!F:H,3,FALSE)&amp;";"&amp;VLOOKUP([1]source_data!L29,[1]codelist_mapping!F:H,3,FALSE)&amp;";"&amp;VLOOKUP([1]source_data!M29,[1]codelist_mapping!F:H,3,FALSE)),IF([1]source_data!L29&lt;&gt;"",CONCATENATE(VLOOKUP([1]source_data!K29,[1]codelist_mapping!F:H,3,FALSE)&amp;";"&amp;VLOOKUP([1]source_data!L29,[1]codelist_mapping!F:H,3,FALSE)),IF([1]source_data!K29&lt;&gt;"",CONCATENATE(VLOOKUP([1]source_data!K29,[1]codelist_mapping!F:H,3,FALSE)))))))</f>
        <v>GTIP020</v>
      </c>
      <c r="N27" s="9" t="str">
        <f>IF([1]source_data!G29="","",IF([1]source_data!D29="","",VLOOKUP([1]source_data!D29,[1]geo_data!A:I,9,FALSE)))</f>
        <v>Weston-super-Mare Central</v>
      </c>
      <c r="O27" s="9" t="str">
        <f>IF([1]source_data!G29="","",IF([1]source_data!D29="","",VLOOKUP([1]source_data!D29,[1]geo_data!A:I,8,FALSE)))</f>
        <v>E05010298</v>
      </c>
      <c r="P27" s="9" t="str">
        <f>IF([1]source_data!G29="","",IF(LEFT(O27,3)="E05","WD",IF(LEFT(O27,3)="S13","WD",IF(LEFT(O27,3)="W05","WD",IF(LEFT(O27,3)="W06","UA",IF(LEFT(O27,3)="S12","CA",IF(LEFT(O27,3)="E06","UA",IF(LEFT(O27,3)="E07","NMD",IF(LEFT(O27,3)="E08","MD",IF(LEFT(O27,3)="E09","LONB"))))))))))</f>
        <v>WD</v>
      </c>
      <c r="Q27" s="9" t="str">
        <f>IF([1]source_data!G29="","",IF([1]source_data!D29="","",VLOOKUP([1]source_data!D29,[1]geo_data!A:I,7,FALSE)))</f>
        <v>North Somerset</v>
      </c>
      <c r="R27" s="9" t="str">
        <f>IF([1]source_data!G29="","",IF([1]source_data!D29="","",VLOOKUP([1]source_data!D29,[1]geo_data!A:I,6,FALSE)))</f>
        <v>E06000024</v>
      </c>
      <c r="S27" s="9" t="str">
        <f>IF([1]source_data!G29="","",IF(LEFT(R27,3)="E05","WD",IF(LEFT(R27,3)="S13","WD",IF(LEFT(R27,3)="W05","WD",IF(LEFT(R27,3)="W06","UA",IF(LEFT(R27,3)="S12","CA",IF(LEFT(R27,3)="E06","UA",IF(LEFT(R27,3)="E07","NMD",IF(LEFT(R27,3)="E08","MD",IF(LEFT(R27,3)="E09","LONB"))))))))))</f>
        <v>UA</v>
      </c>
      <c r="T27" s="6" t="str">
        <f>IF([1]source_data!G29="","",IF([1]source_data!N29="","",[1]source_data!N29))</f>
        <v>Hardship Grant</v>
      </c>
      <c r="U27" s="10">
        <f>IF([1]source_data!G29="","",[1]tailored_settings!$B$8)</f>
        <v>45614</v>
      </c>
      <c r="V27" s="6" t="str">
        <f>IF([1]source_data!G29="","",[1]tailored_settings!$B$9)</f>
        <v>http://www.longleigh.org/</v>
      </c>
      <c r="W27" s="8">
        <f>IF([1]source_data!G29="","",IF([1]source_data!O29="","",[1]source_data!O29))</f>
        <v>45131</v>
      </c>
      <c r="X27" s="8">
        <f>IF([1]source_data!G29="","",IF([1]source_data!P29="","",[1]source_data!P29))</f>
        <v>45268</v>
      </c>
      <c r="Y27" s="6" t="str">
        <f>IF([1]source_data!G29="","",IF([1]source_data!Q29="","",[1]source_data!Q29))</f>
        <v/>
      </c>
      <c r="Z27" s="11" t="str">
        <f>IF([1]source_data!G29="","",IF([1]source_data!I29="","",[1]tailored_settings!$B$10))</f>
        <v>Primary grant reason</v>
      </c>
      <c r="AA27" s="11" t="str">
        <f>IF([1]source_data!G29="","",IF([1]source_data!I29="","",[1]source_data!I29))</f>
        <v>3  Customer/family moving from homelessness/supported living into independent living</v>
      </c>
      <c r="AB27" s="11" t="str">
        <f>IF([1]source_data!G29="","",IF([1]source_data!J29="","",[1]tailored_settings!$B$11))</f>
        <v/>
      </c>
      <c r="AC27" s="11" t="str">
        <f>IF([1]source_data!G29="","",IF([1]source_data!J29="","",[1]source_data!J29))</f>
        <v/>
      </c>
      <c r="AD27" s="11" t="str">
        <f>IF([1]source_data!G29="","",IF([1]source_data!K29="","",[1]tailored_settings!$B$12))</f>
        <v>Grant purpose</v>
      </c>
      <c r="AE27" s="11" t="str">
        <f>IF([1]source_data!G29="","",IF([1]source_data!K29="","",[1]source_data!K29))</f>
        <v>Appliances</v>
      </c>
      <c r="AF27" s="11" t="str">
        <f>IF([1]source_data!G29="","",IF([1]source_data!L29="","",[1]tailored_settings!$B$13))</f>
        <v/>
      </c>
      <c r="AG27" s="11" t="str">
        <f>IF([1]source_data!G29="","",IF([1]source_data!L29="","",[1]source_data!L29))</f>
        <v/>
      </c>
      <c r="AH27" s="11" t="str">
        <f>IF([1]source_data!G29="","",IF([1]source_data!M29="","",[1]tailored_settings!$B$14))</f>
        <v/>
      </c>
      <c r="AI27" s="11" t="str">
        <f>IF([1]source_data!G29="","",IF([1]source_data!M29="","",[1]source_data!M29))</f>
        <v/>
      </c>
    </row>
    <row r="28" spans="1:35" x14ac:dyDescent="0.2">
      <c r="A28" s="6" t="str">
        <f>IF([1]source_data!G30="","",IF(AND([1]source_data!C30&lt;&gt;"",[1]tailored_settings!$B$15="Publish"),CONCATENATE([1]tailored_settings!$B$2&amp;[1]source_data!C30),IF(AND([1]source_data!C30&lt;&gt;"",[1]tailored_settings!$B$15="Do not publish"),CONCATENATE([1]tailored_settings!$B$2&amp;TEXT(ROW(A28)-1,"0000")&amp;"_"&amp;TEXT(F28,"yyyy-mm")),CONCATENATE([1]tailored_settings!$B$2&amp;TEXT(ROW(A28)-1,"0000")&amp;"_"&amp;TEXT(F28,"yyyy-mm")))))</f>
        <v>360G-Longleigh-0027_2023-07</v>
      </c>
      <c r="B28" s="6" t="str">
        <f>IF([1]source_data!G30="","",IF([1]source_data!E30&lt;&gt;"",[1]source_data!E30,CONCATENATE("Grant to "&amp;G28)))</f>
        <v>Grant to Individual Recipient</v>
      </c>
      <c r="C28" s="6" t="str">
        <f>IF([1]source_data!G30="","",IF([1]source_data!F30="","",[1]source_data!F30))</f>
        <v>Helping to provide an education or training  opportunity</v>
      </c>
      <c r="D28" s="7">
        <f>IF([1]source_data!G30="","",IF([1]source_data!G30="","",[1]source_data!G30))</f>
        <v>896.17</v>
      </c>
      <c r="E28" s="6" t="str">
        <f>IF([1]source_data!G30="","",[1]tailored_settings!$B$3)</f>
        <v>GBP</v>
      </c>
      <c r="F28" s="8">
        <f>IF([1]source_data!G30="","",IF([1]source_data!H30="","",[1]source_data!H30))</f>
        <v>45134</v>
      </c>
      <c r="G28" s="6" t="str">
        <f>IF([1]source_data!G30="","",[1]tailored_settings!$B$5)</f>
        <v>Individual Recipient</v>
      </c>
      <c r="H28" s="6" t="str">
        <f>IF([1]source_data!G30="","",IF(AND([1]source_data!A30&lt;&gt;"",[1]tailored_settings!$B$16="Publish"),CONCATENATE([1]tailored_settings!$B$2&amp;[1]source_data!A30),IF(AND([1]source_data!A30&lt;&gt;"",[1]tailored_settings!$B$16="Do not publish"),CONCATENATE([1]tailored_settings!$B$4&amp;TEXT(ROW(A28)-1,"0000")&amp;"_"&amp;TEXT(F28,"yyyy-mm")),CONCATENATE([1]tailored_settings!$B$4&amp;TEXT(ROW(A28)-1,"0000")&amp;"_"&amp;TEXT(F28,"yyyy-mm")))))</f>
        <v>360G-Longleigh-IND-0027_2023-07</v>
      </c>
      <c r="I28" s="6" t="str">
        <f>IF([1]source_data!G30="","",[1]tailored_settings!$B$7)</f>
        <v>Longleigh Foundation</v>
      </c>
      <c r="J28" s="6" t="str">
        <f>IF([1]source_data!G30="","",[1]tailored_settings!$B$6)</f>
        <v>GB-CHC-1169016</v>
      </c>
      <c r="K28" s="6" t="str">
        <f>IF([1]source_data!G30="","",IF([1]source_data!I30="","",VLOOKUP([1]source_data!I30,[1]codelist_mapping!A:C,3,FALSE)))</f>
        <v>GTIR110</v>
      </c>
      <c r="L28" s="6" t="str">
        <f>IF([1]source_data!G30="","",IF([1]source_data!J30="","",VLOOKUP([1]source_data!J30,[1]codelist_mapping!A:C,3,FALSE)))</f>
        <v/>
      </c>
      <c r="M28" s="6" t="str">
        <f>IF([1]source_data!G30="","",IF([1]source_data!K30="","",IF([1]source_data!M30&lt;&gt;"",CONCATENATE(VLOOKUP([1]source_data!K30,[1]codelist_mapping!F:H,3,FALSE)&amp;";"&amp;VLOOKUP([1]source_data!L30,[1]codelist_mapping!F:H,3,FALSE)&amp;";"&amp;VLOOKUP([1]source_data!M30,[1]codelist_mapping!F:H,3,FALSE)),IF([1]source_data!L30&lt;&gt;"",CONCATENATE(VLOOKUP([1]source_data!K30,[1]codelist_mapping!F:H,3,FALSE)&amp;";"&amp;VLOOKUP([1]source_data!L30,[1]codelist_mapping!F:H,3,FALSE)),IF([1]source_data!K30&lt;&gt;"",CONCATENATE(VLOOKUP([1]source_data!K30,[1]codelist_mapping!F:H,3,FALSE)))))))</f>
        <v>GTIP130;GTIP040;GTIP130</v>
      </c>
      <c r="N28" s="9" t="str">
        <f>IF([1]source_data!G30="","",IF([1]source_data!D30="","",VLOOKUP([1]source_data!D30,[1]geo_data!A:I,9,FALSE)))</f>
        <v>Coley</v>
      </c>
      <c r="O28" s="9" t="str">
        <f>IF([1]source_data!G30="","",IF([1]source_data!D30="","",VLOOKUP([1]source_data!D30,[1]geo_data!A:I,8,FALSE)))</f>
        <v>E05013869</v>
      </c>
      <c r="P28" s="9" t="str">
        <f>IF([1]source_data!G30="","",IF(LEFT(O28,3)="E05","WD",IF(LEFT(O28,3)="S13","WD",IF(LEFT(O28,3)="W05","WD",IF(LEFT(O28,3)="W06","UA",IF(LEFT(O28,3)="S12","CA",IF(LEFT(O28,3)="E06","UA",IF(LEFT(O28,3)="E07","NMD",IF(LEFT(O28,3)="E08","MD",IF(LEFT(O28,3)="E09","LONB"))))))))))</f>
        <v>WD</v>
      </c>
      <c r="Q28" s="9" t="str">
        <f>IF([1]source_data!G30="","",IF([1]source_data!D30="","",VLOOKUP([1]source_data!D30,[1]geo_data!A:I,7,FALSE)))</f>
        <v>Reading</v>
      </c>
      <c r="R28" s="9" t="str">
        <f>IF([1]source_data!G30="","",IF([1]source_data!D30="","",VLOOKUP([1]source_data!D30,[1]geo_data!A:I,6,FALSE)))</f>
        <v>E06000038</v>
      </c>
      <c r="S28" s="9" t="str">
        <f>IF([1]source_data!G30="","",IF(LEFT(R28,3)="E05","WD",IF(LEFT(R28,3)="S13","WD",IF(LEFT(R28,3)="W05","WD",IF(LEFT(R28,3)="W06","UA",IF(LEFT(R28,3)="S12","CA",IF(LEFT(R28,3)="E06","UA",IF(LEFT(R28,3)="E07","NMD",IF(LEFT(R28,3)="E08","MD",IF(LEFT(R28,3)="E09","LONB"))))))))))</f>
        <v>UA</v>
      </c>
      <c r="T28" s="6" t="str">
        <f>IF([1]source_data!G30="","",IF([1]source_data!N30="","",[1]source_data!N30))</f>
        <v>Education Training &amp; Employment Grant</v>
      </c>
      <c r="U28" s="10">
        <f>IF([1]source_data!G30="","",[1]tailored_settings!$B$8)</f>
        <v>45614</v>
      </c>
      <c r="V28" s="6" t="str">
        <f>IF([1]source_data!G30="","",[1]tailored_settings!$B$9)</f>
        <v>http://www.longleigh.org/</v>
      </c>
      <c r="W28" s="8">
        <f>IF([1]source_data!G30="","",IF([1]source_data!O30="","",[1]source_data!O30))</f>
        <v>45134</v>
      </c>
      <c r="X28" s="8">
        <f>IF([1]source_data!G30="","",IF([1]source_data!P30="","",[1]source_data!P30))</f>
        <v>45269</v>
      </c>
      <c r="Y28" s="6" t="str">
        <f>IF([1]source_data!G30="","",IF([1]source_data!Q30="","",[1]source_data!Q30))</f>
        <v/>
      </c>
      <c r="Z28" s="11" t="str">
        <f>IF([1]source_data!G30="","",IF([1]source_data!I30="","",[1]tailored_settings!$B$10))</f>
        <v>Primary grant reason</v>
      </c>
      <c r="AA28" s="11" t="str">
        <f>IF([1]source_data!G30="","",IF([1]source_data!I30="","",[1]source_data!I30))</f>
        <v>10. Education Training and Employment</v>
      </c>
      <c r="AB28" s="11" t="str">
        <f>IF([1]source_data!G30="","",IF([1]source_data!J30="","",[1]tailored_settings!$B$11))</f>
        <v/>
      </c>
      <c r="AC28" s="11" t="str">
        <f>IF([1]source_data!G30="","",IF([1]source_data!J30="","",[1]source_data!J30))</f>
        <v/>
      </c>
      <c r="AD28" s="11" t="str">
        <f>IF([1]source_data!G30="","",IF([1]source_data!K30="","",[1]tailored_settings!$B$12))</f>
        <v>Grant purpose</v>
      </c>
      <c r="AE28" s="11" t="str">
        <f>IF([1]source_data!G30="","",IF([1]source_data!K30="","",[1]source_data!K30))</f>
        <v>Training and Course Fees</v>
      </c>
      <c r="AF28" s="11" t="str">
        <f>IF([1]source_data!G30="","",IF([1]source_data!L30="","",[1]tailored_settings!$B$13))</f>
        <v>Grant purpose</v>
      </c>
      <c r="AG28" s="11" t="str">
        <f>IF([1]source_data!G30="","",IF([1]source_data!L30="","",[1]source_data!L30))</f>
        <v>Laptops</v>
      </c>
      <c r="AH28" s="11" t="str">
        <f>IF([1]source_data!G30="","",IF([1]source_data!M30="","",[1]tailored_settings!$B$14))</f>
        <v>Grant purpose</v>
      </c>
      <c r="AI28" s="11" t="str">
        <f>IF([1]source_data!G30="","",IF([1]source_data!M30="","",[1]source_data!M30))</f>
        <v>Stationery and other associated items</v>
      </c>
    </row>
    <row r="29" spans="1:35" x14ac:dyDescent="0.2">
      <c r="A29" s="6" t="str">
        <f>IF([1]source_data!G31="","",IF(AND([1]source_data!C31&lt;&gt;"",[1]tailored_settings!$B$15="Publish"),CONCATENATE([1]tailored_settings!$B$2&amp;[1]source_data!C31),IF(AND([1]source_data!C31&lt;&gt;"",[1]tailored_settings!$B$15="Do not publish"),CONCATENATE([1]tailored_settings!$B$2&amp;TEXT(ROW(A29)-1,"0000")&amp;"_"&amp;TEXT(F29,"yyyy-mm")),CONCATENATE([1]tailored_settings!$B$2&amp;TEXT(ROW(A29)-1,"0000")&amp;"_"&amp;TEXT(F29,"yyyy-mm")))))</f>
        <v>360G-Longleigh-0028_2023-08</v>
      </c>
      <c r="B29" s="6" t="str">
        <f>IF([1]source_data!G31="","",IF([1]source_data!E31&lt;&gt;"",[1]source_data!E31,CONCATENATE("Grant to "&amp;G29)))</f>
        <v>Grant to Individual Recipient</v>
      </c>
      <c r="C29" s="6" t="str">
        <f>IF([1]source_data!G31="","",IF([1]source_data!F31="","",[1]source_data!F31))</f>
        <v>Helping to alleviate financial hardship</v>
      </c>
      <c r="D29" s="7">
        <f>IF([1]source_data!G31="","",IF([1]source_data!G31="","",[1]source_data!G31))</f>
        <v>200</v>
      </c>
      <c r="E29" s="6" t="str">
        <f>IF([1]source_data!G31="","",[1]tailored_settings!$B$3)</f>
        <v>GBP</v>
      </c>
      <c r="F29" s="8">
        <f>IF([1]source_data!G31="","",IF([1]source_data!H31="","",[1]source_data!H31))</f>
        <v>45140</v>
      </c>
      <c r="G29" s="6" t="str">
        <f>IF([1]source_data!G31="","",[1]tailored_settings!$B$5)</f>
        <v>Individual Recipient</v>
      </c>
      <c r="H29" s="6" t="str">
        <f>IF([1]source_data!G31="","",IF(AND([1]source_data!A31&lt;&gt;"",[1]tailored_settings!$B$16="Publish"),CONCATENATE([1]tailored_settings!$B$2&amp;[1]source_data!A31),IF(AND([1]source_data!A31&lt;&gt;"",[1]tailored_settings!$B$16="Do not publish"),CONCATENATE([1]tailored_settings!$B$4&amp;TEXT(ROW(A29)-1,"0000")&amp;"_"&amp;TEXT(F29,"yyyy-mm")),CONCATENATE([1]tailored_settings!$B$4&amp;TEXT(ROW(A29)-1,"0000")&amp;"_"&amp;TEXT(F29,"yyyy-mm")))))</f>
        <v>360G-Longleigh-IND-0028_2023-08</v>
      </c>
      <c r="I29" s="6" t="str">
        <f>IF([1]source_data!G31="","",[1]tailored_settings!$B$7)</f>
        <v>Longleigh Foundation</v>
      </c>
      <c r="J29" s="6" t="str">
        <f>IF([1]source_data!G31="","",[1]tailored_settings!$B$6)</f>
        <v>GB-CHC-1169016</v>
      </c>
      <c r="K29" s="6" t="str">
        <f>IF([1]source_data!G31="","",IF([1]source_data!I31="","",VLOOKUP([1]source_data!I31,[1]codelist_mapping!A:C,3,FALSE)))</f>
        <v>GTIR080</v>
      </c>
      <c r="L29" s="6" t="str">
        <f>IF([1]source_data!G31="","",IF([1]source_data!J31="","",VLOOKUP([1]source_data!J31,[1]codelist_mapping!A:C,3,FALSE)))</f>
        <v/>
      </c>
      <c r="M29" s="6" t="str">
        <f>IF([1]source_data!G31="","",IF([1]source_data!K31="","",IF([1]source_data!M31&lt;&gt;"",CONCATENATE(VLOOKUP([1]source_data!K31,[1]codelist_mapping!F:H,3,FALSE)&amp;";"&amp;VLOOKUP([1]source_data!L31,[1]codelist_mapping!F:H,3,FALSE)&amp;";"&amp;VLOOKUP([1]source_data!M31,[1]codelist_mapping!F:H,3,FALSE)),IF([1]source_data!L31&lt;&gt;"",CONCATENATE(VLOOKUP([1]source_data!K31,[1]codelist_mapping!F:H,3,FALSE)&amp;";"&amp;VLOOKUP([1]source_data!L31,[1]codelist_mapping!F:H,3,FALSE)),IF([1]source_data!K31&lt;&gt;"",CONCATENATE(VLOOKUP([1]source_data!K31,[1]codelist_mapping!F:H,3,FALSE)))))))</f>
        <v>GTIP020</v>
      </c>
      <c r="N29" s="9" t="str">
        <f>IF([1]source_data!G31="","",IF([1]source_data!D31="","",VLOOKUP([1]source_data!D31,[1]geo_data!A:I,9,FALSE)))</f>
        <v>Ovenden</v>
      </c>
      <c r="O29" s="9" t="str">
        <f>IF([1]source_data!G31="","",IF([1]source_data!D31="","",VLOOKUP([1]source_data!D31,[1]geo_data!A:I,8,FALSE)))</f>
        <v>E05001379</v>
      </c>
      <c r="P29" s="9" t="str">
        <f>IF([1]source_data!G31="","",IF(LEFT(O29,3)="E05","WD",IF(LEFT(O29,3)="S13","WD",IF(LEFT(O29,3)="W05","WD",IF(LEFT(O29,3)="W06","UA",IF(LEFT(O29,3)="S12","CA",IF(LEFT(O29,3)="E06","UA",IF(LEFT(O29,3)="E07","NMD",IF(LEFT(O29,3)="E08","MD",IF(LEFT(O29,3)="E09","LONB"))))))))))</f>
        <v>WD</v>
      </c>
      <c r="Q29" s="9" t="str">
        <f>IF([1]source_data!G31="","",IF([1]source_data!D31="","",VLOOKUP([1]source_data!D31,[1]geo_data!A:I,7,FALSE)))</f>
        <v>Calderdale</v>
      </c>
      <c r="R29" s="9" t="str">
        <f>IF([1]source_data!G31="","",IF([1]source_data!D31="","",VLOOKUP([1]source_data!D31,[1]geo_data!A:I,6,FALSE)))</f>
        <v>E08000033</v>
      </c>
      <c r="S29" s="9" t="str">
        <f>IF([1]source_data!G31="","",IF(LEFT(R29,3)="E05","WD",IF(LEFT(R29,3)="S13","WD",IF(LEFT(R29,3)="W05","WD",IF(LEFT(R29,3)="W06","UA",IF(LEFT(R29,3)="S12","CA",IF(LEFT(R29,3)="E06","UA",IF(LEFT(R29,3)="E07","NMD",IF(LEFT(R29,3)="E08","MD",IF(LEFT(R29,3)="E09","LONB"))))))))))</f>
        <v>MD</v>
      </c>
      <c r="T29" s="6" t="str">
        <f>IF([1]source_data!G31="","",IF([1]source_data!N31="","",[1]source_data!N31))</f>
        <v>Hardship Grant</v>
      </c>
      <c r="U29" s="10">
        <f>IF([1]source_data!G31="","",[1]tailored_settings!$B$8)</f>
        <v>45614</v>
      </c>
      <c r="V29" s="6" t="str">
        <f>IF([1]source_data!G31="","",[1]tailored_settings!$B$9)</f>
        <v>http://www.longleigh.org/</v>
      </c>
      <c r="W29" s="8">
        <f>IF([1]source_data!G31="","",IF([1]source_data!O31="","",[1]source_data!O31))</f>
        <v>45140</v>
      </c>
      <c r="X29" s="8">
        <f>IF([1]source_data!G31="","",IF([1]source_data!P31="","",[1]source_data!P31))</f>
        <v>45269</v>
      </c>
      <c r="Y29" s="6" t="str">
        <f>IF([1]source_data!G31="","",IF([1]source_data!Q31="","",[1]source_data!Q31))</f>
        <v/>
      </c>
      <c r="Z29" s="11" t="str">
        <f>IF([1]source_data!G31="","",IF([1]source_data!I31="","",[1]tailored_settings!$B$10))</f>
        <v>Primary grant reason</v>
      </c>
      <c r="AA29" s="11" t="str">
        <f>IF([1]source_data!G31="","",IF([1]source_data!I31="","",[1]source_data!I31))</f>
        <v>3  Customer/family moving from homelessness/supported living into independent living</v>
      </c>
      <c r="AB29" s="11" t="str">
        <f>IF([1]source_data!G31="","",IF([1]source_data!J31="","",[1]tailored_settings!$B$11))</f>
        <v/>
      </c>
      <c r="AC29" s="11" t="str">
        <f>IF([1]source_data!G31="","",IF([1]source_data!J31="","",[1]source_data!J31))</f>
        <v/>
      </c>
      <c r="AD29" s="11" t="str">
        <f>IF([1]source_data!G31="","",IF([1]source_data!K31="","",[1]tailored_settings!$B$12))</f>
        <v>Grant purpose</v>
      </c>
      <c r="AE29" s="11" t="str">
        <f>IF([1]source_data!G31="","",IF([1]source_data!K31="","",[1]source_data!K31))</f>
        <v xml:space="preserve">Furniture </v>
      </c>
      <c r="AF29" s="11" t="str">
        <f>IF([1]source_data!G31="","",IF([1]source_data!L31="","",[1]tailored_settings!$B$13))</f>
        <v/>
      </c>
      <c r="AG29" s="11" t="str">
        <f>IF([1]source_data!G31="","",IF([1]source_data!L31="","",[1]source_data!L31))</f>
        <v/>
      </c>
      <c r="AH29" s="11" t="str">
        <f>IF([1]source_data!G31="","",IF([1]source_data!M31="","",[1]tailored_settings!$B$14))</f>
        <v/>
      </c>
      <c r="AI29" s="11" t="str">
        <f>IF([1]source_data!G31="","",IF([1]source_data!M31="","",[1]source_data!M31))</f>
        <v/>
      </c>
    </row>
    <row r="30" spans="1:35" x14ac:dyDescent="0.2">
      <c r="A30" s="6" t="str">
        <f>IF([1]source_data!G32="","",IF(AND([1]source_data!C32&lt;&gt;"",[1]tailored_settings!$B$15="Publish"),CONCATENATE([1]tailored_settings!$B$2&amp;[1]source_data!C32),IF(AND([1]source_data!C32&lt;&gt;"",[1]tailored_settings!$B$15="Do not publish"),CONCATENATE([1]tailored_settings!$B$2&amp;TEXT(ROW(A30)-1,"0000")&amp;"_"&amp;TEXT(F30,"yyyy-mm")),CONCATENATE([1]tailored_settings!$B$2&amp;TEXT(ROW(A30)-1,"0000")&amp;"_"&amp;TEXT(F30,"yyyy-mm")))))</f>
        <v>360G-Longleigh-0029_2023-07</v>
      </c>
      <c r="B30" s="6" t="str">
        <f>IF([1]source_data!G32="","",IF([1]source_data!E32&lt;&gt;"",[1]source_data!E32,CONCATENATE("Grant to "&amp;G30)))</f>
        <v>Grant to Individual Recipient</v>
      </c>
      <c r="C30" s="6" t="str">
        <f>IF([1]source_data!G32="","",IF([1]source_data!F32="","",[1]source_data!F32))</f>
        <v>Helping to provide an education or training  opportunity</v>
      </c>
      <c r="D30" s="7">
        <f>IF([1]source_data!G32="","",IF([1]source_data!G32="","",[1]source_data!G32))</f>
        <v>960</v>
      </c>
      <c r="E30" s="6" t="str">
        <f>IF([1]source_data!G32="","",[1]tailored_settings!$B$3)</f>
        <v>GBP</v>
      </c>
      <c r="F30" s="8">
        <f>IF([1]source_data!G32="","",IF([1]source_data!H32="","",[1]source_data!H32))</f>
        <v>45131</v>
      </c>
      <c r="G30" s="6" t="str">
        <f>IF([1]source_data!G32="","",[1]tailored_settings!$B$5)</f>
        <v>Individual Recipient</v>
      </c>
      <c r="H30" s="6" t="str">
        <f>IF([1]source_data!G32="","",IF(AND([1]source_data!A32&lt;&gt;"",[1]tailored_settings!$B$16="Publish"),CONCATENATE([1]tailored_settings!$B$2&amp;[1]source_data!A32),IF(AND([1]source_data!A32&lt;&gt;"",[1]tailored_settings!$B$16="Do not publish"),CONCATENATE([1]tailored_settings!$B$4&amp;TEXT(ROW(A30)-1,"0000")&amp;"_"&amp;TEXT(F30,"yyyy-mm")),CONCATENATE([1]tailored_settings!$B$4&amp;TEXT(ROW(A30)-1,"0000")&amp;"_"&amp;TEXT(F30,"yyyy-mm")))))</f>
        <v>360G-Longleigh-IND-0029_2023-07</v>
      </c>
      <c r="I30" s="6" t="str">
        <f>IF([1]source_data!G32="","",[1]tailored_settings!$B$7)</f>
        <v>Longleigh Foundation</v>
      </c>
      <c r="J30" s="6" t="str">
        <f>IF([1]source_data!G32="","",[1]tailored_settings!$B$6)</f>
        <v>GB-CHC-1169016</v>
      </c>
      <c r="K30" s="6" t="str">
        <f>IF([1]source_data!G32="","",IF([1]source_data!I32="","",VLOOKUP([1]source_data!I32,[1]codelist_mapping!A:C,3,FALSE)))</f>
        <v>GTIR110</v>
      </c>
      <c r="L30" s="6" t="str">
        <f>IF([1]source_data!G32="","",IF([1]source_data!J32="","",VLOOKUP([1]source_data!J32,[1]codelist_mapping!A:C,3,FALSE)))</f>
        <v/>
      </c>
      <c r="M30" s="6" t="str">
        <f>IF([1]source_data!G32="","",IF([1]source_data!K32="","",IF([1]source_data!M32&lt;&gt;"",CONCATENATE(VLOOKUP([1]source_data!K32,[1]codelist_mapping!F:H,3,FALSE)&amp;";"&amp;VLOOKUP([1]source_data!L32,[1]codelist_mapping!F:H,3,FALSE)&amp;";"&amp;VLOOKUP([1]source_data!M32,[1]codelist_mapping!F:H,3,FALSE)),IF([1]source_data!L32&lt;&gt;"",CONCATENATE(VLOOKUP([1]source_data!K32,[1]codelist_mapping!F:H,3,FALSE)&amp;";"&amp;VLOOKUP([1]source_data!L32,[1]codelist_mapping!F:H,3,FALSE)),IF([1]source_data!K32&lt;&gt;"",CONCATENATE(VLOOKUP([1]source_data!K32,[1]codelist_mapping!F:H,3,FALSE)))))))</f>
        <v>GTIP080</v>
      </c>
      <c r="N30" s="9" t="str">
        <f>IF([1]source_data!G32="","",IF([1]source_data!D32="","",VLOOKUP([1]source_data!D32,[1]geo_data!A:I,9,FALSE)))</f>
        <v>Talavera</v>
      </c>
      <c r="O30" s="9" t="str">
        <f>IF([1]source_data!G32="","",IF([1]source_data!D32="","",VLOOKUP([1]source_data!D32,[1]geo_data!A:I,8,FALSE)))</f>
        <v>E05013267</v>
      </c>
      <c r="P30" s="9" t="str">
        <f>IF([1]source_data!G32="","",IF(LEFT(O30,3)="E05","WD",IF(LEFT(O30,3)="S13","WD",IF(LEFT(O30,3)="W05","WD",IF(LEFT(O30,3)="W06","UA",IF(LEFT(O30,3)="S12","CA",IF(LEFT(O30,3)="E06","UA",IF(LEFT(O30,3)="E07","NMD",IF(LEFT(O30,3)="E08","MD",IF(LEFT(O30,3)="E09","LONB"))))))))))</f>
        <v>WD</v>
      </c>
      <c r="Q30" s="9" t="str">
        <f>IF([1]source_data!G32="","",IF([1]source_data!D32="","",VLOOKUP([1]source_data!D32,[1]geo_data!A:I,7,FALSE)))</f>
        <v>West Northamptonshire</v>
      </c>
      <c r="R30" s="9" t="str">
        <f>IF([1]source_data!G32="","",IF([1]source_data!D32="","",VLOOKUP([1]source_data!D32,[1]geo_data!A:I,6,FALSE)))</f>
        <v>E06000062</v>
      </c>
      <c r="S30" s="9" t="str">
        <f>IF([1]source_data!G32="","",IF(LEFT(R30,3)="E05","WD",IF(LEFT(R30,3)="S13","WD",IF(LEFT(R30,3)="W05","WD",IF(LEFT(R30,3)="W06","UA",IF(LEFT(R30,3)="S12","CA",IF(LEFT(R30,3)="E06","UA",IF(LEFT(R30,3)="E07","NMD",IF(LEFT(R30,3)="E08","MD",IF(LEFT(R30,3)="E09","LONB"))))))))))</f>
        <v>UA</v>
      </c>
      <c r="T30" s="6" t="str">
        <f>IF([1]source_data!G32="","",IF([1]source_data!N32="","",[1]source_data!N32))</f>
        <v>Education Training &amp; Employment Grant</v>
      </c>
      <c r="U30" s="10">
        <f>IF([1]source_data!G32="","",[1]tailored_settings!$B$8)</f>
        <v>45614</v>
      </c>
      <c r="V30" s="6" t="str">
        <f>IF([1]source_data!G32="","",[1]tailored_settings!$B$9)</f>
        <v>http://www.longleigh.org/</v>
      </c>
      <c r="W30" s="8">
        <f>IF([1]source_data!G32="","",IF([1]source_data!O32="","",[1]source_data!O32))</f>
        <v>45131</v>
      </c>
      <c r="X30" s="8">
        <f>IF([1]source_data!G32="","",IF([1]source_data!P32="","",[1]source_data!P32))</f>
        <v>45145</v>
      </c>
      <c r="Y30" s="6" t="str">
        <f>IF([1]source_data!G32="","",IF([1]source_data!Q32="","",[1]source_data!Q32))</f>
        <v/>
      </c>
      <c r="Z30" s="11" t="str">
        <f>IF([1]source_data!G32="","",IF([1]source_data!I32="","",[1]tailored_settings!$B$10))</f>
        <v>Primary grant reason</v>
      </c>
      <c r="AA30" s="11" t="str">
        <f>IF([1]source_data!G32="","",IF([1]source_data!I32="","",[1]source_data!I32))</f>
        <v>10. Education Training and Employment</v>
      </c>
      <c r="AB30" s="11" t="str">
        <f>IF([1]source_data!G32="","",IF([1]source_data!J32="","",[1]tailored_settings!$B$11))</f>
        <v/>
      </c>
      <c r="AC30" s="11" t="str">
        <f>IF([1]source_data!G32="","",IF([1]source_data!J32="","",[1]source_data!J32))</f>
        <v/>
      </c>
      <c r="AD30" s="11" t="str">
        <f>IF([1]source_data!G32="","",IF([1]source_data!K32="","",[1]tailored_settings!$B$12))</f>
        <v>Grant purpose</v>
      </c>
      <c r="AE30" s="11" t="str">
        <f>IF([1]source_data!G32="","",IF([1]source_data!K32="","",[1]source_data!K32))</f>
        <v>Clothing</v>
      </c>
      <c r="AF30" s="11" t="str">
        <f>IF([1]source_data!G32="","",IF([1]source_data!L32="","",[1]tailored_settings!$B$13))</f>
        <v/>
      </c>
      <c r="AG30" s="11" t="str">
        <f>IF([1]source_data!G32="","",IF([1]source_data!L32="","",[1]source_data!L32))</f>
        <v/>
      </c>
      <c r="AH30" s="11" t="str">
        <f>IF([1]source_data!G32="","",IF([1]source_data!M32="","",[1]tailored_settings!$B$14))</f>
        <v/>
      </c>
      <c r="AI30" s="11" t="str">
        <f>IF([1]source_data!G32="","",IF([1]source_data!M32="","",[1]source_data!M32))</f>
        <v/>
      </c>
    </row>
    <row r="31" spans="1:35" x14ac:dyDescent="0.2">
      <c r="A31" s="6" t="str">
        <f>IF([1]source_data!G33="","",IF(AND([1]source_data!C33&lt;&gt;"",[1]tailored_settings!$B$15="Publish"),CONCATENATE([1]tailored_settings!$B$2&amp;[1]source_data!C33),IF(AND([1]source_data!C33&lt;&gt;"",[1]tailored_settings!$B$15="Do not publish"),CONCATENATE([1]tailored_settings!$B$2&amp;TEXT(ROW(A31)-1,"0000")&amp;"_"&amp;TEXT(F31,"yyyy-mm")),CONCATENATE([1]tailored_settings!$B$2&amp;TEXT(ROW(A31)-1,"0000")&amp;"_"&amp;TEXT(F31,"yyyy-mm")))))</f>
        <v>360G-Longleigh-0030_2023-07</v>
      </c>
      <c r="B31" s="6" t="str">
        <f>IF([1]source_data!G33="","",IF([1]source_data!E33&lt;&gt;"",[1]source_data!E33,CONCATENATE("Grant to "&amp;G31)))</f>
        <v>Grant to Individual Recipient</v>
      </c>
      <c r="C31" s="6" t="str">
        <f>IF([1]source_data!G33="","",IF([1]source_data!F33="","",[1]source_data!F33))</f>
        <v>Helping to alleviate financial hardship</v>
      </c>
      <c r="D31" s="7">
        <f>IF([1]source_data!G33="","",IF([1]source_data!G33="","",[1]source_data!G33))</f>
        <v>803</v>
      </c>
      <c r="E31" s="6" t="str">
        <f>IF([1]source_data!G33="","",[1]tailored_settings!$B$3)</f>
        <v>GBP</v>
      </c>
      <c r="F31" s="8">
        <f>IF([1]source_data!G33="","",IF([1]source_data!H33="","",[1]source_data!H33))</f>
        <v>45131</v>
      </c>
      <c r="G31" s="6" t="str">
        <f>IF([1]source_data!G33="","",[1]tailored_settings!$B$5)</f>
        <v>Individual Recipient</v>
      </c>
      <c r="H31" s="6" t="str">
        <f>IF([1]source_data!G33="","",IF(AND([1]source_data!A33&lt;&gt;"",[1]tailored_settings!$B$16="Publish"),CONCATENATE([1]tailored_settings!$B$2&amp;[1]source_data!A33),IF(AND([1]source_data!A33&lt;&gt;"",[1]tailored_settings!$B$16="Do not publish"),CONCATENATE([1]tailored_settings!$B$4&amp;TEXT(ROW(A31)-1,"0000")&amp;"_"&amp;TEXT(F31,"yyyy-mm")),CONCATENATE([1]tailored_settings!$B$4&amp;TEXT(ROW(A31)-1,"0000")&amp;"_"&amp;TEXT(F31,"yyyy-mm")))))</f>
        <v>360G-Longleigh-IND-0030_2023-07</v>
      </c>
      <c r="I31" s="6" t="str">
        <f>IF([1]source_data!G33="","",[1]tailored_settings!$B$7)</f>
        <v>Longleigh Foundation</v>
      </c>
      <c r="J31" s="6" t="str">
        <f>IF([1]source_data!G33="","",[1]tailored_settings!$B$6)</f>
        <v>GB-CHC-1169016</v>
      </c>
      <c r="K31" s="6" t="str">
        <f>IF([1]source_data!G33="","",IF([1]source_data!I33="","",VLOOKUP([1]source_data!I33,[1]codelist_mapping!A:C,3,FALSE)))</f>
        <v>GTIR010</v>
      </c>
      <c r="L31" s="6" t="str">
        <f>IF([1]source_data!G33="","",IF([1]source_data!J33="","",VLOOKUP([1]source_data!J33,[1]codelist_mapping!A:C,3,FALSE)))</f>
        <v/>
      </c>
      <c r="M31" s="6" t="str">
        <f>IF([1]source_data!G33="","",IF([1]source_data!K33="","",IF([1]source_data!M33&lt;&gt;"",CONCATENATE(VLOOKUP([1]source_data!K33,[1]codelist_mapping!F:H,3,FALSE)&amp;";"&amp;VLOOKUP([1]source_data!L33,[1]codelist_mapping!F:H,3,FALSE)&amp;";"&amp;VLOOKUP([1]source_data!M33,[1]codelist_mapping!F:H,3,FALSE)),IF([1]source_data!L33&lt;&gt;"",CONCATENATE(VLOOKUP([1]source_data!K33,[1]codelist_mapping!F:H,3,FALSE)&amp;";"&amp;VLOOKUP([1]source_data!L33,[1]codelist_mapping!F:H,3,FALSE)),IF([1]source_data!K33&lt;&gt;"",CONCATENATE(VLOOKUP([1]source_data!K33,[1]codelist_mapping!F:H,3,FALSE)))))))</f>
        <v>GTIP070;GTIP050</v>
      </c>
      <c r="N31" s="9" t="str">
        <f>IF([1]source_data!G33="","",IF([1]source_data!D33="","",VLOOKUP([1]source_data!D33,[1]geo_data!A:I,9,FALSE)))</f>
        <v>Denmead</v>
      </c>
      <c r="O31" s="9" t="str">
        <f>IF([1]source_data!G33="","",IF([1]source_data!D33="","",VLOOKUP([1]source_data!D33,[1]geo_data!A:I,8,FALSE)))</f>
        <v>E05011000</v>
      </c>
      <c r="P31" s="9" t="str">
        <f>IF([1]source_data!G33="","",IF(LEFT(O31,3)="E05","WD",IF(LEFT(O31,3)="S13","WD",IF(LEFT(O31,3)="W05","WD",IF(LEFT(O31,3)="W06","UA",IF(LEFT(O31,3)="S12","CA",IF(LEFT(O31,3)="E06","UA",IF(LEFT(O31,3)="E07","NMD",IF(LEFT(O31,3)="E08","MD",IF(LEFT(O31,3)="E09","LONB"))))))))))</f>
        <v>WD</v>
      </c>
      <c r="Q31" s="9" t="str">
        <f>IF([1]source_data!G33="","",IF([1]source_data!D33="","",VLOOKUP([1]source_data!D33,[1]geo_data!A:I,7,FALSE)))</f>
        <v>Winchester</v>
      </c>
      <c r="R31" s="9" t="str">
        <f>IF([1]source_data!G33="","",IF([1]source_data!D33="","",VLOOKUP([1]source_data!D33,[1]geo_data!A:I,6,FALSE)))</f>
        <v>E07000094</v>
      </c>
      <c r="S31" s="9" t="str">
        <f>IF([1]source_data!G33="","",IF(LEFT(R31,3)="E05","WD",IF(LEFT(R31,3)="S13","WD",IF(LEFT(R31,3)="W05","WD",IF(LEFT(R31,3)="W06","UA",IF(LEFT(R31,3)="S12","CA",IF(LEFT(R31,3)="E06","UA",IF(LEFT(R31,3)="E07","NMD",IF(LEFT(R31,3)="E08","MD",IF(LEFT(R31,3)="E09","LONB"))))))))))</f>
        <v>NMD</v>
      </c>
      <c r="T31" s="6" t="str">
        <f>IF([1]source_data!G33="","",IF([1]source_data!N33="","",[1]source_data!N33))</f>
        <v>Hardship Grant</v>
      </c>
      <c r="U31" s="10">
        <f>IF([1]source_data!G33="","",[1]tailored_settings!$B$8)</f>
        <v>45614</v>
      </c>
      <c r="V31" s="6" t="str">
        <f>IF([1]source_data!G33="","",[1]tailored_settings!$B$9)</f>
        <v>http://www.longleigh.org/</v>
      </c>
      <c r="W31" s="8">
        <f>IF([1]source_data!G33="","",IF([1]source_data!O33="","",[1]source_data!O33))</f>
        <v>45131</v>
      </c>
      <c r="X31" s="8">
        <f>IF([1]source_data!G33="","",IF([1]source_data!P33="","",[1]source_data!P33))</f>
        <v>45271</v>
      </c>
      <c r="Y31" s="6" t="str">
        <f>IF([1]source_data!G33="","",IF([1]source_data!Q33="","",[1]source_data!Q33))</f>
        <v/>
      </c>
      <c r="Z31" s="11" t="str">
        <f>IF([1]source_data!G33="","",IF([1]source_data!I33="","",[1]tailored_settings!$B$10))</f>
        <v>Primary grant reason</v>
      </c>
      <c r="AA31" s="11" t="str">
        <f>IF([1]source_data!G33="","",IF([1]source_data!I33="","",[1]source_data!I33))</f>
        <v>7. Customer where there is a child/ren in receipt of means-tested free school meals</v>
      </c>
      <c r="AB31" s="11" t="str">
        <f>IF([1]source_data!G33="","",IF([1]source_data!J33="","",[1]tailored_settings!$B$11))</f>
        <v/>
      </c>
      <c r="AC31" s="11" t="str">
        <f>IF([1]source_data!G33="","",IF([1]source_data!J33="","",[1]source_data!J33))</f>
        <v/>
      </c>
      <c r="AD31" s="11" t="str">
        <f>IF([1]source_data!G33="","",IF([1]source_data!K33="","",[1]tailored_settings!$B$12))</f>
        <v>Grant purpose</v>
      </c>
      <c r="AE31" s="11" t="str">
        <f>IF([1]source_data!G33="","",IF([1]source_data!K33="","",[1]source_data!K33))</f>
        <v>Food Vouchers</v>
      </c>
      <c r="AF31" s="11" t="str">
        <f>IF([1]source_data!G33="","",IF([1]source_data!L33="","",[1]tailored_settings!$B$13))</f>
        <v>Grant purpose</v>
      </c>
      <c r="AG31" s="11" t="str">
        <f>IF([1]source_data!G33="","",IF([1]source_data!L33="","",[1]source_data!L33))</f>
        <v>Utility Vouchers</v>
      </c>
      <c r="AH31" s="11" t="str">
        <f>IF([1]source_data!G33="","",IF([1]source_data!M33="","",[1]tailored_settings!$B$14))</f>
        <v/>
      </c>
      <c r="AI31" s="11" t="str">
        <f>IF([1]source_data!G33="","",IF([1]source_data!M33="","",[1]source_data!M33))</f>
        <v/>
      </c>
    </row>
    <row r="32" spans="1:35" x14ac:dyDescent="0.2">
      <c r="A32" s="6" t="str">
        <f>IF([1]source_data!G34="","",IF(AND([1]source_data!C34&lt;&gt;"",[1]tailored_settings!$B$15="Publish"),CONCATENATE([1]tailored_settings!$B$2&amp;[1]source_data!C34),IF(AND([1]source_data!C34&lt;&gt;"",[1]tailored_settings!$B$15="Do not publish"),CONCATENATE([1]tailored_settings!$B$2&amp;TEXT(ROW(A32)-1,"0000")&amp;"_"&amp;TEXT(F32,"yyyy-mm")),CONCATENATE([1]tailored_settings!$B$2&amp;TEXT(ROW(A32)-1,"0000")&amp;"_"&amp;TEXT(F32,"yyyy-mm")))))</f>
        <v>360G-Longleigh-0031_2023-08</v>
      </c>
      <c r="B32" s="6" t="str">
        <f>IF([1]source_data!G34="","",IF([1]source_data!E34&lt;&gt;"",[1]source_data!E34,CONCATENATE("Grant to "&amp;G32)))</f>
        <v>Grant to Individual Recipient</v>
      </c>
      <c r="C32" s="6" t="str">
        <f>IF([1]source_data!G34="","",IF([1]source_data!F34="","",[1]source_data!F34))</f>
        <v>Helping to alleviate financial hardship</v>
      </c>
      <c r="D32" s="7">
        <f>IF([1]source_data!G34="","",IF([1]source_data!G34="","",[1]source_data!G34))</f>
        <v>778</v>
      </c>
      <c r="E32" s="6" t="str">
        <f>IF([1]source_data!G34="","",[1]tailored_settings!$B$3)</f>
        <v>GBP</v>
      </c>
      <c r="F32" s="8">
        <f>IF([1]source_data!G34="","",IF([1]source_data!H34="","",[1]source_data!H34))</f>
        <v>45146</v>
      </c>
      <c r="G32" s="6" t="str">
        <f>IF([1]source_data!G34="","",[1]tailored_settings!$B$5)</f>
        <v>Individual Recipient</v>
      </c>
      <c r="H32" s="6" t="str">
        <f>IF([1]source_data!G34="","",IF(AND([1]source_data!A34&lt;&gt;"",[1]tailored_settings!$B$16="Publish"),CONCATENATE([1]tailored_settings!$B$2&amp;[1]source_data!A34),IF(AND([1]source_data!A34&lt;&gt;"",[1]tailored_settings!$B$16="Do not publish"),CONCATENATE([1]tailored_settings!$B$4&amp;TEXT(ROW(A32)-1,"0000")&amp;"_"&amp;TEXT(F32,"yyyy-mm")),CONCATENATE([1]tailored_settings!$B$4&amp;TEXT(ROW(A32)-1,"0000")&amp;"_"&amp;TEXT(F32,"yyyy-mm")))))</f>
        <v>360G-Longleigh-IND-0031_2023-08</v>
      </c>
      <c r="I32" s="6" t="str">
        <f>IF([1]source_data!G34="","",[1]tailored_settings!$B$7)</f>
        <v>Longleigh Foundation</v>
      </c>
      <c r="J32" s="6" t="str">
        <f>IF([1]source_data!G34="","",[1]tailored_settings!$B$6)</f>
        <v>GB-CHC-1169016</v>
      </c>
      <c r="K32" s="6" t="str">
        <f>IF([1]source_data!G34="","",IF([1]source_data!I34="","",VLOOKUP([1]source_data!I34,[1]codelist_mapping!A:C,3,FALSE)))</f>
        <v>GTIR080</v>
      </c>
      <c r="L32" s="6" t="str">
        <f>IF([1]source_data!G34="","",IF([1]source_data!J34="","",VLOOKUP([1]source_data!J34,[1]codelist_mapping!A:C,3,FALSE)))</f>
        <v/>
      </c>
      <c r="M32" s="6" t="str">
        <f>IF([1]source_data!G34="","",IF([1]source_data!K34="","",IF([1]source_data!M34&lt;&gt;"",CONCATENATE(VLOOKUP([1]source_data!K34,[1]codelist_mapping!F:H,3,FALSE)&amp;";"&amp;VLOOKUP([1]source_data!L34,[1]codelist_mapping!F:H,3,FALSE)&amp;";"&amp;VLOOKUP([1]source_data!M34,[1]codelist_mapping!F:H,3,FALSE)),IF([1]source_data!L34&lt;&gt;"",CONCATENATE(VLOOKUP([1]source_data!K34,[1]codelist_mapping!F:H,3,FALSE)&amp;";"&amp;VLOOKUP([1]source_data!L34,[1]codelist_mapping!F:H,3,FALSE)),IF([1]source_data!K34&lt;&gt;"",CONCATENATE(VLOOKUP([1]source_data!K34,[1]codelist_mapping!F:H,3,FALSE)))))))</f>
        <v>GTIP020</v>
      </c>
      <c r="N32" s="9" t="str">
        <f>IF([1]source_data!G34="","",IF([1]source_data!D34="","",VLOOKUP([1]source_data!D34,[1]geo_data!A:I,9,FALSE)))</f>
        <v>Earls Barton</v>
      </c>
      <c r="O32" s="9" t="str">
        <f>IF([1]source_data!G34="","",IF([1]source_data!D34="","",VLOOKUP([1]source_data!D34,[1]geo_data!A:I,8,FALSE)))</f>
        <v>E05013220</v>
      </c>
      <c r="P32" s="9" t="str">
        <f>IF([1]source_data!G34="","",IF(LEFT(O32,3)="E05","WD",IF(LEFT(O32,3)="S13","WD",IF(LEFT(O32,3)="W05","WD",IF(LEFT(O32,3)="W06","UA",IF(LEFT(O32,3)="S12","CA",IF(LEFT(O32,3)="E06","UA",IF(LEFT(O32,3)="E07","NMD",IF(LEFT(O32,3)="E08","MD",IF(LEFT(O32,3)="E09","LONB"))))))))))</f>
        <v>WD</v>
      </c>
      <c r="Q32" s="9" t="str">
        <f>IF([1]source_data!G34="","",IF([1]source_data!D34="","",VLOOKUP([1]source_data!D34,[1]geo_data!A:I,7,FALSE)))</f>
        <v>North Northamptonshire</v>
      </c>
      <c r="R32" s="9" t="str">
        <f>IF([1]source_data!G34="","",IF([1]source_data!D34="","",VLOOKUP([1]source_data!D34,[1]geo_data!A:I,6,FALSE)))</f>
        <v>E06000061</v>
      </c>
      <c r="S32" s="9" t="str">
        <f>IF([1]source_data!G34="","",IF(LEFT(R32,3)="E05","WD",IF(LEFT(R32,3)="S13","WD",IF(LEFT(R32,3)="W05","WD",IF(LEFT(R32,3)="W06","UA",IF(LEFT(R32,3)="S12","CA",IF(LEFT(R32,3)="E06","UA",IF(LEFT(R32,3)="E07","NMD",IF(LEFT(R32,3)="E08","MD",IF(LEFT(R32,3)="E09","LONB"))))))))))</f>
        <v>UA</v>
      </c>
      <c r="T32" s="6" t="str">
        <f>IF([1]source_data!G34="","",IF([1]source_data!N34="","",[1]source_data!N34))</f>
        <v>Hardship Grant</v>
      </c>
      <c r="U32" s="10">
        <f>IF([1]source_data!G34="","",[1]tailored_settings!$B$8)</f>
        <v>45614</v>
      </c>
      <c r="V32" s="6" t="str">
        <f>IF([1]source_data!G34="","",[1]tailored_settings!$B$9)</f>
        <v>http://www.longleigh.org/</v>
      </c>
      <c r="W32" s="8">
        <f>IF([1]source_data!G34="","",IF([1]source_data!O34="","",[1]source_data!O34))</f>
        <v>45146</v>
      </c>
      <c r="X32" s="8">
        <f>IF([1]source_data!G34="","",IF([1]source_data!P34="","",[1]source_data!P34))</f>
        <v>45268</v>
      </c>
      <c r="Y32" s="6" t="str">
        <f>IF([1]source_data!G34="","",IF([1]source_data!Q34="","",[1]source_data!Q34))</f>
        <v/>
      </c>
      <c r="Z32" s="11" t="str">
        <f>IF([1]source_data!G34="","",IF([1]source_data!I34="","",[1]tailored_settings!$B$10))</f>
        <v>Primary grant reason</v>
      </c>
      <c r="AA32" s="11" t="str">
        <f>IF([1]source_data!G34="","",IF([1]source_data!I34="","",[1]source_data!I34))</f>
        <v>3  Customer/family moving from homelessness/supported living into independent living</v>
      </c>
      <c r="AB32" s="11" t="str">
        <f>IF([1]source_data!G34="","",IF([1]source_data!J34="","",[1]tailored_settings!$B$11))</f>
        <v/>
      </c>
      <c r="AC32" s="11" t="str">
        <f>IF([1]source_data!G34="","",IF([1]source_data!J34="","",[1]source_data!J34))</f>
        <v/>
      </c>
      <c r="AD32" s="11" t="str">
        <f>IF([1]source_data!G34="","",IF([1]source_data!K34="","",[1]tailored_settings!$B$12))</f>
        <v>Grant purpose</v>
      </c>
      <c r="AE32" s="11" t="str">
        <f>IF([1]source_data!G34="","",IF([1]source_data!K34="","",[1]source_data!K34))</f>
        <v>Appliances</v>
      </c>
      <c r="AF32" s="11" t="str">
        <f>IF([1]source_data!G34="","",IF([1]source_data!L34="","",[1]tailored_settings!$B$13))</f>
        <v/>
      </c>
      <c r="AG32" s="11" t="str">
        <f>IF([1]source_data!G34="","",IF([1]source_data!L34="","",[1]source_data!L34))</f>
        <v/>
      </c>
      <c r="AH32" s="11" t="str">
        <f>IF([1]source_data!G34="","",IF([1]source_data!M34="","",[1]tailored_settings!$B$14))</f>
        <v/>
      </c>
      <c r="AI32" s="11" t="str">
        <f>IF([1]source_data!G34="","",IF([1]source_data!M34="","",[1]source_data!M34))</f>
        <v/>
      </c>
    </row>
    <row r="33" spans="1:35" x14ac:dyDescent="0.2">
      <c r="A33" s="6" t="str">
        <f>IF([1]source_data!G35="","",IF(AND([1]source_data!C35&lt;&gt;"",[1]tailored_settings!$B$15="Publish"),CONCATENATE([1]tailored_settings!$B$2&amp;[1]source_data!C35),IF(AND([1]source_data!C35&lt;&gt;"",[1]tailored_settings!$B$15="Do not publish"),CONCATENATE([1]tailored_settings!$B$2&amp;TEXT(ROW(A33)-1,"0000")&amp;"_"&amp;TEXT(F33,"yyyy-mm")),CONCATENATE([1]tailored_settings!$B$2&amp;TEXT(ROW(A33)-1,"0000")&amp;"_"&amp;TEXT(F33,"yyyy-mm")))))</f>
        <v>360G-Longleigh-0032_2023-07</v>
      </c>
      <c r="B33" s="6" t="str">
        <f>IF([1]source_data!G35="","",IF([1]source_data!E35&lt;&gt;"",[1]source_data!E35,CONCATENATE("Grant to "&amp;G33)))</f>
        <v>Grant to Individual Recipient</v>
      </c>
      <c r="C33" s="6" t="str">
        <f>IF([1]source_data!G35="","",IF([1]source_data!F35="","",[1]source_data!F35))</f>
        <v>Helping to alleviate financial hardship</v>
      </c>
      <c r="D33" s="7">
        <f>IF([1]source_data!G35="","",IF([1]source_data!G35="","",[1]source_data!G35))</f>
        <v>980.92</v>
      </c>
      <c r="E33" s="6" t="str">
        <f>IF([1]source_data!G35="","",[1]tailored_settings!$B$3)</f>
        <v>GBP</v>
      </c>
      <c r="F33" s="8">
        <f>IF([1]source_data!G35="","",IF([1]source_data!H35="","",[1]source_data!H35))</f>
        <v>45134</v>
      </c>
      <c r="G33" s="6" t="str">
        <f>IF([1]source_data!G35="","",[1]tailored_settings!$B$5)</f>
        <v>Individual Recipient</v>
      </c>
      <c r="H33" s="6" t="str">
        <f>IF([1]source_data!G35="","",IF(AND([1]source_data!A35&lt;&gt;"",[1]tailored_settings!$B$16="Publish"),CONCATENATE([1]tailored_settings!$B$2&amp;[1]source_data!A35),IF(AND([1]source_data!A35&lt;&gt;"",[1]tailored_settings!$B$16="Do not publish"),CONCATENATE([1]tailored_settings!$B$4&amp;TEXT(ROW(A33)-1,"0000")&amp;"_"&amp;TEXT(F33,"yyyy-mm")),CONCATENATE([1]tailored_settings!$B$4&amp;TEXT(ROW(A33)-1,"0000")&amp;"_"&amp;TEXT(F33,"yyyy-mm")))))</f>
        <v>360G-Longleigh-IND-0032_2023-07</v>
      </c>
      <c r="I33" s="6" t="str">
        <f>IF([1]source_data!G35="","",[1]tailored_settings!$B$7)</f>
        <v>Longleigh Foundation</v>
      </c>
      <c r="J33" s="6" t="str">
        <f>IF([1]source_data!G35="","",[1]tailored_settings!$B$6)</f>
        <v>GB-CHC-1169016</v>
      </c>
      <c r="K33" s="6" t="str">
        <f>IF([1]source_data!G35="","",IF([1]source_data!I35="","",VLOOKUP([1]source_data!I35,[1]codelist_mapping!A:C,3,FALSE)))</f>
        <v>GTIR010</v>
      </c>
      <c r="L33" s="6" t="str">
        <f>IF([1]source_data!G35="","",IF([1]source_data!J35="","",VLOOKUP([1]source_data!J35,[1]codelist_mapping!A:C,3,FALSE)))</f>
        <v/>
      </c>
      <c r="M33" s="6" t="str">
        <f>IF([1]source_data!G35="","",IF([1]source_data!K35="","",IF([1]source_data!M35&lt;&gt;"",CONCATENATE(VLOOKUP([1]source_data!K35,[1]codelist_mapping!F:H,3,FALSE)&amp;";"&amp;VLOOKUP([1]source_data!L35,[1]codelist_mapping!F:H,3,FALSE)&amp;";"&amp;VLOOKUP([1]source_data!M35,[1]codelist_mapping!F:H,3,FALSE)),IF([1]source_data!L35&lt;&gt;"",CONCATENATE(VLOOKUP([1]source_data!K35,[1]codelist_mapping!F:H,3,FALSE)&amp;";"&amp;VLOOKUP([1]source_data!L35,[1]codelist_mapping!F:H,3,FALSE)),IF([1]source_data!K35&lt;&gt;"",CONCATENATE(VLOOKUP([1]source_data!K35,[1]codelist_mapping!F:H,3,FALSE)))))))</f>
        <v>GTIP020;GTIP070;GTIP080</v>
      </c>
      <c r="N33" s="9" t="str">
        <f>IF([1]source_data!G35="","",IF([1]source_data!D35="","",VLOOKUP([1]source_data!D35,[1]geo_data!A:I,9,FALSE)))</f>
        <v>Martock</v>
      </c>
      <c r="O33" s="9" t="str">
        <f>IF([1]source_data!G35="","",IF([1]source_data!D35="","",VLOOKUP([1]source_data!D35,[1]geo_data!A:I,8,FALSE)))</f>
        <v>E05014369</v>
      </c>
      <c r="P33" s="9" t="str">
        <f>IF([1]source_data!G35="","",IF(LEFT(O33,3)="E05","WD",IF(LEFT(O33,3)="S13","WD",IF(LEFT(O33,3)="W05","WD",IF(LEFT(O33,3)="W06","UA",IF(LEFT(O33,3)="S12","CA",IF(LEFT(O33,3)="E06","UA",IF(LEFT(O33,3)="E07","NMD",IF(LEFT(O33,3)="E08","MD",IF(LEFT(O33,3)="E09","LONB"))))))))))</f>
        <v>WD</v>
      </c>
      <c r="Q33" s="9" t="str">
        <f>IF([1]source_data!G35="","",IF([1]source_data!D35="","",VLOOKUP([1]source_data!D35,[1]geo_data!A:I,7,FALSE)))</f>
        <v>Somerset</v>
      </c>
      <c r="R33" s="9" t="str">
        <f>IF([1]source_data!G35="","",IF([1]source_data!D35="","",VLOOKUP([1]source_data!D35,[1]geo_data!A:I,6,FALSE)))</f>
        <v>E06000066</v>
      </c>
      <c r="S33" s="9" t="str">
        <f>IF([1]source_data!G35="","",IF(LEFT(R33,3)="E05","WD",IF(LEFT(R33,3)="S13","WD",IF(LEFT(R33,3)="W05","WD",IF(LEFT(R33,3)="W06","UA",IF(LEFT(R33,3)="S12","CA",IF(LEFT(R33,3)="E06","UA",IF(LEFT(R33,3)="E07","NMD",IF(LEFT(R33,3)="E08","MD",IF(LEFT(R33,3)="E09","LONB"))))))))))</f>
        <v>UA</v>
      </c>
      <c r="T33" s="6" t="str">
        <f>IF([1]source_data!G35="","",IF([1]source_data!N35="","",[1]source_data!N35))</f>
        <v>Hardship Grant</v>
      </c>
      <c r="U33" s="10">
        <f>IF([1]source_data!G35="","",[1]tailored_settings!$B$8)</f>
        <v>45614</v>
      </c>
      <c r="V33" s="6" t="str">
        <f>IF([1]source_data!G35="","",[1]tailored_settings!$B$9)</f>
        <v>http://www.longleigh.org/</v>
      </c>
      <c r="W33" s="8">
        <f>IF([1]source_data!G35="","",IF([1]source_data!O35="","",[1]source_data!O35))</f>
        <v>45134</v>
      </c>
      <c r="X33" s="8">
        <f>IF([1]source_data!G35="","",IF([1]source_data!P35="","",[1]source_data!P35))</f>
        <v>45269</v>
      </c>
      <c r="Y33" s="6" t="str">
        <f>IF([1]source_data!G35="","",IF([1]source_data!Q35="","",[1]source_data!Q35))</f>
        <v/>
      </c>
      <c r="Z33" s="11" t="str">
        <f>IF([1]source_data!G35="","",IF([1]source_data!I35="","",[1]tailored_settings!$B$10))</f>
        <v>Primary grant reason</v>
      </c>
      <c r="AA33" s="11" t="str">
        <f>IF([1]source_data!G35="","",IF([1]source_data!I35="","",[1]source_data!I35))</f>
        <v>7. Customer where there is a child/ren in receipt of means-tested free school meals</v>
      </c>
      <c r="AB33" s="11" t="str">
        <f>IF([1]source_data!G35="","",IF([1]source_data!J35="","",[1]tailored_settings!$B$11))</f>
        <v/>
      </c>
      <c r="AC33" s="11" t="str">
        <f>IF([1]source_data!G35="","",IF([1]source_data!J35="","",[1]source_data!J35))</f>
        <v/>
      </c>
      <c r="AD33" s="11" t="str">
        <f>IF([1]source_data!G35="","",IF([1]source_data!K35="","",[1]tailored_settings!$B$12))</f>
        <v>Grant purpose</v>
      </c>
      <c r="AE33" s="11" t="str">
        <f>IF([1]source_data!G35="","",IF([1]source_data!K35="","",[1]source_data!K35))</f>
        <v>Appliances</v>
      </c>
      <c r="AF33" s="11" t="str">
        <f>IF([1]source_data!G35="","",IF([1]source_data!L35="","",[1]tailored_settings!$B$13))</f>
        <v>Grant purpose</v>
      </c>
      <c r="AG33" s="11" t="str">
        <f>IF([1]source_data!G35="","",IF([1]source_data!L35="","",[1]source_data!L35))</f>
        <v>Food Vouchers</v>
      </c>
      <c r="AH33" s="11" t="str">
        <f>IF([1]source_data!G35="","",IF([1]source_data!M35="","",[1]tailored_settings!$B$14))</f>
        <v>Grant purpose</v>
      </c>
      <c r="AI33" s="11" t="str">
        <f>IF([1]source_data!G35="","",IF([1]source_data!M35="","",[1]source_data!M35))</f>
        <v>Clothing</v>
      </c>
    </row>
    <row r="34" spans="1:35" x14ac:dyDescent="0.2">
      <c r="A34" s="6" t="str">
        <f>IF([1]source_data!G36="","",IF(AND([1]source_data!C36&lt;&gt;"",[1]tailored_settings!$B$15="Publish"),CONCATENATE([1]tailored_settings!$B$2&amp;[1]source_data!C36),IF(AND([1]source_data!C36&lt;&gt;"",[1]tailored_settings!$B$15="Do not publish"),CONCATENATE([1]tailored_settings!$B$2&amp;TEXT(ROW(A34)-1,"0000")&amp;"_"&amp;TEXT(F34,"yyyy-mm")),CONCATENATE([1]tailored_settings!$B$2&amp;TEXT(ROW(A34)-1,"0000")&amp;"_"&amp;TEXT(F34,"yyyy-mm")))))</f>
        <v>360G-Longleigh-0033_2023-07</v>
      </c>
      <c r="B34" s="6" t="str">
        <f>IF([1]source_data!G36="","",IF([1]source_data!E36&lt;&gt;"",[1]source_data!E36,CONCATENATE("Grant to "&amp;G34)))</f>
        <v>Grant to Individual Recipient</v>
      </c>
      <c r="C34" s="6" t="str">
        <f>IF([1]source_data!G36="","",IF([1]source_data!F36="","",[1]source_data!F36))</f>
        <v>Helping to alleviate financial hardship</v>
      </c>
      <c r="D34" s="7">
        <f>IF([1]source_data!G36="","",IF([1]source_data!G36="","",[1]source_data!G36))</f>
        <v>983.77</v>
      </c>
      <c r="E34" s="6" t="str">
        <f>IF([1]source_data!G36="","",[1]tailored_settings!$B$3)</f>
        <v>GBP</v>
      </c>
      <c r="F34" s="8">
        <f>IF([1]source_data!G36="","",IF([1]source_data!H36="","",[1]source_data!H36))</f>
        <v>45133</v>
      </c>
      <c r="G34" s="6" t="str">
        <f>IF([1]source_data!G36="","",[1]tailored_settings!$B$5)</f>
        <v>Individual Recipient</v>
      </c>
      <c r="H34" s="6" t="str">
        <f>IF([1]source_data!G36="","",IF(AND([1]source_data!A36&lt;&gt;"",[1]tailored_settings!$B$16="Publish"),CONCATENATE([1]tailored_settings!$B$2&amp;[1]source_data!A36),IF(AND([1]source_data!A36&lt;&gt;"",[1]tailored_settings!$B$16="Do not publish"),CONCATENATE([1]tailored_settings!$B$4&amp;TEXT(ROW(A34)-1,"0000")&amp;"_"&amp;TEXT(F34,"yyyy-mm")),CONCATENATE([1]tailored_settings!$B$4&amp;TEXT(ROW(A34)-1,"0000")&amp;"_"&amp;TEXT(F34,"yyyy-mm")))))</f>
        <v>360G-Longleigh-IND-0033_2023-07</v>
      </c>
      <c r="I34" s="6" t="str">
        <f>IF([1]source_data!G36="","",[1]tailored_settings!$B$7)</f>
        <v>Longleigh Foundation</v>
      </c>
      <c r="J34" s="6" t="str">
        <f>IF([1]source_data!G36="","",[1]tailored_settings!$B$6)</f>
        <v>GB-CHC-1169016</v>
      </c>
      <c r="K34" s="6" t="str">
        <f>IF([1]source_data!G36="","",IF([1]source_data!I36="","",VLOOKUP([1]source_data!I36,[1]codelist_mapping!A:C,3,FALSE)))</f>
        <v>GTIR010</v>
      </c>
      <c r="L34" s="6" t="str">
        <f>IF([1]source_data!G36="","",IF([1]source_data!J36="","",VLOOKUP([1]source_data!J36,[1]codelist_mapping!A:C,3,FALSE)))</f>
        <v/>
      </c>
      <c r="M34" s="6" t="str">
        <f>IF([1]source_data!G36="","",IF([1]source_data!K36="","",IF([1]source_data!M36&lt;&gt;"",CONCATENATE(VLOOKUP([1]source_data!K36,[1]codelist_mapping!F:H,3,FALSE)&amp;";"&amp;VLOOKUP([1]source_data!L36,[1]codelist_mapping!F:H,3,FALSE)&amp;";"&amp;VLOOKUP([1]source_data!M36,[1]codelist_mapping!F:H,3,FALSE)),IF([1]source_data!L36&lt;&gt;"",CONCATENATE(VLOOKUP([1]source_data!K36,[1]codelist_mapping!F:H,3,FALSE)&amp;";"&amp;VLOOKUP([1]source_data!L36,[1]codelist_mapping!F:H,3,FALSE)),IF([1]source_data!K36&lt;&gt;"",CONCATENATE(VLOOKUP([1]source_data!K36,[1]codelist_mapping!F:H,3,FALSE)))))))</f>
        <v>GTIP020;GTIP060</v>
      </c>
      <c r="N34" s="9" t="str">
        <f>IF([1]source_data!G36="","",IF([1]source_data!D36="","",VLOOKUP([1]source_data!D36,[1]geo_data!A:I,9,FALSE)))</f>
        <v>Crewkerne</v>
      </c>
      <c r="O34" s="9" t="str">
        <f>IF([1]source_data!G36="","",IF([1]source_data!D36="","",VLOOKUP([1]source_data!D36,[1]geo_data!A:I,8,FALSE)))</f>
        <v>E05014356</v>
      </c>
      <c r="P34" s="9" t="str">
        <f>IF([1]source_data!G36="","",IF(LEFT(O34,3)="E05","WD",IF(LEFT(O34,3)="S13","WD",IF(LEFT(O34,3)="W05","WD",IF(LEFT(O34,3)="W06","UA",IF(LEFT(O34,3)="S12","CA",IF(LEFT(O34,3)="E06","UA",IF(LEFT(O34,3)="E07","NMD",IF(LEFT(O34,3)="E08","MD",IF(LEFT(O34,3)="E09","LONB"))))))))))</f>
        <v>WD</v>
      </c>
      <c r="Q34" s="9" t="str">
        <f>IF([1]source_data!G36="","",IF([1]source_data!D36="","",VLOOKUP([1]source_data!D36,[1]geo_data!A:I,7,FALSE)))</f>
        <v>Somerset</v>
      </c>
      <c r="R34" s="9" t="str">
        <f>IF([1]source_data!G36="","",IF([1]source_data!D36="","",VLOOKUP([1]source_data!D36,[1]geo_data!A:I,6,FALSE)))</f>
        <v>E06000066</v>
      </c>
      <c r="S34" s="9" t="str">
        <f>IF([1]source_data!G36="","",IF(LEFT(R34,3)="E05","WD",IF(LEFT(R34,3)="S13","WD",IF(LEFT(R34,3)="W05","WD",IF(LEFT(R34,3)="W06","UA",IF(LEFT(R34,3)="S12","CA",IF(LEFT(R34,3)="E06","UA",IF(LEFT(R34,3)="E07","NMD",IF(LEFT(R34,3)="E08","MD",IF(LEFT(R34,3)="E09","LONB"))))))))))</f>
        <v>UA</v>
      </c>
      <c r="T34" s="6" t="str">
        <f>IF([1]source_data!G36="","",IF([1]source_data!N36="","",[1]source_data!N36))</f>
        <v>Hardship Grant</v>
      </c>
      <c r="U34" s="10">
        <f>IF([1]source_data!G36="","",[1]tailored_settings!$B$8)</f>
        <v>45614</v>
      </c>
      <c r="V34" s="6" t="str">
        <f>IF([1]source_data!G36="","",[1]tailored_settings!$B$9)</f>
        <v>http://www.longleigh.org/</v>
      </c>
      <c r="W34" s="8">
        <f>IF([1]source_data!G36="","",IF([1]source_data!O36="","",[1]source_data!O36))</f>
        <v>45133</v>
      </c>
      <c r="X34" s="8">
        <f>IF([1]source_data!G36="","",IF([1]source_data!P36="","",[1]source_data!P36))</f>
        <v>45271</v>
      </c>
      <c r="Y34" s="6" t="str">
        <f>IF([1]source_data!G36="","",IF([1]source_data!Q36="","",[1]source_data!Q36))</f>
        <v/>
      </c>
      <c r="Z34" s="11" t="str">
        <f>IF([1]source_data!G36="","",IF([1]source_data!I36="","",[1]tailored_settings!$B$10))</f>
        <v>Primary grant reason</v>
      </c>
      <c r="AA34" s="11" t="str">
        <f>IF([1]source_data!G36="","",IF([1]source_data!I36="","",[1]source_data!I36))</f>
        <v>7. Customer where there is a child/ren in receipt of means-tested free school meals</v>
      </c>
      <c r="AB34" s="11" t="str">
        <f>IF([1]source_data!G36="","",IF([1]source_data!J36="","",[1]tailored_settings!$B$11))</f>
        <v/>
      </c>
      <c r="AC34" s="11" t="str">
        <f>IF([1]source_data!G36="","",IF([1]source_data!J36="","",[1]source_data!J36))</f>
        <v/>
      </c>
      <c r="AD34" s="11" t="str">
        <f>IF([1]source_data!G36="","",IF([1]source_data!K36="","",[1]tailored_settings!$B$12))</f>
        <v>Grant purpose</v>
      </c>
      <c r="AE34" s="11" t="str">
        <f>IF([1]source_data!G36="","",IF([1]source_data!K36="","",[1]source_data!K36))</f>
        <v xml:space="preserve">Furniture </v>
      </c>
      <c r="AF34" s="11" t="str">
        <f>IF([1]source_data!G36="","",IF([1]source_data!L36="","",[1]tailored_settings!$B$13))</f>
        <v>Grant purpose</v>
      </c>
      <c r="AG34" s="11" t="str">
        <f>IF([1]source_data!G36="","",IF([1]source_data!L36="","",[1]source_data!L36))</f>
        <v>Voucher for small household items</v>
      </c>
      <c r="AH34" s="11" t="str">
        <f>IF([1]source_data!G36="","",IF([1]source_data!M36="","",[1]tailored_settings!$B$14))</f>
        <v/>
      </c>
      <c r="AI34" s="11" t="str">
        <f>IF([1]source_data!G36="","",IF([1]source_data!M36="","",[1]source_data!M36))</f>
        <v/>
      </c>
    </row>
    <row r="35" spans="1:35" x14ac:dyDescent="0.2">
      <c r="A35" s="6" t="str">
        <f>IF([1]source_data!G37="","",IF(AND([1]source_data!C37&lt;&gt;"",[1]tailored_settings!$B$15="Publish"),CONCATENATE([1]tailored_settings!$B$2&amp;[1]source_data!C37),IF(AND([1]source_data!C37&lt;&gt;"",[1]tailored_settings!$B$15="Do not publish"),CONCATENATE([1]tailored_settings!$B$2&amp;TEXT(ROW(A35)-1,"0000")&amp;"_"&amp;TEXT(F35,"yyyy-mm")),CONCATENATE([1]tailored_settings!$B$2&amp;TEXT(ROW(A35)-1,"0000")&amp;"_"&amp;TEXT(F35,"yyyy-mm")))))</f>
        <v>360G-Longleigh-0034_2023-07</v>
      </c>
      <c r="B35" s="6" t="str">
        <f>IF([1]source_data!G37="","",IF([1]source_data!E37&lt;&gt;"",[1]source_data!E37,CONCATENATE("Grant to "&amp;G35)))</f>
        <v>Grant to Individual Recipient</v>
      </c>
      <c r="C35" s="6" t="str">
        <f>IF([1]source_data!G37="","",IF([1]source_data!F37="","",[1]source_data!F37))</f>
        <v>Helping to alleviate financial hardship</v>
      </c>
      <c r="D35" s="7">
        <f>IF([1]source_data!G37="","",IF([1]source_data!G37="","",[1]source_data!G37))</f>
        <v>500</v>
      </c>
      <c r="E35" s="6" t="str">
        <f>IF([1]source_data!G37="","",[1]tailored_settings!$B$3)</f>
        <v>GBP</v>
      </c>
      <c r="F35" s="8">
        <f>IF([1]source_data!G37="","",IF([1]source_data!H37="","",[1]source_data!H37))</f>
        <v>45133</v>
      </c>
      <c r="G35" s="6" t="str">
        <f>IF([1]source_data!G37="","",[1]tailored_settings!$B$5)</f>
        <v>Individual Recipient</v>
      </c>
      <c r="H35" s="6" t="str">
        <f>IF([1]source_data!G37="","",IF(AND([1]source_data!A37&lt;&gt;"",[1]tailored_settings!$B$16="Publish"),CONCATENATE([1]tailored_settings!$B$2&amp;[1]source_data!A37),IF(AND([1]source_data!A37&lt;&gt;"",[1]tailored_settings!$B$16="Do not publish"),CONCATENATE([1]tailored_settings!$B$4&amp;TEXT(ROW(A35)-1,"0000")&amp;"_"&amp;TEXT(F35,"yyyy-mm")),CONCATENATE([1]tailored_settings!$B$4&amp;TEXT(ROW(A35)-1,"0000")&amp;"_"&amp;TEXT(F35,"yyyy-mm")))))</f>
        <v>360G-Longleigh-IND-0034_2023-07</v>
      </c>
      <c r="I35" s="6" t="str">
        <f>IF([1]source_data!G37="","",[1]tailored_settings!$B$7)</f>
        <v>Longleigh Foundation</v>
      </c>
      <c r="J35" s="6" t="str">
        <f>IF([1]source_data!G37="","",[1]tailored_settings!$B$6)</f>
        <v>GB-CHC-1169016</v>
      </c>
      <c r="K35" s="6" t="str">
        <f>IF([1]source_data!G37="","",IF([1]source_data!I37="","",VLOOKUP([1]source_data!I37,[1]codelist_mapping!A:C,3,FALSE)))</f>
        <v>GTIR080</v>
      </c>
      <c r="L35" s="6" t="str">
        <f>IF([1]source_data!G37="","",IF([1]source_data!J37="","",VLOOKUP([1]source_data!J37,[1]codelist_mapping!A:C,3,FALSE)))</f>
        <v/>
      </c>
      <c r="M35" s="6" t="str">
        <f>IF([1]source_data!G37="","",IF([1]source_data!K37="","",IF([1]source_data!M37&lt;&gt;"",CONCATENATE(VLOOKUP([1]source_data!K37,[1]codelist_mapping!F:H,3,FALSE)&amp;";"&amp;VLOOKUP([1]source_data!L37,[1]codelist_mapping!F:H,3,FALSE)&amp;";"&amp;VLOOKUP([1]source_data!M37,[1]codelist_mapping!F:H,3,FALSE)),IF([1]source_data!L37&lt;&gt;"",CONCATENATE(VLOOKUP([1]source_data!K37,[1]codelist_mapping!F:H,3,FALSE)&amp;";"&amp;VLOOKUP([1]source_data!L37,[1]codelist_mapping!F:H,3,FALSE)),IF([1]source_data!K37&lt;&gt;"",CONCATENATE(VLOOKUP([1]source_data!K37,[1]codelist_mapping!F:H,3,FALSE)))))))</f>
        <v>GTIP020;GTIP060</v>
      </c>
      <c r="N35" s="9" t="str">
        <f>IF([1]source_data!G37="","",IF([1]source_data!D37="","",VLOOKUP([1]source_data!D37,[1]geo_data!A:I,9,FALSE)))</f>
        <v>Wixams &amp; Wilstead</v>
      </c>
      <c r="O35" s="9" t="str">
        <f>IF([1]source_data!G37="","",IF([1]source_data!D37="","",VLOOKUP([1]source_data!D37,[1]geo_data!A:I,8,FALSE)))</f>
        <v>E05014516</v>
      </c>
      <c r="P35" s="9" t="str">
        <f>IF([1]source_data!G37="","",IF(LEFT(O35,3)="E05","WD",IF(LEFT(O35,3)="S13","WD",IF(LEFT(O35,3)="W05","WD",IF(LEFT(O35,3)="W06","UA",IF(LEFT(O35,3)="S12","CA",IF(LEFT(O35,3)="E06","UA",IF(LEFT(O35,3)="E07","NMD",IF(LEFT(O35,3)="E08","MD",IF(LEFT(O35,3)="E09","LONB"))))))))))</f>
        <v>WD</v>
      </c>
      <c r="Q35" s="9" t="str">
        <f>IF([1]source_data!G37="","",IF([1]source_data!D37="","",VLOOKUP([1]source_data!D37,[1]geo_data!A:I,7,FALSE)))</f>
        <v>Bedford</v>
      </c>
      <c r="R35" s="9" t="str">
        <f>IF([1]source_data!G37="","",IF([1]source_data!D37="","",VLOOKUP([1]source_data!D37,[1]geo_data!A:I,6,FALSE)))</f>
        <v>E06000055</v>
      </c>
      <c r="S35" s="9" t="str">
        <f>IF([1]source_data!G37="","",IF(LEFT(R35,3)="E05","WD",IF(LEFT(R35,3)="S13","WD",IF(LEFT(R35,3)="W05","WD",IF(LEFT(R35,3)="W06","UA",IF(LEFT(R35,3)="S12","CA",IF(LEFT(R35,3)="E06","UA",IF(LEFT(R35,3)="E07","NMD",IF(LEFT(R35,3)="E08","MD",IF(LEFT(R35,3)="E09","LONB"))))))))))</f>
        <v>UA</v>
      </c>
      <c r="T35" s="6" t="str">
        <f>IF([1]source_data!G37="","",IF([1]source_data!N37="","",[1]source_data!N37))</f>
        <v>Hardship Grant</v>
      </c>
      <c r="U35" s="10">
        <f>IF([1]source_data!G37="","",[1]tailored_settings!$B$8)</f>
        <v>45614</v>
      </c>
      <c r="V35" s="6" t="str">
        <f>IF([1]source_data!G37="","",[1]tailored_settings!$B$9)</f>
        <v>http://www.longleigh.org/</v>
      </c>
      <c r="W35" s="8">
        <f>IF([1]source_data!G37="","",IF([1]source_data!O37="","",[1]source_data!O37))</f>
        <v>45133</v>
      </c>
      <c r="X35" s="8">
        <f>IF([1]source_data!G37="","",IF([1]source_data!P37="","",[1]source_data!P37))</f>
        <v>45145</v>
      </c>
      <c r="Y35" s="6" t="str">
        <f>IF([1]source_data!G37="","",IF([1]source_data!Q37="","",[1]source_data!Q37))</f>
        <v/>
      </c>
      <c r="Z35" s="11" t="str">
        <f>IF([1]source_data!G37="","",IF([1]source_data!I37="","",[1]tailored_settings!$B$10))</f>
        <v>Primary grant reason</v>
      </c>
      <c r="AA35" s="11" t="str">
        <f>IF([1]source_data!G37="","",IF([1]source_data!I37="","",[1]source_data!I37))</f>
        <v>3  Customer/family moving from homelessness/supported living into independent living</v>
      </c>
      <c r="AB35" s="11" t="str">
        <f>IF([1]source_data!G37="","",IF([1]source_data!J37="","",[1]tailored_settings!$B$11))</f>
        <v/>
      </c>
      <c r="AC35" s="11" t="str">
        <f>IF([1]source_data!G37="","",IF([1]source_data!J37="","",[1]source_data!J37))</f>
        <v/>
      </c>
      <c r="AD35" s="11" t="str">
        <f>IF([1]source_data!G37="","",IF([1]source_data!K37="","",[1]tailored_settings!$B$12))</f>
        <v>Grant purpose</v>
      </c>
      <c r="AE35" s="11" t="str">
        <f>IF([1]source_data!G37="","",IF([1]source_data!K37="","",[1]source_data!K37))</f>
        <v xml:space="preserve">Furniture </v>
      </c>
      <c r="AF35" s="11" t="str">
        <f>IF([1]source_data!G37="","",IF([1]source_data!L37="","",[1]tailored_settings!$B$13))</f>
        <v>Grant purpose</v>
      </c>
      <c r="AG35" s="11" t="str">
        <f>IF([1]source_data!G37="","",IF([1]source_data!L37="","",[1]source_data!L37))</f>
        <v>Removals</v>
      </c>
      <c r="AH35" s="11" t="str">
        <f>IF([1]source_data!G37="","",IF([1]source_data!M37="","",[1]tailored_settings!$B$14))</f>
        <v/>
      </c>
      <c r="AI35" s="11" t="str">
        <f>IF([1]source_data!G37="","",IF([1]source_data!M37="","",[1]source_data!M37))</f>
        <v/>
      </c>
    </row>
    <row r="36" spans="1:35" x14ac:dyDescent="0.2">
      <c r="A36" s="6" t="str">
        <f>IF([1]source_data!G38="","",IF(AND([1]source_data!C38&lt;&gt;"",[1]tailored_settings!$B$15="Publish"),CONCATENATE([1]tailored_settings!$B$2&amp;[1]source_data!C38),IF(AND([1]source_data!C38&lt;&gt;"",[1]tailored_settings!$B$15="Do not publish"),CONCATENATE([1]tailored_settings!$B$2&amp;TEXT(ROW(A36)-1,"0000")&amp;"_"&amp;TEXT(F36,"yyyy-mm")),CONCATENATE([1]tailored_settings!$B$2&amp;TEXT(ROW(A36)-1,"0000")&amp;"_"&amp;TEXT(F36,"yyyy-mm")))))</f>
        <v>360G-Longleigh-0035_2023-07</v>
      </c>
      <c r="B36" s="6" t="str">
        <f>IF([1]source_data!G38="","",IF([1]source_data!E38&lt;&gt;"",[1]source_data!E38,CONCATENATE("Grant to "&amp;G36)))</f>
        <v>Grant to Individual Recipient</v>
      </c>
      <c r="C36" s="6" t="str">
        <f>IF([1]source_data!G38="","",IF([1]source_data!F38="","",[1]source_data!F38))</f>
        <v>Providing financial aid during a time of crisis</v>
      </c>
      <c r="D36" s="7">
        <f>IF([1]source_data!G38="","",IF([1]source_data!G38="","",[1]source_data!G38))</f>
        <v>760</v>
      </c>
      <c r="E36" s="6" t="str">
        <f>IF([1]source_data!G38="","",[1]tailored_settings!$B$3)</f>
        <v>GBP</v>
      </c>
      <c r="F36" s="8">
        <f>IF([1]source_data!G38="","",IF([1]source_data!H38="","",[1]source_data!H38))</f>
        <v>45132</v>
      </c>
      <c r="G36" s="6" t="str">
        <f>IF([1]source_data!G38="","",[1]tailored_settings!$B$5)</f>
        <v>Individual Recipient</v>
      </c>
      <c r="H36" s="6" t="str">
        <f>IF([1]source_data!G38="","",IF(AND([1]source_data!A38&lt;&gt;"",[1]tailored_settings!$B$16="Publish"),CONCATENATE([1]tailored_settings!$B$2&amp;[1]source_data!A38),IF(AND([1]source_data!A38&lt;&gt;"",[1]tailored_settings!$B$16="Do not publish"),CONCATENATE([1]tailored_settings!$B$4&amp;TEXT(ROW(A36)-1,"0000")&amp;"_"&amp;TEXT(F36,"yyyy-mm")),CONCATENATE([1]tailored_settings!$B$4&amp;TEXT(ROW(A36)-1,"0000")&amp;"_"&amp;TEXT(F36,"yyyy-mm")))))</f>
        <v>360G-Longleigh-IND-0035_2023-07</v>
      </c>
      <c r="I36" s="6" t="str">
        <f>IF([1]source_data!G38="","",[1]tailored_settings!$B$7)</f>
        <v>Longleigh Foundation</v>
      </c>
      <c r="J36" s="6" t="str">
        <f>IF([1]source_data!G38="","",[1]tailored_settings!$B$6)</f>
        <v>GB-CHC-1169016</v>
      </c>
      <c r="K36" s="6" t="str">
        <f>IF([1]source_data!G38="","",IF([1]source_data!I38="","",VLOOKUP([1]source_data!I38,[1]codelist_mapping!A:C,3,FALSE)))</f>
        <v>GTIR100</v>
      </c>
      <c r="L36" s="6" t="str">
        <f>IF([1]source_data!G38="","",IF([1]source_data!J38="","",VLOOKUP([1]source_data!J38,[1]codelist_mapping!A:C,3,FALSE)))</f>
        <v/>
      </c>
      <c r="M36" s="6" t="str">
        <f>IF([1]source_data!G38="","",IF([1]source_data!K38="","",IF([1]source_data!M38&lt;&gt;"",CONCATENATE(VLOOKUP([1]source_data!K38,[1]codelist_mapping!F:H,3,FALSE)&amp;";"&amp;VLOOKUP([1]source_data!L38,[1]codelist_mapping!F:H,3,FALSE)&amp;";"&amp;VLOOKUP([1]source_data!M38,[1]codelist_mapping!F:H,3,FALSE)),IF([1]source_data!L38&lt;&gt;"",CONCATENATE(VLOOKUP([1]source_data!K38,[1]codelist_mapping!F:H,3,FALSE)&amp;";"&amp;VLOOKUP([1]source_data!L38,[1]codelist_mapping!F:H,3,FALSE)),IF([1]source_data!K38&lt;&gt;"",CONCATENATE(VLOOKUP([1]source_data!K38,[1]codelist_mapping!F:H,3,FALSE)))))))</f>
        <v>GTIP080</v>
      </c>
      <c r="N36" s="9" t="str">
        <f>IF([1]source_data!G38="","",IF([1]source_data!D38="","",VLOOKUP([1]source_data!D38,[1]geo_data!A:I,9,FALSE)))</f>
        <v>Amesbury West</v>
      </c>
      <c r="O36" s="9" t="str">
        <f>IF([1]source_data!G38="","",IF([1]source_data!D38="","",VLOOKUP([1]source_data!D38,[1]geo_data!A:I,8,FALSE)))</f>
        <v>E05013402</v>
      </c>
      <c r="P36" s="9" t="str">
        <f>IF([1]source_data!G38="","",IF(LEFT(O36,3)="E05","WD",IF(LEFT(O36,3)="S13","WD",IF(LEFT(O36,3)="W05","WD",IF(LEFT(O36,3)="W06","UA",IF(LEFT(O36,3)="S12","CA",IF(LEFT(O36,3)="E06","UA",IF(LEFT(O36,3)="E07","NMD",IF(LEFT(O36,3)="E08","MD",IF(LEFT(O36,3)="E09","LONB"))))))))))</f>
        <v>WD</v>
      </c>
      <c r="Q36" s="9" t="str">
        <f>IF([1]source_data!G38="","",IF([1]source_data!D38="","",VLOOKUP([1]source_data!D38,[1]geo_data!A:I,7,FALSE)))</f>
        <v>Wiltshire</v>
      </c>
      <c r="R36" s="9" t="str">
        <f>IF([1]source_data!G38="","",IF([1]source_data!D38="","",VLOOKUP([1]source_data!D38,[1]geo_data!A:I,6,FALSE)))</f>
        <v>E06000054</v>
      </c>
      <c r="S36" s="9" t="str">
        <f>IF([1]source_data!G38="","",IF(LEFT(R36,3)="E05","WD",IF(LEFT(R36,3)="S13","WD",IF(LEFT(R36,3)="W05","WD",IF(LEFT(R36,3)="W06","UA",IF(LEFT(R36,3)="S12","CA",IF(LEFT(R36,3)="E06","UA",IF(LEFT(R36,3)="E07","NMD",IF(LEFT(R36,3)="E08","MD",IF(LEFT(R36,3)="E09","LONB"))))))))))</f>
        <v>UA</v>
      </c>
      <c r="T36" s="6" t="str">
        <f>IF([1]source_data!G38="","",IF([1]source_data!N38="","",[1]source_data!N38))</f>
        <v>Crisis Grant</v>
      </c>
      <c r="U36" s="10">
        <f>IF([1]source_data!G38="","",[1]tailored_settings!$B$8)</f>
        <v>45614</v>
      </c>
      <c r="V36" s="6" t="str">
        <f>IF([1]source_data!G38="","",[1]tailored_settings!$B$9)</f>
        <v>http://www.longleigh.org/</v>
      </c>
      <c r="W36" s="8">
        <f>IF([1]source_data!G38="","",IF([1]source_data!O38="","",[1]source_data!O38))</f>
        <v>45132</v>
      </c>
      <c r="X36" s="8">
        <f>IF([1]source_data!G38="","",IF([1]source_data!P38="","",[1]source_data!P38))</f>
        <v>45268</v>
      </c>
      <c r="Y36" s="6" t="str">
        <f>IF([1]source_data!G38="","",IF([1]source_data!Q38="","",[1]source_data!Q38))</f>
        <v/>
      </c>
      <c r="Z36" s="11" t="str">
        <f>IF([1]source_data!G38="","",IF([1]source_data!I38="","",[1]tailored_settings!$B$10))</f>
        <v>Primary grant reason</v>
      </c>
      <c r="AA36" s="11" t="str">
        <f>IF([1]source_data!G38="","",IF([1]source_data!I38="","",[1]source_data!I38))</f>
        <v>5. Customer/family having been the victims of a reported crime in their home.</v>
      </c>
      <c r="AB36" s="11" t="str">
        <f>IF([1]source_data!G38="","",IF([1]source_data!J38="","",[1]tailored_settings!$B$11))</f>
        <v/>
      </c>
      <c r="AC36" s="11" t="str">
        <f>IF([1]source_data!G38="","",IF([1]source_data!J38="","",[1]source_data!J38))</f>
        <v/>
      </c>
      <c r="AD36" s="11" t="str">
        <f>IF([1]source_data!G38="","",IF([1]source_data!K38="","",[1]tailored_settings!$B$12))</f>
        <v>Grant purpose</v>
      </c>
      <c r="AE36" s="11" t="str">
        <f>IF([1]source_data!G38="","",IF([1]source_data!K38="","",[1]source_data!K38))</f>
        <v>Clothing</v>
      </c>
      <c r="AF36" s="11" t="str">
        <f>IF([1]source_data!G38="","",IF([1]source_data!L38="","",[1]tailored_settings!$B$13))</f>
        <v/>
      </c>
      <c r="AG36" s="11" t="str">
        <f>IF([1]source_data!G38="","",IF([1]source_data!L38="","",[1]source_data!L38))</f>
        <v/>
      </c>
      <c r="AH36" s="11" t="str">
        <f>IF([1]source_data!G38="","",IF([1]source_data!M38="","",[1]tailored_settings!$B$14))</f>
        <v/>
      </c>
      <c r="AI36" s="11" t="str">
        <f>IF([1]source_data!G38="","",IF([1]source_data!M38="","",[1]source_data!M38))</f>
        <v/>
      </c>
    </row>
    <row r="37" spans="1:35" x14ac:dyDescent="0.2">
      <c r="A37" s="6" t="str">
        <f>IF([1]source_data!G39="","",IF(AND([1]source_data!C39&lt;&gt;"",[1]tailored_settings!$B$15="Publish"),CONCATENATE([1]tailored_settings!$B$2&amp;[1]source_data!C39),IF(AND([1]source_data!C39&lt;&gt;"",[1]tailored_settings!$B$15="Do not publish"),CONCATENATE([1]tailored_settings!$B$2&amp;TEXT(ROW(A37)-1,"0000")&amp;"_"&amp;TEXT(F37,"yyyy-mm")),CONCATENATE([1]tailored_settings!$B$2&amp;TEXT(ROW(A37)-1,"0000")&amp;"_"&amp;TEXT(F37,"yyyy-mm")))))</f>
        <v>360G-Longleigh-0036_2023-07</v>
      </c>
      <c r="B37" s="6" t="str">
        <f>IF([1]source_data!G39="","",IF([1]source_data!E39&lt;&gt;"",[1]source_data!E39,CONCATENATE("Grant to "&amp;G37)))</f>
        <v>Grant to Individual Recipient</v>
      </c>
      <c r="C37" s="6" t="str">
        <f>IF([1]source_data!G39="","",IF([1]source_data!F39="","",[1]source_data!F39))</f>
        <v>Helping to alleviate financial hardship</v>
      </c>
      <c r="D37" s="7">
        <f>IF([1]source_data!G39="","",IF([1]source_data!G39="","",[1]source_data!G39))</f>
        <v>600</v>
      </c>
      <c r="E37" s="6" t="str">
        <f>IF([1]source_data!G39="","",[1]tailored_settings!$B$3)</f>
        <v>GBP</v>
      </c>
      <c r="F37" s="8">
        <f>IF([1]source_data!G39="","",IF([1]source_data!H39="","",[1]source_data!H39))</f>
        <v>45133</v>
      </c>
      <c r="G37" s="6" t="str">
        <f>IF([1]source_data!G39="","",[1]tailored_settings!$B$5)</f>
        <v>Individual Recipient</v>
      </c>
      <c r="H37" s="6" t="str">
        <f>IF([1]source_data!G39="","",IF(AND([1]source_data!A39&lt;&gt;"",[1]tailored_settings!$B$16="Publish"),CONCATENATE([1]tailored_settings!$B$2&amp;[1]source_data!A39),IF(AND([1]source_data!A39&lt;&gt;"",[1]tailored_settings!$B$16="Do not publish"),CONCATENATE([1]tailored_settings!$B$4&amp;TEXT(ROW(A37)-1,"0000")&amp;"_"&amp;TEXT(F37,"yyyy-mm")),CONCATENATE([1]tailored_settings!$B$4&amp;TEXT(ROW(A37)-1,"0000")&amp;"_"&amp;TEXT(F37,"yyyy-mm")))))</f>
        <v>360G-Longleigh-IND-0036_2023-07</v>
      </c>
      <c r="I37" s="6" t="str">
        <f>IF([1]source_data!G39="","",[1]tailored_settings!$B$7)</f>
        <v>Longleigh Foundation</v>
      </c>
      <c r="J37" s="6" t="str">
        <f>IF([1]source_data!G39="","",[1]tailored_settings!$B$6)</f>
        <v>GB-CHC-1169016</v>
      </c>
      <c r="K37" s="6" t="str">
        <f>IF([1]source_data!G39="","",IF([1]source_data!I39="","",VLOOKUP([1]source_data!I39,[1]codelist_mapping!A:C,3,FALSE)))</f>
        <v>GTIR030</v>
      </c>
      <c r="L37" s="6" t="str">
        <f>IF([1]source_data!G39="","",IF([1]source_data!J39="","",VLOOKUP([1]source_data!J39,[1]codelist_mapping!A:C,3,FALSE)))</f>
        <v>GTIR040</v>
      </c>
      <c r="M37" s="6" t="str">
        <f>IF([1]source_data!G39="","",IF([1]source_data!K39="","",IF([1]source_data!M39&lt;&gt;"",CONCATENATE(VLOOKUP([1]source_data!K39,[1]codelist_mapping!F:H,3,FALSE)&amp;";"&amp;VLOOKUP([1]source_data!L39,[1]codelist_mapping!F:H,3,FALSE)&amp;";"&amp;VLOOKUP([1]source_data!M39,[1]codelist_mapping!F:H,3,FALSE)),IF([1]source_data!L39&lt;&gt;"",CONCATENATE(VLOOKUP([1]source_data!K39,[1]codelist_mapping!F:H,3,FALSE)&amp;";"&amp;VLOOKUP([1]source_data!L39,[1]codelist_mapping!F:H,3,FALSE)),IF([1]source_data!K39&lt;&gt;"",CONCATENATE(VLOOKUP([1]source_data!K39,[1]codelist_mapping!F:H,3,FALSE)))))))</f>
        <v>GTIP070;GTIP080</v>
      </c>
      <c r="N37" s="9" t="str">
        <f>IF([1]source_data!G39="","",IF([1]source_data!D39="","",VLOOKUP([1]source_data!D39,[1]geo_data!A:I,9,FALSE)))</f>
        <v>Banbury Hardwick</v>
      </c>
      <c r="O37" s="9" t="str">
        <f>IF([1]source_data!G39="","",IF([1]source_data!D39="","",VLOOKUP([1]source_data!D39,[1]geo_data!A:I,8,FALSE)))</f>
        <v>E05010923</v>
      </c>
      <c r="P37" s="9" t="str">
        <f>IF([1]source_data!G39="","",IF(LEFT(O37,3)="E05","WD",IF(LEFT(O37,3)="S13","WD",IF(LEFT(O37,3)="W05","WD",IF(LEFT(O37,3)="W06","UA",IF(LEFT(O37,3)="S12","CA",IF(LEFT(O37,3)="E06","UA",IF(LEFT(O37,3)="E07","NMD",IF(LEFT(O37,3)="E08","MD",IF(LEFT(O37,3)="E09","LONB"))))))))))</f>
        <v>WD</v>
      </c>
      <c r="Q37" s="9" t="str">
        <f>IF([1]source_data!G39="","",IF([1]source_data!D39="","",VLOOKUP([1]source_data!D39,[1]geo_data!A:I,7,FALSE)))</f>
        <v>Cherwell</v>
      </c>
      <c r="R37" s="9" t="str">
        <f>IF([1]source_data!G39="","",IF([1]source_data!D39="","",VLOOKUP([1]source_data!D39,[1]geo_data!A:I,6,FALSE)))</f>
        <v>E07000177</v>
      </c>
      <c r="S37" s="9" t="str">
        <f>IF([1]source_data!G39="","",IF(LEFT(R37,3)="E05","WD",IF(LEFT(R37,3)="S13","WD",IF(LEFT(R37,3)="W05","WD",IF(LEFT(R37,3)="W06","UA",IF(LEFT(R37,3)="S12","CA",IF(LEFT(R37,3)="E06","UA",IF(LEFT(R37,3)="E07","NMD",IF(LEFT(R37,3)="E08","MD",IF(LEFT(R37,3)="E09","LONB"))))))))))</f>
        <v>NMD</v>
      </c>
      <c r="T37" s="6" t="str">
        <f>IF([1]source_data!G39="","",IF([1]source_data!N39="","",[1]source_data!N39))</f>
        <v>Hardship Grant</v>
      </c>
      <c r="U37" s="10">
        <f>IF([1]source_data!G39="","",[1]tailored_settings!$B$8)</f>
        <v>45614</v>
      </c>
      <c r="V37" s="6" t="str">
        <f>IF([1]source_data!G39="","",[1]tailored_settings!$B$9)</f>
        <v>http://www.longleigh.org/</v>
      </c>
      <c r="W37" s="8">
        <f>IF([1]source_data!G39="","",IF([1]source_data!O39="","",[1]source_data!O39))</f>
        <v>45133</v>
      </c>
      <c r="X37" s="8">
        <f>IF([1]source_data!G39="","",IF([1]source_data!P39="","",[1]source_data!P39))</f>
        <v>45271</v>
      </c>
      <c r="Y37" s="6" t="str">
        <f>IF([1]source_data!G39="","",IF([1]source_data!Q39="","",[1]source_data!Q39))</f>
        <v/>
      </c>
      <c r="Z37" s="11" t="str">
        <f>IF([1]source_data!G39="","",IF([1]source_data!I39="","",[1]tailored_settings!$B$10))</f>
        <v>Primary grant reason</v>
      </c>
      <c r="AA37" s="11" t="str">
        <f>IF([1]source_data!G39="","",IF([1]source_data!I39="","",[1]source_data!I39))</f>
        <v>1. Customer (or family member residing with them) with a diagnosed condition or disability (physical and/or sensory and/or behavioural)</v>
      </c>
      <c r="AB37" s="11" t="str">
        <f>IF([1]source_data!G39="","",IF([1]source_data!J39="","",[1]tailored_settings!$B$11))</f>
        <v>Secondary grant reason</v>
      </c>
      <c r="AC37" s="11" t="str">
        <f>IF([1]source_data!G39="","",IF([1]source_data!J39="","",[1]source_data!J39))</f>
        <v>2. Customer receiving medication and/or therapy for a mental health condition or substance addiction</v>
      </c>
      <c r="AD37" s="11" t="str">
        <f>IF([1]source_data!G39="","",IF([1]source_data!K39="","",[1]tailored_settings!$B$12))</f>
        <v>Grant purpose</v>
      </c>
      <c r="AE37" s="11" t="str">
        <f>IF([1]source_data!G39="","",IF([1]source_data!K39="","",[1]source_data!K39))</f>
        <v>Food Vouchers</v>
      </c>
      <c r="AF37" s="11" t="str">
        <f>IF([1]source_data!G39="","",IF([1]source_data!L39="","",[1]tailored_settings!$B$13))</f>
        <v>Grant purpose</v>
      </c>
      <c r="AG37" s="11" t="str">
        <f>IF([1]source_data!G39="","",IF([1]source_data!L39="","",[1]source_data!L39))</f>
        <v>Clothing</v>
      </c>
      <c r="AH37" s="11" t="str">
        <f>IF([1]source_data!G39="","",IF([1]source_data!M39="","",[1]tailored_settings!$B$14))</f>
        <v/>
      </c>
      <c r="AI37" s="11" t="str">
        <f>IF([1]source_data!G39="","",IF([1]source_data!M39="","",[1]source_data!M39))</f>
        <v/>
      </c>
    </row>
    <row r="38" spans="1:35" x14ac:dyDescent="0.2">
      <c r="A38" s="6" t="str">
        <f>IF([1]source_data!G40="","",IF(AND([1]source_data!C40&lt;&gt;"",[1]tailored_settings!$B$15="Publish"),CONCATENATE([1]tailored_settings!$B$2&amp;[1]source_data!C40),IF(AND([1]source_data!C40&lt;&gt;"",[1]tailored_settings!$B$15="Do not publish"),CONCATENATE([1]tailored_settings!$B$2&amp;TEXT(ROW(A38)-1,"0000")&amp;"_"&amp;TEXT(F38,"yyyy-mm")),CONCATENATE([1]tailored_settings!$B$2&amp;TEXT(ROW(A38)-1,"0000")&amp;"_"&amp;TEXT(F38,"yyyy-mm")))))</f>
        <v>360G-Longleigh-0037_2023-07</v>
      </c>
      <c r="B38" s="6" t="str">
        <f>IF([1]source_data!G40="","",IF([1]source_data!E40&lt;&gt;"",[1]source_data!E40,CONCATENATE("Grant to "&amp;G38)))</f>
        <v>Grant to Individual Recipient</v>
      </c>
      <c r="C38" s="6" t="str">
        <f>IF([1]source_data!G40="","",IF([1]source_data!F40="","",[1]source_data!F40))</f>
        <v>Helping to alleviate financial hardship</v>
      </c>
      <c r="D38" s="7">
        <f>IF([1]source_data!G40="","",IF([1]source_data!G40="","",[1]source_data!G40))</f>
        <v>1455.98</v>
      </c>
      <c r="E38" s="6" t="str">
        <f>IF([1]source_data!G40="","",[1]tailored_settings!$B$3)</f>
        <v>GBP</v>
      </c>
      <c r="F38" s="8">
        <f>IF([1]source_data!G40="","",IF([1]source_data!H40="","",[1]source_data!H40))</f>
        <v>45134</v>
      </c>
      <c r="G38" s="6" t="str">
        <f>IF([1]source_data!G40="","",[1]tailored_settings!$B$5)</f>
        <v>Individual Recipient</v>
      </c>
      <c r="H38" s="6" t="str">
        <f>IF([1]source_data!G40="","",IF(AND([1]source_data!A40&lt;&gt;"",[1]tailored_settings!$B$16="Publish"),CONCATENATE([1]tailored_settings!$B$2&amp;[1]source_data!A40),IF(AND([1]source_data!A40&lt;&gt;"",[1]tailored_settings!$B$16="Do not publish"),CONCATENATE([1]tailored_settings!$B$4&amp;TEXT(ROW(A38)-1,"0000")&amp;"_"&amp;TEXT(F38,"yyyy-mm")),CONCATENATE([1]tailored_settings!$B$4&amp;TEXT(ROW(A38)-1,"0000")&amp;"_"&amp;TEXT(F38,"yyyy-mm")))))</f>
        <v>360G-Longleigh-IND-0037_2023-07</v>
      </c>
      <c r="I38" s="6" t="str">
        <f>IF([1]source_data!G40="","",[1]tailored_settings!$B$7)</f>
        <v>Longleigh Foundation</v>
      </c>
      <c r="J38" s="6" t="str">
        <f>IF([1]source_data!G40="","",[1]tailored_settings!$B$6)</f>
        <v>GB-CHC-1169016</v>
      </c>
      <c r="K38" s="6" t="str">
        <f>IF([1]source_data!G40="","",IF([1]source_data!I40="","",VLOOKUP([1]source_data!I40,[1]codelist_mapping!A:C,3,FALSE)))</f>
        <v>GTIR030</v>
      </c>
      <c r="L38" s="6" t="str">
        <f>IF([1]source_data!G40="","",IF([1]source_data!J40="","",VLOOKUP([1]source_data!J40,[1]codelist_mapping!A:C,3,FALSE)))</f>
        <v/>
      </c>
      <c r="M38" s="6" t="str">
        <f>IF([1]source_data!G40="","",IF([1]source_data!K40="","",IF([1]source_data!M40&lt;&gt;"",CONCATENATE(VLOOKUP([1]source_data!K40,[1]codelist_mapping!F:H,3,FALSE)&amp;";"&amp;VLOOKUP([1]source_data!L40,[1]codelist_mapping!F:H,3,FALSE)&amp;";"&amp;VLOOKUP([1]source_data!M40,[1]codelist_mapping!F:H,3,FALSE)),IF([1]source_data!L40&lt;&gt;"",CONCATENATE(VLOOKUP([1]source_data!K40,[1]codelist_mapping!F:H,3,FALSE)&amp;";"&amp;VLOOKUP([1]source_data!L40,[1]codelist_mapping!F:H,3,FALSE)),IF([1]source_data!K40&lt;&gt;"",CONCATENATE(VLOOKUP([1]source_data!K40,[1]codelist_mapping!F:H,3,FALSE)))))))</f>
        <v>GTIP070</v>
      </c>
      <c r="N38" s="9" t="str">
        <f>IF([1]source_data!G40="","",IF([1]source_data!D40="","",VLOOKUP([1]source_data!D40,[1]geo_data!A:I,9,FALSE)))</f>
        <v>Leicester Forest &amp; Lubbesthorpe</v>
      </c>
      <c r="O38" s="9" t="str">
        <f>IF([1]source_data!G40="","",IF([1]source_data!D40="","",VLOOKUP([1]source_data!D40,[1]geo_data!A:I,8,FALSE)))</f>
        <v>E05015273</v>
      </c>
      <c r="P38" s="9" t="str">
        <f>IF([1]source_data!G40="","",IF(LEFT(O38,3)="E05","WD",IF(LEFT(O38,3)="S13","WD",IF(LEFT(O38,3)="W05","WD",IF(LEFT(O38,3)="W06","UA",IF(LEFT(O38,3)="S12","CA",IF(LEFT(O38,3)="E06","UA",IF(LEFT(O38,3)="E07","NMD",IF(LEFT(O38,3)="E08","MD",IF(LEFT(O38,3)="E09","LONB"))))))))))</f>
        <v>WD</v>
      </c>
      <c r="Q38" s="9" t="str">
        <f>IF([1]source_data!G40="","",IF([1]source_data!D40="","",VLOOKUP([1]source_data!D40,[1]geo_data!A:I,7,FALSE)))</f>
        <v>Blaby</v>
      </c>
      <c r="R38" s="9" t="str">
        <f>IF([1]source_data!G40="","",IF([1]source_data!D40="","",VLOOKUP([1]source_data!D40,[1]geo_data!A:I,6,FALSE)))</f>
        <v>E07000129</v>
      </c>
      <c r="S38" s="9" t="str">
        <f>IF([1]source_data!G40="","",IF(LEFT(R38,3)="E05","WD",IF(LEFT(R38,3)="S13","WD",IF(LEFT(R38,3)="W05","WD",IF(LEFT(R38,3)="W06","UA",IF(LEFT(R38,3)="S12","CA",IF(LEFT(R38,3)="E06","UA",IF(LEFT(R38,3)="E07","NMD",IF(LEFT(R38,3)="E08","MD",IF(LEFT(R38,3)="E09","LONB"))))))))))</f>
        <v>NMD</v>
      </c>
      <c r="T38" s="6" t="str">
        <f>IF([1]source_data!G40="","",IF([1]source_data!N40="","",[1]source_data!N40))</f>
        <v>Hardship Grant</v>
      </c>
      <c r="U38" s="10">
        <f>IF([1]source_data!G40="","",[1]tailored_settings!$B$8)</f>
        <v>45614</v>
      </c>
      <c r="V38" s="6" t="str">
        <f>IF([1]source_data!G40="","",[1]tailored_settings!$B$9)</f>
        <v>http://www.longleigh.org/</v>
      </c>
      <c r="W38" s="8">
        <f>IF([1]source_data!G40="","",IF([1]source_data!O40="","",[1]source_data!O40))</f>
        <v>45134</v>
      </c>
      <c r="X38" s="8">
        <f>IF([1]source_data!G40="","",IF([1]source_data!P40="","",[1]source_data!P40))</f>
        <v>45269</v>
      </c>
      <c r="Y38" s="6" t="str">
        <f>IF([1]source_data!G40="","",IF([1]source_data!Q40="","",[1]source_data!Q40))</f>
        <v/>
      </c>
      <c r="Z38" s="11" t="str">
        <f>IF([1]source_data!G40="","",IF([1]source_data!I40="","",[1]tailored_settings!$B$10))</f>
        <v>Primary grant reason</v>
      </c>
      <c r="AA38" s="11" t="str">
        <f>IF([1]source_data!G40="","",IF([1]source_data!I40="","",[1]source_data!I40))</f>
        <v>1. Customer (or family member residing with them) with a diagnosed condition or disability (physical and/or sensory and/or behavioural)</v>
      </c>
      <c r="AB38" s="11" t="str">
        <f>IF([1]source_data!G40="","",IF([1]source_data!J40="","",[1]tailored_settings!$B$11))</f>
        <v/>
      </c>
      <c r="AC38" s="11" t="str">
        <f>IF([1]source_data!G40="","",IF([1]source_data!J40="","",[1]source_data!J40))</f>
        <v/>
      </c>
      <c r="AD38" s="11" t="str">
        <f>IF([1]source_data!G40="","",IF([1]source_data!K40="","",[1]tailored_settings!$B$12))</f>
        <v>Grant purpose</v>
      </c>
      <c r="AE38" s="11" t="str">
        <f>IF([1]source_data!G40="","",IF([1]source_data!K40="","",[1]source_data!K40))</f>
        <v>Food Vouchers</v>
      </c>
      <c r="AF38" s="11" t="str">
        <f>IF([1]source_data!G40="","",IF([1]source_data!L40="","",[1]tailored_settings!$B$13))</f>
        <v/>
      </c>
      <c r="AG38" s="11" t="str">
        <f>IF([1]source_data!G40="","",IF([1]source_data!L40="","",[1]source_data!L40))</f>
        <v/>
      </c>
      <c r="AH38" s="11" t="str">
        <f>IF([1]source_data!G40="","",IF([1]source_data!M40="","",[1]tailored_settings!$B$14))</f>
        <v/>
      </c>
      <c r="AI38" s="11" t="str">
        <f>IF([1]source_data!G40="","",IF([1]source_data!M40="","",[1]source_data!M40))</f>
        <v/>
      </c>
    </row>
    <row r="39" spans="1:35" x14ac:dyDescent="0.2">
      <c r="A39" s="6" t="str">
        <f>IF([1]source_data!G41="","",IF(AND([1]source_data!C41&lt;&gt;"",[1]tailored_settings!$B$15="Publish"),CONCATENATE([1]tailored_settings!$B$2&amp;[1]source_data!C41),IF(AND([1]source_data!C41&lt;&gt;"",[1]tailored_settings!$B$15="Do not publish"),CONCATENATE([1]tailored_settings!$B$2&amp;TEXT(ROW(A39)-1,"0000")&amp;"_"&amp;TEXT(F39,"yyyy-mm")),CONCATENATE([1]tailored_settings!$B$2&amp;TEXT(ROW(A39)-1,"0000")&amp;"_"&amp;TEXT(F39,"yyyy-mm")))))</f>
        <v>360G-Longleigh-0038_2023-08</v>
      </c>
      <c r="B39" s="6" t="str">
        <f>IF([1]source_data!G41="","",IF([1]source_data!E41&lt;&gt;"",[1]source_data!E41,CONCATENATE("Grant to "&amp;G39)))</f>
        <v>Grant to Individual Recipient</v>
      </c>
      <c r="C39" s="6" t="str">
        <f>IF([1]source_data!G41="","",IF([1]source_data!F41="","",[1]source_data!F41))</f>
        <v>Helping to alleviate financial hardship</v>
      </c>
      <c r="D39" s="7">
        <f>IF([1]source_data!G41="","",IF([1]source_data!G41="","",[1]source_data!G41))</f>
        <v>420</v>
      </c>
      <c r="E39" s="6" t="str">
        <f>IF([1]source_data!G41="","",[1]tailored_settings!$B$3)</f>
        <v>GBP</v>
      </c>
      <c r="F39" s="8">
        <f>IF([1]source_data!G41="","",IF([1]source_data!H41="","",[1]source_data!H41))</f>
        <v>45141</v>
      </c>
      <c r="G39" s="6" t="str">
        <f>IF([1]source_data!G41="","",[1]tailored_settings!$B$5)</f>
        <v>Individual Recipient</v>
      </c>
      <c r="H39" s="6" t="str">
        <f>IF([1]source_data!G41="","",IF(AND([1]source_data!A41&lt;&gt;"",[1]tailored_settings!$B$16="Publish"),CONCATENATE([1]tailored_settings!$B$2&amp;[1]source_data!A41),IF(AND([1]source_data!A41&lt;&gt;"",[1]tailored_settings!$B$16="Do not publish"),CONCATENATE([1]tailored_settings!$B$4&amp;TEXT(ROW(A39)-1,"0000")&amp;"_"&amp;TEXT(F39,"yyyy-mm")),CONCATENATE([1]tailored_settings!$B$4&amp;TEXT(ROW(A39)-1,"0000")&amp;"_"&amp;TEXT(F39,"yyyy-mm")))))</f>
        <v>360G-Longleigh-IND-0038_2023-08</v>
      </c>
      <c r="I39" s="6" t="str">
        <f>IF([1]source_data!G41="","",[1]tailored_settings!$B$7)</f>
        <v>Longleigh Foundation</v>
      </c>
      <c r="J39" s="6" t="str">
        <f>IF([1]source_data!G41="","",[1]tailored_settings!$B$6)</f>
        <v>GB-CHC-1169016</v>
      </c>
      <c r="K39" s="6" t="str">
        <f>IF([1]source_data!G41="","",IF([1]source_data!I41="","",VLOOKUP([1]source_data!I41,[1]codelist_mapping!A:C,3,FALSE)))</f>
        <v>GTIR030</v>
      </c>
      <c r="L39" s="6" t="str">
        <f>IF([1]source_data!G41="","",IF([1]source_data!J41="","",VLOOKUP([1]source_data!J41,[1]codelist_mapping!A:C,3,FALSE)))</f>
        <v/>
      </c>
      <c r="M39" s="6" t="str">
        <f>IF([1]source_data!G41="","",IF([1]source_data!K41="","",IF([1]source_data!M41&lt;&gt;"",CONCATENATE(VLOOKUP([1]source_data!K41,[1]codelist_mapping!F:H,3,FALSE)&amp;";"&amp;VLOOKUP([1]source_data!L41,[1]codelist_mapping!F:H,3,FALSE)&amp;";"&amp;VLOOKUP([1]source_data!M41,[1]codelist_mapping!F:H,3,FALSE)),IF([1]source_data!L41&lt;&gt;"",CONCATENATE(VLOOKUP([1]source_data!K41,[1]codelist_mapping!F:H,3,FALSE)&amp;";"&amp;VLOOKUP([1]source_data!L41,[1]codelist_mapping!F:H,3,FALSE)),IF([1]source_data!K41&lt;&gt;"",CONCATENATE(VLOOKUP([1]source_data!K41,[1]codelist_mapping!F:H,3,FALSE)))))))</f>
        <v>GTIP020</v>
      </c>
      <c r="N39" s="9" t="str">
        <f>IF([1]source_data!G41="","",IF([1]source_data!D41="","",VLOOKUP([1]source_data!D41,[1]geo_data!A:I,9,FALSE)))</f>
        <v>Polegate Central</v>
      </c>
      <c r="O39" s="9" t="str">
        <f>IF([1]source_data!G41="","",IF([1]source_data!D41="","",VLOOKUP([1]source_data!D41,[1]geo_data!A:I,8,FALSE)))</f>
        <v>E05011655</v>
      </c>
      <c r="P39" s="9" t="str">
        <f>IF([1]source_data!G41="","",IF(LEFT(O39,3)="E05","WD",IF(LEFT(O39,3)="S13","WD",IF(LEFT(O39,3)="W05","WD",IF(LEFT(O39,3)="W06","UA",IF(LEFT(O39,3)="S12","CA",IF(LEFT(O39,3)="E06","UA",IF(LEFT(O39,3)="E07","NMD",IF(LEFT(O39,3)="E08","MD",IF(LEFT(O39,3)="E09","LONB"))))))))))</f>
        <v>WD</v>
      </c>
      <c r="Q39" s="9" t="str">
        <f>IF([1]source_data!G41="","",IF([1]source_data!D41="","",VLOOKUP([1]source_data!D41,[1]geo_data!A:I,7,FALSE)))</f>
        <v>Wealden</v>
      </c>
      <c r="R39" s="9" t="str">
        <f>IF([1]source_data!G41="","",IF([1]source_data!D41="","",VLOOKUP([1]source_data!D41,[1]geo_data!A:I,6,FALSE)))</f>
        <v>E07000065</v>
      </c>
      <c r="S39" s="9" t="str">
        <f>IF([1]source_data!G41="","",IF(LEFT(R39,3)="E05","WD",IF(LEFT(R39,3)="S13","WD",IF(LEFT(R39,3)="W05","WD",IF(LEFT(R39,3)="W06","UA",IF(LEFT(R39,3)="S12","CA",IF(LEFT(R39,3)="E06","UA",IF(LEFT(R39,3)="E07","NMD",IF(LEFT(R39,3)="E08","MD",IF(LEFT(R39,3)="E09","LONB"))))))))))</f>
        <v>NMD</v>
      </c>
      <c r="T39" s="6" t="str">
        <f>IF([1]source_data!G41="","",IF([1]source_data!N41="","",[1]source_data!N41))</f>
        <v>Hardship Grant</v>
      </c>
      <c r="U39" s="10">
        <f>IF([1]source_data!G41="","",[1]tailored_settings!$B$8)</f>
        <v>45614</v>
      </c>
      <c r="V39" s="6" t="str">
        <f>IF([1]source_data!G41="","",[1]tailored_settings!$B$9)</f>
        <v>http://www.longleigh.org/</v>
      </c>
      <c r="W39" s="8">
        <f>IF([1]source_data!G41="","",IF([1]source_data!O41="","",[1]source_data!O41))</f>
        <v>45141</v>
      </c>
      <c r="X39" s="8">
        <f>IF([1]source_data!G41="","",IF([1]source_data!P41="","",[1]source_data!P41))</f>
        <v>45269</v>
      </c>
      <c r="Y39" s="6" t="str">
        <f>IF([1]source_data!G41="","",IF([1]source_data!Q41="","",[1]source_data!Q41))</f>
        <v/>
      </c>
      <c r="Z39" s="11" t="str">
        <f>IF([1]source_data!G41="","",IF([1]source_data!I41="","",[1]tailored_settings!$B$10))</f>
        <v>Primary grant reason</v>
      </c>
      <c r="AA39" s="11" t="str">
        <f>IF([1]source_data!G41="","",IF([1]source_data!I41="","",[1]source_data!I41))</f>
        <v>1. Customer (or family member residing with them) with a diagnosed condition or disability (physical and/or sensory and/or behavioural)</v>
      </c>
      <c r="AB39" s="11" t="str">
        <f>IF([1]source_data!G41="","",IF([1]source_data!J41="","",[1]tailored_settings!$B$11))</f>
        <v/>
      </c>
      <c r="AC39" s="11" t="str">
        <f>IF([1]source_data!G41="","",IF([1]source_data!J41="","",[1]source_data!J41))</f>
        <v/>
      </c>
      <c r="AD39" s="11" t="str">
        <f>IF([1]source_data!G41="","",IF([1]source_data!K41="","",[1]tailored_settings!$B$12))</f>
        <v>Grant purpose</v>
      </c>
      <c r="AE39" s="11" t="str">
        <f>IF([1]source_data!G41="","",IF([1]source_data!K41="","",[1]source_data!K41))</f>
        <v>Appliances</v>
      </c>
      <c r="AF39" s="11" t="str">
        <f>IF([1]source_data!G41="","",IF([1]source_data!L41="","",[1]tailored_settings!$B$13))</f>
        <v/>
      </c>
      <c r="AG39" s="11" t="str">
        <f>IF([1]source_data!G41="","",IF([1]source_data!L41="","",[1]source_data!L41))</f>
        <v/>
      </c>
      <c r="AH39" s="11" t="str">
        <f>IF([1]source_data!G41="","",IF([1]source_data!M41="","",[1]tailored_settings!$B$14))</f>
        <v/>
      </c>
      <c r="AI39" s="11" t="str">
        <f>IF([1]source_data!G41="","",IF([1]source_data!M41="","",[1]source_data!M41))</f>
        <v/>
      </c>
    </row>
    <row r="40" spans="1:35" x14ac:dyDescent="0.2">
      <c r="A40" s="6" t="str">
        <f>IF([1]source_data!G42="","",IF(AND([1]source_data!C42&lt;&gt;"",[1]tailored_settings!$B$15="Publish"),CONCATENATE([1]tailored_settings!$B$2&amp;[1]source_data!C42),IF(AND([1]source_data!C42&lt;&gt;"",[1]tailored_settings!$B$15="Do not publish"),CONCATENATE([1]tailored_settings!$B$2&amp;TEXT(ROW(A40)-1,"0000")&amp;"_"&amp;TEXT(F40,"yyyy-mm")),CONCATENATE([1]tailored_settings!$B$2&amp;TEXT(ROW(A40)-1,"0000")&amp;"_"&amp;TEXT(F40,"yyyy-mm")))))</f>
        <v>360G-Longleigh-0039_2023-07</v>
      </c>
      <c r="B40" s="6" t="str">
        <f>IF([1]source_data!G42="","",IF([1]source_data!E42&lt;&gt;"",[1]source_data!E42,CONCATENATE("Grant to "&amp;G40)))</f>
        <v>Grant to Individual Recipient</v>
      </c>
      <c r="C40" s="6" t="str">
        <f>IF([1]source_data!G42="","",IF([1]source_data!F42="","",[1]source_data!F42))</f>
        <v>Providing financial aid during a time of crisis</v>
      </c>
      <c r="D40" s="7">
        <f>IF([1]source_data!G42="","",IF([1]source_data!G42="","",[1]source_data!G42))</f>
        <v>996</v>
      </c>
      <c r="E40" s="6" t="str">
        <f>IF([1]source_data!G42="","",[1]tailored_settings!$B$3)</f>
        <v>GBP</v>
      </c>
      <c r="F40" s="8">
        <f>IF([1]source_data!G42="","",IF([1]source_data!H42="","",[1]source_data!H42))</f>
        <v>45134</v>
      </c>
      <c r="G40" s="6" t="str">
        <f>IF([1]source_data!G42="","",[1]tailored_settings!$B$5)</f>
        <v>Individual Recipient</v>
      </c>
      <c r="H40" s="6" t="str">
        <f>IF([1]source_data!G42="","",IF(AND([1]source_data!A42&lt;&gt;"",[1]tailored_settings!$B$16="Publish"),CONCATENATE([1]tailored_settings!$B$2&amp;[1]source_data!A42),IF(AND([1]source_data!A42&lt;&gt;"",[1]tailored_settings!$B$16="Do not publish"),CONCATENATE([1]tailored_settings!$B$4&amp;TEXT(ROW(A40)-1,"0000")&amp;"_"&amp;TEXT(F40,"yyyy-mm")),CONCATENATE([1]tailored_settings!$B$4&amp;TEXT(ROW(A40)-1,"0000")&amp;"_"&amp;TEXT(F40,"yyyy-mm")))))</f>
        <v>360G-Longleigh-IND-0039_2023-07</v>
      </c>
      <c r="I40" s="6" t="str">
        <f>IF([1]source_data!G42="","",[1]tailored_settings!$B$7)</f>
        <v>Longleigh Foundation</v>
      </c>
      <c r="J40" s="6" t="str">
        <f>IF([1]source_data!G42="","",[1]tailored_settings!$B$6)</f>
        <v>GB-CHC-1169016</v>
      </c>
      <c r="K40" s="6" t="str">
        <f>IF([1]source_data!G42="","",IF([1]source_data!I42="","",VLOOKUP([1]source_data!I42,[1]codelist_mapping!A:C,3,FALSE)))</f>
        <v>GTIR060</v>
      </c>
      <c r="L40" s="6" t="str">
        <f>IF([1]source_data!G42="","",IF([1]source_data!J42="","",VLOOKUP([1]source_data!J42,[1]codelist_mapping!A:C,3,FALSE)))</f>
        <v/>
      </c>
      <c r="M40" s="6" t="str">
        <f>IF([1]source_data!G42="","",IF([1]source_data!K42="","",IF([1]source_data!M42&lt;&gt;"",CONCATENATE(VLOOKUP([1]source_data!K42,[1]codelist_mapping!F:H,3,FALSE)&amp;";"&amp;VLOOKUP([1]source_data!L42,[1]codelist_mapping!F:H,3,FALSE)&amp;";"&amp;VLOOKUP([1]source_data!M42,[1]codelist_mapping!F:H,3,FALSE)),IF([1]source_data!L42&lt;&gt;"",CONCATENATE(VLOOKUP([1]source_data!K42,[1]codelist_mapping!F:H,3,FALSE)&amp;";"&amp;VLOOKUP([1]source_data!L42,[1]codelist_mapping!F:H,3,FALSE)),IF([1]source_data!K42&lt;&gt;"",CONCATENATE(VLOOKUP([1]source_data!K42,[1]codelist_mapping!F:H,3,FALSE)))))))</f>
        <v>GTIP070;GTIP080;GTIP050</v>
      </c>
      <c r="N40" s="9" t="str">
        <f>IF([1]source_data!G42="","",IF([1]source_data!D42="","",VLOOKUP([1]source_data!D42,[1]geo_data!A:I,9,FALSE)))</f>
        <v>Central</v>
      </c>
      <c r="O40" s="9" t="str">
        <f>IF([1]source_data!G42="","",IF([1]source_data!D42="","",VLOOKUP([1]source_data!D42,[1]geo_data!A:I,8,FALSE)))</f>
        <v>E05008954</v>
      </c>
      <c r="P40" s="9" t="str">
        <f>IF([1]source_data!G42="","",IF(LEFT(O40,3)="E05","WD",IF(LEFT(O40,3)="S13","WD",IF(LEFT(O40,3)="W05","WD",IF(LEFT(O40,3)="W06","UA",IF(LEFT(O40,3)="S12","CA",IF(LEFT(O40,3)="E06","UA",IF(LEFT(O40,3)="E07","NMD",IF(LEFT(O40,3)="E08","MD",IF(LEFT(O40,3)="E09","LONB"))))))))))</f>
        <v>WD</v>
      </c>
      <c r="Q40" s="9" t="str">
        <f>IF([1]source_data!G42="","",IF([1]source_data!D42="","",VLOOKUP([1]source_data!D42,[1]geo_data!A:I,7,FALSE)))</f>
        <v>Swindon</v>
      </c>
      <c r="R40" s="9" t="str">
        <f>IF([1]source_data!G42="","",IF([1]source_data!D42="","",VLOOKUP([1]source_data!D42,[1]geo_data!A:I,6,FALSE)))</f>
        <v>E06000030</v>
      </c>
      <c r="S40" s="9" t="str">
        <f>IF([1]source_data!G42="","",IF(LEFT(R40,3)="E05","WD",IF(LEFT(R40,3)="S13","WD",IF(LEFT(R40,3)="W05","WD",IF(LEFT(R40,3)="W06","UA",IF(LEFT(R40,3)="S12","CA",IF(LEFT(R40,3)="E06","UA",IF(LEFT(R40,3)="E07","NMD",IF(LEFT(R40,3)="E08","MD",IF(LEFT(R40,3)="E09","LONB"))))))))))</f>
        <v>UA</v>
      </c>
      <c r="T40" s="6" t="str">
        <f>IF([1]source_data!G42="","",IF([1]source_data!N42="","",[1]source_data!N42))</f>
        <v>Crisis Grant</v>
      </c>
      <c r="U40" s="10">
        <f>IF([1]source_data!G42="","",[1]tailored_settings!$B$8)</f>
        <v>45614</v>
      </c>
      <c r="V40" s="6" t="str">
        <f>IF([1]source_data!G42="","",[1]tailored_settings!$B$9)</f>
        <v>http://www.longleigh.org/</v>
      </c>
      <c r="W40" s="8">
        <f>IF([1]source_data!G42="","",IF([1]source_data!O42="","",[1]source_data!O42))</f>
        <v>45134</v>
      </c>
      <c r="X40" s="8">
        <f>IF([1]source_data!G42="","",IF([1]source_data!P42="","",[1]source_data!P42))</f>
        <v>45268</v>
      </c>
      <c r="Y40" s="6" t="str">
        <f>IF([1]source_data!G42="","",IF([1]source_data!Q42="","",[1]source_data!Q42))</f>
        <v/>
      </c>
      <c r="Z40" s="11" t="str">
        <f>IF([1]source_data!G42="","",IF([1]source_data!I42="","",[1]tailored_settings!$B$10))</f>
        <v>Primary grant reason</v>
      </c>
      <c r="AA40" s="11" t="str">
        <f>IF([1]source_data!G42="","",IF([1]source_data!I42="","",[1]source_data!I42))</f>
        <v>4. Customer/family fleeing from a violent or abusive relationship</v>
      </c>
      <c r="AB40" s="11" t="str">
        <f>IF([1]source_data!G42="","",IF([1]source_data!J42="","",[1]tailored_settings!$B$11))</f>
        <v/>
      </c>
      <c r="AC40" s="11" t="str">
        <f>IF([1]source_data!G42="","",IF([1]source_data!J42="","",[1]source_data!J42))</f>
        <v/>
      </c>
      <c r="AD40" s="11" t="str">
        <f>IF([1]source_data!G42="","",IF([1]source_data!K42="","",[1]tailored_settings!$B$12))</f>
        <v>Grant purpose</v>
      </c>
      <c r="AE40" s="11" t="str">
        <f>IF([1]source_data!G42="","",IF([1]source_data!K42="","",[1]source_data!K42))</f>
        <v>Food Vouchers</v>
      </c>
      <c r="AF40" s="11" t="str">
        <f>IF([1]source_data!G42="","",IF([1]source_data!L42="","",[1]tailored_settings!$B$13))</f>
        <v>Grant purpose</v>
      </c>
      <c r="AG40" s="11" t="str">
        <f>IF([1]source_data!G42="","",IF([1]source_data!L42="","",[1]source_data!L42))</f>
        <v>Clothing</v>
      </c>
      <c r="AH40" s="11" t="str">
        <f>IF([1]source_data!G42="","",IF([1]source_data!M42="","",[1]tailored_settings!$B$14))</f>
        <v>Grant purpose</v>
      </c>
      <c r="AI40" s="11" t="str">
        <f>IF([1]source_data!G42="","",IF([1]source_data!M42="","",[1]source_data!M42))</f>
        <v>Utility Vouchers</v>
      </c>
    </row>
    <row r="41" spans="1:35" x14ac:dyDescent="0.2">
      <c r="A41" s="6" t="str">
        <f>IF([1]source_data!G43="","",IF(AND([1]source_data!C43&lt;&gt;"",[1]tailored_settings!$B$15="Publish"),CONCATENATE([1]tailored_settings!$B$2&amp;[1]source_data!C43),IF(AND([1]source_data!C43&lt;&gt;"",[1]tailored_settings!$B$15="Do not publish"),CONCATENATE([1]tailored_settings!$B$2&amp;TEXT(ROW(A41)-1,"0000")&amp;"_"&amp;TEXT(F41,"yyyy-mm")),CONCATENATE([1]tailored_settings!$B$2&amp;TEXT(ROW(A41)-1,"0000")&amp;"_"&amp;TEXT(F41,"yyyy-mm")))))</f>
        <v>360G-Longleigh-0040_2023-07</v>
      </c>
      <c r="B41" s="6" t="str">
        <f>IF([1]source_data!G43="","",IF([1]source_data!E43&lt;&gt;"",[1]source_data!E43,CONCATENATE("Grant to "&amp;G41)))</f>
        <v>Grant to Individual Recipient</v>
      </c>
      <c r="C41" s="6" t="str">
        <f>IF([1]source_data!G43="","",IF([1]source_data!F43="","",[1]source_data!F43))</f>
        <v>Helping to alleviate financial hardship</v>
      </c>
      <c r="D41" s="7">
        <f>IF([1]source_data!G43="","",IF([1]source_data!G43="","",[1]source_data!G43))</f>
        <v>2397.4499999999998</v>
      </c>
      <c r="E41" s="6" t="str">
        <f>IF([1]source_data!G43="","",[1]tailored_settings!$B$3)</f>
        <v>GBP</v>
      </c>
      <c r="F41" s="8">
        <f>IF([1]source_data!G43="","",IF([1]source_data!H43="","",[1]source_data!H43))</f>
        <v>45133</v>
      </c>
      <c r="G41" s="6" t="str">
        <f>IF([1]source_data!G43="","",[1]tailored_settings!$B$5)</f>
        <v>Individual Recipient</v>
      </c>
      <c r="H41" s="6" t="str">
        <f>IF([1]source_data!G43="","",IF(AND([1]source_data!A43&lt;&gt;"",[1]tailored_settings!$B$16="Publish"),CONCATENATE([1]tailored_settings!$B$2&amp;[1]source_data!A43),IF(AND([1]source_data!A43&lt;&gt;"",[1]tailored_settings!$B$16="Do not publish"),CONCATENATE([1]tailored_settings!$B$4&amp;TEXT(ROW(A41)-1,"0000")&amp;"_"&amp;TEXT(F41,"yyyy-mm")),CONCATENATE([1]tailored_settings!$B$4&amp;TEXT(ROW(A41)-1,"0000")&amp;"_"&amp;TEXT(F41,"yyyy-mm")))))</f>
        <v>360G-Longleigh-IND-0040_2023-07</v>
      </c>
      <c r="I41" s="6" t="str">
        <f>IF([1]source_data!G43="","",[1]tailored_settings!$B$7)</f>
        <v>Longleigh Foundation</v>
      </c>
      <c r="J41" s="6" t="str">
        <f>IF([1]source_data!G43="","",[1]tailored_settings!$B$6)</f>
        <v>GB-CHC-1169016</v>
      </c>
      <c r="K41" s="6" t="str">
        <f>IF([1]source_data!G43="","",IF([1]source_data!I43="","",VLOOKUP([1]source_data!I43,[1]codelist_mapping!A:C,3,FALSE)))</f>
        <v>GTIR080</v>
      </c>
      <c r="L41" s="6" t="str">
        <f>IF([1]source_data!G43="","",IF([1]source_data!J43="","",VLOOKUP([1]source_data!J43,[1]codelist_mapping!A:C,3,FALSE)))</f>
        <v/>
      </c>
      <c r="M41" s="6" t="str">
        <f>IF([1]source_data!G43="","",IF([1]source_data!K43="","",IF([1]source_data!M43&lt;&gt;"",CONCATENATE(VLOOKUP([1]source_data!K43,[1]codelist_mapping!F:H,3,FALSE)&amp;";"&amp;VLOOKUP([1]source_data!L43,[1]codelist_mapping!F:H,3,FALSE)&amp;";"&amp;VLOOKUP([1]source_data!M43,[1]codelist_mapping!F:H,3,FALSE)),IF([1]source_data!L43&lt;&gt;"",CONCATENATE(VLOOKUP([1]source_data!K43,[1]codelist_mapping!F:H,3,FALSE)&amp;";"&amp;VLOOKUP([1]source_data!L43,[1]codelist_mapping!F:H,3,FALSE)),IF([1]source_data!K43&lt;&gt;"",CONCATENATE(VLOOKUP([1]source_data!K43,[1]codelist_mapping!F:H,3,FALSE)))))))</f>
        <v>GTIP020;GTIP060</v>
      </c>
      <c r="N41" s="9" t="str">
        <f>IF([1]source_data!G43="","",IF([1]source_data!D43="","",VLOOKUP([1]source_data!D43,[1]geo_data!A:I,9,FALSE)))</f>
        <v>Dorchester Poundbury</v>
      </c>
      <c r="O41" s="9" t="str">
        <f>IF([1]source_data!G43="","",IF([1]source_data!D43="","",VLOOKUP([1]source_data!D43,[1]geo_data!A:I,8,FALSE)))</f>
        <v>E05012697</v>
      </c>
      <c r="P41" s="9" t="str">
        <f>IF([1]source_data!G43="","",IF(LEFT(O41,3)="E05","WD",IF(LEFT(O41,3)="S13","WD",IF(LEFT(O41,3)="W05","WD",IF(LEFT(O41,3)="W06","UA",IF(LEFT(O41,3)="S12","CA",IF(LEFT(O41,3)="E06","UA",IF(LEFT(O41,3)="E07","NMD",IF(LEFT(O41,3)="E08","MD",IF(LEFT(O41,3)="E09","LONB"))))))))))</f>
        <v>WD</v>
      </c>
      <c r="Q41" s="9" t="str">
        <f>IF([1]source_data!G43="","",IF([1]source_data!D43="","",VLOOKUP([1]source_data!D43,[1]geo_data!A:I,7,FALSE)))</f>
        <v>Dorset</v>
      </c>
      <c r="R41" s="9" t="str">
        <f>IF([1]source_data!G43="","",IF([1]source_data!D43="","",VLOOKUP([1]source_data!D43,[1]geo_data!A:I,6,FALSE)))</f>
        <v>E06000059</v>
      </c>
      <c r="S41" s="9" t="str">
        <f>IF([1]source_data!G43="","",IF(LEFT(R41,3)="E05","WD",IF(LEFT(R41,3)="S13","WD",IF(LEFT(R41,3)="W05","WD",IF(LEFT(R41,3)="W06","UA",IF(LEFT(R41,3)="S12","CA",IF(LEFT(R41,3)="E06","UA",IF(LEFT(R41,3)="E07","NMD",IF(LEFT(R41,3)="E08","MD",IF(LEFT(R41,3)="E09","LONB"))))))))))</f>
        <v>UA</v>
      </c>
      <c r="T41" s="6" t="str">
        <f>IF([1]source_data!G43="","",IF([1]source_data!N43="","",[1]source_data!N43))</f>
        <v>Hardship Grant</v>
      </c>
      <c r="U41" s="10">
        <f>IF([1]source_data!G43="","",[1]tailored_settings!$B$8)</f>
        <v>45614</v>
      </c>
      <c r="V41" s="6" t="str">
        <f>IF([1]source_data!G43="","",[1]tailored_settings!$B$9)</f>
        <v>http://www.longleigh.org/</v>
      </c>
      <c r="W41" s="8">
        <f>IF([1]source_data!G43="","",IF([1]source_data!O43="","",[1]source_data!O43))</f>
        <v>45133</v>
      </c>
      <c r="X41" s="8">
        <f>IF([1]source_data!G43="","",IF([1]source_data!P43="","",[1]source_data!P43))</f>
        <v>45268</v>
      </c>
      <c r="Y41" s="6" t="str">
        <f>IF([1]source_data!G43="","",IF([1]source_data!Q43="","",[1]source_data!Q43))</f>
        <v/>
      </c>
      <c r="Z41" s="11" t="str">
        <f>IF([1]source_data!G43="","",IF([1]source_data!I43="","",[1]tailored_settings!$B$10))</f>
        <v>Primary grant reason</v>
      </c>
      <c r="AA41" s="11" t="str">
        <f>IF([1]source_data!G43="","",IF([1]source_data!I43="","",[1]source_data!I43))</f>
        <v>3  Customer/family moving from homelessness/supported living into independent living</v>
      </c>
      <c r="AB41" s="11" t="str">
        <f>IF([1]source_data!G43="","",IF([1]source_data!J43="","",[1]tailored_settings!$B$11))</f>
        <v/>
      </c>
      <c r="AC41" s="11" t="str">
        <f>IF([1]source_data!G43="","",IF([1]source_data!J43="","",[1]source_data!J43))</f>
        <v/>
      </c>
      <c r="AD41" s="11" t="str">
        <f>IF([1]source_data!G43="","",IF([1]source_data!K43="","",[1]tailored_settings!$B$12))</f>
        <v>Grant purpose</v>
      </c>
      <c r="AE41" s="11" t="str">
        <f>IF([1]source_data!G43="","",IF([1]source_data!K43="","",[1]source_data!K43))</f>
        <v>Appliances</v>
      </c>
      <c r="AF41" s="11" t="str">
        <f>IF([1]source_data!G43="","",IF([1]source_data!L43="","",[1]tailored_settings!$B$13))</f>
        <v>Grant purpose</v>
      </c>
      <c r="AG41" s="11" t="str">
        <f>IF([1]source_data!G43="","",IF([1]source_data!L43="","",[1]source_data!L43))</f>
        <v>Voucher for small household items</v>
      </c>
      <c r="AH41" s="11" t="str">
        <f>IF([1]source_data!G43="","",IF([1]source_data!M43="","",[1]tailored_settings!$B$14))</f>
        <v/>
      </c>
      <c r="AI41" s="11" t="str">
        <f>IF([1]source_data!G43="","",IF([1]source_data!M43="","",[1]source_data!M43))</f>
        <v/>
      </c>
    </row>
    <row r="42" spans="1:35" x14ac:dyDescent="0.2">
      <c r="A42" s="6" t="str">
        <f>IF([1]source_data!G44="","",IF(AND([1]source_data!C44&lt;&gt;"",[1]tailored_settings!$B$15="Publish"),CONCATENATE([1]tailored_settings!$B$2&amp;[1]source_data!C44),IF(AND([1]source_data!C44&lt;&gt;"",[1]tailored_settings!$B$15="Do not publish"),CONCATENATE([1]tailored_settings!$B$2&amp;TEXT(ROW(A42)-1,"0000")&amp;"_"&amp;TEXT(F42,"yyyy-mm")),CONCATENATE([1]tailored_settings!$B$2&amp;TEXT(ROW(A42)-1,"0000")&amp;"_"&amp;TEXT(F42,"yyyy-mm")))))</f>
        <v>360G-Longleigh-0041_2023-08</v>
      </c>
      <c r="B42" s="6" t="str">
        <f>IF([1]source_data!G44="","",IF([1]source_data!E44&lt;&gt;"",[1]source_data!E44,CONCATENATE("Grant to "&amp;G42)))</f>
        <v>Grant to Individual Recipient</v>
      </c>
      <c r="C42" s="6" t="str">
        <f>IF([1]source_data!G44="","",IF([1]source_data!F44="","",[1]source_data!F44))</f>
        <v>Providing financial aid after an impactful incident</v>
      </c>
      <c r="D42" s="7">
        <f>IF([1]source_data!G44="","",IF([1]source_data!G44="","",[1]source_data!G44))</f>
        <v>850.79</v>
      </c>
      <c r="E42" s="6" t="str">
        <f>IF([1]source_data!G44="","",[1]tailored_settings!$B$3)</f>
        <v>GBP</v>
      </c>
      <c r="F42" s="8">
        <f>IF([1]source_data!G44="","",IF([1]source_data!H44="","",[1]source_data!H44))</f>
        <v>45147</v>
      </c>
      <c r="G42" s="6" t="str">
        <f>IF([1]source_data!G44="","",[1]tailored_settings!$B$5)</f>
        <v>Individual Recipient</v>
      </c>
      <c r="H42" s="6" t="str">
        <f>IF([1]source_data!G44="","",IF(AND([1]source_data!A44&lt;&gt;"",[1]tailored_settings!$B$16="Publish"),CONCATENATE([1]tailored_settings!$B$2&amp;[1]source_data!A44),IF(AND([1]source_data!A44&lt;&gt;"",[1]tailored_settings!$B$16="Do not publish"),CONCATENATE([1]tailored_settings!$B$4&amp;TEXT(ROW(A42)-1,"0000")&amp;"_"&amp;TEXT(F42,"yyyy-mm")),CONCATENATE([1]tailored_settings!$B$4&amp;TEXT(ROW(A42)-1,"0000")&amp;"_"&amp;TEXT(F42,"yyyy-mm")))))</f>
        <v>360G-Longleigh-IND-0041_2023-08</v>
      </c>
      <c r="I42" s="6" t="str">
        <f>IF([1]source_data!G44="","",[1]tailored_settings!$B$7)</f>
        <v>Longleigh Foundation</v>
      </c>
      <c r="J42" s="6" t="str">
        <f>IF([1]source_data!G44="","",[1]tailored_settings!$B$6)</f>
        <v>GB-CHC-1169016</v>
      </c>
      <c r="K42" s="6" t="str">
        <f>IF([1]source_data!G44="","",IF([1]source_data!I44="","",VLOOKUP([1]source_data!I44,[1]codelist_mapping!A:C,3,FALSE)))</f>
        <v>GTIR060</v>
      </c>
      <c r="L42" s="6" t="str">
        <f>IF([1]source_data!G44="","",IF([1]source_data!J44="","",VLOOKUP([1]source_data!J44,[1]codelist_mapping!A:C,3,FALSE)))</f>
        <v>GTIR060</v>
      </c>
      <c r="M42" s="6" t="str">
        <f>IF([1]source_data!G44="","",IF([1]source_data!K44="","",IF([1]source_data!M44&lt;&gt;"",CONCATENATE(VLOOKUP([1]source_data!K44,[1]codelist_mapping!F:H,3,FALSE)&amp;";"&amp;VLOOKUP([1]source_data!L44,[1]codelist_mapping!F:H,3,FALSE)&amp;";"&amp;VLOOKUP([1]source_data!M44,[1]codelist_mapping!F:H,3,FALSE)),IF([1]source_data!L44&lt;&gt;"",CONCATENATE(VLOOKUP([1]source_data!K44,[1]codelist_mapping!F:H,3,FALSE)&amp;";"&amp;VLOOKUP([1]source_data!L44,[1]codelist_mapping!F:H,3,FALSE)),IF([1]source_data!K44&lt;&gt;"",CONCATENATE(VLOOKUP([1]source_data!K44,[1]codelist_mapping!F:H,3,FALSE)))))))</f>
        <v>GTIP020;GTIP070;GTIP060</v>
      </c>
      <c r="N42" s="9" t="str">
        <f>IF([1]source_data!G44="","",IF([1]source_data!D44="","",VLOOKUP([1]source_data!D44,[1]geo_data!A:I,9,FALSE)))</f>
        <v>Newbury Greenham</v>
      </c>
      <c r="O42" s="9" t="str">
        <f>IF([1]source_data!G44="","",IF([1]source_data!D44="","",VLOOKUP([1]source_data!D44,[1]geo_data!A:I,8,FALSE)))</f>
        <v>E05012143</v>
      </c>
      <c r="P42" s="9" t="str">
        <f>IF([1]source_data!G44="","",IF(LEFT(O42,3)="E05","WD",IF(LEFT(O42,3)="S13","WD",IF(LEFT(O42,3)="W05","WD",IF(LEFT(O42,3)="W06","UA",IF(LEFT(O42,3)="S12","CA",IF(LEFT(O42,3)="E06","UA",IF(LEFT(O42,3)="E07","NMD",IF(LEFT(O42,3)="E08","MD",IF(LEFT(O42,3)="E09","LONB"))))))))))</f>
        <v>WD</v>
      </c>
      <c r="Q42" s="9" t="str">
        <f>IF([1]source_data!G44="","",IF([1]source_data!D44="","",VLOOKUP([1]source_data!D44,[1]geo_data!A:I,7,FALSE)))</f>
        <v>West Berkshire</v>
      </c>
      <c r="R42" s="9" t="str">
        <f>IF([1]source_data!G44="","",IF([1]source_data!D44="","",VLOOKUP([1]source_data!D44,[1]geo_data!A:I,6,FALSE)))</f>
        <v>E06000037</v>
      </c>
      <c r="S42" s="9" t="str">
        <f>IF([1]source_data!G44="","",IF(LEFT(R42,3)="E05","WD",IF(LEFT(R42,3)="S13","WD",IF(LEFT(R42,3)="W05","WD",IF(LEFT(R42,3)="W06","UA",IF(LEFT(R42,3)="S12","CA",IF(LEFT(R42,3)="E06","UA",IF(LEFT(R42,3)="E07","NMD",IF(LEFT(R42,3)="E08","MD",IF(LEFT(R42,3)="E09","LONB"))))))))))</f>
        <v>UA</v>
      </c>
      <c r="T42" s="6" t="str">
        <f>IF([1]source_data!G44="","",IF([1]source_data!N44="","",[1]source_data!N44))</f>
        <v>Critical Incident Grant</v>
      </c>
      <c r="U42" s="10">
        <f>IF([1]source_data!G44="","",[1]tailored_settings!$B$8)</f>
        <v>45614</v>
      </c>
      <c r="V42" s="6" t="str">
        <f>IF([1]source_data!G44="","",[1]tailored_settings!$B$9)</f>
        <v>http://www.longleigh.org/</v>
      </c>
      <c r="W42" s="8">
        <f>IF([1]source_data!G44="","",IF([1]source_data!O44="","",[1]source_data!O44))</f>
        <v>45147</v>
      </c>
      <c r="X42" s="8">
        <f>IF([1]source_data!G44="","",IF([1]source_data!P44="","",[1]source_data!P44))</f>
        <v>45269</v>
      </c>
      <c r="Y42" s="6" t="str">
        <f>IF([1]source_data!G44="","",IF([1]source_data!Q44="","",[1]source_data!Q44))</f>
        <v/>
      </c>
      <c r="Z42" s="11" t="str">
        <f>IF([1]source_data!G44="","",IF([1]source_data!I44="","",[1]tailored_settings!$B$10))</f>
        <v>Primary grant reason</v>
      </c>
      <c r="AA42" s="11" t="str">
        <f>IF([1]source_data!G44="","",IF([1]source_data!I44="","",[1]source_data!I44))</f>
        <v>4. Customer/family fleeing from a violent or abusive relationship</v>
      </c>
      <c r="AB42" s="11" t="str">
        <f>IF([1]source_data!G44="","",IF([1]source_data!J44="","",[1]tailored_settings!$B$11))</f>
        <v>Secondary grant reason</v>
      </c>
      <c r="AC42" s="11" t="str">
        <f>IF([1]source_data!G44="","",IF([1]source_data!J44="","",[1]source_data!J44))</f>
        <v>6b. Customer/family under the care of Social Services (Adult or Children’s) - DV</v>
      </c>
      <c r="AD42" s="11" t="str">
        <f>IF([1]source_data!G44="","",IF([1]source_data!K44="","",[1]tailored_settings!$B$12))</f>
        <v>Grant purpose</v>
      </c>
      <c r="AE42" s="11" t="str">
        <f>IF([1]source_data!G44="","",IF([1]source_data!K44="","",[1]source_data!K44))</f>
        <v xml:space="preserve">Furniture </v>
      </c>
      <c r="AF42" s="11" t="str">
        <f>IF([1]source_data!G44="","",IF([1]source_data!L44="","",[1]tailored_settings!$B$13))</f>
        <v>Grant purpose</v>
      </c>
      <c r="AG42" s="11" t="str">
        <f>IF([1]source_data!G44="","",IF([1]source_data!L44="","",[1]source_data!L44))</f>
        <v>Food Vouchers</v>
      </c>
      <c r="AH42" s="11" t="str">
        <f>IF([1]source_data!G44="","",IF([1]source_data!M44="","",[1]tailored_settings!$B$14))</f>
        <v>Grant purpose</v>
      </c>
      <c r="AI42" s="11" t="str">
        <f>IF([1]source_data!G44="","",IF([1]source_data!M44="","",[1]source_data!M44))</f>
        <v>Voucher for small household items</v>
      </c>
    </row>
    <row r="43" spans="1:35" x14ac:dyDescent="0.2">
      <c r="A43" s="6" t="str">
        <f>IF([1]source_data!G45="","",IF(AND([1]source_data!C45&lt;&gt;"",[1]tailored_settings!$B$15="Publish"),CONCATENATE([1]tailored_settings!$B$2&amp;[1]source_data!C45),IF(AND([1]source_data!C45&lt;&gt;"",[1]tailored_settings!$B$15="Do not publish"),CONCATENATE([1]tailored_settings!$B$2&amp;TEXT(ROW(A43)-1,"0000")&amp;"_"&amp;TEXT(F43,"yyyy-mm")),CONCATENATE([1]tailored_settings!$B$2&amp;TEXT(ROW(A43)-1,"0000")&amp;"_"&amp;TEXT(F43,"yyyy-mm")))))</f>
        <v>360G-Longleigh-0042_2023-08</v>
      </c>
      <c r="B43" s="6" t="str">
        <f>IF([1]source_data!G45="","",IF([1]source_data!E45&lt;&gt;"",[1]source_data!E45,CONCATENATE("Grant to "&amp;G43)))</f>
        <v>Grant to Individual Recipient</v>
      </c>
      <c r="C43" s="6" t="str">
        <f>IF([1]source_data!G45="","",IF([1]source_data!F45="","",[1]source_data!F45))</f>
        <v>Helping to alleviate financial hardship</v>
      </c>
      <c r="D43" s="7">
        <f>IF([1]source_data!G45="","",IF([1]source_data!G45="","",[1]source_data!G45))</f>
        <v>720</v>
      </c>
      <c r="E43" s="6" t="str">
        <f>IF([1]source_data!G45="","",[1]tailored_settings!$B$3)</f>
        <v>GBP</v>
      </c>
      <c r="F43" s="8">
        <f>IF([1]source_data!G45="","",IF([1]source_data!H45="","",[1]source_data!H45))</f>
        <v>45140</v>
      </c>
      <c r="G43" s="6" t="str">
        <f>IF([1]source_data!G45="","",[1]tailored_settings!$B$5)</f>
        <v>Individual Recipient</v>
      </c>
      <c r="H43" s="6" t="str">
        <f>IF([1]source_data!G45="","",IF(AND([1]source_data!A45&lt;&gt;"",[1]tailored_settings!$B$16="Publish"),CONCATENATE([1]tailored_settings!$B$2&amp;[1]source_data!A45),IF(AND([1]source_data!A45&lt;&gt;"",[1]tailored_settings!$B$16="Do not publish"),CONCATENATE([1]tailored_settings!$B$4&amp;TEXT(ROW(A43)-1,"0000")&amp;"_"&amp;TEXT(F43,"yyyy-mm")),CONCATENATE([1]tailored_settings!$B$4&amp;TEXT(ROW(A43)-1,"0000")&amp;"_"&amp;TEXT(F43,"yyyy-mm")))))</f>
        <v>360G-Longleigh-IND-0042_2023-08</v>
      </c>
      <c r="I43" s="6" t="str">
        <f>IF([1]source_data!G45="","",[1]tailored_settings!$B$7)</f>
        <v>Longleigh Foundation</v>
      </c>
      <c r="J43" s="6" t="str">
        <f>IF([1]source_data!G45="","",[1]tailored_settings!$B$6)</f>
        <v>GB-CHC-1169016</v>
      </c>
      <c r="K43" s="6" t="str">
        <f>IF([1]source_data!G45="","",IF([1]source_data!I45="","",VLOOKUP([1]source_data!I45,[1]codelist_mapping!A:C,3,FALSE)))</f>
        <v>GTIR030</v>
      </c>
      <c r="L43" s="6" t="str">
        <f>IF([1]source_data!G45="","",IF([1]source_data!J45="","",VLOOKUP([1]source_data!J45,[1]codelist_mapping!A:C,3,FALSE)))</f>
        <v>GTIR080</v>
      </c>
      <c r="M43" s="6" t="str">
        <f>IF([1]source_data!G45="","",IF([1]source_data!K45="","",IF([1]source_data!M45&lt;&gt;"",CONCATENATE(VLOOKUP([1]source_data!K45,[1]codelist_mapping!F:H,3,FALSE)&amp;";"&amp;VLOOKUP([1]source_data!L45,[1]codelist_mapping!F:H,3,FALSE)&amp;";"&amp;VLOOKUP([1]source_data!M45,[1]codelist_mapping!F:H,3,FALSE)),IF([1]source_data!L45&lt;&gt;"",CONCATENATE(VLOOKUP([1]source_data!K45,[1]codelist_mapping!F:H,3,FALSE)&amp;";"&amp;VLOOKUP([1]source_data!L45,[1]codelist_mapping!F:H,3,FALSE)),IF([1]source_data!K45&lt;&gt;"",CONCATENATE(VLOOKUP([1]source_data!K45,[1]codelist_mapping!F:H,3,FALSE)))))))</f>
        <v>GTIP020;GTIP060</v>
      </c>
      <c r="N43" s="9" t="str">
        <f>IF([1]source_data!G45="","",IF([1]source_data!D45="","",VLOOKUP([1]source_data!D45,[1]geo_data!A:I,9,FALSE)))</f>
        <v>Totton North</v>
      </c>
      <c r="O43" s="9" t="str">
        <f>IF([1]source_data!G45="","",IF([1]source_data!D45="","",VLOOKUP([1]source_data!D45,[1]geo_data!A:I,8,FALSE)))</f>
        <v>E05014794</v>
      </c>
      <c r="P43" s="9" t="str">
        <f>IF([1]source_data!G45="","",IF(LEFT(O43,3)="E05","WD",IF(LEFT(O43,3)="S13","WD",IF(LEFT(O43,3)="W05","WD",IF(LEFT(O43,3)="W06","UA",IF(LEFT(O43,3)="S12","CA",IF(LEFT(O43,3)="E06","UA",IF(LEFT(O43,3)="E07","NMD",IF(LEFT(O43,3)="E08","MD",IF(LEFT(O43,3)="E09","LONB"))))))))))</f>
        <v>WD</v>
      </c>
      <c r="Q43" s="9" t="str">
        <f>IF([1]source_data!G45="","",IF([1]source_data!D45="","",VLOOKUP([1]source_data!D45,[1]geo_data!A:I,7,FALSE)))</f>
        <v>New Forest</v>
      </c>
      <c r="R43" s="9" t="str">
        <f>IF([1]source_data!G45="","",IF([1]source_data!D45="","",VLOOKUP([1]source_data!D45,[1]geo_data!A:I,6,FALSE)))</f>
        <v>E07000091</v>
      </c>
      <c r="S43" s="9" t="str">
        <f>IF([1]source_data!G45="","",IF(LEFT(R43,3)="E05","WD",IF(LEFT(R43,3)="S13","WD",IF(LEFT(R43,3)="W05","WD",IF(LEFT(R43,3)="W06","UA",IF(LEFT(R43,3)="S12","CA",IF(LEFT(R43,3)="E06","UA",IF(LEFT(R43,3)="E07","NMD",IF(LEFT(R43,3)="E08","MD",IF(LEFT(R43,3)="E09","LONB"))))))))))</f>
        <v>NMD</v>
      </c>
      <c r="T43" s="6" t="str">
        <f>IF([1]source_data!G45="","",IF([1]source_data!N45="","",[1]source_data!N45))</f>
        <v>Hardship Grant</v>
      </c>
      <c r="U43" s="10">
        <f>IF([1]source_data!G45="","",[1]tailored_settings!$B$8)</f>
        <v>45614</v>
      </c>
      <c r="V43" s="6" t="str">
        <f>IF([1]source_data!G45="","",[1]tailored_settings!$B$9)</f>
        <v>http://www.longleigh.org/</v>
      </c>
      <c r="W43" s="8">
        <f>IF([1]source_data!G45="","",IF([1]source_data!O45="","",[1]source_data!O45))</f>
        <v>45140</v>
      </c>
      <c r="X43" s="8">
        <f>IF([1]source_data!G45="","",IF([1]source_data!P45="","",[1]source_data!P45))</f>
        <v>45273</v>
      </c>
      <c r="Y43" s="6" t="str">
        <f>IF([1]source_data!G45="","",IF([1]source_data!Q45="","",[1]source_data!Q45))</f>
        <v/>
      </c>
      <c r="Z43" s="11" t="str">
        <f>IF([1]source_data!G45="","",IF([1]source_data!I45="","",[1]tailored_settings!$B$10))</f>
        <v>Primary grant reason</v>
      </c>
      <c r="AA43" s="11" t="str">
        <f>IF([1]source_data!G45="","",IF([1]source_data!I45="","",[1]source_data!I45))</f>
        <v>1. Customer (or family member residing with them) with a diagnosed condition or disability (physical and/or sensory and/or behavioural)</v>
      </c>
      <c r="AB43" s="11" t="str">
        <f>IF([1]source_data!G45="","",IF([1]source_data!J45="","",[1]tailored_settings!$B$11))</f>
        <v>Secondary grant reason</v>
      </c>
      <c r="AC43" s="11" t="str">
        <f>IF([1]source_data!G45="","",IF([1]source_data!J45="","",[1]source_data!J45))</f>
        <v>3  Customer/family moving from homelessness/supported living into independent living</v>
      </c>
      <c r="AD43" s="11" t="str">
        <f>IF([1]source_data!G45="","",IF([1]source_data!K45="","",[1]tailored_settings!$B$12))</f>
        <v>Grant purpose</v>
      </c>
      <c r="AE43" s="11" t="str">
        <f>IF([1]source_data!G45="","",IF([1]source_data!K45="","",[1]source_data!K45))</f>
        <v>Appliances</v>
      </c>
      <c r="AF43" s="11" t="str">
        <f>IF([1]source_data!G45="","",IF([1]source_data!L45="","",[1]tailored_settings!$B$13))</f>
        <v>Grant purpose</v>
      </c>
      <c r="AG43" s="11" t="str">
        <f>IF([1]source_data!G45="","",IF([1]source_data!L45="","",[1]source_data!L45))</f>
        <v>Voucher for small household items</v>
      </c>
      <c r="AH43" s="11" t="str">
        <f>IF([1]source_data!G45="","",IF([1]source_data!M45="","",[1]tailored_settings!$B$14))</f>
        <v/>
      </c>
      <c r="AI43" s="11" t="str">
        <f>IF([1]source_data!G45="","",IF([1]source_data!M45="","",[1]source_data!M45))</f>
        <v/>
      </c>
    </row>
    <row r="44" spans="1:35" x14ac:dyDescent="0.2">
      <c r="A44" s="6" t="str">
        <f>IF([1]source_data!G46="","",IF(AND([1]source_data!C46&lt;&gt;"",[1]tailored_settings!$B$15="Publish"),CONCATENATE([1]tailored_settings!$B$2&amp;[1]source_data!C46),IF(AND([1]source_data!C46&lt;&gt;"",[1]tailored_settings!$B$15="Do not publish"),CONCATENATE([1]tailored_settings!$B$2&amp;TEXT(ROW(A44)-1,"0000")&amp;"_"&amp;TEXT(F44,"yyyy-mm")),CONCATENATE([1]tailored_settings!$B$2&amp;TEXT(ROW(A44)-1,"0000")&amp;"_"&amp;TEXT(F44,"yyyy-mm")))))</f>
        <v>360G-Longleigh-0043_2023-07</v>
      </c>
      <c r="B44" s="6" t="str">
        <f>IF([1]source_data!G46="","",IF([1]source_data!E46&lt;&gt;"",[1]source_data!E46,CONCATENATE("Grant to "&amp;G44)))</f>
        <v>Grant to Individual Recipient</v>
      </c>
      <c r="C44" s="6" t="str">
        <f>IF([1]source_data!G46="","",IF([1]source_data!F46="","",[1]source_data!F46))</f>
        <v>Helping to alleviate financial hardship</v>
      </c>
      <c r="D44" s="7">
        <f>IF([1]source_data!G46="","",IF([1]source_data!G46="","",[1]source_data!G46))</f>
        <v>727</v>
      </c>
      <c r="E44" s="6" t="str">
        <f>IF([1]source_data!G46="","",[1]tailored_settings!$B$3)</f>
        <v>GBP</v>
      </c>
      <c r="F44" s="8">
        <f>IF([1]source_data!G46="","",IF([1]source_data!H46="","",[1]source_data!H46))</f>
        <v>45135</v>
      </c>
      <c r="G44" s="6" t="str">
        <f>IF([1]source_data!G46="","",[1]tailored_settings!$B$5)</f>
        <v>Individual Recipient</v>
      </c>
      <c r="H44" s="6" t="str">
        <f>IF([1]source_data!G46="","",IF(AND([1]source_data!A46&lt;&gt;"",[1]tailored_settings!$B$16="Publish"),CONCATENATE([1]tailored_settings!$B$2&amp;[1]source_data!A46),IF(AND([1]source_data!A46&lt;&gt;"",[1]tailored_settings!$B$16="Do not publish"),CONCATENATE([1]tailored_settings!$B$4&amp;TEXT(ROW(A44)-1,"0000")&amp;"_"&amp;TEXT(F44,"yyyy-mm")),CONCATENATE([1]tailored_settings!$B$4&amp;TEXT(ROW(A44)-1,"0000")&amp;"_"&amp;TEXT(F44,"yyyy-mm")))))</f>
        <v>360G-Longleigh-IND-0043_2023-07</v>
      </c>
      <c r="I44" s="6" t="str">
        <f>IF([1]source_data!G46="","",[1]tailored_settings!$B$7)</f>
        <v>Longleigh Foundation</v>
      </c>
      <c r="J44" s="6" t="str">
        <f>IF([1]source_data!G46="","",[1]tailored_settings!$B$6)</f>
        <v>GB-CHC-1169016</v>
      </c>
      <c r="K44" s="6" t="str">
        <f>IF([1]source_data!G46="","",IF([1]source_data!I46="","",VLOOKUP([1]source_data!I46,[1]codelist_mapping!A:C,3,FALSE)))</f>
        <v>GTIR030</v>
      </c>
      <c r="L44" s="6" t="str">
        <f>IF([1]source_data!G46="","",IF([1]source_data!J46="","",VLOOKUP([1]source_data!J46,[1]codelist_mapping!A:C,3,FALSE)))</f>
        <v>GTIR040</v>
      </c>
      <c r="M44" s="6" t="str">
        <f>IF([1]source_data!G46="","",IF([1]source_data!K46="","",IF([1]source_data!M46&lt;&gt;"",CONCATENATE(VLOOKUP([1]source_data!K46,[1]codelist_mapping!F:H,3,FALSE)&amp;";"&amp;VLOOKUP([1]source_data!L46,[1]codelist_mapping!F:H,3,FALSE)&amp;";"&amp;VLOOKUP([1]source_data!M46,[1]codelist_mapping!F:H,3,FALSE)),IF([1]source_data!L46&lt;&gt;"",CONCATENATE(VLOOKUP([1]source_data!K46,[1]codelist_mapping!F:H,3,FALSE)&amp;";"&amp;VLOOKUP([1]source_data!L46,[1]codelist_mapping!F:H,3,FALSE)),IF([1]source_data!K46&lt;&gt;"",CONCATENATE(VLOOKUP([1]source_data!K46,[1]codelist_mapping!F:H,3,FALSE)))))))</f>
        <v>GTIP070</v>
      </c>
      <c r="N44" s="9" t="str">
        <f>IF([1]source_data!G46="","",IF([1]source_data!D46="","",VLOOKUP([1]source_data!D46,[1]geo_data!A:I,9,FALSE)))</f>
        <v>Church</v>
      </c>
      <c r="O44" s="9" t="str">
        <f>IF([1]source_data!G46="","",IF([1]source_data!D46="","",VLOOKUP([1]source_data!D46,[1]geo_data!A:I,8,FALSE)))</f>
        <v>E05013868</v>
      </c>
      <c r="P44" s="9" t="str">
        <f>IF([1]source_data!G46="","",IF(LEFT(O44,3)="E05","WD",IF(LEFT(O44,3)="S13","WD",IF(LEFT(O44,3)="W05","WD",IF(LEFT(O44,3)="W06","UA",IF(LEFT(O44,3)="S12","CA",IF(LEFT(O44,3)="E06","UA",IF(LEFT(O44,3)="E07","NMD",IF(LEFT(O44,3)="E08","MD",IF(LEFT(O44,3)="E09","LONB"))))))))))</f>
        <v>WD</v>
      </c>
      <c r="Q44" s="9" t="str">
        <f>IF([1]source_data!G46="","",IF([1]source_data!D46="","",VLOOKUP([1]source_data!D46,[1]geo_data!A:I,7,FALSE)))</f>
        <v>Reading</v>
      </c>
      <c r="R44" s="9" t="str">
        <f>IF([1]source_data!G46="","",IF([1]source_data!D46="","",VLOOKUP([1]source_data!D46,[1]geo_data!A:I,6,FALSE)))</f>
        <v>E06000038</v>
      </c>
      <c r="S44" s="9" t="str">
        <f>IF([1]source_data!G46="","",IF(LEFT(R44,3)="E05","WD",IF(LEFT(R44,3)="S13","WD",IF(LEFT(R44,3)="W05","WD",IF(LEFT(R44,3)="W06","UA",IF(LEFT(R44,3)="S12","CA",IF(LEFT(R44,3)="E06","UA",IF(LEFT(R44,3)="E07","NMD",IF(LEFT(R44,3)="E08","MD",IF(LEFT(R44,3)="E09","LONB"))))))))))</f>
        <v>UA</v>
      </c>
      <c r="T44" s="6" t="str">
        <f>IF([1]source_data!G46="","",IF([1]source_data!N46="","",[1]source_data!N46))</f>
        <v>Hardship Grant</v>
      </c>
      <c r="U44" s="10">
        <f>IF([1]source_data!G46="","",[1]tailored_settings!$B$8)</f>
        <v>45614</v>
      </c>
      <c r="V44" s="6" t="str">
        <f>IF([1]source_data!G46="","",[1]tailored_settings!$B$9)</f>
        <v>http://www.longleigh.org/</v>
      </c>
      <c r="W44" s="8">
        <f>IF([1]source_data!G46="","",IF([1]source_data!O46="","",[1]source_data!O46))</f>
        <v>45135</v>
      </c>
      <c r="X44" s="8">
        <f>IF([1]source_data!G46="","",IF([1]source_data!P46="","",[1]source_data!P46))</f>
        <v>45313</v>
      </c>
      <c r="Y44" s="6" t="str">
        <f>IF([1]source_data!G46="","",IF([1]source_data!Q46="","",[1]source_data!Q46))</f>
        <v/>
      </c>
      <c r="Z44" s="11" t="str">
        <f>IF([1]source_data!G46="","",IF([1]source_data!I46="","",[1]tailored_settings!$B$10))</f>
        <v>Primary grant reason</v>
      </c>
      <c r="AA44" s="11" t="str">
        <f>IF([1]source_data!G46="","",IF([1]source_data!I46="","",[1]source_data!I46))</f>
        <v>1. Customer (or family member residing with them) with a diagnosed condition or disability (physical and/or sensory and/or behavioural)</v>
      </c>
      <c r="AB44" s="11" t="str">
        <f>IF([1]source_data!G46="","",IF([1]source_data!J46="","",[1]tailored_settings!$B$11))</f>
        <v>Secondary grant reason</v>
      </c>
      <c r="AC44" s="11" t="str">
        <f>IF([1]source_data!G46="","",IF([1]source_data!J46="","",[1]source_data!J46))</f>
        <v>2. Customer receiving medication and/or therapy for a mental health condition or substance addiction</v>
      </c>
      <c r="AD44" s="11" t="str">
        <f>IF([1]source_data!G46="","",IF([1]source_data!K46="","",[1]tailored_settings!$B$12))</f>
        <v>Grant purpose</v>
      </c>
      <c r="AE44" s="11" t="str">
        <f>IF([1]source_data!G46="","",IF([1]source_data!K46="","",[1]source_data!K46))</f>
        <v>Food Vouchers</v>
      </c>
      <c r="AF44" s="11" t="str">
        <f>IF([1]source_data!G46="","",IF([1]source_data!L46="","",[1]tailored_settings!$B$13))</f>
        <v/>
      </c>
      <c r="AG44" s="11" t="str">
        <f>IF([1]source_data!G46="","",IF([1]source_data!L46="","",[1]source_data!L46))</f>
        <v/>
      </c>
      <c r="AH44" s="11" t="str">
        <f>IF([1]source_data!G46="","",IF([1]source_data!M46="","",[1]tailored_settings!$B$14))</f>
        <v/>
      </c>
      <c r="AI44" s="11" t="str">
        <f>IF([1]source_data!G46="","",IF([1]source_data!M46="","",[1]source_data!M46))</f>
        <v/>
      </c>
    </row>
    <row r="45" spans="1:35" x14ac:dyDescent="0.2">
      <c r="A45" s="6" t="str">
        <f>IF([1]source_data!G47="","",IF(AND([1]source_data!C47&lt;&gt;"",[1]tailored_settings!$B$15="Publish"),CONCATENATE([1]tailored_settings!$B$2&amp;[1]source_data!C47),IF(AND([1]source_data!C47&lt;&gt;"",[1]tailored_settings!$B$15="Do not publish"),CONCATENATE([1]tailored_settings!$B$2&amp;TEXT(ROW(A45)-1,"0000")&amp;"_"&amp;TEXT(F45,"yyyy-mm")),CONCATENATE([1]tailored_settings!$B$2&amp;TEXT(ROW(A45)-1,"0000")&amp;"_"&amp;TEXT(F45,"yyyy-mm")))))</f>
        <v>360G-Longleigh-0044_2023-08</v>
      </c>
      <c r="B45" s="6" t="str">
        <f>IF([1]source_data!G47="","",IF([1]source_data!E47&lt;&gt;"",[1]source_data!E47,CONCATENATE("Grant to "&amp;G45)))</f>
        <v>Grant to Individual Recipient</v>
      </c>
      <c r="C45" s="6" t="str">
        <f>IF([1]source_data!G47="","",IF([1]source_data!F47="","",[1]source_data!F47))</f>
        <v>Helping to alleviate financial hardship</v>
      </c>
      <c r="D45" s="7">
        <f>IF([1]source_data!G47="","",IF([1]source_data!G47="","",[1]source_data!G47))</f>
        <v>484.12</v>
      </c>
      <c r="E45" s="6" t="str">
        <f>IF([1]source_data!G47="","",[1]tailored_settings!$B$3)</f>
        <v>GBP</v>
      </c>
      <c r="F45" s="8">
        <f>IF([1]source_data!G47="","",IF([1]source_data!H47="","",[1]source_data!H47))</f>
        <v>45145</v>
      </c>
      <c r="G45" s="6" t="str">
        <f>IF([1]source_data!G47="","",[1]tailored_settings!$B$5)</f>
        <v>Individual Recipient</v>
      </c>
      <c r="H45" s="6" t="str">
        <f>IF([1]source_data!G47="","",IF(AND([1]source_data!A47&lt;&gt;"",[1]tailored_settings!$B$16="Publish"),CONCATENATE([1]tailored_settings!$B$2&amp;[1]source_data!A47),IF(AND([1]source_data!A47&lt;&gt;"",[1]tailored_settings!$B$16="Do not publish"),CONCATENATE([1]tailored_settings!$B$4&amp;TEXT(ROW(A45)-1,"0000")&amp;"_"&amp;TEXT(F45,"yyyy-mm")),CONCATENATE([1]tailored_settings!$B$4&amp;TEXT(ROW(A45)-1,"0000")&amp;"_"&amp;TEXT(F45,"yyyy-mm")))))</f>
        <v>360G-Longleigh-IND-0044_2023-08</v>
      </c>
      <c r="I45" s="6" t="str">
        <f>IF([1]source_data!G47="","",[1]tailored_settings!$B$7)</f>
        <v>Longleigh Foundation</v>
      </c>
      <c r="J45" s="6" t="str">
        <f>IF([1]source_data!G47="","",[1]tailored_settings!$B$6)</f>
        <v>GB-CHC-1169016</v>
      </c>
      <c r="K45" s="6" t="str">
        <f>IF([1]source_data!G47="","",IF([1]source_data!I47="","",VLOOKUP([1]source_data!I47,[1]codelist_mapping!A:C,3,FALSE)))</f>
        <v>GTIR040</v>
      </c>
      <c r="L45" s="6" t="str">
        <f>IF([1]source_data!G47="","",IF([1]source_data!J47="","",VLOOKUP([1]source_data!J47,[1]codelist_mapping!A:C,3,FALSE)))</f>
        <v/>
      </c>
      <c r="M45" s="6" t="str">
        <f>IF([1]source_data!G47="","",IF([1]source_data!K47="","",IF([1]source_data!M47&lt;&gt;"",CONCATENATE(VLOOKUP([1]source_data!K47,[1]codelist_mapping!F:H,3,FALSE)&amp;";"&amp;VLOOKUP([1]source_data!L47,[1]codelist_mapping!F:H,3,FALSE)&amp;";"&amp;VLOOKUP([1]source_data!M47,[1]codelist_mapping!F:H,3,FALSE)),IF([1]source_data!L47&lt;&gt;"",CONCATENATE(VLOOKUP([1]source_data!K47,[1]codelist_mapping!F:H,3,FALSE)&amp;";"&amp;VLOOKUP([1]source_data!L47,[1]codelist_mapping!F:H,3,FALSE)),IF([1]source_data!K47&lt;&gt;"",CONCATENATE(VLOOKUP([1]source_data!K47,[1]codelist_mapping!F:H,3,FALSE)))))))</f>
        <v>GTIP020</v>
      </c>
      <c r="N45" s="9" t="str">
        <f>IF([1]source_data!G47="","",IF([1]source_data!D47="","",VLOOKUP([1]source_data!D47,[1]geo_data!A:I,9,FALSE)))</f>
        <v>Kington</v>
      </c>
      <c r="O45" s="9" t="str">
        <f>IF([1]source_data!G47="","",IF([1]source_data!D47="","",VLOOKUP([1]source_data!D47,[1]geo_data!A:I,8,FALSE)))</f>
        <v>E05009464</v>
      </c>
      <c r="P45" s="9" t="str">
        <f>IF([1]source_data!G47="","",IF(LEFT(O45,3)="E05","WD",IF(LEFT(O45,3)="S13","WD",IF(LEFT(O45,3)="W05","WD",IF(LEFT(O45,3)="W06","UA",IF(LEFT(O45,3)="S12","CA",IF(LEFT(O45,3)="E06","UA",IF(LEFT(O45,3)="E07","NMD",IF(LEFT(O45,3)="E08","MD",IF(LEFT(O45,3)="E09","LONB"))))))))))</f>
        <v>WD</v>
      </c>
      <c r="Q45" s="9" t="str">
        <f>IF([1]source_data!G47="","",IF([1]source_data!D47="","",VLOOKUP([1]source_data!D47,[1]geo_data!A:I,7,FALSE)))</f>
        <v>Herefordshire, County of</v>
      </c>
      <c r="R45" s="9" t="str">
        <f>IF([1]source_data!G47="","",IF([1]source_data!D47="","",VLOOKUP([1]source_data!D47,[1]geo_data!A:I,6,FALSE)))</f>
        <v>E06000019</v>
      </c>
      <c r="S45" s="9" t="str">
        <f>IF([1]source_data!G47="","",IF(LEFT(R45,3)="E05","WD",IF(LEFT(R45,3)="S13","WD",IF(LEFT(R45,3)="W05","WD",IF(LEFT(R45,3)="W06","UA",IF(LEFT(R45,3)="S12","CA",IF(LEFT(R45,3)="E06","UA",IF(LEFT(R45,3)="E07","NMD",IF(LEFT(R45,3)="E08","MD",IF(LEFT(R45,3)="E09","LONB"))))))))))</f>
        <v>UA</v>
      </c>
      <c r="T45" s="6" t="str">
        <f>IF([1]source_data!G47="","",IF([1]source_data!N47="","",[1]source_data!N47))</f>
        <v>Hardship Grant</v>
      </c>
      <c r="U45" s="10">
        <f>IF([1]source_data!G47="","",[1]tailored_settings!$B$8)</f>
        <v>45614</v>
      </c>
      <c r="V45" s="6" t="str">
        <f>IF([1]source_data!G47="","",[1]tailored_settings!$B$9)</f>
        <v>http://www.longleigh.org/</v>
      </c>
      <c r="W45" s="8">
        <f>IF([1]source_data!G47="","",IF([1]source_data!O47="","",[1]source_data!O47))</f>
        <v>45145</v>
      </c>
      <c r="X45" s="8">
        <f>IF([1]source_data!G47="","",IF([1]source_data!P47="","",[1]source_data!P47))</f>
        <v>45268</v>
      </c>
      <c r="Y45" s="6" t="str">
        <f>IF([1]source_data!G47="","",IF([1]source_data!Q47="","",[1]source_data!Q47))</f>
        <v/>
      </c>
      <c r="Z45" s="11" t="str">
        <f>IF([1]source_data!G47="","",IF([1]source_data!I47="","",[1]tailored_settings!$B$10))</f>
        <v>Primary grant reason</v>
      </c>
      <c r="AA45" s="11" t="str">
        <f>IF([1]source_data!G47="","",IF([1]source_data!I47="","",[1]source_data!I47))</f>
        <v>2. Customer receiving medication and/or therapy for a mental health condition or substance addiction</v>
      </c>
      <c r="AB45" s="11" t="str">
        <f>IF([1]source_data!G47="","",IF([1]source_data!J47="","",[1]tailored_settings!$B$11))</f>
        <v/>
      </c>
      <c r="AC45" s="11" t="str">
        <f>IF([1]source_data!G47="","",IF([1]source_data!J47="","",[1]source_data!J47))</f>
        <v/>
      </c>
      <c r="AD45" s="11" t="str">
        <f>IF([1]source_data!G47="","",IF([1]source_data!K47="","",[1]tailored_settings!$B$12))</f>
        <v>Grant purpose</v>
      </c>
      <c r="AE45" s="11" t="str">
        <f>IF([1]source_data!G47="","",IF([1]source_data!K47="","",[1]source_data!K47))</f>
        <v>Appliances</v>
      </c>
      <c r="AF45" s="11" t="str">
        <f>IF([1]source_data!G47="","",IF([1]source_data!L47="","",[1]tailored_settings!$B$13))</f>
        <v/>
      </c>
      <c r="AG45" s="11" t="str">
        <f>IF([1]source_data!G47="","",IF([1]source_data!L47="","",[1]source_data!L47))</f>
        <v/>
      </c>
      <c r="AH45" s="11" t="str">
        <f>IF([1]source_data!G47="","",IF([1]source_data!M47="","",[1]tailored_settings!$B$14))</f>
        <v/>
      </c>
      <c r="AI45" s="11" t="str">
        <f>IF([1]source_data!G47="","",IF([1]source_data!M47="","",[1]source_data!M47))</f>
        <v/>
      </c>
    </row>
    <row r="46" spans="1:35" x14ac:dyDescent="0.2">
      <c r="A46" s="6" t="str">
        <f>IF([1]source_data!G48="","",IF(AND([1]source_data!C48&lt;&gt;"",[1]tailored_settings!$B$15="Publish"),CONCATENATE([1]tailored_settings!$B$2&amp;[1]source_data!C48),IF(AND([1]source_data!C48&lt;&gt;"",[1]tailored_settings!$B$15="Do not publish"),CONCATENATE([1]tailored_settings!$B$2&amp;TEXT(ROW(A46)-1,"0000")&amp;"_"&amp;TEXT(F46,"yyyy-mm")),CONCATENATE([1]tailored_settings!$B$2&amp;TEXT(ROW(A46)-1,"0000")&amp;"_"&amp;TEXT(F46,"yyyy-mm")))))</f>
        <v>360G-Longleigh-0045_2023-07</v>
      </c>
      <c r="B46" s="6" t="str">
        <f>IF([1]source_data!G48="","",IF([1]source_data!E48&lt;&gt;"",[1]source_data!E48,CONCATENATE("Grant to "&amp;G46)))</f>
        <v>Grant to Individual Recipient</v>
      </c>
      <c r="C46" s="6" t="str">
        <f>IF([1]source_data!G48="","",IF([1]source_data!F48="","",[1]source_data!F48))</f>
        <v>Helping to alleviate financial hardship</v>
      </c>
      <c r="D46" s="7">
        <f>IF([1]source_data!G48="","",IF([1]source_data!G48="","",[1]source_data!G48))</f>
        <v>1028</v>
      </c>
      <c r="E46" s="6" t="str">
        <f>IF([1]source_data!G48="","",[1]tailored_settings!$B$3)</f>
        <v>GBP</v>
      </c>
      <c r="F46" s="8">
        <f>IF([1]source_data!G48="","",IF([1]source_data!H48="","",[1]source_data!H48))</f>
        <v>45138</v>
      </c>
      <c r="G46" s="6" t="str">
        <f>IF([1]source_data!G48="","",[1]tailored_settings!$B$5)</f>
        <v>Individual Recipient</v>
      </c>
      <c r="H46" s="6" t="str">
        <f>IF([1]source_data!G48="","",IF(AND([1]source_data!A48&lt;&gt;"",[1]tailored_settings!$B$16="Publish"),CONCATENATE([1]tailored_settings!$B$2&amp;[1]source_data!A48),IF(AND([1]source_data!A48&lt;&gt;"",[1]tailored_settings!$B$16="Do not publish"),CONCATENATE([1]tailored_settings!$B$4&amp;TEXT(ROW(A46)-1,"0000")&amp;"_"&amp;TEXT(F46,"yyyy-mm")),CONCATENATE([1]tailored_settings!$B$4&amp;TEXT(ROW(A46)-1,"0000")&amp;"_"&amp;TEXT(F46,"yyyy-mm")))))</f>
        <v>360G-Longleigh-IND-0045_2023-07</v>
      </c>
      <c r="I46" s="6" t="str">
        <f>IF([1]source_data!G48="","",[1]tailored_settings!$B$7)</f>
        <v>Longleigh Foundation</v>
      </c>
      <c r="J46" s="6" t="str">
        <f>IF([1]source_data!G48="","",[1]tailored_settings!$B$6)</f>
        <v>GB-CHC-1169016</v>
      </c>
      <c r="K46" s="6" t="str">
        <f>IF([1]source_data!G48="","",IF([1]source_data!I48="","",VLOOKUP([1]source_data!I48,[1]codelist_mapping!A:C,3,FALSE)))</f>
        <v>GTIR080</v>
      </c>
      <c r="L46" s="6" t="str">
        <f>IF([1]source_data!G48="","",IF([1]source_data!J48="","",VLOOKUP([1]source_data!J48,[1]codelist_mapping!A:C,3,FALSE)))</f>
        <v/>
      </c>
      <c r="M46" s="6" t="str">
        <f>IF([1]source_data!G48="","",IF([1]source_data!K48="","",IF([1]source_data!M48&lt;&gt;"",CONCATENATE(VLOOKUP([1]source_data!K48,[1]codelist_mapping!F:H,3,FALSE)&amp;";"&amp;VLOOKUP([1]source_data!L48,[1]codelist_mapping!F:H,3,FALSE)&amp;";"&amp;VLOOKUP([1]source_data!M48,[1]codelist_mapping!F:H,3,FALSE)),IF([1]source_data!L48&lt;&gt;"",CONCATENATE(VLOOKUP([1]source_data!K48,[1]codelist_mapping!F:H,3,FALSE)&amp;";"&amp;VLOOKUP([1]source_data!L48,[1]codelist_mapping!F:H,3,FALSE)),IF([1]source_data!K48&lt;&gt;"",CONCATENATE(VLOOKUP([1]source_data!K48,[1]codelist_mapping!F:H,3,FALSE)))))))</f>
        <v>GTIP020</v>
      </c>
      <c r="N46" s="9" t="str">
        <f>IF([1]source_data!G48="","",IF([1]source_data!D48="","",VLOOKUP([1]source_data!D48,[1]geo_data!A:I,9,FALSE)))</f>
        <v>Charles Dickens</v>
      </c>
      <c r="O46" s="9" t="str">
        <f>IF([1]source_data!G48="","",IF([1]source_data!D48="","",VLOOKUP([1]source_data!D48,[1]geo_data!A:I,8,FALSE)))</f>
        <v>E05002443</v>
      </c>
      <c r="P46" s="9" t="str">
        <f>IF([1]source_data!G48="","",IF(LEFT(O46,3)="E05","WD",IF(LEFT(O46,3)="S13","WD",IF(LEFT(O46,3)="W05","WD",IF(LEFT(O46,3)="W06","UA",IF(LEFT(O46,3)="S12","CA",IF(LEFT(O46,3)="E06","UA",IF(LEFT(O46,3)="E07","NMD",IF(LEFT(O46,3)="E08","MD",IF(LEFT(O46,3)="E09","LONB"))))))))))</f>
        <v>WD</v>
      </c>
      <c r="Q46" s="9" t="str">
        <f>IF([1]source_data!G48="","",IF([1]source_data!D48="","",VLOOKUP([1]source_data!D48,[1]geo_data!A:I,7,FALSE)))</f>
        <v>Portsmouth</v>
      </c>
      <c r="R46" s="9" t="str">
        <f>IF([1]source_data!G48="","",IF([1]source_data!D48="","",VLOOKUP([1]source_data!D48,[1]geo_data!A:I,6,FALSE)))</f>
        <v>E06000044</v>
      </c>
      <c r="S46" s="9" t="str">
        <f>IF([1]source_data!G48="","",IF(LEFT(R46,3)="E05","WD",IF(LEFT(R46,3)="S13","WD",IF(LEFT(R46,3)="W05","WD",IF(LEFT(R46,3)="W06","UA",IF(LEFT(R46,3)="S12","CA",IF(LEFT(R46,3)="E06","UA",IF(LEFT(R46,3)="E07","NMD",IF(LEFT(R46,3)="E08","MD",IF(LEFT(R46,3)="E09","LONB"))))))))))</f>
        <v>UA</v>
      </c>
      <c r="T46" s="6" t="str">
        <f>IF([1]source_data!G48="","",IF([1]source_data!N48="","",[1]source_data!N48))</f>
        <v>Hardship Grant</v>
      </c>
      <c r="U46" s="10">
        <f>IF([1]source_data!G48="","",[1]tailored_settings!$B$8)</f>
        <v>45614</v>
      </c>
      <c r="V46" s="6" t="str">
        <f>IF([1]source_data!G48="","",[1]tailored_settings!$B$9)</f>
        <v>http://www.longleigh.org/</v>
      </c>
      <c r="W46" s="8">
        <f>IF([1]source_data!G48="","",IF([1]source_data!O48="","",[1]source_data!O48))</f>
        <v>45138</v>
      </c>
      <c r="X46" s="8">
        <f>IF([1]source_data!G48="","",IF([1]source_data!P48="","",[1]source_data!P48))</f>
        <v>45145</v>
      </c>
      <c r="Y46" s="6" t="str">
        <f>IF([1]source_data!G48="","",IF([1]source_data!Q48="","",[1]source_data!Q48))</f>
        <v/>
      </c>
      <c r="Z46" s="11" t="str">
        <f>IF([1]source_data!G48="","",IF([1]source_data!I48="","",[1]tailored_settings!$B$10))</f>
        <v>Primary grant reason</v>
      </c>
      <c r="AA46" s="11" t="str">
        <f>IF([1]source_data!G48="","",IF([1]source_data!I48="","",[1]source_data!I48))</f>
        <v>3  Customer/family moving from homelessness/supported living into independent living</v>
      </c>
      <c r="AB46" s="11" t="str">
        <f>IF([1]source_data!G48="","",IF([1]source_data!J48="","",[1]tailored_settings!$B$11))</f>
        <v/>
      </c>
      <c r="AC46" s="11" t="str">
        <f>IF([1]source_data!G48="","",IF([1]source_data!J48="","",[1]source_data!J48))</f>
        <v/>
      </c>
      <c r="AD46" s="11" t="str">
        <f>IF([1]source_data!G48="","",IF([1]source_data!K48="","",[1]tailored_settings!$B$12))</f>
        <v>Grant purpose</v>
      </c>
      <c r="AE46" s="11" t="str">
        <f>IF([1]source_data!G48="","",IF([1]source_data!K48="","",[1]source_data!K48))</f>
        <v xml:space="preserve">Furniture </v>
      </c>
      <c r="AF46" s="11" t="str">
        <f>IF([1]source_data!G48="","",IF([1]source_data!L48="","",[1]tailored_settings!$B$13))</f>
        <v/>
      </c>
      <c r="AG46" s="11" t="str">
        <f>IF([1]source_data!G48="","",IF([1]source_data!L48="","",[1]source_data!L48))</f>
        <v/>
      </c>
      <c r="AH46" s="11" t="str">
        <f>IF([1]source_data!G48="","",IF([1]source_data!M48="","",[1]tailored_settings!$B$14))</f>
        <v/>
      </c>
      <c r="AI46" s="11" t="str">
        <f>IF([1]source_data!G48="","",IF([1]source_data!M48="","",[1]source_data!M48))</f>
        <v/>
      </c>
    </row>
    <row r="47" spans="1:35" x14ac:dyDescent="0.2">
      <c r="A47" s="6" t="str">
        <f>IF([1]source_data!G49="","",IF(AND([1]source_data!C49&lt;&gt;"",[1]tailored_settings!$B$15="Publish"),CONCATENATE([1]tailored_settings!$B$2&amp;[1]source_data!C49),IF(AND([1]source_data!C49&lt;&gt;"",[1]tailored_settings!$B$15="Do not publish"),CONCATENATE([1]tailored_settings!$B$2&amp;TEXT(ROW(A47)-1,"0000")&amp;"_"&amp;TEXT(F47,"yyyy-mm")),CONCATENATE([1]tailored_settings!$B$2&amp;TEXT(ROW(A47)-1,"0000")&amp;"_"&amp;TEXT(F47,"yyyy-mm")))))</f>
        <v>360G-Longleigh-0046_2023-08</v>
      </c>
      <c r="B47" s="6" t="str">
        <f>IF([1]source_data!G49="","",IF([1]source_data!E49&lt;&gt;"",[1]source_data!E49,CONCATENATE("Grant to "&amp;G47)))</f>
        <v>Grant to Individual Recipient</v>
      </c>
      <c r="C47" s="6" t="str">
        <f>IF([1]source_data!G49="","",IF([1]source_data!F49="","",[1]source_data!F49))</f>
        <v>Helping to alleviate financial hardship</v>
      </c>
      <c r="D47" s="7">
        <f>IF([1]source_data!G49="","",IF([1]source_data!G49="","",[1]source_data!G49))</f>
        <v>967</v>
      </c>
      <c r="E47" s="6" t="str">
        <f>IF([1]source_data!G49="","",[1]tailored_settings!$B$3)</f>
        <v>GBP</v>
      </c>
      <c r="F47" s="8">
        <f>IF([1]source_data!G49="","",IF([1]source_data!H49="","",[1]source_data!H49))</f>
        <v>45139</v>
      </c>
      <c r="G47" s="6" t="str">
        <f>IF([1]source_data!G49="","",[1]tailored_settings!$B$5)</f>
        <v>Individual Recipient</v>
      </c>
      <c r="H47" s="6" t="str">
        <f>IF([1]source_data!G49="","",IF(AND([1]source_data!A49&lt;&gt;"",[1]tailored_settings!$B$16="Publish"),CONCATENATE([1]tailored_settings!$B$2&amp;[1]source_data!A49),IF(AND([1]source_data!A49&lt;&gt;"",[1]tailored_settings!$B$16="Do not publish"),CONCATENATE([1]tailored_settings!$B$4&amp;TEXT(ROW(A47)-1,"0000")&amp;"_"&amp;TEXT(F47,"yyyy-mm")),CONCATENATE([1]tailored_settings!$B$4&amp;TEXT(ROW(A47)-1,"0000")&amp;"_"&amp;TEXT(F47,"yyyy-mm")))))</f>
        <v>360G-Longleigh-IND-0046_2023-08</v>
      </c>
      <c r="I47" s="6" t="str">
        <f>IF([1]source_data!G49="","",[1]tailored_settings!$B$7)</f>
        <v>Longleigh Foundation</v>
      </c>
      <c r="J47" s="6" t="str">
        <f>IF([1]source_data!G49="","",[1]tailored_settings!$B$6)</f>
        <v>GB-CHC-1169016</v>
      </c>
      <c r="K47" s="6" t="str">
        <f>IF([1]source_data!G49="","",IF([1]source_data!I49="","",VLOOKUP([1]source_data!I49,[1]codelist_mapping!A:C,3,FALSE)))</f>
        <v>GTIR080</v>
      </c>
      <c r="L47" s="6" t="str">
        <f>IF([1]source_data!G49="","",IF([1]source_data!J49="","",VLOOKUP([1]source_data!J49,[1]codelist_mapping!A:C,3,FALSE)))</f>
        <v/>
      </c>
      <c r="M47" s="6" t="str">
        <f>IF([1]source_data!G49="","",IF([1]source_data!K49="","",IF([1]source_data!M49&lt;&gt;"",CONCATENATE(VLOOKUP([1]source_data!K49,[1]codelist_mapping!F:H,3,FALSE)&amp;";"&amp;VLOOKUP([1]source_data!L49,[1]codelist_mapping!F:H,3,FALSE)&amp;";"&amp;VLOOKUP([1]source_data!M49,[1]codelist_mapping!F:H,3,FALSE)),IF([1]source_data!L49&lt;&gt;"",CONCATENATE(VLOOKUP([1]source_data!K49,[1]codelist_mapping!F:H,3,FALSE)&amp;";"&amp;VLOOKUP([1]source_data!L49,[1]codelist_mapping!F:H,3,FALSE)),IF([1]source_data!K49&lt;&gt;"",CONCATENATE(VLOOKUP([1]source_data!K49,[1]codelist_mapping!F:H,3,FALSE)))))))</f>
        <v>GTIP020;GTIP070;GTIP050</v>
      </c>
      <c r="N47" s="9" t="str">
        <f>IF([1]source_data!G49="","",IF([1]source_data!D49="","",VLOOKUP([1]source_data!D49,[1]geo_data!A:I,9,FALSE)))</f>
        <v>North Petherton</v>
      </c>
      <c r="O47" s="9" t="str">
        <f>IF([1]source_data!G49="","",IF([1]source_data!D49="","",VLOOKUP([1]source_data!D49,[1]geo_data!A:I,8,FALSE)))</f>
        <v>E05014376</v>
      </c>
      <c r="P47" s="9" t="str">
        <f>IF([1]source_data!G49="","",IF(LEFT(O47,3)="E05","WD",IF(LEFT(O47,3)="S13","WD",IF(LEFT(O47,3)="W05","WD",IF(LEFT(O47,3)="W06","UA",IF(LEFT(O47,3)="S12","CA",IF(LEFT(O47,3)="E06","UA",IF(LEFT(O47,3)="E07","NMD",IF(LEFT(O47,3)="E08","MD",IF(LEFT(O47,3)="E09","LONB"))))))))))</f>
        <v>WD</v>
      </c>
      <c r="Q47" s="9" t="str">
        <f>IF([1]source_data!G49="","",IF([1]source_data!D49="","",VLOOKUP([1]source_data!D49,[1]geo_data!A:I,7,FALSE)))</f>
        <v>Somerset</v>
      </c>
      <c r="R47" s="9" t="str">
        <f>IF([1]source_data!G49="","",IF([1]source_data!D49="","",VLOOKUP([1]source_data!D49,[1]geo_data!A:I,6,FALSE)))</f>
        <v>E06000066</v>
      </c>
      <c r="S47" s="9" t="str">
        <f>IF([1]source_data!G49="","",IF(LEFT(R47,3)="E05","WD",IF(LEFT(R47,3)="S13","WD",IF(LEFT(R47,3)="W05","WD",IF(LEFT(R47,3)="W06","UA",IF(LEFT(R47,3)="S12","CA",IF(LEFT(R47,3)="E06","UA",IF(LEFT(R47,3)="E07","NMD",IF(LEFT(R47,3)="E08","MD",IF(LEFT(R47,3)="E09","LONB"))))))))))</f>
        <v>UA</v>
      </c>
      <c r="T47" s="6" t="str">
        <f>IF([1]source_data!G49="","",IF([1]source_data!N49="","",[1]source_data!N49))</f>
        <v>Hardship Grant</v>
      </c>
      <c r="U47" s="10">
        <f>IF([1]source_data!G49="","",[1]tailored_settings!$B$8)</f>
        <v>45614</v>
      </c>
      <c r="V47" s="6" t="str">
        <f>IF([1]source_data!G49="","",[1]tailored_settings!$B$9)</f>
        <v>http://www.longleigh.org/</v>
      </c>
      <c r="W47" s="8">
        <f>IF([1]source_data!G49="","",IF([1]source_data!O49="","",[1]source_data!O49))</f>
        <v>45139</v>
      </c>
      <c r="X47" s="8">
        <f>IF([1]source_data!G49="","",IF([1]source_data!P49="","",[1]source_data!P49))</f>
        <v>45269</v>
      </c>
      <c r="Y47" s="6" t="str">
        <f>IF([1]source_data!G49="","",IF([1]source_data!Q49="","",[1]source_data!Q49))</f>
        <v/>
      </c>
      <c r="Z47" s="11" t="str">
        <f>IF([1]source_data!G49="","",IF([1]source_data!I49="","",[1]tailored_settings!$B$10))</f>
        <v>Primary grant reason</v>
      </c>
      <c r="AA47" s="11" t="str">
        <f>IF([1]source_data!G49="","",IF([1]source_data!I49="","",[1]source_data!I49))</f>
        <v>3  Customer/family moving from homelessness/supported living into independent living</v>
      </c>
      <c r="AB47" s="11" t="str">
        <f>IF([1]source_data!G49="","",IF([1]source_data!J49="","",[1]tailored_settings!$B$11))</f>
        <v/>
      </c>
      <c r="AC47" s="11" t="str">
        <f>IF([1]source_data!G49="","",IF([1]source_data!J49="","",[1]source_data!J49))</f>
        <v/>
      </c>
      <c r="AD47" s="11" t="str">
        <f>IF([1]source_data!G49="","",IF([1]source_data!K49="","",[1]tailored_settings!$B$12))</f>
        <v>Grant purpose</v>
      </c>
      <c r="AE47" s="11" t="str">
        <f>IF([1]source_data!G49="","",IF([1]source_data!K49="","",[1]source_data!K49))</f>
        <v xml:space="preserve">Furniture </v>
      </c>
      <c r="AF47" s="11" t="str">
        <f>IF([1]source_data!G49="","",IF([1]source_data!L49="","",[1]tailored_settings!$B$13))</f>
        <v>Grant purpose</v>
      </c>
      <c r="AG47" s="11" t="str">
        <f>IF([1]source_data!G49="","",IF([1]source_data!L49="","",[1]source_data!L49))</f>
        <v>Food Vouchers</v>
      </c>
      <c r="AH47" s="11" t="str">
        <f>IF([1]source_data!G49="","",IF([1]source_data!M49="","",[1]tailored_settings!$B$14))</f>
        <v>Grant purpose</v>
      </c>
      <c r="AI47" s="11" t="str">
        <f>IF([1]source_data!G49="","",IF([1]source_data!M49="","",[1]source_data!M49))</f>
        <v>Utility Vouchers</v>
      </c>
    </row>
    <row r="48" spans="1:35" x14ac:dyDescent="0.2">
      <c r="A48" s="6" t="str">
        <f>IF([1]source_data!G50="","",IF(AND([1]source_data!C50&lt;&gt;"",[1]tailored_settings!$B$15="Publish"),CONCATENATE([1]tailored_settings!$B$2&amp;[1]source_data!C50),IF(AND([1]source_data!C50&lt;&gt;"",[1]tailored_settings!$B$15="Do not publish"),CONCATENATE([1]tailored_settings!$B$2&amp;TEXT(ROW(A48)-1,"0000")&amp;"_"&amp;TEXT(F48,"yyyy-mm")),CONCATENATE([1]tailored_settings!$B$2&amp;TEXT(ROW(A48)-1,"0000")&amp;"_"&amp;TEXT(F48,"yyyy-mm")))))</f>
        <v>360G-Longleigh-0047_2023-07</v>
      </c>
      <c r="B48" s="6" t="str">
        <f>IF([1]source_data!G50="","",IF([1]source_data!E50&lt;&gt;"",[1]source_data!E50,CONCATENATE("Grant to "&amp;G48)))</f>
        <v>Grant to Individual Recipient</v>
      </c>
      <c r="C48" s="6" t="str">
        <f>IF([1]source_data!G50="","",IF([1]source_data!F50="","",[1]source_data!F50))</f>
        <v>Helping to alleviate financial hardship</v>
      </c>
      <c r="D48" s="7">
        <f>IF([1]source_data!G50="","",IF([1]source_data!G50="","",[1]source_data!G50))</f>
        <v>330</v>
      </c>
      <c r="E48" s="6" t="str">
        <f>IF([1]source_data!G50="","",[1]tailored_settings!$B$3)</f>
        <v>GBP</v>
      </c>
      <c r="F48" s="8">
        <f>IF([1]source_data!G50="","",IF([1]source_data!H50="","",[1]source_data!H50))</f>
        <v>45135</v>
      </c>
      <c r="G48" s="6" t="str">
        <f>IF([1]source_data!G50="","",[1]tailored_settings!$B$5)</f>
        <v>Individual Recipient</v>
      </c>
      <c r="H48" s="6" t="str">
        <f>IF([1]source_data!G50="","",IF(AND([1]source_data!A50&lt;&gt;"",[1]tailored_settings!$B$16="Publish"),CONCATENATE([1]tailored_settings!$B$2&amp;[1]source_data!A50),IF(AND([1]source_data!A50&lt;&gt;"",[1]tailored_settings!$B$16="Do not publish"),CONCATENATE([1]tailored_settings!$B$4&amp;TEXT(ROW(A48)-1,"0000")&amp;"_"&amp;TEXT(F48,"yyyy-mm")),CONCATENATE([1]tailored_settings!$B$4&amp;TEXT(ROW(A48)-1,"0000")&amp;"_"&amp;TEXT(F48,"yyyy-mm")))))</f>
        <v>360G-Longleigh-IND-0047_2023-07</v>
      </c>
      <c r="I48" s="6" t="str">
        <f>IF([1]source_data!G50="","",[1]tailored_settings!$B$7)</f>
        <v>Longleigh Foundation</v>
      </c>
      <c r="J48" s="6" t="str">
        <f>IF([1]source_data!G50="","",[1]tailored_settings!$B$6)</f>
        <v>GB-CHC-1169016</v>
      </c>
      <c r="K48" s="6" t="str">
        <f>IF([1]source_data!G50="","",IF([1]source_data!I50="","",VLOOKUP([1]source_data!I50,[1]codelist_mapping!A:C,3,FALSE)))</f>
        <v>GTIR030</v>
      </c>
      <c r="L48" s="6" t="str">
        <f>IF([1]source_data!G50="","",IF([1]source_data!J50="","",VLOOKUP([1]source_data!J50,[1]codelist_mapping!A:C,3,FALSE)))</f>
        <v>GTIR040</v>
      </c>
      <c r="M48" s="6" t="str">
        <f>IF([1]source_data!G50="","",IF([1]source_data!K50="","",IF([1]source_data!M50&lt;&gt;"",CONCATENATE(VLOOKUP([1]source_data!K50,[1]codelist_mapping!F:H,3,FALSE)&amp;";"&amp;VLOOKUP([1]source_data!L50,[1]codelist_mapping!F:H,3,FALSE)&amp;";"&amp;VLOOKUP([1]source_data!M50,[1]codelist_mapping!F:H,3,FALSE)),IF([1]source_data!L50&lt;&gt;"",CONCATENATE(VLOOKUP([1]source_data!K50,[1]codelist_mapping!F:H,3,FALSE)&amp;";"&amp;VLOOKUP([1]source_data!L50,[1]codelist_mapping!F:H,3,FALSE)),IF([1]source_data!K50&lt;&gt;"",CONCATENATE(VLOOKUP([1]source_data!K50,[1]codelist_mapping!F:H,3,FALSE)))))))</f>
        <v>GTIP020;GTIP060</v>
      </c>
      <c r="N48" s="9" t="str">
        <f>IF([1]source_data!G50="","",IF([1]source_data!D50="","",VLOOKUP([1]source_data!D50,[1]geo_data!A:I,9,FALSE)))</f>
        <v>Fovant &amp; Chalke Valley</v>
      </c>
      <c r="O48" s="9" t="str">
        <f>IF([1]source_data!G50="","",IF([1]source_data!D50="","",VLOOKUP([1]source_data!D50,[1]geo_data!A:I,8,FALSE)))</f>
        <v>E05013435</v>
      </c>
      <c r="P48" s="9" t="str">
        <f>IF([1]source_data!G50="","",IF(LEFT(O48,3)="E05","WD",IF(LEFT(O48,3)="S13","WD",IF(LEFT(O48,3)="W05","WD",IF(LEFT(O48,3)="W06","UA",IF(LEFT(O48,3)="S12","CA",IF(LEFT(O48,3)="E06","UA",IF(LEFT(O48,3)="E07","NMD",IF(LEFT(O48,3)="E08","MD",IF(LEFT(O48,3)="E09","LONB"))))))))))</f>
        <v>WD</v>
      </c>
      <c r="Q48" s="9" t="str">
        <f>IF([1]source_data!G50="","",IF([1]source_data!D50="","",VLOOKUP([1]source_data!D50,[1]geo_data!A:I,7,FALSE)))</f>
        <v>Wiltshire</v>
      </c>
      <c r="R48" s="9" t="str">
        <f>IF([1]source_data!G50="","",IF([1]source_data!D50="","",VLOOKUP([1]source_data!D50,[1]geo_data!A:I,6,FALSE)))</f>
        <v>E06000054</v>
      </c>
      <c r="S48" s="9" t="str">
        <f>IF([1]source_data!G50="","",IF(LEFT(R48,3)="E05","WD",IF(LEFT(R48,3)="S13","WD",IF(LEFT(R48,3)="W05","WD",IF(LEFT(R48,3)="W06","UA",IF(LEFT(R48,3)="S12","CA",IF(LEFT(R48,3)="E06","UA",IF(LEFT(R48,3)="E07","NMD",IF(LEFT(R48,3)="E08","MD",IF(LEFT(R48,3)="E09","LONB"))))))))))</f>
        <v>UA</v>
      </c>
      <c r="T48" s="6" t="str">
        <f>IF([1]source_data!G50="","",IF([1]source_data!N50="","",[1]source_data!N50))</f>
        <v>Hardship Grant</v>
      </c>
      <c r="U48" s="10">
        <f>IF([1]source_data!G50="","",[1]tailored_settings!$B$8)</f>
        <v>45614</v>
      </c>
      <c r="V48" s="6" t="str">
        <f>IF([1]source_data!G50="","",[1]tailored_settings!$B$9)</f>
        <v>http://www.longleigh.org/</v>
      </c>
      <c r="W48" s="8">
        <f>IF([1]source_data!G50="","",IF([1]source_data!O50="","",[1]source_data!O50))</f>
        <v>45135</v>
      </c>
      <c r="X48" s="8">
        <f>IF([1]source_data!G50="","",IF([1]source_data!P50="","",[1]source_data!P50))</f>
        <v>45268</v>
      </c>
      <c r="Y48" s="6" t="str">
        <f>IF([1]source_data!G50="","",IF([1]source_data!Q50="","",[1]source_data!Q50))</f>
        <v/>
      </c>
      <c r="Z48" s="11" t="str">
        <f>IF([1]source_data!G50="","",IF([1]source_data!I50="","",[1]tailored_settings!$B$10))</f>
        <v>Primary grant reason</v>
      </c>
      <c r="AA48" s="11" t="str">
        <f>IF([1]source_data!G50="","",IF([1]source_data!I50="","",[1]source_data!I50))</f>
        <v>1. Customer (or family member residing with them) with a diagnosed condition or disability (physical and/or sensory and/or behavioural)</v>
      </c>
      <c r="AB48" s="11" t="str">
        <f>IF([1]source_data!G50="","",IF([1]source_data!J50="","",[1]tailored_settings!$B$11))</f>
        <v>Secondary grant reason</v>
      </c>
      <c r="AC48" s="11" t="str">
        <f>IF([1]source_data!G50="","",IF([1]source_data!J50="","",[1]source_data!J50))</f>
        <v>2. Customer receiving medication and/or therapy for a mental health condition or substance addiction</v>
      </c>
      <c r="AD48" s="11" t="str">
        <f>IF([1]source_data!G50="","",IF([1]source_data!K50="","",[1]tailored_settings!$B$12))</f>
        <v>Grant purpose</v>
      </c>
      <c r="AE48" s="11" t="str">
        <f>IF([1]source_data!G50="","",IF([1]source_data!K50="","",[1]source_data!K50))</f>
        <v>Appliances</v>
      </c>
      <c r="AF48" s="11" t="str">
        <f>IF([1]source_data!G50="","",IF([1]source_data!L50="","",[1]tailored_settings!$B$13))</f>
        <v>Grant purpose</v>
      </c>
      <c r="AG48" s="11" t="str">
        <f>IF([1]source_data!G50="","",IF([1]source_data!L50="","",[1]source_data!L50))</f>
        <v>Voucher for small household items</v>
      </c>
      <c r="AH48" s="11" t="str">
        <f>IF([1]source_data!G50="","",IF([1]source_data!M50="","",[1]tailored_settings!$B$14))</f>
        <v/>
      </c>
      <c r="AI48" s="11" t="str">
        <f>IF([1]source_data!G50="","",IF([1]source_data!M50="","",[1]source_data!M50))</f>
        <v/>
      </c>
    </row>
    <row r="49" spans="1:35" x14ac:dyDescent="0.2">
      <c r="A49" s="6" t="str">
        <f>IF([1]source_data!G51="","",IF(AND([1]source_data!C51&lt;&gt;"",[1]tailored_settings!$B$15="Publish"),CONCATENATE([1]tailored_settings!$B$2&amp;[1]source_data!C51),IF(AND([1]source_data!C51&lt;&gt;"",[1]tailored_settings!$B$15="Do not publish"),CONCATENATE([1]tailored_settings!$B$2&amp;TEXT(ROW(A49)-1,"0000")&amp;"_"&amp;TEXT(F49,"yyyy-mm")),CONCATENATE([1]tailored_settings!$B$2&amp;TEXT(ROW(A49)-1,"0000")&amp;"_"&amp;TEXT(F49,"yyyy-mm")))))</f>
        <v>360G-Longleigh-0048_2023-08</v>
      </c>
      <c r="B49" s="6" t="str">
        <f>IF([1]source_data!G51="","",IF([1]source_data!E51&lt;&gt;"",[1]source_data!E51,CONCATENATE("Grant to "&amp;G49)))</f>
        <v>Grant to Individual Recipient</v>
      </c>
      <c r="C49" s="6" t="str">
        <f>IF([1]source_data!G51="","",IF([1]source_data!F51="","",[1]source_data!F51))</f>
        <v>Helping to alleviate financial hardship</v>
      </c>
      <c r="D49" s="7">
        <f>IF([1]source_data!G51="","",IF([1]source_data!G51="","",[1]source_data!G51))</f>
        <v>1002.09</v>
      </c>
      <c r="E49" s="6" t="str">
        <f>IF([1]source_data!G51="","",[1]tailored_settings!$B$3)</f>
        <v>GBP</v>
      </c>
      <c r="F49" s="8">
        <f>IF([1]source_data!G51="","",IF([1]source_data!H51="","",[1]source_data!H51))</f>
        <v>45149</v>
      </c>
      <c r="G49" s="6" t="str">
        <f>IF([1]source_data!G51="","",[1]tailored_settings!$B$5)</f>
        <v>Individual Recipient</v>
      </c>
      <c r="H49" s="6" t="str">
        <f>IF([1]source_data!G51="","",IF(AND([1]source_data!A51&lt;&gt;"",[1]tailored_settings!$B$16="Publish"),CONCATENATE([1]tailored_settings!$B$2&amp;[1]source_data!A51),IF(AND([1]source_data!A51&lt;&gt;"",[1]tailored_settings!$B$16="Do not publish"),CONCATENATE([1]tailored_settings!$B$4&amp;TEXT(ROW(A49)-1,"0000")&amp;"_"&amp;TEXT(F49,"yyyy-mm")),CONCATENATE([1]tailored_settings!$B$4&amp;TEXT(ROW(A49)-1,"0000")&amp;"_"&amp;TEXT(F49,"yyyy-mm")))))</f>
        <v>360G-Longleigh-IND-0048_2023-08</v>
      </c>
      <c r="I49" s="6" t="str">
        <f>IF([1]source_data!G51="","",[1]tailored_settings!$B$7)</f>
        <v>Longleigh Foundation</v>
      </c>
      <c r="J49" s="6" t="str">
        <f>IF([1]source_data!G51="","",[1]tailored_settings!$B$6)</f>
        <v>GB-CHC-1169016</v>
      </c>
      <c r="K49" s="6" t="str">
        <f>IF([1]source_data!G51="","",IF([1]source_data!I51="","",VLOOKUP([1]source_data!I51,[1]codelist_mapping!A:C,3,FALSE)))</f>
        <v>GTIR010</v>
      </c>
      <c r="L49" s="6" t="str">
        <f>IF([1]source_data!G51="","",IF([1]source_data!J51="","",VLOOKUP([1]source_data!J51,[1]codelist_mapping!A:C,3,FALSE)))</f>
        <v/>
      </c>
      <c r="M49" s="6" t="str">
        <f>IF([1]source_data!G51="","",IF([1]source_data!K51="","",IF([1]source_data!M51&lt;&gt;"",CONCATENATE(VLOOKUP([1]source_data!K51,[1]codelist_mapping!F:H,3,FALSE)&amp;";"&amp;VLOOKUP([1]source_data!L51,[1]codelist_mapping!F:H,3,FALSE)&amp;";"&amp;VLOOKUP([1]source_data!M51,[1]codelist_mapping!F:H,3,FALSE)),IF([1]source_data!L51&lt;&gt;"",CONCATENATE(VLOOKUP([1]source_data!K51,[1]codelist_mapping!F:H,3,FALSE)&amp;";"&amp;VLOOKUP([1]source_data!L51,[1]codelist_mapping!F:H,3,FALSE)),IF([1]source_data!K51&lt;&gt;"",CONCATENATE(VLOOKUP([1]source_data!K51,[1]codelist_mapping!F:H,3,FALSE)))))))</f>
        <v>GTIP020;GTIP070;GTIP050</v>
      </c>
      <c r="N49" s="9" t="str">
        <f>IF([1]source_data!G51="","",IF([1]source_data!D51="","",VLOOKUP([1]source_data!D51,[1]geo_data!A:I,9,FALSE)))</f>
        <v>Banbury Hardwick</v>
      </c>
      <c r="O49" s="9" t="str">
        <f>IF([1]source_data!G51="","",IF([1]source_data!D51="","",VLOOKUP([1]source_data!D51,[1]geo_data!A:I,8,FALSE)))</f>
        <v>E05010923</v>
      </c>
      <c r="P49" s="9" t="str">
        <f>IF([1]source_data!G51="","",IF(LEFT(O49,3)="E05","WD",IF(LEFT(O49,3)="S13","WD",IF(LEFT(O49,3)="W05","WD",IF(LEFT(O49,3)="W06","UA",IF(LEFT(O49,3)="S12","CA",IF(LEFT(O49,3)="E06","UA",IF(LEFT(O49,3)="E07","NMD",IF(LEFT(O49,3)="E08","MD",IF(LEFT(O49,3)="E09","LONB"))))))))))</f>
        <v>WD</v>
      </c>
      <c r="Q49" s="9" t="str">
        <f>IF([1]source_data!G51="","",IF([1]source_data!D51="","",VLOOKUP([1]source_data!D51,[1]geo_data!A:I,7,FALSE)))</f>
        <v>Cherwell</v>
      </c>
      <c r="R49" s="9" t="str">
        <f>IF([1]source_data!G51="","",IF([1]source_data!D51="","",VLOOKUP([1]source_data!D51,[1]geo_data!A:I,6,FALSE)))</f>
        <v>E07000177</v>
      </c>
      <c r="S49" s="9" t="str">
        <f>IF([1]source_data!G51="","",IF(LEFT(R49,3)="E05","WD",IF(LEFT(R49,3)="S13","WD",IF(LEFT(R49,3)="W05","WD",IF(LEFT(R49,3)="W06","UA",IF(LEFT(R49,3)="S12","CA",IF(LEFT(R49,3)="E06","UA",IF(LEFT(R49,3)="E07","NMD",IF(LEFT(R49,3)="E08","MD",IF(LEFT(R49,3)="E09","LONB"))))))))))</f>
        <v>NMD</v>
      </c>
      <c r="T49" s="6" t="str">
        <f>IF([1]source_data!G51="","",IF([1]source_data!N51="","",[1]source_data!N51))</f>
        <v>Hardship Grant</v>
      </c>
      <c r="U49" s="10">
        <f>IF([1]source_data!G51="","",[1]tailored_settings!$B$8)</f>
        <v>45614</v>
      </c>
      <c r="V49" s="6" t="str">
        <f>IF([1]source_data!G51="","",[1]tailored_settings!$B$9)</f>
        <v>http://www.longleigh.org/</v>
      </c>
      <c r="W49" s="8">
        <f>IF([1]source_data!G51="","",IF([1]source_data!O51="","",[1]source_data!O51))</f>
        <v>45149</v>
      </c>
      <c r="X49" s="8">
        <f>IF([1]source_data!G51="","",IF([1]source_data!P51="","",[1]source_data!P51))</f>
        <v>45269</v>
      </c>
      <c r="Y49" s="6" t="str">
        <f>IF([1]source_data!G51="","",IF([1]source_data!Q51="","",[1]source_data!Q51))</f>
        <v/>
      </c>
      <c r="Z49" s="11" t="str">
        <f>IF([1]source_data!G51="","",IF([1]source_data!I51="","",[1]tailored_settings!$B$10))</f>
        <v>Primary grant reason</v>
      </c>
      <c r="AA49" s="11" t="str">
        <f>IF([1]source_data!G51="","",IF([1]source_data!I51="","",[1]source_data!I51))</f>
        <v>7. Customer where there is a child/ren in receipt of means-tested free school meals</v>
      </c>
      <c r="AB49" s="11" t="str">
        <f>IF([1]source_data!G51="","",IF([1]source_data!J51="","",[1]tailored_settings!$B$11))</f>
        <v/>
      </c>
      <c r="AC49" s="11" t="str">
        <f>IF([1]source_data!G51="","",IF([1]source_data!J51="","",[1]source_data!J51))</f>
        <v/>
      </c>
      <c r="AD49" s="11" t="str">
        <f>IF([1]source_data!G51="","",IF([1]source_data!K51="","",[1]tailored_settings!$B$12))</f>
        <v>Grant purpose</v>
      </c>
      <c r="AE49" s="11" t="str">
        <f>IF([1]source_data!G51="","",IF([1]source_data!K51="","",[1]source_data!K51))</f>
        <v>Appliances</v>
      </c>
      <c r="AF49" s="11" t="str">
        <f>IF([1]source_data!G51="","",IF([1]source_data!L51="","",[1]tailored_settings!$B$13))</f>
        <v>Grant purpose</v>
      </c>
      <c r="AG49" s="11" t="str">
        <f>IF([1]source_data!G51="","",IF([1]source_data!L51="","",[1]source_data!L51))</f>
        <v>Food Vouchers</v>
      </c>
      <c r="AH49" s="11" t="str">
        <f>IF([1]source_data!G51="","",IF([1]source_data!M51="","",[1]tailored_settings!$B$14))</f>
        <v>Grant purpose</v>
      </c>
      <c r="AI49" s="11" t="str">
        <f>IF([1]source_data!G51="","",IF([1]source_data!M51="","",[1]source_data!M51))</f>
        <v>Utility Vouchers</v>
      </c>
    </row>
    <row r="50" spans="1:35" x14ac:dyDescent="0.2">
      <c r="A50" s="6" t="str">
        <f>IF([1]source_data!G52="","",IF(AND([1]source_data!C52&lt;&gt;"",[1]tailored_settings!$B$15="Publish"),CONCATENATE([1]tailored_settings!$B$2&amp;[1]source_data!C52),IF(AND([1]source_data!C52&lt;&gt;"",[1]tailored_settings!$B$15="Do not publish"),CONCATENATE([1]tailored_settings!$B$2&amp;TEXT(ROW(A50)-1,"0000")&amp;"_"&amp;TEXT(F50,"yyyy-mm")),CONCATENATE([1]tailored_settings!$B$2&amp;TEXT(ROW(A50)-1,"0000")&amp;"_"&amp;TEXT(F50,"yyyy-mm")))))</f>
        <v>360G-Longleigh-0049_2023-08</v>
      </c>
      <c r="B50" s="6" t="str">
        <f>IF([1]source_data!G52="","",IF([1]source_data!E52&lt;&gt;"",[1]source_data!E52,CONCATENATE("Grant to "&amp;G50)))</f>
        <v>Grant to Individual Recipient</v>
      </c>
      <c r="C50" s="6" t="str">
        <f>IF([1]source_data!G52="","",IF([1]source_data!F52="","",[1]source_data!F52))</f>
        <v>Helping to provide an education or training  opportunity</v>
      </c>
      <c r="D50" s="7">
        <f>IF([1]source_data!G52="","",IF([1]source_data!G52="","",[1]source_data!G52))</f>
        <v>775.37</v>
      </c>
      <c r="E50" s="6" t="str">
        <f>IF([1]source_data!G52="","",[1]tailored_settings!$B$3)</f>
        <v>GBP</v>
      </c>
      <c r="F50" s="8">
        <f>IF([1]source_data!G52="","",IF([1]source_data!H52="","",[1]source_data!H52))</f>
        <v>45148</v>
      </c>
      <c r="G50" s="6" t="str">
        <f>IF([1]source_data!G52="","",[1]tailored_settings!$B$5)</f>
        <v>Individual Recipient</v>
      </c>
      <c r="H50" s="6" t="str">
        <f>IF([1]source_data!G52="","",IF(AND([1]source_data!A52&lt;&gt;"",[1]tailored_settings!$B$16="Publish"),CONCATENATE([1]tailored_settings!$B$2&amp;[1]source_data!A52),IF(AND([1]source_data!A52&lt;&gt;"",[1]tailored_settings!$B$16="Do not publish"),CONCATENATE([1]tailored_settings!$B$4&amp;TEXT(ROW(A50)-1,"0000")&amp;"_"&amp;TEXT(F50,"yyyy-mm")),CONCATENATE([1]tailored_settings!$B$4&amp;TEXT(ROW(A50)-1,"0000")&amp;"_"&amp;TEXT(F50,"yyyy-mm")))))</f>
        <v>360G-Longleigh-IND-0049_2023-08</v>
      </c>
      <c r="I50" s="6" t="str">
        <f>IF([1]source_data!G52="","",[1]tailored_settings!$B$7)</f>
        <v>Longleigh Foundation</v>
      </c>
      <c r="J50" s="6" t="str">
        <f>IF([1]source_data!G52="","",[1]tailored_settings!$B$6)</f>
        <v>GB-CHC-1169016</v>
      </c>
      <c r="K50" s="6" t="str">
        <f>IF([1]source_data!G52="","",IF([1]source_data!I52="","",VLOOKUP([1]source_data!I52,[1]codelist_mapping!A:C,3,FALSE)))</f>
        <v>GTIR010</v>
      </c>
      <c r="L50" s="6" t="str">
        <f>IF([1]source_data!G52="","",IF([1]source_data!J52="","",VLOOKUP([1]source_data!J52,[1]codelist_mapping!A:C,3,FALSE)))</f>
        <v/>
      </c>
      <c r="M50" s="6" t="str">
        <f>IF([1]source_data!G52="","",IF([1]source_data!K52="","",IF([1]source_data!M52&lt;&gt;"",CONCATENATE(VLOOKUP([1]source_data!K52,[1]codelist_mapping!F:H,3,FALSE)&amp;";"&amp;VLOOKUP([1]source_data!L52,[1]codelist_mapping!F:H,3,FALSE)&amp;";"&amp;VLOOKUP([1]source_data!M52,[1]codelist_mapping!F:H,3,FALSE)),IF([1]source_data!L52&lt;&gt;"",CONCATENATE(VLOOKUP([1]source_data!K52,[1]codelist_mapping!F:H,3,FALSE)&amp;";"&amp;VLOOKUP([1]source_data!L52,[1]codelist_mapping!F:H,3,FALSE)),IF([1]source_data!K52&lt;&gt;"",CONCATENATE(VLOOKUP([1]source_data!K52,[1]codelist_mapping!F:H,3,FALSE)))))))</f>
        <v>GTIP070;GTIP080</v>
      </c>
      <c r="N50" s="9" t="str">
        <f>IF([1]source_data!G52="","",IF([1]source_data!D52="","",VLOOKUP([1]source_data!D52,[1]geo_data!A:I,9,FALSE)))</f>
        <v>Wroughton and Wichelstowe</v>
      </c>
      <c r="O50" s="9" t="str">
        <f>IF([1]source_data!G52="","",IF([1]source_data!D52="","",VLOOKUP([1]source_data!D52,[1]geo_data!A:I,8,FALSE)))</f>
        <v>E05008972</v>
      </c>
      <c r="P50" s="9" t="str">
        <f>IF([1]source_data!G52="","",IF(LEFT(O50,3)="E05","WD",IF(LEFT(O50,3)="S13","WD",IF(LEFT(O50,3)="W05","WD",IF(LEFT(O50,3)="W06","UA",IF(LEFT(O50,3)="S12","CA",IF(LEFT(O50,3)="E06","UA",IF(LEFT(O50,3)="E07","NMD",IF(LEFT(O50,3)="E08","MD",IF(LEFT(O50,3)="E09","LONB"))))))))))</f>
        <v>WD</v>
      </c>
      <c r="Q50" s="9" t="str">
        <f>IF([1]source_data!G52="","",IF([1]source_data!D52="","",VLOOKUP([1]source_data!D52,[1]geo_data!A:I,7,FALSE)))</f>
        <v>Swindon</v>
      </c>
      <c r="R50" s="9" t="str">
        <f>IF([1]source_data!G52="","",IF([1]source_data!D52="","",VLOOKUP([1]source_data!D52,[1]geo_data!A:I,6,FALSE)))</f>
        <v>E06000030</v>
      </c>
      <c r="S50" s="9" t="str">
        <f>IF([1]source_data!G52="","",IF(LEFT(R50,3)="E05","WD",IF(LEFT(R50,3)="S13","WD",IF(LEFT(R50,3)="W05","WD",IF(LEFT(R50,3)="W06","UA",IF(LEFT(R50,3)="S12","CA",IF(LEFT(R50,3)="E06","UA",IF(LEFT(R50,3)="E07","NMD",IF(LEFT(R50,3)="E08","MD",IF(LEFT(R50,3)="E09","LONB"))))))))))</f>
        <v>UA</v>
      </c>
      <c r="T50" s="6" t="str">
        <f>IF([1]source_data!G52="","",IF([1]source_data!N52="","",[1]source_data!N52))</f>
        <v>Education Training &amp; Employment Grant</v>
      </c>
      <c r="U50" s="10">
        <f>IF([1]source_data!G52="","",[1]tailored_settings!$B$8)</f>
        <v>45614</v>
      </c>
      <c r="V50" s="6" t="str">
        <f>IF([1]source_data!G52="","",[1]tailored_settings!$B$9)</f>
        <v>http://www.longleigh.org/</v>
      </c>
      <c r="W50" s="8">
        <f>IF([1]source_data!G52="","",IF([1]source_data!O52="","",[1]source_data!O52))</f>
        <v>45148</v>
      </c>
      <c r="X50" s="8">
        <f>IF([1]source_data!G52="","",IF([1]source_data!P52="","",[1]source_data!P52))</f>
        <v>45271</v>
      </c>
      <c r="Y50" s="6" t="str">
        <f>IF([1]source_data!G52="","",IF([1]source_data!Q52="","",[1]source_data!Q52))</f>
        <v/>
      </c>
      <c r="Z50" s="11" t="str">
        <f>IF([1]source_data!G52="","",IF([1]source_data!I52="","",[1]tailored_settings!$B$10))</f>
        <v>Primary grant reason</v>
      </c>
      <c r="AA50" s="11" t="str">
        <f>IF([1]source_data!G52="","",IF([1]source_data!I52="","",[1]source_data!I52))</f>
        <v>7. Customer where there is a child/ren in receipt of means-tested free school meals</v>
      </c>
      <c r="AB50" s="11" t="str">
        <f>IF([1]source_data!G52="","",IF([1]source_data!J52="","",[1]tailored_settings!$B$11))</f>
        <v/>
      </c>
      <c r="AC50" s="11" t="str">
        <f>IF([1]source_data!G52="","",IF([1]source_data!J52="","",[1]source_data!J52))</f>
        <v/>
      </c>
      <c r="AD50" s="11" t="str">
        <f>IF([1]source_data!G52="","",IF([1]source_data!K52="","",[1]tailored_settings!$B$12))</f>
        <v>Grant purpose</v>
      </c>
      <c r="AE50" s="11" t="str">
        <f>IF([1]source_data!G52="","",IF([1]source_data!K52="","",[1]source_data!K52))</f>
        <v>Food Vouchers</v>
      </c>
      <c r="AF50" s="11" t="str">
        <f>IF([1]source_data!G52="","",IF([1]source_data!L52="","",[1]tailored_settings!$B$13))</f>
        <v>Grant purpose</v>
      </c>
      <c r="AG50" s="11" t="str">
        <f>IF([1]source_data!G52="","",IF([1]source_data!L52="","",[1]source_data!L52))</f>
        <v>Clothing</v>
      </c>
      <c r="AH50" s="11" t="str">
        <f>IF([1]source_data!G52="","",IF([1]source_data!M52="","",[1]tailored_settings!$B$14))</f>
        <v/>
      </c>
      <c r="AI50" s="11" t="str">
        <f>IF([1]source_data!G52="","",IF([1]source_data!M52="","",[1]source_data!M52))</f>
        <v/>
      </c>
    </row>
    <row r="51" spans="1:35" x14ac:dyDescent="0.2">
      <c r="A51" s="6" t="str">
        <f>IF([1]source_data!G53="","",IF(AND([1]source_data!C53&lt;&gt;"",[1]tailored_settings!$B$15="Publish"),CONCATENATE([1]tailored_settings!$B$2&amp;[1]source_data!C53),IF(AND([1]source_data!C53&lt;&gt;"",[1]tailored_settings!$B$15="Do not publish"),CONCATENATE([1]tailored_settings!$B$2&amp;TEXT(ROW(A51)-1,"0000")&amp;"_"&amp;TEXT(F51,"yyyy-mm")),CONCATENATE([1]tailored_settings!$B$2&amp;TEXT(ROW(A51)-1,"0000")&amp;"_"&amp;TEXT(F51,"yyyy-mm")))))</f>
        <v>360G-Longleigh-0050_2023-08</v>
      </c>
      <c r="B51" s="6" t="str">
        <f>IF([1]source_data!G53="","",IF([1]source_data!E53&lt;&gt;"",[1]source_data!E53,CONCATENATE("Grant to "&amp;G51)))</f>
        <v>Grant to Individual Recipient</v>
      </c>
      <c r="C51" s="6" t="str">
        <f>IF([1]source_data!G53="","",IF([1]source_data!F53="","",[1]source_data!F53))</f>
        <v>Helping to alleviate financial hardship</v>
      </c>
      <c r="D51" s="7">
        <f>IF([1]source_data!G53="","",IF([1]source_data!G53="","",[1]source_data!G53))</f>
        <v>490</v>
      </c>
      <c r="E51" s="6" t="str">
        <f>IF([1]source_data!G53="","",[1]tailored_settings!$B$3)</f>
        <v>GBP</v>
      </c>
      <c r="F51" s="8">
        <f>IF([1]source_data!G53="","",IF([1]source_data!H53="","",[1]source_data!H53))</f>
        <v>45147</v>
      </c>
      <c r="G51" s="6" t="str">
        <f>IF([1]source_data!G53="","",[1]tailored_settings!$B$5)</f>
        <v>Individual Recipient</v>
      </c>
      <c r="H51" s="6" t="str">
        <f>IF([1]source_data!G53="","",IF(AND([1]source_data!A53&lt;&gt;"",[1]tailored_settings!$B$16="Publish"),CONCATENATE([1]tailored_settings!$B$2&amp;[1]source_data!A53),IF(AND([1]source_data!A53&lt;&gt;"",[1]tailored_settings!$B$16="Do not publish"),CONCATENATE([1]tailored_settings!$B$4&amp;TEXT(ROW(A51)-1,"0000")&amp;"_"&amp;TEXT(F51,"yyyy-mm")),CONCATENATE([1]tailored_settings!$B$4&amp;TEXT(ROW(A51)-1,"0000")&amp;"_"&amp;TEXT(F51,"yyyy-mm")))))</f>
        <v>360G-Longleigh-IND-0050_2023-08</v>
      </c>
      <c r="I51" s="6" t="str">
        <f>IF([1]source_data!G53="","",[1]tailored_settings!$B$7)</f>
        <v>Longleigh Foundation</v>
      </c>
      <c r="J51" s="6" t="str">
        <f>IF([1]source_data!G53="","",[1]tailored_settings!$B$6)</f>
        <v>GB-CHC-1169016</v>
      </c>
      <c r="K51" s="6" t="str">
        <f>IF([1]source_data!G53="","",IF([1]source_data!I53="","",VLOOKUP([1]source_data!I53,[1]codelist_mapping!A:C,3,FALSE)))</f>
        <v>GTIR080</v>
      </c>
      <c r="L51" s="6" t="str">
        <f>IF([1]source_data!G53="","",IF([1]source_data!J53="","",VLOOKUP([1]source_data!J53,[1]codelist_mapping!A:C,3,FALSE)))</f>
        <v/>
      </c>
      <c r="M51" s="6" t="str">
        <f>IF([1]source_data!G53="","",IF([1]source_data!K53="","",IF([1]source_data!M53&lt;&gt;"",CONCATENATE(VLOOKUP([1]source_data!K53,[1]codelist_mapping!F:H,3,FALSE)&amp;";"&amp;VLOOKUP([1]source_data!L53,[1]codelist_mapping!F:H,3,FALSE)&amp;";"&amp;VLOOKUP([1]source_data!M53,[1]codelist_mapping!F:H,3,FALSE)),IF([1]source_data!L53&lt;&gt;"",CONCATENATE(VLOOKUP([1]source_data!K53,[1]codelist_mapping!F:H,3,FALSE)&amp;";"&amp;VLOOKUP([1]source_data!L53,[1]codelist_mapping!F:H,3,FALSE)),IF([1]source_data!K53&lt;&gt;"",CONCATENATE(VLOOKUP([1]source_data!K53,[1]codelist_mapping!F:H,3,FALSE)))))))</f>
        <v>GTIP020;GTIP060</v>
      </c>
      <c r="N51" s="9" t="str">
        <f>IF([1]source_data!G53="","",IF([1]source_data!D53="","",VLOOKUP([1]source_data!D53,[1]geo_data!A:I,9,FALSE)))</f>
        <v>Dishley, Hathern &amp; Thorpe Acre</v>
      </c>
      <c r="O51" s="9" t="str">
        <f>IF([1]source_data!G53="","",IF([1]source_data!D53="","",VLOOKUP([1]source_data!D53,[1]geo_data!A:I,8,FALSE)))</f>
        <v>E05014670</v>
      </c>
      <c r="P51" s="9" t="str">
        <f>IF([1]source_data!G53="","",IF(LEFT(O51,3)="E05","WD",IF(LEFT(O51,3)="S13","WD",IF(LEFT(O51,3)="W05","WD",IF(LEFT(O51,3)="W06","UA",IF(LEFT(O51,3)="S12","CA",IF(LEFT(O51,3)="E06","UA",IF(LEFT(O51,3)="E07","NMD",IF(LEFT(O51,3)="E08","MD",IF(LEFT(O51,3)="E09","LONB"))))))))))</f>
        <v>WD</v>
      </c>
      <c r="Q51" s="9" t="str">
        <f>IF([1]source_data!G53="","",IF([1]source_data!D53="","",VLOOKUP([1]source_data!D53,[1]geo_data!A:I,7,FALSE)))</f>
        <v>Charnwood</v>
      </c>
      <c r="R51" s="9" t="str">
        <f>IF([1]source_data!G53="","",IF([1]source_data!D53="","",VLOOKUP([1]source_data!D53,[1]geo_data!A:I,6,FALSE)))</f>
        <v>E07000130</v>
      </c>
      <c r="S51" s="9" t="str">
        <f>IF([1]source_data!G53="","",IF(LEFT(R51,3)="E05","WD",IF(LEFT(R51,3)="S13","WD",IF(LEFT(R51,3)="W05","WD",IF(LEFT(R51,3)="W06","UA",IF(LEFT(R51,3)="S12","CA",IF(LEFT(R51,3)="E06","UA",IF(LEFT(R51,3)="E07","NMD",IF(LEFT(R51,3)="E08","MD",IF(LEFT(R51,3)="E09","LONB"))))))))))</f>
        <v>NMD</v>
      </c>
      <c r="T51" s="6" t="str">
        <f>IF([1]source_data!G53="","",IF([1]source_data!N53="","",[1]source_data!N53))</f>
        <v>Hardship Grant</v>
      </c>
      <c r="U51" s="10">
        <f>IF([1]source_data!G53="","",[1]tailored_settings!$B$8)</f>
        <v>45614</v>
      </c>
      <c r="V51" s="6" t="str">
        <f>IF([1]source_data!G53="","",[1]tailored_settings!$B$9)</f>
        <v>http://www.longleigh.org/</v>
      </c>
      <c r="W51" s="8">
        <f>IF([1]source_data!G53="","",IF([1]source_data!O53="","",[1]source_data!O53))</f>
        <v>45147</v>
      </c>
      <c r="X51" s="8">
        <f>IF([1]source_data!G53="","",IF([1]source_data!P53="","",[1]source_data!P53))</f>
        <v>45269</v>
      </c>
      <c r="Y51" s="6" t="str">
        <f>IF([1]source_data!G53="","",IF([1]source_data!Q53="","",[1]source_data!Q53))</f>
        <v/>
      </c>
      <c r="Z51" s="11" t="str">
        <f>IF([1]source_data!G53="","",IF([1]source_data!I53="","",[1]tailored_settings!$B$10))</f>
        <v>Primary grant reason</v>
      </c>
      <c r="AA51" s="11" t="str">
        <f>IF([1]source_data!G53="","",IF([1]source_data!I53="","",[1]source_data!I53))</f>
        <v>3  Customer/family moving from homelessness/supported living into independent living</v>
      </c>
      <c r="AB51" s="11" t="str">
        <f>IF([1]source_data!G53="","",IF([1]source_data!J53="","",[1]tailored_settings!$B$11))</f>
        <v/>
      </c>
      <c r="AC51" s="11" t="str">
        <f>IF([1]source_data!G53="","",IF([1]source_data!J53="","",[1]source_data!J53))</f>
        <v/>
      </c>
      <c r="AD51" s="11" t="str">
        <f>IF([1]source_data!G53="","",IF([1]source_data!K53="","",[1]tailored_settings!$B$12))</f>
        <v>Grant purpose</v>
      </c>
      <c r="AE51" s="11" t="str">
        <f>IF([1]source_data!G53="","",IF([1]source_data!K53="","",[1]source_data!K53))</f>
        <v xml:space="preserve">Furniture </v>
      </c>
      <c r="AF51" s="11" t="str">
        <f>IF([1]source_data!G53="","",IF([1]source_data!L53="","",[1]tailored_settings!$B$13))</f>
        <v>Grant purpose</v>
      </c>
      <c r="AG51" s="11" t="str">
        <f>IF([1]source_data!G53="","",IF([1]source_data!L53="","",[1]source_data!L53))</f>
        <v>Voucher for small household items</v>
      </c>
      <c r="AH51" s="11" t="str">
        <f>IF([1]source_data!G53="","",IF([1]source_data!M53="","",[1]tailored_settings!$B$14))</f>
        <v/>
      </c>
      <c r="AI51" s="11" t="str">
        <f>IF([1]source_data!G53="","",IF([1]source_data!M53="","",[1]source_data!M53))</f>
        <v/>
      </c>
    </row>
    <row r="52" spans="1:35" x14ac:dyDescent="0.2">
      <c r="A52" s="6" t="str">
        <f>IF([1]source_data!G54="","",IF(AND([1]source_data!C54&lt;&gt;"",[1]tailored_settings!$B$15="Publish"),CONCATENATE([1]tailored_settings!$B$2&amp;[1]source_data!C54),IF(AND([1]source_data!C54&lt;&gt;"",[1]tailored_settings!$B$15="Do not publish"),CONCATENATE([1]tailored_settings!$B$2&amp;TEXT(ROW(A52)-1,"0000")&amp;"_"&amp;TEXT(F52,"yyyy-mm")),CONCATENATE([1]tailored_settings!$B$2&amp;TEXT(ROW(A52)-1,"0000")&amp;"_"&amp;TEXT(F52,"yyyy-mm")))))</f>
        <v>360G-Longleigh-0051_2023-08</v>
      </c>
      <c r="B52" s="6" t="str">
        <f>IF([1]source_data!G54="","",IF([1]source_data!E54&lt;&gt;"",[1]source_data!E54,CONCATENATE("Grant to "&amp;G52)))</f>
        <v>Grant to Individual Recipient</v>
      </c>
      <c r="C52" s="6" t="str">
        <f>IF([1]source_data!G54="","",IF([1]source_data!F54="","",[1]source_data!F54))</f>
        <v>Helping to alleviate financial hardship</v>
      </c>
      <c r="D52" s="7">
        <f>IF([1]source_data!G54="","",IF([1]source_data!G54="","",[1]source_data!G54))</f>
        <v>600</v>
      </c>
      <c r="E52" s="6" t="str">
        <f>IF([1]source_data!G54="","",[1]tailored_settings!$B$3)</f>
        <v>GBP</v>
      </c>
      <c r="F52" s="8">
        <f>IF([1]source_data!G54="","",IF([1]source_data!H54="","",[1]source_data!H54))</f>
        <v>45163</v>
      </c>
      <c r="G52" s="6" t="str">
        <f>IF([1]source_data!G54="","",[1]tailored_settings!$B$5)</f>
        <v>Individual Recipient</v>
      </c>
      <c r="H52" s="6" t="str">
        <f>IF([1]source_data!G54="","",IF(AND([1]source_data!A54&lt;&gt;"",[1]tailored_settings!$B$16="Publish"),CONCATENATE([1]tailored_settings!$B$2&amp;[1]source_data!A54),IF(AND([1]source_data!A54&lt;&gt;"",[1]tailored_settings!$B$16="Do not publish"),CONCATENATE([1]tailored_settings!$B$4&amp;TEXT(ROW(A52)-1,"0000")&amp;"_"&amp;TEXT(F52,"yyyy-mm")),CONCATENATE([1]tailored_settings!$B$4&amp;TEXT(ROW(A52)-1,"0000")&amp;"_"&amp;TEXT(F52,"yyyy-mm")))))</f>
        <v>360G-Longleigh-IND-0051_2023-08</v>
      </c>
      <c r="I52" s="6" t="str">
        <f>IF([1]source_data!G54="","",[1]tailored_settings!$B$7)</f>
        <v>Longleigh Foundation</v>
      </c>
      <c r="J52" s="6" t="str">
        <f>IF([1]source_data!G54="","",[1]tailored_settings!$B$6)</f>
        <v>GB-CHC-1169016</v>
      </c>
      <c r="K52" s="6" t="str">
        <f>IF([1]source_data!G54="","",IF([1]source_data!I54="","",VLOOKUP([1]source_data!I54,[1]codelist_mapping!A:C,3,FALSE)))</f>
        <v>GTIR080</v>
      </c>
      <c r="L52" s="6" t="str">
        <f>IF([1]source_data!G54="","",IF([1]source_data!J54="","",VLOOKUP([1]source_data!J54,[1]codelist_mapping!A:C,3,FALSE)))</f>
        <v/>
      </c>
      <c r="M52" s="6" t="str">
        <f>IF([1]source_data!G54="","",IF([1]source_data!K54="","",IF([1]source_data!M54&lt;&gt;"",CONCATENATE(VLOOKUP([1]source_data!K54,[1]codelist_mapping!F:H,3,FALSE)&amp;";"&amp;VLOOKUP([1]source_data!L54,[1]codelist_mapping!F:H,3,FALSE)&amp;";"&amp;VLOOKUP([1]source_data!M54,[1]codelist_mapping!F:H,3,FALSE)),IF([1]source_data!L54&lt;&gt;"",CONCATENATE(VLOOKUP([1]source_data!K54,[1]codelist_mapping!F:H,3,FALSE)&amp;";"&amp;VLOOKUP([1]source_data!L54,[1]codelist_mapping!F:H,3,FALSE)),IF([1]source_data!K54&lt;&gt;"",CONCATENATE(VLOOKUP([1]source_data!K54,[1]codelist_mapping!F:H,3,FALSE)))))))</f>
        <v>GTIP020</v>
      </c>
      <c r="N52" s="9" t="str">
        <f>IF([1]source_data!G54="","",IF([1]source_data!D54="","",VLOOKUP([1]source_data!D54,[1]geo_data!A:I,9,FALSE)))</f>
        <v>Riverfield</v>
      </c>
      <c r="O52" s="9" t="str">
        <f>IF([1]source_data!G54="","",IF([1]source_data!D54="","",VLOOKUP([1]source_data!D54,[1]geo_data!A:I,8,FALSE)))</f>
        <v>E05014513</v>
      </c>
      <c r="P52" s="9" t="str">
        <f>IF([1]source_data!G54="","",IF(LEFT(O52,3)="E05","WD",IF(LEFT(O52,3)="S13","WD",IF(LEFT(O52,3)="W05","WD",IF(LEFT(O52,3)="W06","UA",IF(LEFT(O52,3)="S12","CA",IF(LEFT(O52,3)="E06","UA",IF(LEFT(O52,3)="E07","NMD",IF(LEFT(O52,3)="E08","MD",IF(LEFT(O52,3)="E09","LONB"))))))))))</f>
        <v>WD</v>
      </c>
      <c r="Q52" s="9" t="str">
        <f>IF([1]source_data!G54="","",IF([1]source_data!D54="","",VLOOKUP([1]source_data!D54,[1]geo_data!A:I,7,FALSE)))</f>
        <v>Bedford</v>
      </c>
      <c r="R52" s="9" t="str">
        <f>IF([1]source_data!G54="","",IF([1]source_data!D54="","",VLOOKUP([1]source_data!D54,[1]geo_data!A:I,6,FALSE)))</f>
        <v>E06000055</v>
      </c>
      <c r="S52" s="9" t="str">
        <f>IF([1]source_data!G54="","",IF(LEFT(R52,3)="E05","WD",IF(LEFT(R52,3)="S13","WD",IF(LEFT(R52,3)="W05","WD",IF(LEFT(R52,3)="W06","UA",IF(LEFT(R52,3)="S12","CA",IF(LEFT(R52,3)="E06","UA",IF(LEFT(R52,3)="E07","NMD",IF(LEFT(R52,3)="E08","MD",IF(LEFT(R52,3)="E09","LONB"))))))))))</f>
        <v>UA</v>
      </c>
      <c r="T52" s="6" t="str">
        <f>IF([1]source_data!G54="","",IF([1]source_data!N54="","",[1]source_data!N54))</f>
        <v>Hardship Grant</v>
      </c>
      <c r="U52" s="10">
        <f>IF([1]source_data!G54="","",[1]tailored_settings!$B$8)</f>
        <v>45614</v>
      </c>
      <c r="V52" s="6" t="str">
        <f>IF([1]source_data!G54="","",[1]tailored_settings!$B$9)</f>
        <v>http://www.longleigh.org/</v>
      </c>
      <c r="W52" s="8">
        <f>IF([1]source_data!G54="","",IF([1]source_data!O54="","",[1]source_data!O54))</f>
        <v>45163</v>
      </c>
      <c r="X52" s="8">
        <f>IF([1]source_data!G54="","",IF([1]source_data!P54="","",[1]source_data!P54))</f>
        <v>45269</v>
      </c>
      <c r="Y52" s="6" t="str">
        <f>IF([1]source_data!G54="","",IF([1]source_data!Q54="","",[1]source_data!Q54))</f>
        <v/>
      </c>
      <c r="Z52" s="11" t="str">
        <f>IF([1]source_data!G54="","",IF([1]source_data!I54="","",[1]tailored_settings!$B$10))</f>
        <v>Primary grant reason</v>
      </c>
      <c r="AA52" s="11" t="str">
        <f>IF([1]source_data!G54="","",IF([1]source_data!I54="","",[1]source_data!I54))</f>
        <v>3  Customer/family moving from homelessness/supported living into independent living</v>
      </c>
      <c r="AB52" s="11" t="str">
        <f>IF([1]source_data!G54="","",IF([1]source_data!J54="","",[1]tailored_settings!$B$11))</f>
        <v/>
      </c>
      <c r="AC52" s="11" t="str">
        <f>IF([1]source_data!G54="","",IF([1]source_data!J54="","",[1]source_data!J54))</f>
        <v/>
      </c>
      <c r="AD52" s="11" t="str">
        <f>IF([1]source_data!G54="","",IF([1]source_data!K54="","",[1]tailored_settings!$B$12))</f>
        <v>Grant purpose</v>
      </c>
      <c r="AE52" s="11" t="str">
        <f>IF([1]source_data!G54="","",IF([1]source_data!K54="","",[1]source_data!K54))</f>
        <v>Appliances</v>
      </c>
      <c r="AF52" s="11" t="str">
        <f>IF([1]source_data!G54="","",IF([1]source_data!L54="","",[1]tailored_settings!$B$13))</f>
        <v/>
      </c>
      <c r="AG52" s="11" t="str">
        <f>IF([1]source_data!G54="","",IF([1]source_data!L54="","",[1]source_data!L54))</f>
        <v/>
      </c>
      <c r="AH52" s="11" t="str">
        <f>IF([1]source_data!G54="","",IF([1]source_data!M54="","",[1]tailored_settings!$B$14))</f>
        <v/>
      </c>
      <c r="AI52" s="11" t="str">
        <f>IF([1]source_data!G54="","",IF([1]source_data!M54="","",[1]source_data!M54))</f>
        <v/>
      </c>
    </row>
    <row r="53" spans="1:35" x14ac:dyDescent="0.2">
      <c r="A53" s="6" t="str">
        <f>IF([1]source_data!G55="","",IF(AND([1]source_data!C55&lt;&gt;"",[1]tailored_settings!$B$15="Publish"),CONCATENATE([1]tailored_settings!$B$2&amp;[1]source_data!C55),IF(AND([1]source_data!C55&lt;&gt;"",[1]tailored_settings!$B$15="Do not publish"),CONCATENATE([1]tailored_settings!$B$2&amp;TEXT(ROW(A53)-1,"0000")&amp;"_"&amp;TEXT(F53,"yyyy-mm")),CONCATENATE([1]tailored_settings!$B$2&amp;TEXT(ROW(A53)-1,"0000")&amp;"_"&amp;TEXT(F53,"yyyy-mm")))))</f>
        <v>360G-Longleigh-0052_2023-08</v>
      </c>
      <c r="B53" s="6" t="str">
        <f>IF([1]source_data!G55="","",IF([1]source_data!E55&lt;&gt;"",[1]source_data!E55,CONCATENATE("Grant to "&amp;G53)))</f>
        <v>Grant to Individual Recipient</v>
      </c>
      <c r="C53" s="6" t="str">
        <f>IF([1]source_data!G55="","",IF([1]source_data!F55="","",[1]source_data!F55))</f>
        <v>Helping to alleviate financial hardship</v>
      </c>
      <c r="D53" s="7">
        <f>IF([1]source_data!G55="","",IF([1]source_data!G55="","",[1]source_data!G55))</f>
        <v>1018</v>
      </c>
      <c r="E53" s="6" t="str">
        <f>IF([1]source_data!G55="","",[1]tailored_settings!$B$3)</f>
        <v>GBP</v>
      </c>
      <c r="F53" s="8">
        <f>IF([1]source_data!G55="","",IF([1]source_data!H55="","",[1]source_data!H55))</f>
        <v>45149</v>
      </c>
      <c r="G53" s="6" t="str">
        <f>IF([1]source_data!G55="","",[1]tailored_settings!$B$5)</f>
        <v>Individual Recipient</v>
      </c>
      <c r="H53" s="6" t="str">
        <f>IF([1]source_data!G55="","",IF(AND([1]source_data!A55&lt;&gt;"",[1]tailored_settings!$B$16="Publish"),CONCATENATE([1]tailored_settings!$B$2&amp;[1]source_data!A55),IF(AND([1]source_data!A55&lt;&gt;"",[1]tailored_settings!$B$16="Do not publish"),CONCATENATE([1]tailored_settings!$B$4&amp;TEXT(ROW(A53)-1,"0000")&amp;"_"&amp;TEXT(F53,"yyyy-mm")),CONCATENATE([1]tailored_settings!$B$4&amp;TEXT(ROW(A53)-1,"0000")&amp;"_"&amp;TEXT(F53,"yyyy-mm")))))</f>
        <v>360G-Longleigh-IND-0052_2023-08</v>
      </c>
      <c r="I53" s="6" t="str">
        <f>IF([1]source_data!G55="","",[1]tailored_settings!$B$7)</f>
        <v>Longleigh Foundation</v>
      </c>
      <c r="J53" s="6" t="str">
        <f>IF([1]source_data!G55="","",[1]tailored_settings!$B$6)</f>
        <v>GB-CHC-1169016</v>
      </c>
      <c r="K53" s="6" t="str">
        <f>IF([1]source_data!G55="","",IF([1]source_data!I55="","",VLOOKUP([1]source_data!I55,[1]codelist_mapping!A:C,3,FALSE)))</f>
        <v>GTIR040</v>
      </c>
      <c r="L53" s="6" t="str">
        <f>IF([1]source_data!G55="","",IF([1]source_data!J55="","",VLOOKUP([1]source_data!J55,[1]codelist_mapping!A:C,3,FALSE)))</f>
        <v/>
      </c>
      <c r="M53" s="6" t="str">
        <f>IF([1]source_data!G55="","",IF([1]source_data!K55="","",IF([1]source_data!M55&lt;&gt;"",CONCATENATE(VLOOKUP([1]source_data!K55,[1]codelist_mapping!F:H,3,FALSE)&amp;";"&amp;VLOOKUP([1]source_data!L55,[1]codelist_mapping!F:H,3,FALSE)&amp;";"&amp;VLOOKUP([1]source_data!M55,[1]codelist_mapping!F:H,3,FALSE)),IF([1]source_data!L55&lt;&gt;"",CONCATENATE(VLOOKUP([1]source_data!K55,[1]codelist_mapping!F:H,3,FALSE)&amp;";"&amp;VLOOKUP([1]source_data!L55,[1]codelist_mapping!F:H,3,FALSE)),IF([1]source_data!K55&lt;&gt;"",CONCATENATE(VLOOKUP([1]source_data!K55,[1]codelist_mapping!F:H,3,FALSE)))))))</f>
        <v>GTIP070;GTIP080</v>
      </c>
      <c r="N53" s="9" t="str">
        <f>IF([1]source_data!G55="","",IF([1]source_data!D55="","",VLOOKUP([1]source_data!D55,[1]geo_data!A:I,9,FALSE)))</f>
        <v>Amesbury West</v>
      </c>
      <c r="O53" s="9" t="str">
        <f>IF([1]source_data!G55="","",IF([1]source_data!D55="","",VLOOKUP([1]source_data!D55,[1]geo_data!A:I,8,FALSE)))</f>
        <v>E05013402</v>
      </c>
      <c r="P53" s="9" t="str">
        <f>IF([1]source_data!G55="","",IF(LEFT(O53,3)="E05","WD",IF(LEFT(O53,3)="S13","WD",IF(LEFT(O53,3)="W05","WD",IF(LEFT(O53,3)="W06","UA",IF(LEFT(O53,3)="S12","CA",IF(LEFT(O53,3)="E06","UA",IF(LEFT(O53,3)="E07","NMD",IF(LEFT(O53,3)="E08","MD",IF(LEFT(O53,3)="E09","LONB"))))))))))</f>
        <v>WD</v>
      </c>
      <c r="Q53" s="9" t="str">
        <f>IF([1]source_data!G55="","",IF([1]source_data!D55="","",VLOOKUP([1]source_data!D55,[1]geo_data!A:I,7,FALSE)))</f>
        <v>Wiltshire</v>
      </c>
      <c r="R53" s="9" t="str">
        <f>IF([1]source_data!G55="","",IF([1]source_data!D55="","",VLOOKUP([1]source_data!D55,[1]geo_data!A:I,6,FALSE)))</f>
        <v>E06000054</v>
      </c>
      <c r="S53" s="9" t="str">
        <f>IF([1]source_data!G55="","",IF(LEFT(R53,3)="E05","WD",IF(LEFT(R53,3)="S13","WD",IF(LEFT(R53,3)="W05","WD",IF(LEFT(R53,3)="W06","UA",IF(LEFT(R53,3)="S12","CA",IF(LEFT(R53,3)="E06","UA",IF(LEFT(R53,3)="E07","NMD",IF(LEFT(R53,3)="E08","MD",IF(LEFT(R53,3)="E09","LONB"))))))))))</f>
        <v>UA</v>
      </c>
      <c r="T53" s="6" t="str">
        <f>IF([1]source_data!G55="","",IF([1]source_data!N55="","",[1]source_data!N55))</f>
        <v>Hardship Grant</v>
      </c>
      <c r="U53" s="10">
        <f>IF([1]source_data!G55="","",[1]tailored_settings!$B$8)</f>
        <v>45614</v>
      </c>
      <c r="V53" s="6" t="str">
        <f>IF([1]source_data!G55="","",[1]tailored_settings!$B$9)</f>
        <v>http://www.longleigh.org/</v>
      </c>
      <c r="W53" s="8">
        <f>IF([1]source_data!G55="","",IF([1]source_data!O55="","",[1]source_data!O55))</f>
        <v>45149</v>
      </c>
      <c r="X53" s="8">
        <f>IF([1]source_data!G55="","",IF([1]source_data!P55="","",[1]source_data!P55))</f>
        <v>45271</v>
      </c>
      <c r="Y53" s="6" t="str">
        <f>IF([1]source_data!G55="","",IF([1]source_data!Q55="","",[1]source_data!Q55))</f>
        <v/>
      </c>
      <c r="Z53" s="11" t="str">
        <f>IF([1]source_data!G55="","",IF([1]source_data!I55="","",[1]tailored_settings!$B$10))</f>
        <v>Primary grant reason</v>
      </c>
      <c r="AA53" s="11" t="str">
        <f>IF([1]source_data!G55="","",IF([1]source_data!I55="","",[1]source_data!I55))</f>
        <v>2. Customer receiving medication and/or therapy for a mental health condition or substance addiction</v>
      </c>
      <c r="AB53" s="11" t="str">
        <f>IF([1]source_data!G55="","",IF([1]source_data!J55="","",[1]tailored_settings!$B$11))</f>
        <v/>
      </c>
      <c r="AC53" s="11" t="str">
        <f>IF([1]source_data!G55="","",IF([1]source_data!J55="","",[1]source_data!J55))</f>
        <v/>
      </c>
      <c r="AD53" s="11" t="str">
        <f>IF([1]source_data!G55="","",IF([1]source_data!K55="","",[1]tailored_settings!$B$12))</f>
        <v>Grant purpose</v>
      </c>
      <c r="AE53" s="11" t="str">
        <f>IF([1]source_data!G55="","",IF([1]source_data!K55="","",[1]source_data!K55))</f>
        <v>Food Vouchers</v>
      </c>
      <c r="AF53" s="11" t="str">
        <f>IF([1]source_data!G55="","",IF([1]source_data!L55="","",[1]tailored_settings!$B$13))</f>
        <v>Grant purpose</v>
      </c>
      <c r="AG53" s="11" t="str">
        <f>IF([1]source_data!G55="","",IF([1]source_data!L55="","",[1]source_data!L55))</f>
        <v>Clothing</v>
      </c>
      <c r="AH53" s="11" t="str">
        <f>IF([1]source_data!G55="","",IF([1]source_data!M55="","",[1]tailored_settings!$B$14))</f>
        <v/>
      </c>
      <c r="AI53" s="11" t="str">
        <f>IF([1]source_data!G55="","",IF([1]source_data!M55="","",[1]source_data!M55))</f>
        <v/>
      </c>
    </row>
    <row r="54" spans="1:35" x14ac:dyDescent="0.2">
      <c r="A54" s="6" t="str">
        <f>IF([1]source_data!G56="","",IF(AND([1]source_data!C56&lt;&gt;"",[1]tailored_settings!$B$15="Publish"),CONCATENATE([1]tailored_settings!$B$2&amp;[1]source_data!C56),IF(AND([1]source_data!C56&lt;&gt;"",[1]tailored_settings!$B$15="Do not publish"),CONCATENATE([1]tailored_settings!$B$2&amp;TEXT(ROW(A54)-1,"0000")&amp;"_"&amp;TEXT(F54,"yyyy-mm")),CONCATENATE([1]tailored_settings!$B$2&amp;TEXT(ROW(A54)-1,"0000")&amp;"_"&amp;TEXT(F54,"yyyy-mm")))))</f>
        <v>360G-Longleigh-0053_2023-08</v>
      </c>
      <c r="B54" s="6" t="str">
        <f>IF([1]source_data!G56="","",IF([1]source_data!E56&lt;&gt;"",[1]source_data!E56,CONCATENATE("Grant to "&amp;G54)))</f>
        <v>Grant to Individual Recipient</v>
      </c>
      <c r="C54" s="6" t="str">
        <f>IF([1]source_data!G56="","",IF([1]source_data!F56="","",[1]source_data!F56))</f>
        <v>Helping to alleviate financial hardship</v>
      </c>
      <c r="D54" s="7">
        <f>IF([1]source_data!G56="","",IF([1]source_data!G56="","",[1]source_data!G56))</f>
        <v>1019</v>
      </c>
      <c r="E54" s="6" t="str">
        <f>IF([1]source_data!G56="","",[1]tailored_settings!$B$3)</f>
        <v>GBP</v>
      </c>
      <c r="F54" s="8">
        <f>IF([1]source_data!G56="","",IF([1]source_data!H56="","",[1]source_data!H56))</f>
        <v>45149</v>
      </c>
      <c r="G54" s="6" t="str">
        <f>IF([1]source_data!G56="","",[1]tailored_settings!$B$5)</f>
        <v>Individual Recipient</v>
      </c>
      <c r="H54" s="6" t="str">
        <f>IF([1]source_data!G56="","",IF(AND([1]source_data!A56&lt;&gt;"",[1]tailored_settings!$B$16="Publish"),CONCATENATE([1]tailored_settings!$B$2&amp;[1]source_data!A56),IF(AND([1]source_data!A56&lt;&gt;"",[1]tailored_settings!$B$16="Do not publish"),CONCATENATE([1]tailored_settings!$B$4&amp;TEXT(ROW(A54)-1,"0000")&amp;"_"&amp;TEXT(F54,"yyyy-mm")),CONCATENATE([1]tailored_settings!$B$4&amp;TEXT(ROW(A54)-1,"0000")&amp;"_"&amp;TEXT(F54,"yyyy-mm")))))</f>
        <v>360G-Longleigh-IND-0053_2023-08</v>
      </c>
      <c r="I54" s="6" t="str">
        <f>IF([1]source_data!G56="","",[1]tailored_settings!$B$7)</f>
        <v>Longleigh Foundation</v>
      </c>
      <c r="J54" s="6" t="str">
        <f>IF([1]source_data!G56="","",[1]tailored_settings!$B$6)</f>
        <v>GB-CHC-1169016</v>
      </c>
      <c r="K54" s="6" t="str">
        <f>IF([1]source_data!G56="","",IF([1]source_data!I56="","",VLOOKUP([1]source_data!I56,[1]codelist_mapping!A:C,3,FALSE)))</f>
        <v>GTIR030</v>
      </c>
      <c r="L54" s="6" t="str">
        <f>IF([1]source_data!G56="","",IF([1]source_data!J56="","",VLOOKUP([1]source_data!J56,[1]codelist_mapping!A:C,3,FALSE)))</f>
        <v/>
      </c>
      <c r="M54" s="6" t="str">
        <f>IF([1]source_data!G56="","",IF([1]source_data!K56="","",IF([1]source_data!M56&lt;&gt;"",CONCATENATE(VLOOKUP([1]source_data!K56,[1]codelist_mapping!F:H,3,FALSE)&amp;";"&amp;VLOOKUP([1]source_data!L56,[1]codelist_mapping!F:H,3,FALSE)&amp;";"&amp;VLOOKUP([1]source_data!M56,[1]codelist_mapping!F:H,3,FALSE)),IF([1]source_data!L56&lt;&gt;"",CONCATENATE(VLOOKUP([1]source_data!K56,[1]codelist_mapping!F:H,3,FALSE)&amp;";"&amp;VLOOKUP([1]source_data!L56,[1]codelist_mapping!F:H,3,FALSE)),IF([1]source_data!K56&lt;&gt;"",CONCATENATE(VLOOKUP([1]source_data!K56,[1]codelist_mapping!F:H,3,FALSE)))))))</f>
        <v>GTIP070</v>
      </c>
      <c r="N54" s="9" t="str">
        <f>IF([1]source_data!G56="","",IF([1]source_data!D56="","",VLOOKUP([1]source_data!D56,[1]geo_data!A:I,9,FALSE)))</f>
        <v>Weston-super-Mare South</v>
      </c>
      <c r="O54" s="9" t="str">
        <f>IF([1]source_data!G56="","",IF([1]source_data!D56="","",VLOOKUP([1]source_data!D56,[1]geo_data!A:I,8,FALSE)))</f>
        <v>E05010297</v>
      </c>
      <c r="P54" s="9" t="str">
        <f>IF([1]source_data!G56="","",IF(LEFT(O54,3)="E05","WD",IF(LEFT(O54,3)="S13","WD",IF(LEFT(O54,3)="W05","WD",IF(LEFT(O54,3)="W06","UA",IF(LEFT(O54,3)="S12","CA",IF(LEFT(O54,3)="E06","UA",IF(LEFT(O54,3)="E07","NMD",IF(LEFT(O54,3)="E08","MD",IF(LEFT(O54,3)="E09","LONB"))))))))))</f>
        <v>WD</v>
      </c>
      <c r="Q54" s="9" t="str">
        <f>IF([1]source_data!G56="","",IF([1]source_data!D56="","",VLOOKUP([1]source_data!D56,[1]geo_data!A:I,7,FALSE)))</f>
        <v>North Somerset</v>
      </c>
      <c r="R54" s="9" t="str">
        <f>IF([1]source_data!G56="","",IF([1]source_data!D56="","",VLOOKUP([1]source_data!D56,[1]geo_data!A:I,6,FALSE)))</f>
        <v>E06000024</v>
      </c>
      <c r="S54" s="9" t="str">
        <f>IF([1]source_data!G56="","",IF(LEFT(R54,3)="E05","WD",IF(LEFT(R54,3)="S13","WD",IF(LEFT(R54,3)="W05","WD",IF(LEFT(R54,3)="W06","UA",IF(LEFT(R54,3)="S12","CA",IF(LEFT(R54,3)="E06","UA",IF(LEFT(R54,3)="E07","NMD",IF(LEFT(R54,3)="E08","MD",IF(LEFT(R54,3)="E09","LONB"))))))))))</f>
        <v>UA</v>
      </c>
      <c r="T54" s="6" t="str">
        <f>IF([1]source_data!G56="","",IF([1]source_data!N56="","",[1]source_data!N56))</f>
        <v>Hardship Grant</v>
      </c>
      <c r="U54" s="10">
        <f>IF([1]source_data!G56="","",[1]tailored_settings!$B$8)</f>
        <v>45614</v>
      </c>
      <c r="V54" s="6" t="str">
        <f>IF([1]source_data!G56="","",[1]tailored_settings!$B$9)</f>
        <v>http://www.longleigh.org/</v>
      </c>
      <c r="W54" s="8">
        <f>IF([1]source_data!G56="","",IF([1]source_data!O56="","",[1]source_data!O56))</f>
        <v>45149</v>
      </c>
      <c r="X54" s="8">
        <f>IF([1]source_data!G56="","",IF([1]source_data!P56="","",[1]source_data!P56))</f>
        <v>45269</v>
      </c>
      <c r="Y54" s="6" t="str">
        <f>IF([1]source_data!G56="","",IF([1]source_data!Q56="","",[1]source_data!Q56))</f>
        <v/>
      </c>
      <c r="Z54" s="11" t="str">
        <f>IF([1]source_data!G56="","",IF([1]source_data!I56="","",[1]tailored_settings!$B$10))</f>
        <v>Primary grant reason</v>
      </c>
      <c r="AA54" s="11" t="str">
        <f>IF([1]source_data!G56="","",IF([1]source_data!I56="","",[1]source_data!I56))</f>
        <v>1. Customer (or family member residing with them) with a diagnosed condition or disability (physical and/or sensory and/or behavioural)</v>
      </c>
      <c r="AB54" s="11" t="str">
        <f>IF([1]source_data!G56="","",IF([1]source_data!J56="","",[1]tailored_settings!$B$11))</f>
        <v/>
      </c>
      <c r="AC54" s="11" t="str">
        <f>IF([1]source_data!G56="","",IF([1]source_data!J56="","",[1]source_data!J56))</f>
        <v/>
      </c>
      <c r="AD54" s="11" t="str">
        <f>IF([1]source_data!G56="","",IF([1]source_data!K56="","",[1]tailored_settings!$B$12))</f>
        <v>Grant purpose</v>
      </c>
      <c r="AE54" s="11" t="str">
        <f>IF([1]source_data!G56="","",IF([1]source_data!K56="","",[1]source_data!K56))</f>
        <v>Food Vouchers</v>
      </c>
      <c r="AF54" s="11" t="str">
        <f>IF([1]source_data!G56="","",IF([1]source_data!L56="","",[1]tailored_settings!$B$13))</f>
        <v/>
      </c>
      <c r="AG54" s="11" t="str">
        <f>IF([1]source_data!G56="","",IF([1]source_data!L56="","",[1]source_data!L56))</f>
        <v/>
      </c>
      <c r="AH54" s="11" t="str">
        <f>IF([1]source_data!G56="","",IF([1]source_data!M56="","",[1]tailored_settings!$B$14))</f>
        <v/>
      </c>
      <c r="AI54" s="11" t="str">
        <f>IF([1]source_data!G56="","",IF([1]source_data!M56="","",[1]source_data!M56))</f>
        <v/>
      </c>
    </row>
    <row r="55" spans="1:35" x14ac:dyDescent="0.2">
      <c r="A55" s="6" t="str">
        <f>IF([1]source_data!G57="","",IF(AND([1]source_data!C57&lt;&gt;"",[1]tailored_settings!$B$15="Publish"),CONCATENATE([1]tailored_settings!$B$2&amp;[1]source_data!C57),IF(AND([1]source_data!C57&lt;&gt;"",[1]tailored_settings!$B$15="Do not publish"),CONCATENATE([1]tailored_settings!$B$2&amp;TEXT(ROW(A55)-1,"0000")&amp;"_"&amp;TEXT(F55,"yyyy-mm")),CONCATENATE([1]tailored_settings!$B$2&amp;TEXT(ROW(A55)-1,"0000")&amp;"_"&amp;TEXT(F55,"yyyy-mm")))))</f>
        <v>360G-Longleigh-0054_2023-08</v>
      </c>
      <c r="B55" s="6" t="str">
        <f>IF([1]source_data!G57="","",IF([1]source_data!E57&lt;&gt;"",[1]source_data!E57,CONCATENATE("Grant to "&amp;G55)))</f>
        <v>Grant to Individual Recipient</v>
      </c>
      <c r="C55" s="6" t="str">
        <f>IF([1]source_data!G57="","",IF([1]source_data!F57="","",[1]source_data!F57))</f>
        <v>Helping to alleviate financial hardship</v>
      </c>
      <c r="D55" s="7">
        <f>IF([1]source_data!G57="","",IF([1]source_data!G57="","",[1]source_data!G57))</f>
        <v>300</v>
      </c>
      <c r="E55" s="6" t="str">
        <f>IF([1]source_data!G57="","",[1]tailored_settings!$B$3)</f>
        <v>GBP</v>
      </c>
      <c r="F55" s="8">
        <f>IF([1]source_data!G57="","",IF([1]source_data!H57="","",[1]source_data!H57))</f>
        <v>45152</v>
      </c>
      <c r="G55" s="6" t="str">
        <f>IF([1]source_data!G57="","",[1]tailored_settings!$B$5)</f>
        <v>Individual Recipient</v>
      </c>
      <c r="H55" s="6" t="str">
        <f>IF([1]source_data!G57="","",IF(AND([1]source_data!A57&lt;&gt;"",[1]tailored_settings!$B$16="Publish"),CONCATENATE([1]tailored_settings!$B$2&amp;[1]source_data!A57),IF(AND([1]source_data!A57&lt;&gt;"",[1]tailored_settings!$B$16="Do not publish"),CONCATENATE([1]tailored_settings!$B$4&amp;TEXT(ROW(A55)-1,"0000")&amp;"_"&amp;TEXT(F55,"yyyy-mm")),CONCATENATE([1]tailored_settings!$B$4&amp;TEXT(ROW(A55)-1,"0000")&amp;"_"&amp;TEXT(F55,"yyyy-mm")))))</f>
        <v>360G-Longleigh-IND-0054_2023-08</v>
      </c>
      <c r="I55" s="6" t="str">
        <f>IF([1]source_data!G57="","",[1]tailored_settings!$B$7)</f>
        <v>Longleigh Foundation</v>
      </c>
      <c r="J55" s="6" t="str">
        <f>IF([1]source_data!G57="","",[1]tailored_settings!$B$6)</f>
        <v>GB-CHC-1169016</v>
      </c>
      <c r="K55" s="6" t="str">
        <f>IF([1]source_data!G57="","",IF([1]source_data!I57="","",VLOOKUP([1]source_data!I57,[1]codelist_mapping!A:C,3,FALSE)))</f>
        <v>GTIR040</v>
      </c>
      <c r="L55" s="6" t="str">
        <f>IF([1]source_data!G57="","",IF([1]source_data!J57="","",VLOOKUP([1]source_data!J57,[1]codelist_mapping!A:C,3,FALSE)))</f>
        <v/>
      </c>
      <c r="M55" s="6" t="str">
        <f>IF([1]source_data!G57="","",IF([1]source_data!K57="","",IF([1]source_data!M57&lt;&gt;"",CONCATENATE(VLOOKUP([1]source_data!K57,[1]codelist_mapping!F:H,3,FALSE)&amp;";"&amp;VLOOKUP([1]source_data!L57,[1]codelist_mapping!F:H,3,FALSE)&amp;";"&amp;VLOOKUP([1]source_data!M57,[1]codelist_mapping!F:H,3,FALSE)),IF([1]source_data!L57&lt;&gt;"",CONCATENATE(VLOOKUP([1]source_data!K57,[1]codelist_mapping!F:H,3,FALSE)&amp;";"&amp;VLOOKUP([1]source_data!L57,[1]codelist_mapping!F:H,3,FALSE)),IF([1]source_data!K57&lt;&gt;"",CONCATENATE(VLOOKUP([1]source_data!K57,[1]codelist_mapping!F:H,3,FALSE)))))))</f>
        <v>GTIP070;GTIP020</v>
      </c>
      <c r="N55" s="9" t="str">
        <f>IF([1]source_data!G57="","",IF([1]source_data!D57="","",VLOOKUP([1]source_data!D57,[1]geo_data!A:I,9,FALSE)))</f>
        <v>Warwick Aylesford</v>
      </c>
      <c r="O55" s="9" t="str">
        <f>IF([1]source_data!G57="","",IF([1]source_data!D57="","",VLOOKUP([1]source_data!D57,[1]geo_data!A:I,8,FALSE)))</f>
        <v>E05012628</v>
      </c>
      <c r="P55" s="9" t="str">
        <f>IF([1]source_data!G57="","",IF(LEFT(O55,3)="E05","WD",IF(LEFT(O55,3)="S13","WD",IF(LEFT(O55,3)="W05","WD",IF(LEFT(O55,3)="W06","UA",IF(LEFT(O55,3)="S12","CA",IF(LEFT(O55,3)="E06","UA",IF(LEFT(O55,3)="E07","NMD",IF(LEFT(O55,3)="E08","MD",IF(LEFT(O55,3)="E09","LONB"))))))))))</f>
        <v>WD</v>
      </c>
      <c r="Q55" s="9" t="str">
        <f>IF([1]source_data!G57="","",IF([1]source_data!D57="","",VLOOKUP([1]source_data!D57,[1]geo_data!A:I,7,FALSE)))</f>
        <v>Warwick</v>
      </c>
      <c r="R55" s="9" t="str">
        <f>IF([1]source_data!G57="","",IF([1]source_data!D57="","",VLOOKUP([1]source_data!D57,[1]geo_data!A:I,6,FALSE)))</f>
        <v>E07000222</v>
      </c>
      <c r="S55" s="9" t="str">
        <f>IF([1]source_data!G57="","",IF(LEFT(R55,3)="E05","WD",IF(LEFT(R55,3)="S13","WD",IF(LEFT(R55,3)="W05","WD",IF(LEFT(R55,3)="W06","UA",IF(LEFT(R55,3)="S12","CA",IF(LEFT(R55,3)="E06","UA",IF(LEFT(R55,3)="E07","NMD",IF(LEFT(R55,3)="E08","MD",IF(LEFT(R55,3)="E09","LONB"))))))))))</f>
        <v>NMD</v>
      </c>
      <c r="T55" s="6" t="str">
        <f>IF([1]source_data!G57="","",IF([1]source_data!N57="","",[1]source_data!N57))</f>
        <v>Hardship Grant</v>
      </c>
      <c r="U55" s="10">
        <f>IF([1]source_data!G57="","",[1]tailored_settings!$B$8)</f>
        <v>45614</v>
      </c>
      <c r="V55" s="6" t="str">
        <f>IF([1]source_data!G57="","",[1]tailored_settings!$B$9)</f>
        <v>http://www.longleigh.org/</v>
      </c>
      <c r="W55" s="8">
        <f>IF([1]source_data!G57="","",IF([1]source_data!O57="","",[1]source_data!O57))</f>
        <v>45152</v>
      </c>
      <c r="X55" s="8">
        <f>IF([1]source_data!G57="","",IF([1]source_data!P57="","",[1]source_data!P57))</f>
        <v>45190</v>
      </c>
      <c r="Y55" s="6" t="str">
        <f>IF([1]source_data!G57="","",IF([1]source_data!Q57="","",[1]source_data!Q57))</f>
        <v/>
      </c>
      <c r="Z55" s="11" t="str">
        <f>IF([1]source_data!G57="","",IF([1]source_data!I57="","",[1]tailored_settings!$B$10))</f>
        <v>Primary grant reason</v>
      </c>
      <c r="AA55" s="11" t="str">
        <f>IF([1]source_data!G57="","",IF([1]source_data!I57="","",[1]source_data!I57))</f>
        <v>2. Customer receiving medication and/or therapy for a mental health condition or substance addiction</v>
      </c>
      <c r="AB55" s="11" t="str">
        <f>IF([1]source_data!G57="","",IF([1]source_data!J57="","",[1]tailored_settings!$B$11))</f>
        <v/>
      </c>
      <c r="AC55" s="11" t="str">
        <f>IF([1]source_data!G57="","",IF([1]source_data!J57="","",[1]source_data!J57))</f>
        <v/>
      </c>
      <c r="AD55" s="11" t="str">
        <f>IF([1]source_data!G57="","",IF([1]source_data!K57="","",[1]tailored_settings!$B$12))</f>
        <v>Grant purpose</v>
      </c>
      <c r="AE55" s="11" t="str">
        <f>IF([1]source_data!G57="","",IF([1]source_data!K57="","",[1]source_data!K57))</f>
        <v>Food Vouchers</v>
      </c>
      <c r="AF55" s="11" t="str">
        <f>IF([1]source_data!G57="","",IF([1]source_data!L57="","",[1]tailored_settings!$B$13))</f>
        <v>Grant purpose</v>
      </c>
      <c r="AG55" s="11" t="str">
        <f>IF([1]source_data!G57="","",IF([1]source_data!L57="","",[1]source_data!L57))</f>
        <v>Appliances</v>
      </c>
      <c r="AH55" s="11" t="str">
        <f>IF([1]source_data!G57="","",IF([1]source_data!M57="","",[1]tailored_settings!$B$14))</f>
        <v/>
      </c>
      <c r="AI55" s="11" t="str">
        <f>IF([1]source_data!G57="","",IF([1]source_data!M57="","",[1]source_data!M57))</f>
        <v/>
      </c>
    </row>
    <row r="56" spans="1:35" x14ac:dyDescent="0.2">
      <c r="A56" s="6" t="str">
        <f>IF([1]source_data!G58="","",IF(AND([1]source_data!C58&lt;&gt;"",[1]tailored_settings!$B$15="Publish"),CONCATENATE([1]tailored_settings!$B$2&amp;[1]source_data!C58),IF(AND([1]source_data!C58&lt;&gt;"",[1]tailored_settings!$B$15="Do not publish"),CONCATENATE([1]tailored_settings!$B$2&amp;TEXT(ROW(A56)-1,"0000")&amp;"_"&amp;TEXT(F56,"yyyy-mm")),CONCATENATE([1]tailored_settings!$B$2&amp;TEXT(ROW(A56)-1,"0000")&amp;"_"&amp;TEXT(F56,"yyyy-mm")))))</f>
        <v>360G-Longleigh-0055_2023-08</v>
      </c>
      <c r="B56" s="6" t="str">
        <f>IF([1]source_data!G58="","",IF([1]source_data!E58&lt;&gt;"",[1]source_data!E58,CONCATENATE("Grant to "&amp;G56)))</f>
        <v>Grant to Individual Recipient</v>
      </c>
      <c r="C56" s="6" t="str">
        <f>IF([1]source_data!G58="","",IF([1]source_data!F58="","",[1]source_data!F58))</f>
        <v>Helping to alleviate financial hardship</v>
      </c>
      <c r="D56" s="7">
        <f>IF([1]source_data!G58="","",IF([1]source_data!G58="","",[1]source_data!G58))</f>
        <v>1725.6</v>
      </c>
      <c r="E56" s="6" t="str">
        <f>IF([1]source_data!G58="","",[1]tailored_settings!$B$3)</f>
        <v>GBP</v>
      </c>
      <c r="F56" s="8">
        <f>IF([1]source_data!G58="","",IF([1]source_data!H58="","",[1]source_data!H58))</f>
        <v>45148</v>
      </c>
      <c r="G56" s="6" t="str">
        <f>IF([1]source_data!G58="","",[1]tailored_settings!$B$5)</f>
        <v>Individual Recipient</v>
      </c>
      <c r="H56" s="6" t="str">
        <f>IF([1]source_data!G58="","",IF(AND([1]source_data!A58&lt;&gt;"",[1]tailored_settings!$B$16="Publish"),CONCATENATE([1]tailored_settings!$B$2&amp;[1]source_data!A58),IF(AND([1]source_data!A58&lt;&gt;"",[1]tailored_settings!$B$16="Do not publish"),CONCATENATE([1]tailored_settings!$B$4&amp;TEXT(ROW(A56)-1,"0000")&amp;"_"&amp;TEXT(F56,"yyyy-mm")),CONCATENATE([1]tailored_settings!$B$4&amp;TEXT(ROW(A56)-1,"0000")&amp;"_"&amp;TEXT(F56,"yyyy-mm")))))</f>
        <v>360G-Longleigh-IND-0055_2023-08</v>
      </c>
      <c r="I56" s="6" t="str">
        <f>IF([1]source_data!G58="","",[1]tailored_settings!$B$7)</f>
        <v>Longleigh Foundation</v>
      </c>
      <c r="J56" s="6" t="str">
        <f>IF([1]source_data!G58="","",[1]tailored_settings!$B$6)</f>
        <v>GB-CHC-1169016</v>
      </c>
      <c r="K56" s="6" t="str">
        <f>IF([1]source_data!G58="","",IF([1]source_data!I58="","",VLOOKUP([1]source_data!I58,[1]codelist_mapping!A:C,3,FALSE)))</f>
        <v>GTIR080</v>
      </c>
      <c r="L56" s="6" t="str">
        <f>IF([1]source_data!G58="","",IF([1]source_data!J58="","",VLOOKUP([1]source_data!J58,[1]codelist_mapping!A:C,3,FALSE)))</f>
        <v/>
      </c>
      <c r="M56" s="6" t="str">
        <f>IF([1]source_data!G58="","",IF([1]source_data!K58="","",IF([1]source_data!M58&lt;&gt;"",CONCATENATE(VLOOKUP([1]source_data!K58,[1]codelist_mapping!F:H,3,FALSE)&amp;";"&amp;VLOOKUP([1]source_data!L58,[1]codelist_mapping!F:H,3,FALSE)&amp;";"&amp;VLOOKUP([1]source_data!M58,[1]codelist_mapping!F:H,3,FALSE)),IF([1]source_data!L58&lt;&gt;"",CONCATENATE(VLOOKUP([1]source_data!K58,[1]codelist_mapping!F:H,3,FALSE)&amp;";"&amp;VLOOKUP([1]source_data!L58,[1]codelist_mapping!F:H,3,FALSE)),IF([1]source_data!K58&lt;&gt;"",CONCATENATE(VLOOKUP([1]source_data!K58,[1]codelist_mapping!F:H,3,FALSE)))))))</f>
        <v>GTIP020;GTIP060</v>
      </c>
      <c r="N56" s="9" t="str">
        <f>IF([1]source_data!G58="","",IF([1]source_data!D58="","",VLOOKUP([1]source_data!D58,[1]geo_data!A:I,9,FALSE)))</f>
        <v>Gorse Hill and Pinehurst</v>
      </c>
      <c r="O56" s="9" t="str">
        <f>IF([1]source_data!G58="","",IF([1]source_data!D58="","",VLOOKUP([1]source_data!D58,[1]geo_data!A:I,8,FALSE)))</f>
        <v>E05008958</v>
      </c>
      <c r="P56" s="9" t="str">
        <f>IF([1]source_data!G58="","",IF(LEFT(O56,3)="E05","WD",IF(LEFT(O56,3)="S13","WD",IF(LEFT(O56,3)="W05","WD",IF(LEFT(O56,3)="W06","UA",IF(LEFT(O56,3)="S12","CA",IF(LEFT(O56,3)="E06","UA",IF(LEFT(O56,3)="E07","NMD",IF(LEFT(O56,3)="E08","MD",IF(LEFT(O56,3)="E09","LONB"))))))))))</f>
        <v>WD</v>
      </c>
      <c r="Q56" s="9" t="str">
        <f>IF([1]source_data!G58="","",IF([1]source_data!D58="","",VLOOKUP([1]source_data!D58,[1]geo_data!A:I,7,FALSE)))</f>
        <v>Swindon</v>
      </c>
      <c r="R56" s="9" t="str">
        <f>IF([1]source_data!G58="","",IF([1]source_data!D58="","",VLOOKUP([1]source_data!D58,[1]geo_data!A:I,6,FALSE)))</f>
        <v>E06000030</v>
      </c>
      <c r="S56" s="9" t="str">
        <f>IF([1]source_data!G58="","",IF(LEFT(R56,3)="E05","WD",IF(LEFT(R56,3)="S13","WD",IF(LEFT(R56,3)="W05","WD",IF(LEFT(R56,3)="W06","UA",IF(LEFT(R56,3)="S12","CA",IF(LEFT(R56,3)="E06","UA",IF(LEFT(R56,3)="E07","NMD",IF(LEFT(R56,3)="E08","MD",IF(LEFT(R56,3)="E09","LONB"))))))))))</f>
        <v>UA</v>
      </c>
      <c r="T56" s="6" t="str">
        <f>IF([1]source_data!G58="","",IF([1]source_data!N58="","",[1]source_data!N58))</f>
        <v>Hardship Grant</v>
      </c>
      <c r="U56" s="10">
        <f>IF([1]source_data!G58="","",[1]tailored_settings!$B$8)</f>
        <v>45614</v>
      </c>
      <c r="V56" s="6" t="str">
        <f>IF([1]source_data!G58="","",[1]tailored_settings!$B$9)</f>
        <v>http://www.longleigh.org/</v>
      </c>
      <c r="W56" s="8">
        <f>IF([1]source_data!G58="","",IF([1]source_data!O58="","",[1]source_data!O58))</f>
        <v>45148</v>
      </c>
      <c r="X56" s="8">
        <f>IF([1]source_data!G58="","",IF([1]source_data!P58="","",[1]source_data!P58))</f>
        <v>45156</v>
      </c>
      <c r="Y56" s="6" t="str">
        <f>IF([1]source_data!G58="","",IF([1]source_data!Q58="","",[1]source_data!Q58))</f>
        <v/>
      </c>
      <c r="Z56" s="11" t="str">
        <f>IF([1]source_data!G58="","",IF([1]source_data!I58="","",[1]tailored_settings!$B$10))</f>
        <v>Primary grant reason</v>
      </c>
      <c r="AA56" s="11" t="str">
        <f>IF([1]source_data!G58="","",IF([1]source_data!I58="","",[1]source_data!I58))</f>
        <v>3  Customer/family moving from homelessness/supported living into independent living</v>
      </c>
      <c r="AB56" s="11" t="str">
        <f>IF([1]source_data!G58="","",IF([1]source_data!J58="","",[1]tailored_settings!$B$11))</f>
        <v/>
      </c>
      <c r="AC56" s="11" t="str">
        <f>IF([1]source_data!G58="","",IF([1]source_data!J58="","",[1]source_data!J58))</f>
        <v/>
      </c>
      <c r="AD56" s="11" t="str">
        <f>IF([1]source_data!G58="","",IF([1]source_data!K58="","",[1]tailored_settings!$B$12))</f>
        <v>Grant purpose</v>
      </c>
      <c r="AE56" s="11" t="str">
        <f>IF([1]source_data!G58="","",IF([1]source_data!K58="","",[1]source_data!K58))</f>
        <v>Appliances</v>
      </c>
      <c r="AF56" s="11" t="str">
        <f>IF([1]source_data!G58="","",IF([1]source_data!L58="","",[1]tailored_settings!$B$13))</f>
        <v>Grant purpose</v>
      </c>
      <c r="AG56" s="11" t="str">
        <f>IF([1]source_data!G58="","",IF([1]source_data!L58="","",[1]source_data!L58))</f>
        <v>Voucher for small household items</v>
      </c>
      <c r="AH56" s="11" t="str">
        <f>IF([1]source_data!G58="","",IF([1]source_data!M58="","",[1]tailored_settings!$B$14))</f>
        <v/>
      </c>
      <c r="AI56" s="11" t="str">
        <f>IF([1]source_data!G58="","",IF([1]source_data!M58="","",[1]source_data!M58))</f>
        <v/>
      </c>
    </row>
    <row r="57" spans="1:35" x14ac:dyDescent="0.2">
      <c r="A57" s="6" t="str">
        <f>IF([1]source_data!G59="","",IF(AND([1]source_data!C59&lt;&gt;"",[1]tailored_settings!$B$15="Publish"),CONCATENATE([1]tailored_settings!$B$2&amp;[1]source_data!C59),IF(AND([1]source_data!C59&lt;&gt;"",[1]tailored_settings!$B$15="Do not publish"),CONCATENATE([1]tailored_settings!$B$2&amp;TEXT(ROW(A57)-1,"0000")&amp;"_"&amp;TEXT(F57,"yyyy-mm")),CONCATENATE([1]tailored_settings!$B$2&amp;TEXT(ROW(A57)-1,"0000")&amp;"_"&amp;TEXT(F57,"yyyy-mm")))))</f>
        <v>360G-Longleigh-0056_2023-08</v>
      </c>
      <c r="B57" s="6" t="str">
        <f>IF([1]source_data!G59="","",IF([1]source_data!E59&lt;&gt;"",[1]source_data!E59,CONCATENATE("Grant to "&amp;G57)))</f>
        <v>Grant to Individual Recipient</v>
      </c>
      <c r="C57" s="6" t="str">
        <f>IF([1]source_data!G59="","",IF([1]source_data!F59="","",[1]source_data!F59))</f>
        <v>Providing financial aid during a time of crisis</v>
      </c>
      <c r="D57" s="7">
        <f>IF([1]source_data!G59="","",IF([1]source_data!G59="","",[1]source_data!G59))</f>
        <v>300</v>
      </c>
      <c r="E57" s="6" t="str">
        <f>IF([1]source_data!G59="","",[1]tailored_settings!$B$3)</f>
        <v>GBP</v>
      </c>
      <c r="F57" s="8">
        <f>IF([1]source_data!G59="","",IF([1]source_data!H59="","",[1]source_data!H59))</f>
        <v>45147</v>
      </c>
      <c r="G57" s="6" t="str">
        <f>IF([1]source_data!G59="","",[1]tailored_settings!$B$5)</f>
        <v>Individual Recipient</v>
      </c>
      <c r="H57" s="6" t="str">
        <f>IF([1]source_data!G59="","",IF(AND([1]source_data!A59&lt;&gt;"",[1]tailored_settings!$B$16="Publish"),CONCATENATE([1]tailored_settings!$B$2&amp;[1]source_data!A59),IF(AND([1]source_data!A59&lt;&gt;"",[1]tailored_settings!$B$16="Do not publish"),CONCATENATE([1]tailored_settings!$B$4&amp;TEXT(ROW(A57)-1,"0000")&amp;"_"&amp;TEXT(F57,"yyyy-mm")),CONCATENATE([1]tailored_settings!$B$4&amp;TEXT(ROW(A57)-1,"0000")&amp;"_"&amp;TEXT(F57,"yyyy-mm")))))</f>
        <v>360G-Longleigh-IND-0056_2023-08</v>
      </c>
      <c r="I57" s="6" t="str">
        <f>IF([1]source_data!G59="","",[1]tailored_settings!$B$7)</f>
        <v>Longleigh Foundation</v>
      </c>
      <c r="J57" s="6" t="str">
        <f>IF([1]source_data!G59="","",[1]tailored_settings!$B$6)</f>
        <v>GB-CHC-1169016</v>
      </c>
      <c r="K57" s="6" t="str">
        <f>IF([1]source_data!G59="","",IF([1]source_data!I59="","",VLOOKUP([1]source_data!I59,[1]codelist_mapping!A:C,3,FALSE)))</f>
        <v>GTIR060</v>
      </c>
      <c r="L57" s="6" t="str">
        <f>IF([1]source_data!G59="","",IF([1]source_data!J59="","",VLOOKUP([1]source_data!J59,[1]codelist_mapping!A:C,3,FALSE)))</f>
        <v/>
      </c>
      <c r="M57" s="6" t="str">
        <f>IF([1]source_data!G59="","",IF([1]source_data!K59="","",IF([1]source_data!M59&lt;&gt;"",CONCATENATE(VLOOKUP([1]source_data!K59,[1]codelist_mapping!F:H,3,FALSE)&amp;";"&amp;VLOOKUP([1]source_data!L59,[1]codelist_mapping!F:H,3,FALSE)&amp;";"&amp;VLOOKUP([1]source_data!M59,[1]codelist_mapping!F:H,3,FALSE)),IF([1]source_data!L59&lt;&gt;"",CONCATENATE(VLOOKUP([1]source_data!K59,[1]codelist_mapping!F:H,3,FALSE)&amp;";"&amp;VLOOKUP([1]source_data!L59,[1]codelist_mapping!F:H,3,FALSE)),IF([1]source_data!K59&lt;&gt;"",CONCATENATE(VLOOKUP([1]source_data!K59,[1]codelist_mapping!F:H,3,FALSE)))))))</f>
        <v>GTIP070</v>
      </c>
      <c r="N57" s="9" t="str">
        <f>IF([1]source_data!G59="","",IF([1]source_data!D59="","",VLOOKUP([1]source_data!D59,[1]geo_data!A:I,9,FALSE)))</f>
        <v>Kempston Central &amp; East</v>
      </c>
      <c r="O57" s="9" t="str">
        <f>IF([1]source_data!G59="","",IF([1]source_data!D59="","",VLOOKUP([1]source_data!D59,[1]geo_data!A:I,8,FALSE)))</f>
        <v>E05014504</v>
      </c>
      <c r="P57" s="9" t="str">
        <f>IF([1]source_data!G59="","",IF(LEFT(O57,3)="E05","WD",IF(LEFT(O57,3)="S13","WD",IF(LEFT(O57,3)="W05","WD",IF(LEFT(O57,3)="W06","UA",IF(LEFT(O57,3)="S12","CA",IF(LEFT(O57,3)="E06","UA",IF(LEFT(O57,3)="E07","NMD",IF(LEFT(O57,3)="E08","MD",IF(LEFT(O57,3)="E09","LONB"))))))))))</f>
        <v>WD</v>
      </c>
      <c r="Q57" s="9" t="str">
        <f>IF([1]source_data!G59="","",IF([1]source_data!D59="","",VLOOKUP([1]source_data!D59,[1]geo_data!A:I,7,FALSE)))</f>
        <v>Bedford</v>
      </c>
      <c r="R57" s="9" t="str">
        <f>IF([1]source_data!G59="","",IF([1]source_data!D59="","",VLOOKUP([1]source_data!D59,[1]geo_data!A:I,6,FALSE)))</f>
        <v>E06000055</v>
      </c>
      <c r="S57" s="9" t="str">
        <f>IF([1]source_data!G59="","",IF(LEFT(R57,3)="E05","WD",IF(LEFT(R57,3)="S13","WD",IF(LEFT(R57,3)="W05","WD",IF(LEFT(R57,3)="W06","UA",IF(LEFT(R57,3)="S12","CA",IF(LEFT(R57,3)="E06","UA",IF(LEFT(R57,3)="E07","NMD",IF(LEFT(R57,3)="E08","MD",IF(LEFT(R57,3)="E09","LONB"))))))))))</f>
        <v>UA</v>
      </c>
      <c r="T57" s="6" t="str">
        <f>IF([1]source_data!G59="","",IF([1]source_data!N59="","",[1]source_data!N59))</f>
        <v>Crisis Grant</v>
      </c>
      <c r="U57" s="10">
        <f>IF([1]source_data!G59="","",[1]tailored_settings!$B$8)</f>
        <v>45614</v>
      </c>
      <c r="V57" s="6" t="str">
        <f>IF([1]source_data!G59="","",[1]tailored_settings!$B$9)</f>
        <v>http://www.longleigh.org/</v>
      </c>
      <c r="W57" s="8">
        <f>IF([1]source_data!G59="","",IF([1]source_data!O59="","",[1]source_data!O59))</f>
        <v>45147</v>
      </c>
      <c r="X57" s="8">
        <f>IF([1]source_data!G59="","",IF([1]source_data!P59="","",[1]source_data!P59))</f>
        <v>45287</v>
      </c>
      <c r="Y57" s="6" t="str">
        <f>IF([1]source_data!G59="","",IF([1]source_data!Q59="","",[1]source_data!Q59))</f>
        <v/>
      </c>
      <c r="Z57" s="11" t="str">
        <f>IF([1]source_data!G59="","",IF([1]source_data!I59="","",[1]tailored_settings!$B$10))</f>
        <v>Primary grant reason</v>
      </c>
      <c r="AA57" s="11" t="str">
        <f>IF([1]source_data!G59="","",IF([1]source_data!I59="","",[1]source_data!I59))</f>
        <v>4. Customer/family fleeing from a violent or abusive relationship</v>
      </c>
      <c r="AB57" s="11" t="str">
        <f>IF([1]source_data!G59="","",IF([1]source_data!J59="","",[1]tailored_settings!$B$11))</f>
        <v/>
      </c>
      <c r="AC57" s="11" t="str">
        <f>IF([1]source_data!G59="","",IF([1]source_data!J59="","",[1]source_data!J59))</f>
        <v/>
      </c>
      <c r="AD57" s="11" t="str">
        <f>IF([1]source_data!G59="","",IF([1]source_data!K59="","",[1]tailored_settings!$B$12))</f>
        <v>Grant purpose</v>
      </c>
      <c r="AE57" s="11" t="str">
        <f>IF([1]source_data!G59="","",IF([1]source_data!K59="","",[1]source_data!K59))</f>
        <v>Food Vouchers</v>
      </c>
      <c r="AF57" s="11" t="str">
        <f>IF([1]source_data!G59="","",IF([1]source_data!L59="","",[1]tailored_settings!$B$13))</f>
        <v/>
      </c>
      <c r="AG57" s="11" t="str">
        <f>IF([1]source_data!G59="","",IF([1]source_data!L59="","",[1]source_data!L59))</f>
        <v/>
      </c>
      <c r="AH57" s="11" t="str">
        <f>IF([1]source_data!G59="","",IF([1]source_data!M59="","",[1]tailored_settings!$B$14))</f>
        <v/>
      </c>
      <c r="AI57" s="11" t="str">
        <f>IF([1]source_data!G59="","",IF([1]source_data!M59="","",[1]source_data!M59))</f>
        <v/>
      </c>
    </row>
    <row r="58" spans="1:35" x14ac:dyDescent="0.2">
      <c r="A58" s="6" t="str">
        <f>IF([1]source_data!G60="","",IF(AND([1]source_data!C60&lt;&gt;"",[1]tailored_settings!$B$15="Publish"),CONCATENATE([1]tailored_settings!$B$2&amp;[1]source_data!C60),IF(AND([1]source_data!C60&lt;&gt;"",[1]tailored_settings!$B$15="Do not publish"),CONCATENATE([1]tailored_settings!$B$2&amp;TEXT(ROW(A58)-1,"0000")&amp;"_"&amp;TEXT(F58,"yyyy-mm")),CONCATENATE([1]tailored_settings!$B$2&amp;TEXT(ROW(A58)-1,"0000")&amp;"_"&amp;TEXT(F58,"yyyy-mm")))))</f>
        <v>360G-Longleigh-0057_2023-08</v>
      </c>
      <c r="B58" s="6" t="str">
        <f>IF([1]source_data!G60="","",IF([1]source_data!E60&lt;&gt;"",[1]source_data!E60,CONCATENATE("Grant to "&amp;G58)))</f>
        <v>Grant to Individual Recipient</v>
      </c>
      <c r="C58" s="6" t="str">
        <f>IF([1]source_data!G60="","",IF([1]source_data!F60="","",[1]source_data!F60))</f>
        <v xml:space="preserve">Providing new flooring </v>
      </c>
      <c r="D58" s="7">
        <f>IF([1]source_data!G60="","",IF([1]source_data!G60="","",[1]source_data!G60))</f>
        <v>500</v>
      </c>
      <c r="E58" s="6" t="str">
        <f>IF([1]source_data!G60="","",[1]tailored_settings!$B$3)</f>
        <v>GBP</v>
      </c>
      <c r="F58" s="8">
        <f>IF([1]source_data!G60="","",IF([1]source_data!H60="","",[1]source_data!H60))</f>
        <v>45148</v>
      </c>
      <c r="G58" s="6" t="str">
        <f>IF([1]source_data!G60="","",[1]tailored_settings!$B$5)</f>
        <v>Individual Recipient</v>
      </c>
      <c r="H58" s="6" t="str">
        <f>IF([1]source_data!G60="","",IF(AND([1]source_data!A60&lt;&gt;"",[1]tailored_settings!$B$16="Publish"),CONCATENATE([1]tailored_settings!$B$2&amp;[1]source_data!A60),IF(AND([1]source_data!A60&lt;&gt;"",[1]tailored_settings!$B$16="Do not publish"),CONCATENATE([1]tailored_settings!$B$4&amp;TEXT(ROW(A58)-1,"0000")&amp;"_"&amp;TEXT(F58,"yyyy-mm")),CONCATENATE([1]tailored_settings!$B$4&amp;TEXT(ROW(A58)-1,"0000")&amp;"_"&amp;TEXT(F58,"yyyy-mm")))))</f>
        <v>360G-Longleigh-IND-0057_2023-08</v>
      </c>
      <c r="I58" s="6" t="str">
        <f>IF([1]source_data!G60="","",[1]tailored_settings!$B$7)</f>
        <v>Longleigh Foundation</v>
      </c>
      <c r="J58" s="6" t="str">
        <f>IF([1]source_data!G60="","",[1]tailored_settings!$B$6)</f>
        <v>GB-CHC-1169016</v>
      </c>
      <c r="K58" s="6" t="str">
        <f>IF([1]source_data!G60="","",IF([1]source_data!I60="","",VLOOKUP([1]source_data!I60,[1]codelist_mapping!A:C,3,FALSE)))</f>
        <v>GTIR030</v>
      </c>
      <c r="L58" s="6" t="str">
        <f>IF([1]source_data!G60="","",IF([1]source_data!J60="","",VLOOKUP([1]source_data!J60,[1]codelist_mapping!A:C,3,FALSE)))</f>
        <v/>
      </c>
      <c r="M58" s="6" t="str">
        <f>IF([1]source_data!G60="","",IF([1]source_data!K60="","",IF([1]source_data!M60&lt;&gt;"",CONCATENATE(VLOOKUP([1]source_data!K60,[1]codelist_mapping!F:H,3,FALSE)&amp;";"&amp;VLOOKUP([1]source_data!L60,[1]codelist_mapping!F:H,3,FALSE)&amp;";"&amp;VLOOKUP([1]source_data!M60,[1]codelist_mapping!F:H,3,FALSE)),IF([1]source_data!L60&lt;&gt;"",CONCATENATE(VLOOKUP([1]source_data!K60,[1]codelist_mapping!F:H,3,FALSE)&amp;";"&amp;VLOOKUP([1]source_data!L60,[1]codelist_mapping!F:H,3,FALSE)),IF([1]source_data!K60&lt;&gt;"",CONCATENATE(VLOOKUP([1]source_data!K60,[1]codelist_mapping!F:H,3,FALSE)))))))</f>
        <v>GTIP030</v>
      </c>
      <c r="N58" s="9" t="str">
        <f>IF([1]source_data!G60="","",IF([1]source_data!D60="","",VLOOKUP([1]source_data!D60,[1]geo_data!A:I,9,FALSE)))</f>
        <v>Putnoe</v>
      </c>
      <c r="O58" s="9" t="str">
        <f>IF([1]source_data!G60="","",IF([1]source_data!D60="","",VLOOKUP([1]source_data!D60,[1]geo_data!A:I,8,FALSE)))</f>
        <v>E05014509</v>
      </c>
      <c r="P58" s="9" t="str">
        <f>IF([1]source_data!G60="","",IF(LEFT(O58,3)="E05","WD",IF(LEFT(O58,3)="S13","WD",IF(LEFT(O58,3)="W05","WD",IF(LEFT(O58,3)="W06","UA",IF(LEFT(O58,3)="S12","CA",IF(LEFT(O58,3)="E06","UA",IF(LEFT(O58,3)="E07","NMD",IF(LEFT(O58,3)="E08","MD",IF(LEFT(O58,3)="E09","LONB"))))))))))</f>
        <v>WD</v>
      </c>
      <c r="Q58" s="9" t="str">
        <f>IF([1]source_data!G60="","",IF([1]source_data!D60="","",VLOOKUP([1]source_data!D60,[1]geo_data!A:I,7,FALSE)))</f>
        <v>Bedford</v>
      </c>
      <c r="R58" s="9" t="str">
        <f>IF([1]source_data!G60="","",IF([1]source_data!D60="","",VLOOKUP([1]source_data!D60,[1]geo_data!A:I,6,FALSE)))</f>
        <v>E06000055</v>
      </c>
      <c r="S58" s="9" t="str">
        <f>IF([1]source_data!G60="","",IF(LEFT(R58,3)="E05","WD",IF(LEFT(R58,3)="S13","WD",IF(LEFT(R58,3)="W05","WD",IF(LEFT(R58,3)="W06","UA",IF(LEFT(R58,3)="S12","CA",IF(LEFT(R58,3)="E06","UA",IF(LEFT(R58,3)="E07","NMD",IF(LEFT(R58,3)="E08","MD",IF(LEFT(R58,3)="E09","LONB"))))))))))</f>
        <v>UA</v>
      </c>
      <c r="T58" s="6" t="str">
        <f>IF([1]source_data!G60="","",IF([1]source_data!N60="","",[1]source_data!N60))</f>
        <v>Flooring Grant</v>
      </c>
      <c r="U58" s="10">
        <f>IF([1]source_data!G60="","",[1]tailored_settings!$B$8)</f>
        <v>45614</v>
      </c>
      <c r="V58" s="6" t="str">
        <f>IF([1]source_data!G60="","",[1]tailored_settings!$B$9)</f>
        <v>http://www.longleigh.org/</v>
      </c>
      <c r="W58" s="8">
        <f>IF([1]source_data!G60="","",IF([1]source_data!O60="","",[1]source_data!O60))</f>
        <v>45148</v>
      </c>
      <c r="X58" s="8">
        <f>IF([1]source_data!G60="","",IF([1]source_data!P60="","",[1]source_data!P60))</f>
        <v>45195</v>
      </c>
      <c r="Y58" s="6" t="str">
        <f>IF([1]source_data!G60="","",IF([1]source_data!Q60="","",[1]source_data!Q60))</f>
        <v/>
      </c>
      <c r="Z58" s="11" t="str">
        <f>IF([1]source_data!G60="","",IF([1]source_data!I60="","",[1]tailored_settings!$B$10))</f>
        <v>Primary grant reason</v>
      </c>
      <c r="AA58" s="11" t="str">
        <f>IF([1]source_data!G60="","",IF([1]source_data!I60="","",[1]source_data!I60))</f>
        <v>1. Customer (or family member residing with them) with a diagnosed condition or disability (physical and/or sensory and/or behavioural)</v>
      </c>
      <c r="AB58" s="11" t="str">
        <f>IF([1]source_data!G60="","",IF([1]source_data!J60="","",[1]tailored_settings!$B$11))</f>
        <v/>
      </c>
      <c r="AC58" s="11" t="str">
        <f>IF([1]source_data!G60="","",IF([1]source_data!J60="","",[1]source_data!J60))</f>
        <v/>
      </c>
      <c r="AD58" s="11" t="str">
        <f>IF([1]source_data!G60="","",IF([1]source_data!K60="","",[1]tailored_settings!$B$12))</f>
        <v>Grant purpose</v>
      </c>
      <c r="AE58" s="11" t="str">
        <f>IF([1]source_data!G60="","",IF([1]source_data!K60="","",[1]source_data!K60))</f>
        <v>Flooring</v>
      </c>
      <c r="AF58" s="11" t="str">
        <f>IF([1]source_data!G60="","",IF([1]source_data!L60="","",[1]tailored_settings!$B$13))</f>
        <v/>
      </c>
      <c r="AG58" s="11" t="str">
        <f>IF([1]source_data!G60="","",IF([1]source_data!L60="","",[1]source_data!L60))</f>
        <v/>
      </c>
      <c r="AH58" s="11" t="str">
        <f>IF([1]source_data!G60="","",IF([1]source_data!M60="","",[1]tailored_settings!$B$14))</f>
        <v/>
      </c>
      <c r="AI58" s="11" t="str">
        <f>IF([1]source_data!G60="","",IF([1]source_data!M60="","",[1]source_data!M60))</f>
        <v/>
      </c>
    </row>
    <row r="59" spans="1:35" x14ac:dyDescent="0.2">
      <c r="A59" s="6" t="str">
        <f>IF([1]source_data!G61="","",IF(AND([1]source_data!C61&lt;&gt;"",[1]tailored_settings!$B$15="Publish"),CONCATENATE([1]tailored_settings!$B$2&amp;[1]source_data!C61),IF(AND([1]source_data!C61&lt;&gt;"",[1]tailored_settings!$B$15="Do not publish"),CONCATENATE([1]tailored_settings!$B$2&amp;TEXT(ROW(A59)-1,"0000")&amp;"_"&amp;TEXT(F59,"yyyy-mm")),CONCATENATE([1]tailored_settings!$B$2&amp;TEXT(ROW(A59)-1,"0000")&amp;"_"&amp;TEXT(F59,"yyyy-mm")))))</f>
        <v>360G-Longleigh-0058_2023-08</v>
      </c>
      <c r="B59" s="6" t="str">
        <f>IF([1]source_data!G61="","",IF([1]source_data!E61&lt;&gt;"",[1]source_data!E61,CONCATENATE("Grant to "&amp;G59)))</f>
        <v>Grant to Individual Recipient</v>
      </c>
      <c r="C59" s="6" t="str">
        <f>IF([1]source_data!G61="","",IF([1]source_data!F61="","",[1]source_data!F61))</f>
        <v>Helping to alleviate financial hardship</v>
      </c>
      <c r="D59" s="7">
        <f>IF([1]source_data!G61="","",IF([1]source_data!G61="","",[1]source_data!G61))</f>
        <v>990</v>
      </c>
      <c r="E59" s="6" t="str">
        <f>IF([1]source_data!G61="","",[1]tailored_settings!$B$3)</f>
        <v>GBP</v>
      </c>
      <c r="F59" s="8">
        <f>IF([1]source_data!G61="","",IF([1]source_data!H61="","",[1]source_data!H61))</f>
        <v>45153</v>
      </c>
      <c r="G59" s="6" t="str">
        <f>IF([1]source_data!G61="","",[1]tailored_settings!$B$5)</f>
        <v>Individual Recipient</v>
      </c>
      <c r="H59" s="6" t="str">
        <f>IF([1]source_data!G61="","",IF(AND([1]source_data!A61&lt;&gt;"",[1]tailored_settings!$B$16="Publish"),CONCATENATE([1]tailored_settings!$B$2&amp;[1]source_data!A61),IF(AND([1]source_data!A61&lt;&gt;"",[1]tailored_settings!$B$16="Do not publish"),CONCATENATE([1]tailored_settings!$B$4&amp;TEXT(ROW(A59)-1,"0000")&amp;"_"&amp;TEXT(F59,"yyyy-mm")),CONCATENATE([1]tailored_settings!$B$4&amp;TEXT(ROW(A59)-1,"0000")&amp;"_"&amp;TEXT(F59,"yyyy-mm")))))</f>
        <v>360G-Longleigh-IND-0058_2023-08</v>
      </c>
      <c r="I59" s="6" t="str">
        <f>IF([1]source_data!G61="","",[1]tailored_settings!$B$7)</f>
        <v>Longleigh Foundation</v>
      </c>
      <c r="J59" s="6" t="str">
        <f>IF([1]source_data!G61="","",[1]tailored_settings!$B$6)</f>
        <v>GB-CHC-1169016</v>
      </c>
      <c r="K59" s="6" t="str">
        <f>IF([1]source_data!G61="","",IF([1]source_data!I61="","",VLOOKUP([1]source_data!I61,[1]codelist_mapping!A:C,3,FALSE)))</f>
        <v>GTIR060</v>
      </c>
      <c r="L59" s="6" t="str">
        <f>IF([1]source_data!G61="","",IF([1]source_data!J61="","",VLOOKUP([1]source_data!J61,[1]codelist_mapping!A:C,3,FALSE)))</f>
        <v/>
      </c>
      <c r="M59" s="6" t="str">
        <f>IF([1]source_data!G61="","",IF([1]source_data!K61="","",IF([1]source_data!M61&lt;&gt;"",CONCATENATE(VLOOKUP([1]source_data!K61,[1]codelist_mapping!F:H,3,FALSE)&amp;";"&amp;VLOOKUP([1]source_data!L61,[1]codelist_mapping!F:H,3,FALSE)&amp;";"&amp;VLOOKUP([1]source_data!M61,[1]codelist_mapping!F:H,3,FALSE)),IF([1]source_data!L61&lt;&gt;"",CONCATENATE(VLOOKUP([1]source_data!K61,[1]codelist_mapping!F:H,3,FALSE)&amp;";"&amp;VLOOKUP([1]source_data!L61,[1]codelist_mapping!F:H,3,FALSE)),IF([1]source_data!K61&lt;&gt;"",CONCATENATE(VLOOKUP([1]source_data!K61,[1]codelist_mapping!F:H,3,FALSE)))))))</f>
        <v>GTIP070;GTIP100</v>
      </c>
      <c r="N59" s="9" t="str">
        <f>IF([1]source_data!G61="","",IF([1]source_data!D61="","",VLOOKUP([1]source_data!D61,[1]geo_data!A:I,9,FALSE)))</f>
        <v>West Hill &amp; North Laine</v>
      </c>
      <c r="O59" s="9" t="str">
        <f>IF([1]source_data!G61="","",IF([1]source_data!D61="","",VLOOKUP([1]source_data!D61,[1]geo_data!A:I,8,FALSE)))</f>
        <v>E05015415</v>
      </c>
      <c r="P59" s="9" t="str">
        <f>IF([1]source_data!G61="","",IF(LEFT(O59,3)="E05","WD",IF(LEFT(O59,3)="S13","WD",IF(LEFT(O59,3)="W05","WD",IF(LEFT(O59,3)="W06","UA",IF(LEFT(O59,3)="S12","CA",IF(LEFT(O59,3)="E06","UA",IF(LEFT(O59,3)="E07","NMD",IF(LEFT(O59,3)="E08","MD",IF(LEFT(O59,3)="E09","LONB"))))))))))</f>
        <v>WD</v>
      </c>
      <c r="Q59" s="9" t="str">
        <f>IF([1]source_data!G61="","",IF([1]source_data!D61="","",VLOOKUP([1]source_data!D61,[1]geo_data!A:I,7,FALSE)))</f>
        <v>Brighton and Hove</v>
      </c>
      <c r="R59" s="9" t="str">
        <f>IF([1]source_data!G61="","",IF([1]source_data!D61="","",VLOOKUP([1]source_data!D61,[1]geo_data!A:I,6,FALSE)))</f>
        <v>E06000043</v>
      </c>
      <c r="S59" s="9" t="str">
        <f>IF([1]source_data!G61="","",IF(LEFT(R59,3)="E05","WD",IF(LEFT(R59,3)="S13","WD",IF(LEFT(R59,3)="W05","WD",IF(LEFT(R59,3)="W06","UA",IF(LEFT(R59,3)="S12","CA",IF(LEFT(R59,3)="E06","UA",IF(LEFT(R59,3)="E07","NMD",IF(LEFT(R59,3)="E08","MD",IF(LEFT(R59,3)="E09","LONB"))))))))))</f>
        <v>UA</v>
      </c>
      <c r="T59" s="6" t="str">
        <f>IF([1]source_data!G61="","",IF([1]source_data!N61="","",[1]source_data!N61))</f>
        <v>Hardship Grant</v>
      </c>
      <c r="U59" s="10">
        <f>IF([1]source_data!G61="","",[1]tailored_settings!$B$8)</f>
        <v>45614</v>
      </c>
      <c r="V59" s="6" t="str">
        <f>IF([1]source_data!G61="","",[1]tailored_settings!$B$9)</f>
        <v>http://www.longleigh.org/</v>
      </c>
      <c r="W59" s="8">
        <f>IF([1]source_data!G61="","",IF([1]source_data!O61="","",[1]source_data!O61))</f>
        <v>45153</v>
      </c>
      <c r="X59" s="8">
        <f>IF([1]source_data!G61="","",IF([1]source_data!P61="","",[1]source_data!P61))</f>
        <v>45198</v>
      </c>
      <c r="Y59" s="6" t="str">
        <f>IF([1]source_data!G61="","",IF([1]source_data!Q61="","",[1]source_data!Q61))</f>
        <v/>
      </c>
      <c r="Z59" s="11" t="str">
        <f>IF([1]source_data!G61="","",IF([1]source_data!I61="","",[1]tailored_settings!$B$10))</f>
        <v>Primary grant reason</v>
      </c>
      <c r="AA59" s="11" t="str">
        <f>IF([1]source_data!G61="","",IF([1]source_data!I61="","",[1]source_data!I61))</f>
        <v>4. Customer/family fleeing from a violent or abusive relationship</v>
      </c>
      <c r="AB59" s="11" t="str">
        <f>IF([1]source_data!G61="","",IF([1]source_data!J61="","",[1]tailored_settings!$B$11))</f>
        <v/>
      </c>
      <c r="AC59" s="11" t="str">
        <f>IF([1]source_data!G61="","",IF([1]source_data!J61="","",[1]source_data!J61))</f>
        <v/>
      </c>
      <c r="AD59" s="11" t="str">
        <f>IF([1]source_data!G61="","",IF([1]source_data!K61="","",[1]tailored_settings!$B$12))</f>
        <v>Grant purpose</v>
      </c>
      <c r="AE59" s="11" t="str">
        <f>IF([1]source_data!G61="","",IF([1]source_data!K61="","",[1]source_data!K61))</f>
        <v>Food Vouchers</v>
      </c>
      <c r="AF59" s="11" t="str">
        <f>IF([1]source_data!G61="","",IF([1]source_data!L61="","",[1]tailored_settings!$B$13))</f>
        <v>Grant purpose</v>
      </c>
      <c r="AG59" s="11" t="str">
        <f>IF([1]source_data!G61="","",IF([1]source_data!L61="","",[1]source_data!L61))</f>
        <v>Travel costs</v>
      </c>
      <c r="AH59" s="11" t="str">
        <f>IF([1]source_data!G61="","",IF([1]source_data!M61="","",[1]tailored_settings!$B$14))</f>
        <v/>
      </c>
      <c r="AI59" s="11" t="str">
        <f>IF([1]source_data!G61="","",IF([1]source_data!M61="","",[1]source_data!M61))</f>
        <v/>
      </c>
    </row>
    <row r="60" spans="1:35" x14ac:dyDescent="0.2">
      <c r="A60" s="6" t="str">
        <f>IF([1]source_data!G62="","",IF(AND([1]source_data!C62&lt;&gt;"",[1]tailored_settings!$B$15="Publish"),CONCATENATE([1]tailored_settings!$B$2&amp;[1]source_data!C62),IF(AND([1]source_data!C62&lt;&gt;"",[1]tailored_settings!$B$15="Do not publish"),CONCATENATE([1]tailored_settings!$B$2&amp;TEXT(ROW(A60)-1,"0000")&amp;"_"&amp;TEXT(F60,"yyyy-mm")),CONCATENATE([1]tailored_settings!$B$2&amp;TEXT(ROW(A60)-1,"0000")&amp;"_"&amp;TEXT(F60,"yyyy-mm")))))</f>
        <v>360G-Longleigh-0059_2023-08</v>
      </c>
      <c r="B60" s="6" t="str">
        <f>IF([1]source_data!G62="","",IF([1]source_data!E62&lt;&gt;"",[1]source_data!E62,CONCATENATE("Grant to "&amp;G60)))</f>
        <v>Grant to Individual Recipient</v>
      </c>
      <c r="C60" s="6" t="str">
        <f>IF([1]source_data!G62="","",IF([1]source_data!F62="","",[1]source_data!F62))</f>
        <v>Providing financial aid during a time of crisis</v>
      </c>
      <c r="D60" s="7">
        <f>IF([1]source_data!G62="","",IF([1]source_data!G62="","",[1]source_data!G62))</f>
        <v>482.22</v>
      </c>
      <c r="E60" s="6" t="str">
        <f>IF([1]source_data!G62="","",[1]tailored_settings!$B$3)</f>
        <v>GBP</v>
      </c>
      <c r="F60" s="8">
        <f>IF([1]source_data!G62="","",IF([1]source_data!H62="","",[1]source_data!H62))</f>
        <v>45148</v>
      </c>
      <c r="G60" s="6" t="str">
        <f>IF([1]source_data!G62="","",[1]tailored_settings!$B$5)</f>
        <v>Individual Recipient</v>
      </c>
      <c r="H60" s="6" t="str">
        <f>IF([1]source_data!G62="","",IF(AND([1]source_data!A62&lt;&gt;"",[1]tailored_settings!$B$16="Publish"),CONCATENATE([1]tailored_settings!$B$2&amp;[1]source_data!A62),IF(AND([1]source_data!A62&lt;&gt;"",[1]tailored_settings!$B$16="Do not publish"),CONCATENATE([1]tailored_settings!$B$4&amp;TEXT(ROW(A60)-1,"0000")&amp;"_"&amp;TEXT(F60,"yyyy-mm")),CONCATENATE([1]tailored_settings!$B$4&amp;TEXT(ROW(A60)-1,"0000")&amp;"_"&amp;TEXT(F60,"yyyy-mm")))))</f>
        <v>360G-Longleigh-IND-0059_2023-08</v>
      </c>
      <c r="I60" s="6" t="str">
        <f>IF([1]source_data!G62="","",[1]tailored_settings!$B$7)</f>
        <v>Longleigh Foundation</v>
      </c>
      <c r="J60" s="6" t="str">
        <f>IF([1]source_data!G62="","",[1]tailored_settings!$B$6)</f>
        <v>GB-CHC-1169016</v>
      </c>
      <c r="K60" s="6" t="str">
        <f>IF([1]source_data!G62="","",IF([1]source_data!I62="","",VLOOKUP([1]source_data!I62,[1]codelist_mapping!A:C,3,FALSE)))</f>
        <v>GTIR060</v>
      </c>
      <c r="L60" s="6" t="str">
        <f>IF([1]source_data!G62="","",IF([1]source_data!J62="","",VLOOKUP([1]source_data!J62,[1]codelist_mapping!A:C,3,FALSE)))</f>
        <v/>
      </c>
      <c r="M60" s="6" t="str">
        <f>IF([1]source_data!G62="","",IF([1]source_data!K62="","",IF([1]source_data!M62&lt;&gt;"",CONCATENATE(VLOOKUP([1]source_data!K62,[1]codelist_mapping!F:H,3,FALSE)&amp;";"&amp;VLOOKUP([1]source_data!L62,[1]codelist_mapping!F:H,3,FALSE)&amp;";"&amp;VLOOKUP([1]source_data!M62,[1]codelist_mapping!F:H,3,FALSE)),IF([1]source_data!L62&lt;&gt;"",CONCATENATE(VLOOKUP([1]source_data!K62,[1]codelist_mapping!F:H,3,FALSE)&amp;";"&amp;VLOOKUP([1]source_data!L62,[1]codelist_mapping!F:H,3,FALSE)),IF([1]source_data!K62&lt;&gt;"",CONCATENATE(VLOOKUP([1]source_data!K62,[1]codelist_mapping!F:H,3,FALSE)))))))</f>
        <v>GTIP070;GTIP080;GTIP100</v>
      </c>
      <c r="N60" s="9" t="str">
        <f>IF([1]source_data!G62="","",IF([1]source_data!D62="","",VLOOKUP([1]source_data!D62,[1]geo_data!A:I,9,FALSE)))</f>
        <v>West Hill &amp; North Laine</v>
      </c>
      <c r="O60" s="9" t="str">
        <f>IF([1]source_data!G62="","",IF([1]source_data!D62="","",VLOOKUP([1]source_data!D62,[1]geo_data!A:I,8,FALSE)))</f>
        <v>E05015415</v>
      </c>
      <c r="P60" s="9" t="str">
        <f>IF([1]source_data!G62="","",IF(LEFT(O60,3)="E05","WD",IF(LEFT(O60,3)="S13","WD",IF(LEFT(O60,3)="W05","WD",IF(LEFT(O60,3)="W06","UA",IF(LEFT(O60,3)="S12","CA",IF(LEFT(O60,3)="E06","UA",IF(LEFT(O60,3)="E07","NMD",IF(LEFT(O60,3)="E08","MD",IF(LEFT(O60,3)="E09","LONB"))))))))))</f>
        <v>WD</v>
      </c>
      <c r="Q60" s="9" t="str">
        <f>IF([1]source_data!G62="","",IF([1]source_data!D62="","",VLOOKUP([1]source_data!D62,[1]geo_data!A:I,7,FALSE)))</f>
        <v>Brighton and Hove</v>
      </c>
      <c r="R60" s="9" t="str">
        <f>IF([1]source_data!G62="","",IF([1]source_data!D62="","",VLOOKUP([1]source_data!D62,[1]geo_data!A:I,6,FALSE)))</f>
        <v>E06000043</v>
      </c>
      <c r="S60" s="9" t="str">
        <f>IF([1]source_data!G62="","",IF(LEFT(R60,3)="E05","WD",IF(LEFT(R60,3)="S13","WD",IF(LEFT(R60,3)="W05","WD",IF(LEFT(R60,3)="W06","UA",IF(LEFT(R60,3)="S12","CA",IF(LEFT(R60,3)="E06","UA",IF(LEFT(R60,3)="E07","NMD",IF(LEFT(R60,3)="E08","MD",IF(LEFT(R60,3)="E09","LONB"))))))))))</f>
        <v>UA</v>
      </c>
      <c r="T60" s="6" t="str">
        <f>IF([1]source_data!G62="","",IF([1]source_data!N62="","",[1]source_data!N62))</f>
        <v>Crisis Grant</v>
      </c>
      <c r="U60" s="10">
        <f>IF([1]source_data!G62="","",[1]tailored_settings!$B$8)</f>
        <v>45614</v>
      </c>
      <c r="V60" s="6" t="str">
        <f>IF([1]source_data!G62="","",[1]tailored_settings!$B$9)</f>
        <v>http://www.longleigh.org/</v>
      </c>
      <c r="W60" s="8">
        <f>IF([1]source_data!G62="","",IF([1]source_data!O62="","",[1]source_data!O62))</f>
        <v>45148</v>
      </c>
      <c r="X60" s="8">
        <f>IF([1]source_data!G62="","",IF([1]source_data!P62="","",[1]source_data!P62))</f>
        <v>45158</v>
      </c>
      <c r="Y60" s="6" t="str">
        <f>IF([1]source_data!G62="","",IF([1]source_data!Q62="","",[1]source_data!Q62))</f>
        <v/>
      </c>
      <c r="Z60" s="11" t="str">
        <f>IF([1]source_data!G62="","",IF([1]source_data!I62="","",[1]tailored_settings!$B$10))</f>
        <v>Primary grant reason</v>
      </c>
      <c r="AA60" s="11" t="str">
        <f>IF([1]source_data!G62="","",IF([1]source_data!I62="","",[1]source_data!I62))</f>
        <v>4. Customer/family fleeing from a violent or abusive relationship</v>
      </c>
      <c r="AB60" s="11" t="str">
        <f>IF([1]source_data!G62="","",IF([1]source_data!J62="","",[1]tailored_settings!$B$11))</f>
        <v/>
      </c>
      <c r="AC60" s="11" t="str">
        <f>IF([1]source_data!G62="","",IF([1]source_data!J62="","",[1]source_data!J62))</f>
        <v/>
      </c>
      <c r="AD60" s="11" t="str">
        <f>IF([1]source_data!G62="","",IF([1]source_data!K62="","",[1]tailored_settings!$B$12))</f>
        <v>Grant purpose</v>
      </c>
      <c r="AE60" s="11" t="str">
        <f>IF([1]source_data!G62="","",IF([1]source_data!K62="","",[1]source_data!K62))</f>
        <v>Food Vouchers</v>
      </c>
      <c r="AF60" s="11" t="str">
        <f>IF([1]source_data!G62="","",IF([1]source_data!L62="","",[1]tailored_settings!$B$13))</f>
        <v>Grant purpose</v>
      </c>
      <c r="AG60" s="11" t="str">
        <f>IF([1]source_data!G62="","",IF([1]source_data!L62="","",[1]source_data!L62))</f>
        <v>Clothing</v>
      </c>
      <c r="AH60" s="11" t="str">
        <f>IF([1]source_data!G62="","",IF([1]source_data!M62="","",[1]tailored_settings!$B$14))</f>
        <v>Grant purpose</v>
      </c>
      <c r="AI60" s="11" t="str">
        <f>IF([1]source_data!G62="","",IF([1]source_data!M62="","",[1]source_data!M62))</f>
        <v>Travel costs</v>
      </c>
    </row>
    <row r="61" spans="1:35" x14ac:dyDescent="0.2">
      <c r="A61" s="6" t="str">
        <f>IF([1]source_data!G63="","",IF(AND([1]source_data!C63&lt;&gt;"",[1]tailored_settings!$B$15="Publish"),CONCATENATE([1]tailored_settings!$B$2&amp;[1]source_data!C63),IF(AND([1]source_data!C63&lt;&gt;"",[1]tailored_settings!$B$15="Do not publish"),CONCATENATE([1]tailored_settings!$B$2&amp;TEXT(ROW(A61)-1,"0000")&amp;"_"&amp;TEXT(F61,"yyyy-mm")),CONCATENATE([1]tailored_settings!$B$2&amp;TEXT(ROW(A61)-1,"0000")&amp;"_"&amp;TEXT(F61,"yyyy-mm")))))</f>
        <v>360G-Longleigh-0060_2023-08</v>
      </c>
      <c r="B61" s="6" t="str">
        <f>IF([1]source_data!G63="","",IF([1]source_data!E63&lt;&gt;"",[1]source_data!E63,CONCATENATE("Grant to "&amp;G61)))</f>
        <v>Grant to Individual Recipient</v>
      </c>
      <c r="C61" s="6" t="str">
        <f>IF([1]source_data!G63="","",IF([1]source_data!F63="","",[1]source_data!F63))</f>
        <v>Helping to alleviate financial hardship</v>
      </c>
      <c r="D61" s="7">
        <f>IF([1]source_data!G63="","",IF([1]source_data!G63="","",[1]source_data!G63))</f>
        <v>912</v>
      </c>
      <c r="E61" s="6" t="str">
        <f>IF([1]source_data!G63="","",[1]tailored_settings!$B$3)</f>
        <v>GBP</v>
      </c>
      <c r="F61" s="8">
        <f>IF([1]source_data!G63="","",IF([1]source_data!H63="","",[1]source_data!H63))</f>
        <v>45148</v>
      </c>
      <c r="G61" s="6" t="str">
        <f>IF([1]source_data!G63="","",[1]tailored_settings!$B$5)</f>
        <v>Individual Recipient</v>
      </c>
      <c r="H61" s="6" t="str">
        <f>IF([1]source_data!G63="","",IF(AND([1]source_data!A63&lt;&gt;"",[1]tailored_settings!$B$16="Publish"),CONCATENATE([1]tailored_settings!$B$2&amp;[1]source_data!A63),IF(AND([1]source_data!A63&lt;&gt;"",[1]tailored_settings!$B$16="Do not publish"),CONCATENATE([1]tailored_settings!$B$4&amp;TEXT(ROW(A61)-1,"0000")&amp;"_"&amp;TEXT(F61,"yyyy-mm")),CONCATENATE([1]tailored_settings!$B$4&amp;TEXT(ROW(A61)-1,"0000")&amp;"_"&amp;TEXT(F61,"yyyy-mm")))))</f>
        <v>360G-Longleigh-IND-0060_2023-08</v>
      </c>
      <c r="I61" s="6" t="str">
        <f>IF([1]source_data!G63="","",[1]tailored_settings!$B$7)</f>
        <v>Longleigh Foundation</v>
      </c>
      <c r="J61" s="6" t="str">
        <f>IF([1]source_data!G63="","",[1]tailored_settings!$B$6)</f>
        <v>GB-CHC-1169016</v>
      </c>
      <c r="K61" s="6" t="str">
        <f>IF([1]source_data!G63="","",IF([1]source_data!I63="","",VLOOKUP([1]source_data!I63,[1]codelist_mapping!A:C,3,FALSE)))</f>
        <v>GTIR030</v>
      </c>
      <c r="L61" s="6" t="str">
        <f>IF([1]source_data!G63="","",IF([1]source_data!J63="","",VLOOKUP([1]source_data!J63,[1]codelist_mapping!A:C,3,FALSE)))</f>
        <v>GTIR080</v>
      </c>
      <c r="M61" s="6" t="str">
        <f>IF([1]source_data!G63="","",IF([1]source_data!K63="","",IF([1]source_data!M63&lt;&gt;"",CONCATENATE(VLOOKUP([1]source_data!K63,[1]codelist_mapping!F:H,3,FALSE)&amp;";"&amp;VLOOKUP([1]source_data!L63,[1]codelist_mapping!F:H,3,FALSE)&amp;";"&amp;VLOOKUP([1]source_data!M63,[1]codelist_mapping!F:H,3,FALSE)),IF([1]source_data!L63&lt;&gt;"",CONCATENATE(VLOOKUP([1]source_data!K63,[1]codelist_mapping!F:H,3,FALSE)&amp;";"&amp;VLOOKUP([1]source_data!L63,[1]codelist_mapping!F:H,3,FALSE)),IF([1]source_data!K63&lt;&gt;"",CONCATENATE(VLOOKUP([1]source_data!K63,[1]codelist_mapping!F:H,3,FALSE)))))))</f>
        <v>GTIP050;GTIP070</v>
      </c>
      <c r="N61" s="9" t="str">
        <f>IF([1]source_data!G63="","",IF([1]source_data!D63="","",VLOOKUP([1]source_data!D63,[1]geo_data!A:I,9,FALSE)))</f>
        <v>Milton</v>
      </c>
      <c r="O61" s="9" t="str">
        <f>IF([1]source_data!G63="","",IF([1]source_data!D63="","",VLOOKUP([1]source_data!D63,[1]geo_data!A:I,8,FALSE)))</f>
        <v>E05014788</v>
      </c>
      <c r="P61" s="9" t="str">
        <f>IF([1]source_data!G63="","",IF(LEFT(O61,3)="E05","WD",IF(LEFT(O61,3)="S13","WD",IF(LEFT(O61,3)="W05","WD",IF(LEFT(O61,3)="W06","UA",IF(LEFT(O61,3)="S12","CA",IF(LEFT(O61,3)="E06","UA",IF(LEFT(O61,3)="E07","NMD",IF(LEFT(O61,3)="E08","MD",IF(LEFT(O61,3)="E09","LONB"))))))))))</f>
        <v>WD</v>
      </c>
      <c r="Q61" s="9" t="str">
        <f>IF([1]source_data!G63="","",IF([1]source_data!D63="","",VLOOKUP([1]source_data!D63,[1]geo_data!A:I,7,FALSE)))</f>
        <v>New Forest</v>
      </c>
      <c r="R61" s="9" t="str">
        <f>IF([1]source_data!G63="","",IF([1]source_data!D63="","",VLOOKUP([1]source_data!D63,[1]geo_data!A:I,6,FALSE)))</f>
        <v>E07000091</v>
      </c>
      <c r="S61" s="9" t="str">
        <f>IF([1]source_data!G63="","",IF(LEFT(R61,3)="E05","WD",IF(LEFT(R61,3)="S13","WD",IF(LEFT(R61,3)="W05","WD",IF(LEFT(R61,3)="W06","UA",IF(LEFT(R61,3)="S12","CA",IF(LEFT(R61,3)="E06","UA",IF(LEFT(R61,3)="E07","NMD",IF(LEFT(R61,3)="E08","MD",IF(LEFT(R61,3)="E09","LONB"))))))))))</f>
        <v>NMD</v>
      </c>
      <c r="T61" s="6" t="str">
        <f>IF([1]source_data!G63="","",IF([1]source_data!N63="","",[1]source_data!N63))</f>
        <v>Hardship Grant</v>
      </c>
      <c r="U61" s="10">
        <f>IF([1]source_data!G63="","",[1]tailored_settings!$B$8)</f>
        <v>45614</v>
      </c>
      <c r="V61" s="6" t="str">
        <f>IF([1]source_data!G63="","",[1]tailored_settings!$B$9)</f>
        <v>http://www.longleigh.org/</v>
      </c>
      <c r="W61" s="8">
        <f>IF([1]source_data!G63="","",IF([1]source_data!O63="","",[1]source_data!O63))</f>
        <v>45148</v>
      </c>
      <c r="X61" s="8">
        <f>IF([1]source_data!G63="","",IF([1]source_data!P63="","",[1]source_data!P63))</f>
        <v>45233</v>
      </c>
      <c r="Y61" s="6" t="str">
        <f>IF([1]source_data!G63="","",IF([1]source_data!Q63="","",[1]source_data!Q63))</f>
        <v/>
      </c>
      <c r="Z61" s="11" t="str">
        <f>IF([1]source_data!G63="","",IF([1]source_data!I63="","",[1]tailored_settings!$B$10))</f>
        <v>Primary grant reason</v>
      </c>
      <c r="AA61" s="11" t="str">
        <f>IF([1]source_data!G63="","",IF([1]source_data!I63="","",[1]source_data!I63))</f>
        <v>1. Customer (or family member residing with them) with a diagnosed condition or disability (physical and/or sensory and/or behavioural)</v>
      </c>
      <c r="AB61" s="11" t="str">
        <f>IF([1]source_data!G63="","",IF([1]source_data!J63="","",[1]tailored_settings!$B$11))</f>
        <v>Secondary grant reason</v>
      </c>
      <c r="AC61" s="11" t="str">
        <f>IF([1]source_data!G63="","",IF([1]source_data!J63="","",[1]source_data!J63))</f>
        <v>3  Customer/family moving from homelessness/supported living into independent living</v>
      </c>
      <c r="AD61" s="11" t="str">
        <f>IF([1]source_data!G63="","",IF([1]source_data!K63="","",[1]tailored_settings!$B$12))</f>
        <v>Grant purpose</v>
      </c>
      <c r="AE61" s="11" t="str">
        <f>IF([1]source_data!G63="","",IF([1]source_data!K63="","",[1]source_data!K63))</f>
        <v>Utility Vouchers</v>
      </c>
      <c r="AF61" s="11" t="str">
        <f>IF([1]source_data!G63="","",IF([1]source_data!L63="","",[1]tailored_settings!$B$13))</f>
        <v>Grant purpose</v>
      </c>
      <c r="AG61" s="11" t="str">
        <f>IF([1]source_data!G63="","",IF([1]source_data!L63="","",[1]source_data!L63))</f>
        <v>Food Vouchers</v>
      </c>
      <c r="AH61" s="11" t="str">
        <f>IF([1]source_data!G63="","",IF([1]source_data!M63="","",[1]tailored_settings!$B$14))</f>
        <v/>
      </c>
      <c r="AI61" s="11" t="str">
        <f>IF([1]source_data!G63="","",IF([1]source_data!M63="","",[1]source_data!M63))</f>
        <v/>
      </c>
    </row>
    <row r="62" spans="1:35" x14ac:dyDescent="0.2">
      <c r="A62" s="6" t="str">
        <f>IF([1]source_data!G64="","",IF(AND([1]source_data!C64&lt;&gt;"",[1]tailored_settings!$B$15="Publish"),CONCATENATE([1]tailored_settings!$B$2&amp;[1]source_data!C64),IF(AND([1]source_data!C64&lt;&gt;"",[1]tailored_settings!$B$15="Do not publish"),CONCATENATE([1]tailored_settings!$B$2&amp;TEXT(ROW(A62)-1,"0000")&amp;"_"&amp;TEXT(F62,"yyyy-mm")),CONCATENATE([1]tailored_settings!$B$2&amp;TEXT(ROW(A62)-1,"0000")&amp;"_"&amp;TEXT(F62,"yyyy-mm")))))</f>
        <v>360G-Longleigh-0061_2023-08</v>
      </c>
      <c r="B62" s="6" t="str">
        <f>IF([1]source_data!G64="","",IF([1]source_data!E64&lt;&gt;"",[1]source_data!E64,CONCATENATE("Grant to "&amp;G62)))</f>
        <v>Grant to Individual Recipient</v>
      </c>
      <c r="C62" s="6" t="str">
        <f>IF([1]source_data!G64="","",IF([1]source_data!F64="","",[1]source_data!F64))</f>
        <v>Providing financial aid during a time of crisis</v>
      </c>
      <c r="D62" s="7">
        <f>IF([1]source_data!G64="","",IF([1]source_data!G64="","",[1]source_data!G64))</f>
        <v>1195</v>
      </c>
      <c r="E62" s="6" t="str">
        <f>IF([1]source_data!G64="","",[1]tailored_settings!$B$3)</f>
        <v>GBP</v>
      </c>
      <c r="F62" s="8">
        <f>IF([1]source_data!G64="","",IF([1]source_data!H64="","",[1]source_data!H64))</f>
        <v>45149</v>
      </c>
      <c r="G62" s="6" t="str">
        <f>IF([1]source_data!G64="","",[1]tailored_settings!$B$5)</f>
        <v>Individual Recipient</v>
      </c>
      <c r="H62" s="6" t="str">
        <f>IF([1]source_data!G64="","",IF(AND([1]source_data!A64&lt;&gt;"",[1]tailored_settings!$B$16="Publish"),CONCATENATE([1]tailored_settings!$B$2&amp;[1]source_data!A64),IF(AND([1]source_data!A64&lt;&gt;"",[1]tailored_settings!$B$16="Do not publish"),CONCATENATE([1]tailored_settings!$B$4&amp;TEXT(ROW(A62)-1,"0000")&amp;"_"&amp;TEXT(F62,"yyyy-mm")),CONCATENATE([1]tailored_settings!$B$4&amp;TEXT(ROW(A62)-1,"0000")&amp;"_"&amp;TEXT(F62,"yyyy-mm")))))</f>
        <v>360G-Longleigh-IND-0061_2023-08</v>
      </c>
      <c r="I62" s="6" t="str">
        <f>IF([1]source_data!G64="","",[1]tailored_settings!$B$7)</f>
        <v>Longleigh Foundation</v>
      </c>
      <c r="J62" s="6" t="str">
        <f>IF([1]source_data!G64="","",[1]tailored_settings!$B$6)</f>
        <v>GB-CHC-1169016</v>
      </c>
      <c r="K62" s="6" t="str">
        <f>IF([1]source_data!G64="","",IF([1]source_data!I64="","",VLOOKUP([1]source_data!I64,[1]codelist_mapping!A:C,3,FALSE)))</f>
        <v>GTIR100</v>
      </c>
      <c r="L62" s="6" t="str">
        <f>IF([1]source_data!G64="","",IF([1]source_data!J64="","",VLOOKUP([1]source_data!J64,[1]codelist_mapping!A:C,3,FALSE)))</f>
        <v/>
      </c>
      <c r="M62" s="6" t="str">
        <f>IF([1]source_data!G64="","",IF([1]source_data!K64="","",IF([1]source_data!M64&lt;&gt;"",CONCATENATE(VLOOKUP([1]source_data!K64,[1]codelist_mapping!F:H,3,FALSE)&amp;";"&amp;VLOOKUP([1]source_data!L64,[1]codelist_mapping!F:H,3,FALSE)&amp;";"&amp;VLOOKUP([1]source_data!M64,[1]codelist_mapping!F:H,3,FALSE)),IF([1]source_data!L64&lt;&gt;"",CONCATENATE(VLOOKUP([1]source_data!K64,[1]codelist_mapping!F:H,3,FALSE)&amp;";"&amp;VLOOKUP([1]source_data!L64,[1]codelist_mapping!F:H,3,FALSE)),IF([1]source_data!K64&lt;&gt;"",CONCATENATE(VLOOKUP([1]source_data!K64,[1]codelist_mapping!F:H,3,FALSE)))))))</f>
        <v>GTIP080;GTIP040;GTIP070</v>
      </c>
      <c r="N62" s="9" t="str">
        <f>IF([1]source_data!G64="","",IF([1]source_data!D64="","",VLOOKUP([1]source_data!D64,[1]geo_data!A:I,9,FALSE)))</f>
        <v>Soho and Victoria</v>
      </c>
      <c r="O62" s="9" t="str">
        <f>IF([1]source_data!G64="","",IF([1]source_data!D64="","",VLOOKUP([1]source_data!D64,[1]geo_data!A:I,8,FALSE)))</f>
        <v>E05001278</v>
      </c>
      <c r="P62" s="9" t="str">
        <f>IF([1]source_data!G64="","",IF(LEFT(O62,3)="E05","WD",IF(LEFT(O62,3)="S13","WD",IF(LEFT(O62,3)="W05","WD",IF(LEFT(O62,3)="W06","UA",IF(LEFT(O62,3)="S12","CA",IF(LEFT(O62,3)="E06","UA",IF(LEFT(O62,3)="E07","NMD",IF(LEFT(O62,3)="E08","MD",IF(LEFT(O62,3)="E09","LONB"))))))))))</f>
        <v>WD</v>
      </c>
      <c r="Q62" s="9" t="str">
        <f>IF([1]source_data!G64="","",IF([1]source_data!D64="","",VLOOKUP([1]source_data!D64,[1]geo_data!A:I,7,FALSE)))</f>
        <v>Sandwell</v>
      </c>
      <c r="R62" s="9" t="str">
        <f>IF([1]source_data!G64="","",IF([1]source_data!D64="","",VLOOKUP([1]source_data!D64,[1]geo_data!A:I,6,FALSE)))</f>
        <v>E08000028</v>
      </c>
      <c r="S62" s="9" t="str">
        <f>IF([1]source_data!G64="","",IF(LEFT(R62,3)="E05","WD",IF(LEFT(R62,3)="S13","WD",IF(LEFT(R62,3)="W05","WD",IF(LEFT(R62,3)="W06","UA",IF(LEFT(R62,3)="S12","CA",IF(LEFT(R62,3)="E06","UA",IF(LEFT(R62,3)="E07","NMD",IF(LEFT(R62,3)="E08","MD",IF(LEFT(R62,3)="E09","LONB"))))))))))</f>
        <v>MD</v>
      </c>
      <c r="T62" s="6" t="str">
        <f>IF([1]source_data!G64="","",IF([1]source_data!N64="","",[1]source_data!N64))</f>
        <v>Crisis Grant</v>
      </c>
      <c r="U62" s="10">
        <f>IF([1]source_data!G64="","",[1]tailored_settings!$B$8)</f>
        <v>45614</v>
      </c>
      <c r="V62" s="6" t="str">
        <f>IF([1]source_data!G64="","",[1]tailored_settings!$B$9)</f>
        <v>http://www.longleigh.org/</v>
      </c>
      <c r="W62" s="8">
        <f>IF([1]source_data!G64="","",IF([1]source_data!O64="","",[1]source_data!O64))</f>
        <v>45149</v>
      </c>
      <c r="X62" s="8">
        <f>IF([1]source_data!G64="","",IF([1]source_data!P64="","",[1]source_data!P64))</f>
        <v>45160</v>
      </c>
      <c r="Y62" s="6" t="str">
        <f>IF([1]source_data!G64="","",IF([1]source_data!Q64="","",[1]source_data!Q64))</f>
        <v/>
      </c>
      <c r="Z62" s="11" t="str">
        <f>IF([1]source_data!G64="","",IF([1]source_data!I64="","",[1]tailored_settings!$B$10))</f>
        <v>Primary grant reason</v>
      </c>
      <c r="AA62" s="11" t="str">
        <f>IF([1]source_data!G64="","",IF([1]source_data!I64="","",[1]source_data!I64))</f>
        <v>5. Customer/family having been the victims of a reported crime in their home.</v>
      </c>
      <c r="AB62" s="11" t="str">
        <f>IF([1]source_data!G64="","",IF([1]source_data!J64="","",[1]tailored_settings!$B$11))</f>
        <v/>
      </c>
      <c r="AC62" s="11" t="str">
        <f>IF([1]source_data!G64="","",IF([1]source_data!J64="","",[1]source_data!J64))</f>
        <v/>
      </c>
      <c r="AD62" s="11" t="str">
        <f>IF([1]source_data!G64="","",IF([1]source_data!K64="","",[1]tailored_settings!$B$12))</f>
        <v>Grant purpose</v>
      </c>
      <c r="AE62" s="11" t="str">
        <f>IF([1]source_data!G64="","",IF([1]source_data!K64="","",[1]source_data!K64))</f>
        <v>Clothing</v>
      </c>
      <c r="AF62" s="11" t="str">
        <f>IF([1]source_data!G64="","",IF([1]source_data!L64="","",[1]tailored_settings!$B$13))</f>
        <v>Grant purpose</v>
      </c>
      <c r="AG62" s="11" t="str">
        <f>IF([1]source_data!G64="","",IF([1]source_data!L64="","",[1]source_data!L64))</f>
        <v>Mobile Phone</v>
      </c>
      <c r="AH62" s="11" t="str">
        <f>IF([1]source_data!G64="","",IF([1]source_data!M64="","",[1]tailored_settings!$B$14))</f>
        <v>Grant purpose</v>
      </c>
      <c r="AI62" s="11" t="str">
        <f>IF([1]source_data!G64="","",IF([1]source_data!M64="","",[1]source_data!M64))</f>
        <v>Food Vouchers</v>
      </c>
    </row>
    <row r="63" spans="1:35" x14ac:dyDescent="0.2">
      <c r="A63" s="6" t="str">
        <f>IF([1]source_data!G65="","",IF(AND([1]source_data!C65&lt;&gt;"",[1]tailored_settings!$B$15="Publish"),CONCATENATE([1]tailored_settings!$B$2&amp;[1]source_data!C65),IF(AND([1]source_data!C65&lt;&gt;"",[1]tailored_settings!$B$15="Do not publish"),CONCATENATE([1]tailored_settings!$B$2&amp;TEXT(ROW(A63)-1,"0000")&amp;"_"&amp;TEXT(F63,"yyyy-mm")),CONCATENATE([1]tailored_settings!$B$2&amp;TEXT(ROW(A63)-1,"0000")&amp;"_"&amp;TEXT(F63,"yyyy-mm")))))</f>
        <v>360G-Longleigh-0062_2023-08</v>
      </c>
      <c r="B63" s="6" t="str">
        <f>IF([1]source_data!G65="","",IF([1]source_data!E65&lt;&gt;"",[1]source_data!E65,CONCATENATE("Grant to "&amp;G63)))</f>
        <v>Grant to Individual Recipient</v>
      </c>
      <c r="C63" s="6" t="str">
        <f>IF([1]source_data!G65="","",IF([1]source_data!F65="","",[1]source_data!F65))</f>
        <v>Helping to alleviate financial hardship</v>
      </c>
      <c r="D63" s="7">
        <f>IF([1]source_data!G65="","",IF([1]source_data!G65="","",[1]source_data!G65))</f>
        <v>582.27</v>
      </c>
      <c r="E63" s="6" t="str">
        <f>IF([1]source_data!G65="","",[1]tailored_settings!$B$3)</f>
        <v>GBP</v>
      </c>
      <c r="F63" s="8">
        <f>IF([1]source_data!G65="","",IF([1]source_data!H65="","",[1]source_data!H65))</f>
        <v>45160</v>
      </c>
      <c r="G63" s="6" t="str">
        <f>IF([1]source_data!G65="","",[1]tailored_settings!$B$5)</f>
        <v>Individual Recipient</v>
      </c>
      <c r="H63" s="6" t="str">
        <f>IF([1]source_data!G65="","",IF(AND([1]source_data!A65&lt;&gt;"",[1]tailored_settings!$B$16="Publish"),CONCATENATE([1]tailored_settings!$B$2&amp;[1]source_data!A65),IF(AND([1]source_data!A65&lt;&gt;"",[1]tailored_settings!$B$16="Do not publish"),CONCATENATE([1]tailored_settings!$B$4&amp;TEXT(ROW(A63)-1,"0000")&amp;"_"&amp;TEXT(F63,"yyyy-mm")),CONCATENATE([1]tailored_settings!$B$4&amp;TEXT(ROW(A63)-1,"0000")&amp;"_"&amp;TEXT(F63,"yyyy-mm")))))</f>
        <v>360G-Longleigh-IND-0062_2023-08</v>
      </c>
      <c r="I63" s="6" t="str">
        <f>IF([1]source_data!G65="","",[1]tailored_settings!$B$7)</f>
        <v>Longleigh Foundation</v>
      </c>
      <c r="J63" s="6" t="str">
        <f>IF([1]source_data!G65="","",[1]tailored_settings!$B$6)</f>
        <v>GB-CHC-1169016</v>
      </c>
      <c r="K63" s="6" t="str">
        <f>IF([1]source_data!G65="","",IF([1]source_data!I65="","",VLOOKUP([1]source_data!I65,[1]codelist_mapping!A:C,3,FALSE)))</f>
        <v>GTIR080</v>
      </c>
      <c r="L63" s="6" t="str">
        <f>IF([1]source_data!G65="","",IF([1]source_data!J65="","",VLOOKUP([1]source_data!J65,[1]codelist_mapping!A:C,3,FALSE)))</f>
        <v/>
      </c>
      <c r="M63" s="6" t="str">
        <f>IF([1]source_data!G65="","",IF([1]source_data!K65="","",IF([1]source_data!M65&lt;&gt;"",CONCATENATE(VLOOKUP([1]source_data!K65,[1]codelist_mapping!F:H,3,FALSE)&amp;";"&amp;VLOOKUP([1]source_data!L65,[1]codelist_mapping!F:H,3,FALSE)&amp;";"&amp;VLOOKUP([1]source_data!M65,[1]codelist_mapping!F:H,3,FALSE)),IF([1]source_data!L65&lt;&gt;"",CONCATENATE(VLOOKUP([1]source_data!K65,[1]codelist_mapping!F:H,3,FALSE)&amp;";"&amp;VLOOKUP([1]source_data!L65,[1]codelist_mapping!F:H,3,FALSE)),IF([1]source_data!K65&lt;&gt;"",CONCATENATE(VLOOKUP([1]source_data!K65,[1]codelist_mapping!F:H,3,FALSE)))))))</f>
        <v>GTIP020;GTIP060</v>
      </c>
      <c r="N63" s="9" t="str">
        <f>IF([1]source_data!G65="","",IF([1]source_data!D65="","",VLOOKUP([1]source_data!D65,[1]geo_data!A:I,9,FALSE)))</f>
        <v>Kenilworth St John's</v>
      </c>
      <c r="O63" s="9" t="str">
        <f>IF([1]source_data!G65="","",IF([1]source_data!D65="","",VLOOKUP([1]source_data!D65,[1]geo_data!A:I,8,FALSE)))</f>
        <v>E05012620</v>
      </c>
      <c r="P63" s="9" t="str">
        <f>IF([1]source_data!G65="","",IF(LEFT(O63,3)="E05","WD",IF(LEFT(O63,3)="S13","WD",IF(LEFT(O63,3)="W05","WD",IF(LEFT(O63,3)="W06","UA",IF(LEFT(O63,3)="S12","CA",IF(LEFT(O63,3)="E06","UA",IF(LEFT(O63,3)="E07","NMD",IF(LEFT(O63,3)="E08","MD",IF(LEFT(O63,3)="E09","LONB"))))))))))</f>
        <v>WD</v>
      </c>
      <c r="Q63" s="9" t="str">
        <f>IF([1]source_data!G65="","",IF([1]source_data!D65="","",VLOOKUP([1]source_data!D65,[1]geo_data!A:I,7,FALSE)))</f>
        <v>Warwick</v>
      </c>
      <c r="R63" s="9" t="str">
        <f>IF([1]source_data!G65="","",IF([1]source_data!D65="","",VLOOKUP([1]source_data!D65,[1]geo_data!A:I,6,FALSE)))</f>
        <v>E07000222</v>
      </c>
      <c r="S63" s="9" t="str">
        <f>IF([1]source_data!G65="","",IF(LEFT(R63,3)="E05","WD",IF(LEFT(R63,3)="S13","WD",IF(LEFT(R63,3)="W05","WD",IF(LEFT(R63,3)="W06","UA",IF(LEFT(R63,3)="S12","CA",IF(LEFT(R63,3)="E06","UA",IF(LEFT(R63,3)="E07","NMD",IF(LEFT(R63,3)="E08","MD",IF(LEFT(R63,3)="E09","LONB"))))))))))</f>
        <v>NMD</v>
      </c>
      <c r="T63" s="6" t="str">
        <f>IF([1]source_data!G65="","",IF([1]source_data!N65="","",[1]source_data!N65))</f>
        <v>Hardship Grant</v>
      </c>
      <c r="U63" s="10">
        <f>IF([1]source_data!G65="","",[1]tailored_settings!$B$8)</f>
        <v>45614</v>
      </c>
      <c r="V63" s="6" t="str">
        <f>IF([1]source_data!G65="","",[1]tailored_settings!$B$9)</f>
        <v>http://www.longleigh.org/</v>
      </c>
      <c r="W63" s="8">
        <f>IF([1]source_data!G65="","",IF([1]source_data!O65="","",[1]source_data!O65))</f>
        <v>45160</v>
      </c>
      <c r="X63" s="8">
        <f>IF([1]source_data!G65="","",IF([1]source_data!P65="","",[1]source_data!P65))</f>
        <v>45268</v>
      </c>
      <c r="Y63" s="6" t="str">
        <f>IF([1]source_data!G65="","",IF([1]source_data!Q65="","",[1]source_data!Q65))</f>
        <v/>
      </c>
      <c r="Z63" s="11" t="str">
        <f>IF([1]source_data!G65="","",IF([1]source_data!I65="","",[1]tailored_settings!$B$10))</f>
        <v>Primary grant reason</v>
      </c>
      <c r="AA63" s="11" t="str">
        <f>IF([1]source_data!G65="","",IF([1]source_data!I65="","",[1]source_data!I65))</f>
        <v>3  Customer/family moving from homelessness/supported living into independent living</v>
      </c>
      <c r="AB63" s="11" t="str">
        <f>IF([1]source_data!G65="","",IF([1]source_data!J65="","",[1]tailored_settings!$B$11))</f>
        <v/>
      </c>
      <c r="AC63" s="11" t="str">
        <f>IF([1]source_data!G65="","",IF([1]source_data!J65="","",[1]source_data!J65))</f>
        <v/>
      </c>
      <c r="AD63" s="11" t="str">
        <f>IF([1]source_data!G65="","",IF([1]source_data!K65="","",[1]tailored_settings!$B$12))</f>
        <v>Grant purpose</v>
      </c>
      <c r="AE63" s="11" t="str">
        <f>IF([1]source_data!G65="","",IF([1]source_data!K65="","",[1]source_data!K65))</f>
        <v>Appliances</v>
      </c>
      <c r="AF63" s="11" t="str">
        <f>IF([1]source_data!G65="","",IF([1]source_data!L65="","",[1]tailored_settings!$B$13))</f>
        <v>Grant purpose</v>
      </c>
      <c r="AG63" s="11" t="str">
        <f>IF([1]source_data!G65="","",IF([1]source_data!L65="","",[1]source_data!L65))</f>
        <v>Voucher for small household items</v>
      </c>
      <c r="AH63" s="11" t="str">
        <f>IF([1]source_data!G65="","",IF([1]source_data!M65="","",[1]tailored_settings!$B$14))</f>
        <v/>
      </c>
      <c r="AI63" s="11" t="str">
        <f>IF([1]source_data!G65="","",IF([1]source_data!M65="","",[1]source_data!M65))</f>
        <v/>
      </c>
    </row>
    <row r="64" spans="1:35" x14ac:dyDescent="0.2">
      <c r="A64" s="6" t="str">
        <f>IF([1]source_data!G66="","",IF(AND([1]source_data!C66&lt;&gt;"",[1]tailored_settings!$B$15="Publish"),CONCATENATE([1]tailored_settings!$B$2&amp;[1]source_data!C66),IF(AND([1]source_data!C66&lt;&gt;"",[1]tailored_settings!$B$15="Do not publish"),CONCATENATE([1]tailored_settings!$B$2&amp;TEXT(ROW(A64)-1,"0000")&amp;"_"&amp;TEXT(F64,"yyyy-mm")),CONCATENATE([1]tailored_settings!$B$2&amp;TEXT(ROW(A64)-1,"0000")&amp;"_"&amp;TEXT(F64,"yyyy-mm")))))</f>
        <v>360G-Longleigh-0063_2023-08</v>
      </c>
      <c r="B64" s="6" t="str">
        <f>IF([1]source_data!G66="","",IF([1]source_data!E66&lt;&gt;"",[1]source_data!E66,CONCATENATE("Grant to "&amp;G64)))</f>
        <v>Grant to Individual Recipient</v>
      </c>
      <c r="C64" s="6" t="str">
        <f>IF([1]source_data!G66="","",IF([1]source_data!F66="","",[1]source_data!F66))</f>
        <v>Helping to alleviate financial hardship</v>
      </c>
      <c r="D64" s="7">
        <f>IF([1]source_data!G66="","",IF([1]source_data!G66="","",[1]source_data!G66))</f>
        <v>982.43</v>
      </c>
      <c r="E64" s="6" t="str">
        <f>IF([1]source_data!G66="","",[1]tailored_settings!$B$3)</f>
        <v>GBP</v>
      </c>
      <c r="F64" s="8">
        <f>IF([1]source_data!G66="","",IF([1]source_data!H66="","",[1]source_data!H66))</f>
        <v>45155</v>
      </c>
      <c r="G64" s="6" t="str">
        <f>IF([1]source_data!G66="","",[1]tailored_settings!$B$5)</f>
        <v>Individual Recipient</v>
      </c>
      <c r="H64" s="6" t="str">
        <f>IF([1]source_data!G66="","",IF(AND([1]source_data!A66&lt;&gt;"",[1]tailored_settings!$B$16="Publish"),CONCATENATE([1]tailored_settings!$B$2&amp;[1]source_data!A66),IF(AND([1]source_data!A66&lt;&gt;"",[1]tailored_settings!$B$16="Do not publish"),CONCATENATE([1]tailored_settings!$B$4&amp;TEXT(ROW(A64)-1,"0000")&amp;"_"&amp;TEXT(F64,"yyyy-mm")),CONCATENATE([1]tailored_settings!$B$4&amp;TEXT(ROW(A64)-1,"0000")&amp;"_"&amp;TEXT(F64,"yyyy-mm")))))</f>
        <v>360G-Longleigh-IND-0063_2023-08</v>
      </c>
      <c r="I64" s="6" t="str">
        <f>IF([1]source_data!G66="","",[1]tailored_settings!$B$7)</f>
        <v>Longleigh Foundation</v>
      </c>
      <c r="J64" s="6" t="str">
        <f>IF([1]source_data!G66="","",[1]tailored_settings!$B$6)</f>
        <v>GB-CHC-1169016</v>
      </c>
      <c r="K64" s="6" t="str">
        <f>IF([1]source_data!G66="","",IF([1]source_data!I66="","",VLOOKUP([1]source_data!I66,[1]codelist_mapping!A:C,3,FALSE)))</f>
        <v>GTIR040</v>
      </c>
      <c r="L64" s="6" t="str">
        <f>IF([1]source_data!G66="","",IF([1]source_data!J66="","",VLOOKUP([1]source_data!J66,[1]codelist_mapping!A:C,3,FALSE)))</f>
        <v/>
      </c>
      <c r="M64" s="6" t="str">
        <f>IF([1]source_data!G66="","",IF([1]source_data!K66="","",IF([1]source_data!M66&lt;&gt;"",CONCATENATE(VLOOKUP([1]source_data!K66,[1]codelist_mapping!F:H,3,FALSE)&amp;";"&amp;VLOOKUP([1]source_data!L66,[1]codelist_mapping!F:H,3,FALSE)&amp;";"&amp;VLOOKUP([1]source_data!M66,[1]codelist_mapping!F:H,3,FALSE)),IF([1]source_data!L66&lt;&gt;"",CONCATENATE(VLOOKUP([1]source_data!K66,[1]codelist_mapping!F:H,3,FALSE)&amp;";"&amp;VLOOKUP([1]source_data!L66,[1]codelist_mapping!F:H,3,FALSE)),IF([1]source_data!K66&lt;&gt;"",CONCATENATE(VLOOKUP([1]source_data!K66,[1]codelist_mapping!F:H,3,FALSE)))))))</f>
        <v>GTIP060</v>
      </c>
      <c r="N64" s="9" t="str">
        <f>IF([1]source_data!G66="","",IF([1]source_data!D66="","",VLOOKUP([1]source_data!D66,[1]geo_data!A:I,9,FALSE)))</f>
        <v>Kenilworth St John's</v>
      </c>
      <c r="O64" s="9" t="str">
        <f>IF([1]source_data!G66="","",IF([1]source_data!D66="","",VLOOKUP([1]source_data!D66,[1]geo_data!A:I,8,FALSE)))</f>
        <v>E05012620</v>
      </c>
      <c r="P64" s="9" t="str">
        <f>IF([1]source_data!G66="","",IF(LEFT(O64,3)="E05","WD",IF(LEFT(O64,3)="S13","WD",IF(LEFT(O64,3)="W05","WD",IF(LEFT(O64,3)="W06","UA",IF(LEFT(O64,3)="S12","CA",IF(LEFT(O64,3)="E06","UA",IF(LEFT(O64,3)="E07","NMD",IF(LEFT(O64,3)="E08","MD",IF(LEFT(O64,3)="E09","LONB"))))))))))</f>
        <v>WD</v>
      </c>
      <c r="Q64" s="9" t="str">
        <f>IF([1]source_data!G66="","",IF([1]source_data!D66="","",VLOOKUP([1]source_data!D66,[1]geo_data!A:I,7,FALSE)))</f>
        <v>Warwick</v>
      </c>
      <c r="R64" s="9" t="str">
        <f>IF([1]source_data!G66="","",IF([1]source_data!D66="","",VLOOKUP([1]source_data!D66,[1]geo_data!A:I,6,FALSE)))</f>
        <v>E07000222</v>
      </c>
      <c r="S64" s="9" t="str">
        <f>IF([1]source_data!G66="","",IF(LEFT(R64,3)="E05","WD",IF(LEFT(R64,3)="S13","WD",IF(LEFT(R64,3)="W05","WD",IF(LEFT(R64,3)="W06","UA",IF(LEFT(R64,3)="S12","CA",IF(LEFT(R64,3)="E06","UA",IF(LEFT(R64,3)="E07","NMD",IF(LEFT(R64,3)="E08","MD",IF(LEFT(R64,3)="E09","LONB"))))))))))</f>
        <v>NMD</v>
      </c>
      <c r="T64" s="6" t="str">
        <f>IF([1]source_data!G66="","",IF([1]source_data!N66="","",[1]source_data!N66))</f>
        <v>Hardship Grant</v>
      </c>
      <c r="U64" s="10">
        <f>IF([1]source_data!G66="","",[1]tailored_settings!$B$8)</f>
        <v>45614</v>
      </c>
      <c r="V64" s="6" t="str">
        <f>IF([1]source_data!G66="","",[1]tailored_settings!$B$9)</f>
        <v>http://www.longleigh.org/</v>
      </c>
      <c r="W64" s="8">
        <f>IF([1]source_data!G66="","",IF([1]source_data!O66="","",[1]source_data!O66))</f>
        <v>45155</v>
      </c>
      <c r="X64" s="8">
        <f>IF([1]source_data!G66="","",IF([1]source_data!P66="","",[1]source_data!P66))</f>
        <v>45271</v>
      </c>
      <c r="Y64" s="6" t="str">
        <f>IF([1]source_data!G66="","",IF([1]source_data!Q66="","",[1]source_data!Q66))</f>
        <v/>
      </c>
      <c r="Z64" s="11" t="str">
        <f>IF([1]source_data!G66="","",IF([1]source_data!I66="","",[1]tailored_settings!$B$10))</f>
        <v>Primary grant reason</v>
      </c>
      <c r="AA64" s="11" t="str">
        <f>IF([1]source_data!G66="","",IF([1]source_data!I66="","",[1]source_data!I66))</f>
        <v>2. Customer receiving medication and/or therapy for a mental health condition or substance addiction</v>
      </c>
      <c r="AB64" s="11" t="str">
        <f>IF([1]source_data!G66="","",IF([1]source_data!J66="","",[1]tailored_settings!$B$11))</f>
        <v/>
      </c>
      <c r="AC64" s="11" t="str">
        <f>IF([1]source_data!G66="","",IF([1]source_data!J66="","",[1]source_data!J66))</f>
        <v/>
      </c>
      <c r="AD64" s="11" t="str">
        <f>IF([1]source_data!G66="","",IF([1]source_data!K66="","",[1]tailored_settings!$B$12))</f>
        <v>Grant purpose</v>
      </c>
      <c r="AE64" s="11" t="str">
        <f>IF([1]source_data!G66="","",IF([1]source_data!K66="","",[1]source_data!K66))</f>
        <v>Removals</v>
      </c>
      <c r="AF64" s="11" t="str">
        <f>IF([1]source_data!G66="","",IF([1]source_data!L66="","",[1]tailored_settings!$B$13))</f>
        <v/>
      </c>
      <c r="AG64" s="11" t="str">
        <f>IF([1]source_data!G66="","",IF([1]source_data!L66="","",[1]source_data!L66))</f>
        <v/>
      </c>
      <c r="AH64" s="11" t="str">
        <f>IF([1]source_data!G66="","",IF([1]source_data!M66="","",[1]tailored_settings!$B$14))</f>
        <v/>
      </c>
      <c r="AI64" s="11" t="str">
        <f>IF([1]source_data!G66="","",IF([1]source_data!M66="","",[1]source_data!M66))</f>
        <v/>
      </c>
    </row>
    <row r="65" spans="1:35" x14ac:dyDescent="0.2">
      <c r="A65" s="6" t="str">
        <f>IF([1]source_data!G67="","",IF(AND([1]source_data!C67&lt;&gt;"",[1]tailored_settings!$B$15="Publish"),CONCATENATE([1]tailored_settings!$B$2&amp;[1]source_data!C67),IF(AND([1]source_data!C67&lt;&gt;"",[1]tailored_settings!$B$15="Do not publish"),CONCATENATE([1]tailored_settings!$B$2&amp;TEXT(ROW(A65)-1,"0000")&amp;"_"&amp;TEXT(F65,"yyyy-mm")),CONCATENATE([1]tailored_settings!$B$2&amp;TEXT(ROW(A65)-1,"0000")&amp;"_"&amp;TEXT(F65,"yyyy-mm")))))</f>
        <v>360G-Longleigh-0064_2023-08</v>
      </c>
      <c r="B65" s="6" t="str">
        <f>IF([1]source_data!G67="","",IF([1]source_data!E67&lt;&gt;"",[1]source_data!E67,CONCATENATE("Grant to "&amp;G65)))</f>
        <v>Grant to Individual Recipient</v>
      </c>
      <c r="C65" s="6" t="str">
        <f>IF([1]source_data!G67="","",IF([1]source_data!F67="","",[1]source_data!F67))</f>
        <v>Helping to alleviate financial hardship</v>
      </c>
      <c r="D65" s="7">
        <f>IF([1]source_data!G67="","",IF([1]source_data!G67="","",[1]source_data!G67))</f>
        <v>421.34</v>
      </c>
      <c r="E65" s="6" t="str">
        <f>IF([1]source_data!G67="","",[1]tailored_settings!$B$3)</f>
        <v>GBP</v>
      </c>
      <c r="F65" s="8">
        <f>IF([1]source_data!G67="","",IF([1]source_data!H67="","",[1]source_data!H67))</f>
        <v>45156</v>
      </c>
      <c r="G65" s="6" t="str">
        <f>IF([1]source_data!G67="","",[1]tailored_settings!$B$5)</f>
        <v>Individual Recipient</v>
      </c>
      <c r="H65" s="6" t="str">
        <f>IF([1]source_data!G67="","",IF(AND([1]source_data!A67&lt;&gt;"",[1]tailored_settings!$B$16="Publish"),CONCATENATE([1]tailored_settings!$B$2&amp;[1]source_data!A67),IF(AND([1]source_data!A67&lt;&gt;"",[1]tailored_settings!$B$16="Do not publish"),CONCATENATE([1]tailored_settings!$B$4&amp;TEXT(ROW(A65)-1,"0000")&amp;"_"&amp;TEXT(F65,"yyyy-mm")),CONCATENATE([1]tailored_settings!$B$4&amp;TEXT(ROW(A65)-1,"0000")&amp;"_"&amp;TEXT(F65,"yyyy-mm")))))</f>
        <v>360G-Longleigh-IND-0064_2023-08</v>
      </c>
      <c r="I65" s="6" t="str">
        <f>IF([1]source_data!G67="","",[1]tailored_settings!$B$7)</f>
        <v>Longleigh Foundation</v>
      </c>
      <c r="J65" s="6" t="str">
        <f>IF([1]source_data!G67="","",[1]tailored_settings!$B$6)</f>
        <v>GB-CHC-1169016</v>
      </c>
      <c r="K65" s="6" t="str">
        <f>IF([1]source_data!G67="","",IF([1]source_data!I67="","",VLOOKUP([1]source_data!I67,[1]codelist_mapping!A:C,3,FALSE)))</f>
        <v>GTIR040</v>
      </c>
      <c r="L65" s="6" t="str">
        <f>IF([1]source_data!G67="","",IF([1]source_data!J67="","",VLOOKUP([1]source_data!J67,[1]codelist_mapping!A:C,3,FALSE)))</f>
        <v/>
      </c>
      <c r="M65" s="6" t="str">
        <f>IF([1]source_data!G67="","",IF([1]source_data!K67="","",IF([1]source_data!M67&lt;&gt;"",CONCATENATE(VLOOKUP([1]source_data!K67,[1]codelist_mapping!F:H,3,FALSE)&amp;";"&amp;VLOOKUP([1]source_data!L67,[1]codelist_mapping!F:H,3,FALSE)&amp;";"&amp;VLOOKUP([1]source_data!M67,[1]codelist_mapping!F:H,3,FALSE)),IF([1]source_data!L67&lt;&gt;"",CONCATENATE(VLOOKUP([1]source_data!K67,[1]codelist_mapping!F:H,3,FALSE)&amp;";"&amp;VLOOKUP([1]source_data!L67,[1]codelist_mapping!F:H,3,FALSE)),IF([1]source_data!K67&lt;&gt;"",CONCATENATE(VLOOKUP([1]source_data!K67,[1]codelist_mapping!F:H,3,FALSE)))))))</f>
        <v>GTIP020;GTIP070;GTIP050</v>
      </c>
      <c r="N65" s="9" t="str">
        <f>IF([1]source_data!G67="","",IF([1]source_data!D67="","",VLOOKUP([1]source_data!D67,[1]geo_data!A:I,9,FALSE)))</f>
        <v>Bitterne Park</v>
      </c>
      <c r="O65" s="9" t="str">
        <f>IF([1]source_data!G67="","",IF([1]source_data!D67="","",VLOOKUP([1]source_data!D67,[1]geo_data!A:I,8,FALSE)))</f>
        <v>E05015494</v>
      </c>
      <c r="P65" s="9" t="str">
        <f>IF([1]source_data!G67="","",IF(LEFT(O65,3)="E05","WD",IF(LEFT(O65,3)="S13","WD",IF(LEFT(O65,3)="W05","WD",IF(LEFT(O65,3)="W06","UA",IF(LEFT(O65,3)="S12","CA",IF(LEFT(O65,3)="E06","UA",IF(LEFT(O65,3)="E07","NMD",IF(LEFT(O65,3)="E08","MD",IF(LEFT(O65,3)="E09","LONB"))))))))))</f>
        <v>WD</v>
      </c>
      <c r="Q65" s="9" t="str">
        <f>IF([1]source_data!G67="","",IF([1]source_data!D67="","",VLOOKUP([1]source_data!D67,[1]geo_data!A:I,7,FALSE)))</f>
        <v>Southampton</v>
      </c>
      <c r="R65" s="9" t="str">
        <f>IF([1]source_data!G67="","",IF([1]source_data!D67="","",VLOOKUP([1]source_data!D67,[1]geo_data!A:I,6,FALSE)))</f>
        <v>E06000045</v>
      </c>
      <c r="S65" s="9" t="str">
        <f>IF([1]source_data!G67="","",IF(LEFT(R65,3)="E05","WD",IF(LEFT(R65,3)="S13","WD",IF(LEFT(R65,3)="W05","WD",IF(LEFT(R65,3)="W06","UA",IF(LEFT(R65,3)="S12","CA",IF(LEFT(R65,3)="E06","UA",IF(LEFT(R65,3)="E07","NMD",IF(LEFT(R65,3)="E08","MD",IF(LEFT(R65,3)="E09","LONB"))))))))))</f>
        <v>UA</v>
      </c>
      <c r="T65" s="6" t="str">
        <f>IF([1]source_data!G67="","",IF([1]source_data!N67="","",[1]source_data!N67))</f>
        <v>Hardship Grant</v>
      </c>
      <c r="U65" s="10">
        <f>IF([1]source_data!G67="","",[1]tailored_settings!$B$8)</f>
        <v>45614</v>
      </c>
      <c r="V65" s="6" t="str">
        <f>IF([1]source_data!G67="","",[1]tailored_settings!$B$9)</f>
        <v>http://www.longleigh.org/</v>
      </c>
      <c r="W65" s="8">
        <f>IF([1]source_data!G67="","",IF([1]source_data!O67="","",[1]source_data!O67))</f>
        <v>45156</v>
      </c>
      <c r="X65" s="8">
        <f>IF([1]source_data!G67="","",IF([1]source_data!P67="","",[1]source_data!P67))</f>
        <v>45269</v>
      </c>
      <c r="Y65" s="6" t="str">
        <f>IF([1]source_data!G67="","",IF([1]source_data!Q67="","",[1]source_data!Q67))</f>
        <v/>
      </c>
      <c r="Z65" s="11" t="str">
        <f>IF([1]source_data!G67="","",IF([1]source_data!I67="","",[1]tailored_settings!$B$10))</f>
        <v>Primary grant reason</v>
      </c>
      <c r="AA65" s="11" t="str">
        <f>IF([1]source_data!G67="","",IF([1]source_data!I67="","",[1]source_data!I67))</f>
        <v>2. Customer receiving medication and/or therapy for a mental health condition or substance addiction</v>
      </c>
      <c r="AB65" s="11" t="str">
        <f>IF([1]source_data!G67="","",IF([1]source_data!J67="","",[1]tailored_settings!$B$11))</f>
        <v/>
      </c>
      <c r="AC65" s="11" t="str">
        <f>IF([1]source_data!G67="","",IF([1]source_data!J67="","",[1]source_data!J67))</f>
        <v/>
      </c>
      <c r="AD65" s="11" t="str">
        <f>IF([1]source_data!G67="","",IF([1]source_data!K67="","",[1]tailored_settings!$B$12))</f>
        <v>Grant purpose</v>
      </c>
      <c r="AE65" s="11" t="str">
        <f>IF([1]source_data!G67="","",IF([1]source_data!K67="","",[1]source_data!K67))</f>
        <v xml:space="preserve">Furniture </v>
      </c>
      <c r="AF65" s="11" t="str">
        <f>IF([1]source_data!G67="","",IF([1]source_data!L67="","",[1]tailored_settings!$B$13))</f>
        <v>Grant purpose</v>
      </c>
      <c r="AG65" s="11" t="str">
        <f>IF([1]source_data!G67="","",IF([1]source_data!L67="","",[1]source_data!L67))</f>
        <v>Food Vouchers</v>
      </c>
      <c r="AH65" s="11" t="str">
        <f>IF([1]source_data!G67="","",IF([1]source_data!M67="","",[1]tailored_settings!$B$14))</f>
        <v>Grant purpose</v>
      </c>
      <c r="AI65" s="11" t="str">
        <f>IF([1]source_data!G67="","",IF([1]source_data!M67="","",[1]source_data!M67))</f>
        <v>Utility Vouchers</v>
      </c>
    </row>
    <row r="66" spans="1:35" x14ac:dyDescent="0.2">
      <c r="A66" s="6" t="str">
        <f>IF([1]source_data!G68="","",IF(AND([1]source_data!C68&lt;&gt;"",[1]tailored_settings!$B$15="Publish"),CONCATENATE([1]tailored_settings!$B$2&amp;[1]source_data!C68),IF(AND([1]source_data!C68&lt;&gt;"",[1]tailored_settings!$B$15="Do not publish"),CONCATENATE([1]tailored_settings!$B$2&amp;TEXT(ROW(A66)-1,"0000")&amp;"_"&amp;TEXT(F66,"yyyy-mm")),CONCATENATE([1]tailored_settings!$B$2&amp;TEXT(ROW(A66)-1,"0000")&amp;"_"&amp;TEXT(F66,"yyyy-mm")))))</f>
        <v>360G-Longleigh-0065_2023-08</v>
      </c>
      <c r="B66" s="6" t="str">
        <f>IF([1]source_data!G68="","",IF([1]source_data!E68&lt;&gt;"",[1]source_data!E68,CONCATENATE("Grant to "&amp;G66)))</f>
        <v>Grant to Individual Recipient</v>
      </c>
      <c r="C66" s="6" t="str">
        <f>IF([1]source_data!G68="","",IF([1]source_data!F68="","",[1]source_data!F68))</f>
        <v>Helping to alleviate financial hardship</v>
      </c>
      <c r="D66" s="7">
        <f>IF([1]source_data!G68="","",IF([1]source_data!G68="","",[1]source_data!G68))</f>
        <v>700</v>
      </c>
      <c r="E66" s="6" t="str">
        <f>IF([1]source_data!G68="","",[1]tailored_settings!$B$3)</f>
        <v>GBP</v>
      </c>
      <c r="F66" s="8">
        <f>IF([1]source_data!G68="","",IF([1]source_data!H68="","",[1]source_data!H68))</f>
        <v>45156</v>
      </c>
      <c r="G66" s="6" t="str">
        <f>IF([1]source_data!G68="","",[1]tailored_settings!$B$5)</f>
        <v>Individual Recipient</v>
      </c>
      <c r="H66" s="6" t="str">
        <f>IF([1]source_data!G68="","",IF(AND([1]source_data!A68&lt;&gt;"",[1]tailored_settings!$B$16="Publish"),CONCATENATE([1]tailored_settings!$B$2&amp;[1]source_data!A68),IF(AND([1]source_data!A68&lt;&gt;"",[1]tailored_settings!$B$16="Do not publish"),CONCATENATE([1]tailored_settings!$B$4&amp;TEXT(ROW(A66)-1,"0000")&amp;"_"&amp;TEXT(F66,"yyyy-mm")),CONCATENATE([1]tailored_settings!$B$4&amp;TEXT(ROW(A66)-1,"0000")&amp;"_"&amp;TEXT(F66,"yyyy-mm")))))</f>
        <v>360G-Longleigh-IND-0065_2023-08</v>
      </c>
      <c r="I66" s="6" t="str">
        <f>IF([1]source_data!G68="","",[1]tailored_settings!$B$7)</f>
        <v>Longleigh Foundation</v>
      </c>
      <c r="J66" s="6" t="str">
        <f>IF([1]source_data!G68="","",[1]tailored_settings!$B$6)</f>
        <v>GB-CHC-1169016</v>
      </c>
      <c r="K66" s="6" t="str">
        <f>IF([1]source_data!G68="","",IF([1]source_data!I68="","",VLOOKUP([1]source_data!I68,[1]codelist_mapping!A:C,3,FALSE)))</f>
        <v>GTIR040</v>
      </c>
      <c r="L66" s="6" t="str">
        <f>IF([1]source_data!G68="","",IF([1]source_data!J68="","",VLOOKUP([1]source_data!J68,[1]codelist_mapping!A:C,3,FALSE)))</f>
        <v/>
      </c>
      <c r="M66" s="6" t="str">
        <f>IF([1]source_data!G68="","",IF([1]source_data!K68="","",IF([1]source_data!M68&lt;&gt;"",CONCATENATE(VLOOKUP([1]source_data!K68,[1]codelist_mapping!F:H,3,FALSE)&amp;";"&amp;VLOOKUP([1]source_data!L68,[1]codelist_mapping!F:H,3,FALSE)&amp;";"&amp;VLOOKUP([1]source_data!M68,[1]codelist_mapping!F:H,3,FALSE)),IF([1]source_data!L68&lt;&gt;"",CONCATENATE(VLOOKUP([1]source_data!K68,[1]codelist_mapping!F:H,3,FALSE)&amp;";"&amp;VLOOKUP([1]source_data!L68,[1]codelist_mapping!F:H,3,FALSE)),IF([1]source_data!K68&lt;&gt;"",CONCATENATE(VLOOKUP([1]source_data!K68,[1]codelist_mapping!F:H,3,FALSE)))))))</f>
        <v>GTIP020;GTIP070</v>
      </c>
      <c r="N66" s="9" t="str">
        <f>IF([1]source_data!G68="","",IF([1]source_data!D68="","",VLOOKUP([1]source_data!D68,[1]geo_data!A:I,9,FALSE)))</f>
        <v>Leominster East</v>
      </c>
      <c r="O66" s="9" t="str">
        <f>IF([1]source_data!G68="","",IF([1]source_data!D68="","",VLOOKUP([1]source_data!D68,[1]geo_data!A:I,8,FALSE)))</f>
        <v>E05009468</v>
      </c>
      <c r="P66" s="9" t="str">
        <f>IF([1]source_data!G68="","",IF(LEFT(O66,3)="E05","WD",IF(LEFT(O66,3)="S13","WD",IF(LEFT(O66,3)="W05","WD",IF(LEFT(O66,3)="W06","UA",IF(LEFT(O66,3)="S12","CA",IF(LEFT(O66,3)="E06","UA",IF(LEFT(O66,3)="E07","NMD",IF(LEFT(O66,3)="E08","MD",IF(LEFT(O66,3)="E09","LONB"))))))))))</f>
        <v>WD</v>
      </c>
      <c r="Q66" s="9" t="str">
        <f>IF([1]source_data!G68="","",IF([1]source_data!D68="","",VLOOKUP([1]source_data!D68,[1]geo_data!A:I,7,FALSE)))</f>
        <v>Herefordshire, County of</v>
      </c>
      <c r="R66" s="9" t="str">
        <f>IF([1]source_data!G68="","",IF([1]source_data!D68="","",VLOOKUP([1]source_data!D68,[1]geo_data!A:I,6,FALSE)))</f>
        <v>E06000019</v>
      </c>
      <c r="S66" s="9" t="str">
        <f>IF([1]source_data!G68="","",IF(LEFT(R66,3)="E05","WD",IF(LEFT(R66,3)="S13","WD",IF(LEFT(R66,3)="W05","WD",IF(LEFT(R66,3)="W06","UA",IF(LEFT(R66,3)="S12","CA",IF(LEFT(R66,3)="E06","UA",IF(LEFT(R66,3)="E07","NMD",IF(LEFT(R66,3)="E08","MD",IF(LEFT(R66,3)="E09","LONB"))))))))))</f>
        <v>UA</v>
      </c>
      <c r="T66" s="6" t="str">
        <f>IF([1]source_data!G68="","",IF([1]source_data!N68="","",[1]source_data!N68))</f>
        <v>Hardship Grant</v>
      </c>
      <c r="U66" s="10">
        <f>IF([1]source_data!G68="","",[1]tailored_settings!$B$8)</f>
        <v>45614</v>
      </c>
      <c r="V66" s="6" t="str">
        <f>IF([1]source_data!G68="","",[1]tailored_settings!$B$9)</f>
        <v>http://www.longleigh.org/</v>
      </c>
      <c r="W66" s="8">
        <f>IF([1]source_data!G68="","",IF([1]source_data!O68="","",[1]source_data!O68))</f>
        <v>45156</v>
      </c>
      <c r="X66" s="8">
        <f>IF([1]source_data!G68="","",IF([1]source_data!P68="","",[1]source_data!P68))</f>
        <v>45269</v>
      </c>
      <c r="Y66" s="6" t="str">
        <f>IF([1]source_data!G68="","",IF([1]source_data!Q68="","",[1]source_data!Q68))</f>
        <v/>
      </c>
      <c r="Z66" s="11" t="str">
        <f>IF([1]source_data!G68="","",IF([1]source_data!I68="","",[1]tailored_settings!$B$10))</f>
        <v>Primary grant reason</v>
      </c>
      <c r="AA66" s="11" t="str">
        <f>IF([1]source_data!G68="","",IF([1]source_data!I68="","",[1]source_data!I68))</f>
        <v>2. Customer receiving medication and/or therapy for a mental health condition or substance addiction</v>
      </c>
      <c r="AB66" s="11" t="str">
        <f>IF([1]source_data!G68="","",IF([1]source_data!J68="","",[1]tailored_settings!$B$11))</f>
        <v/>
      </c>
      <c r="AC66" s="11" t="str">
        <f>IF([1]source_data!G68="","",IF([1]source_data!J68="","",[1]source_data!J68))</f>
        <v/>
      </c>
      <c r="AD66" s="11" t="str">
        <f>IF([1]source_data!G68="","",IF([1]source_data!K68="","",[1]tailored_settings!$B$12))</f>
        <v>Grant purpose</v>
      </c>
      <c r="AE66" s="11" t="str">
        <f>IF([1]source_data!G68="","",IF([1]source_data!K68="","",[1]source_data!K68))</f>
        <v>Appliances</v>
      </c>
      <c r="AF66" s="11" t="str">
        <f>IF([1]source_data!G68="","",IF([1]source_data!L68="","",[1]tailored_settings!$B$13))</f>
        <v>Grant purpose</v>
      </c>
      <c r="AG66" s="11" t="str">
        <f>IF([1]source_data!G68="","",IF([1]source_data!L68="","",[1]source_data!L68))</f>
        <v>Food Vouchers</v>
      </c>
      <c r="AH66" s="11" t="str">
        <f>IF([1]source_data!G68="","",IF([1]source_data!M68="","",[1]tailored_settings!$B$14))</f>
        <v/>
      </c>
      <c r="AI66" s="11" t="str">
        <f>IF([1]source_data!G68="","",IF([1]source_data!M68="","",[1]source_data!M68))</f>
        <v/>
      </c>
    </row>
    <row r="67" spans="1:35" x14ac:dyDescent="0.2">
      <c r="A67" s="6" t="str">
        <f>IF([1]source_data!G69="","",IF(AND([1]source_data!C69&lt;&gt;"",[1]tailored_settings!$B$15="Publish"),CONCATENATE([1]tailored_settings!$B$2&amp;[1]source_data!C69),IF(AND([1]source_data!C69&lt;&gt;"",[1]tailored_settings!$B$15="Do not publish"),CONCATENATE([1]tailored_settings!$B$2&amp;TEXT(ROW(A67)-1,"0000")&amp;"_"&amp;TEXT(F67,"yyyy-mm")),CONCATENATE([1]tailored_settings!$B$2&amp;TEXT(ROW(A67)-1,"0000")&amp;"_"&amp;TEXT(F67,"yyyy-mm")))))</f>
        <v>360G-Longleigh-0066_2023-08</v>
      </c>
      <c r="B67" s="6" t="str">
        <f>IF([1]source_data!G69="","",IF([1]source_data!E69&lt;&gt;"",[1]source_data!E69,CONCATENATE("Grant to "&amp;G67)))</f>
        <v>Grant to Individual Recipient</v>
      </c>
      <c r="C67" s="6" t="str">
        <f>IF([1]source_data!G69="","",IF([1]source_data!F69="","",[1]source_data!F69))</f>
        <v>Helping to provide an education or training  opportunity</v>
      </c>
      <c r="D67" s="7">
        <f>IF([1]source_data!G69="","",IF([1]source_data!G69="","",[1]source_data!G69))</f>
        <v>485</v>
      </c>
      <c r="E67" s="6" t="str">
        <f>IF([1]source_data!G69="","",[1]tailored_settings!$B$3)</f>
        <v>GBP</v>
      </c>
      <c r="F67" s="8">
        <f>IF([1]source_data!G69="","",IF([1]source_data!H69="","",[1]source_data!H69))</f>
        <v>45160</v>
      </c>
      <c r="G67" s="6" t="str">
        <f>IF([1]source_data!G69="","",[1]tailored_settings!$B$5)</f>
        <v>Individual Recipient</v>
      </c>
      <c r="H67" s="6" t="str">
        <f>IF([1]source_data!G69="","",IF(AND([1]source_data!A69&lt;&gt;"",[1]tailored_settings!$B$16="Publish"),CONCATENATE([1]tailored_settings!$B$2&amp;[1]source_data!A69),IF(AND([1]source_data!A69&lt;&gt;"",[1]tailored_settings!$B$16="Do not publish"),CONCATENATE([1]tailored_settings!$B$4&amp;TEXT(ROW(A67)-1,"0000")&amp;"_"&amp;TEXT(F67,"yyyy-mm")),CONCATENATE([1]tailored_settings!$B$4&amp;TEXT(ROW(A67)-1,"0000")&amp;"_"&amp;TEXT(F67,"yyyy-mm")))))</f>
        <v>360G-Longleigh-IND-0066_2023-08</v>
      </c>
      <c r="I67" s="6" t="str">
        <f>IF([1]source_data!G69="","",[1]tailored_settings!$B$7)</f>
        <v>Longleigh Foundation</v>
      </c>
      <c r="J67" s="6" t="str">
        <f>IF([1]source_data!G69="","",[1]tailored_settings!$B$6)</f>
        <v>GB-CHC-1169016</v>
      </c>
      <c r="K67" s="6" t="str">
        <f>IF([1]source_data!G69="","",IF([1]source_data!I69="","",VLOOKUP([1]source_data!I69,[1]codelist_mapping!A:C,3,FALSE)))</f>
        <v>GTIR110</v>
      </c>
      <c r="L67" s="6" t="str">
        <f>IF([1]source_data!G69="","",IF([1]source_data!J69="","",VLOOKUP([1]source_data!J69,[1]codelist_mapping!A:C,3,FALSE)))</f>
        <v/>
      </c>
      <c r="M67" s="6" t="str">
        <f>IF([1]source_data!G69="","",IF([1]source_data!K69="","",IF([1]source_data!M69&lt;&gt;"",CONCATENATE(VLOOKUP([1]source_data!K69,[1]codelist_mapping!F:H,3,FALSE)&amp;";"&amp;VLOOKUP([1]source_data!L69,[1]codelist_mapping!F:H,3,FALSE)&amp;";"&amp;VLOOKUP([1]source_data!M69,[1]codelist_mapping!F:H,3,FALSE)),IF([1]source_data!L69&lt;&gt;"",CONCATENATE(VLOOKUP([1]source_data!K69,[1]codelist_mapping!F:H,3,FALSE)&amp;";"&amp;VLOOKUP([1]source_data!L69,[1]codelist_mapping!F:H,3,FALSE)),IF([1]source_data!K69&lt;&gt;"",CONCATENATE(VLOOKUP([1]source_data!K69,[1]codelist_mapping!F:H,3,FALSE)))))))</f>
        <v>GTIP020</v>
      </c>
      <c r="N67" s="9" t="str">
        <f>IF([1]source_data!G69="","",IF([1]source_data!D69="","",VLOOKUP([1]source_data!D69,[1]geo_data!A:I,9,FALSE)))</f>
        <v>West Hill &amp; North Laine</v>
      </c>
      <c r="O67" s="9" t="str">
        <f>IF([1]source_data!G69="","",IF([1]source_data!D69="","",VLOOKUP([1]source_data!D69,[1]geo_data!A:I,8,FALSE)))</f>
        <v>E05015415</v>
      </c>
      <c r="P67" s="9" t="str">
        <f>IF([1]source_data!G69="","",IF(LEFT(O67,3)="E05","WD",IF(LEFT(O67,3)="S13","WD",IF(LEFT(O67,3)="W05","WD",IF(LEFT(O67,3)="W06","UA",IF(LEFT(O67,3)="S12","CA",IF(LEFT(O67,3)="E06","UA",IF(LEFT(O67,3)="E07","NMD",IF(LEFT(O67,3)="E08","MD",IF(LEFT(O67,3)="E09","LONB"))))))))))</f>
        <v>WD</v>
      </c>
      <c r="Q67" s="9" t="str">
        <f>IF([1]source_data!G69="","",IF([1]source_data!D69="","",VLOOKUP([1]source_data!D69,[1]geo_data!A:I,7,FALSE)))</f>
        <v>Brighton and Hove</v>
      </c>
      <c r="R67" s="9" t="str">
        <f>IF([1]source_data!G69="","",IF([1]source_data!D69="","",VLOOKUP([1]source_data!D69,[1]geo_data!A:I,6,FALSE)))</f>
        <v>E06000043</v>
      </c>
      <c r="S67" s="9" t="str">
        <f>IF([1]source_data!G69="","",IF(LEFT(R67,3)="E05","WD",IF(LEFT(R67,3)="S13","WD",IF(LEFT(R67,3)="W05","WD",IF(LEFT(R67,3)="W06","UA",IF(LEFT(R67,3)="S12","CA",IF(LEFT(R67,3)="E06","UA",IF(LEFT(R67,3)="E07","NMD",IF(LEFT(R67,3)="E08","MD",IF(LEFT(R67,3)="E09","LONB"))))))))))</f>
        <v>UA</v>
      </c>
      <c r="T67" s="6" t="str">
        <f>IF([1]source_data!G69="","",IF([1]source_data!N69="","",[1]source_data!N69))</f>
        <v>Education Training &amp; Employment Grant</v>
      </c>
      <c r="U67" s="10">
        <f>IF([1]source_data!G69="","",[1]tailored_settings!$B$8)</f>
        <v>45614</v>
      </c>
      <c r="V67" s="6" t="str">
        <f>IF([1]source_data!G69="","",[1]tailored_settings!$B$9)</f>
        <v>http://www.longleigh.org/</v>
      </c>
      <c r="W67" s="8">
        <f>IF([1]source_data!G69="","",IF([1]source_data!O69="","",[1]source_data!O69))</f>
        <v>45160</v>
      </c>
      <c r="X67" s="8">
        <f>IF([1]source_data!G69="","",IF([1]source_data!P69="","",[1]source_data!P69))</f>
        <v>45271</v>
      </c>
      <c r="Y67" s="6" t="str">
        <f>IF([1]source_data!G69="","",IF([1]source_data!Q69="","",[1]source_data!Q69))</f>
        <v/>
      </c>
      <c r="Z67" s="11" t="str">
        <f>IF([1]source_data!G69="","",IF([1]source_data!I69="","",[1]tailored_settings!$B$10))</f>
        <v>Primary grant reason</v>
      </c>
      <c r="AA67" s="11" t="str">
        <f>IF([1]source_data!G69="","",IF([1]source_data!I69="","",[1]source_data!I69))</f>
        <v>10. Education Training and Employment</v>
      </c>
      <c r="AB67" s="11" t="str">
        <f>IF([1]source_data!G69="","",IF([1]source_data!J69="","",[1]tailored_settings!$B$11))</f>
        <v/>
      </c>
      <c r="AC67" s="11" t="str">
        <f>IF([1]source_data!G69="","",IF([1]source_data!J69="","",[1]source_data!J69))</f>
        <v/>
      </c>
      <c r="AD67" s="11" t="str">
        <f>IF([1]source_data!G69="","",IF([1]source_data!K69="","",[1]tailored_settings!$B$12))</f>
        <v>Grant purpose</v>
      </c>
      <c r="AE67" s="11" t="str">
        <f>IF([1]source_data!G69="","",IF([1]source_data!K69="","",[1]source_data!K69))</f>
        <v xml:space="preserve">Furniture </v>
      </c>
      <c r="AF67" s="11" t="str">
        <f>IF([1]source_data!G69="","",IF([1]source_data!L69="","",[1]tailored_settings!$B$13))</f>
        <v/>
      </c>
      <c r="AG67" s="11" t="str">
        <f>IF([1]source_data!G69="","",IF([1]source_data!L69="","",[1]source_data!L69))</f>
        <v/>
      </c>
      <c r="AH67" s="11" t="str">
        <f>IF([1]source_data!G69="","",IF([1]source_data!M69="","",[1]tailored_settings!$B$14))</f>
        <v/>
      </c>
      <c r="AI67" s="11" t="str">
        <f>IF([1]source_data!G69="","",IF([1]source_data!M69="","",[1]source_data!M69))</f>
        <v/>
      </c>
    </row>
    <row r="68" spans="1:35" x14ac:dyDescent="0.2">
      <c r="A68" s="6" t="str">
        <f>IF([1]source_data!G70="","",IF(AND([1]source_data!C70&lt;&gt;"",[1]tailored_settings!$B$15="Publish"),CONCATENATE([1]tailored_settings!$B$2&amp;[1]source_data!C70),IF(AND([1]source_data!C70&lt;&gt;"",[1]tailored_settings!$B$15="Do not publish"),CONCATENATE([1]tailored_settings!$B$2&amp;TEXT(ROW(A68)-1,"0000")&amp;"_"&amp;TEXT(F68,"yyyy-mm")),CONCATENATE([1]tailored_settings!$B$2&amp;TEXT(ROW(A68)-1,"0000")&amp;"_"&amp;TEXT(F68,"yyyy-mm")))))</f>
        <v>360G-Longleigh-0067_2023-08</v>
      </c>
      <c r="B68" s="6" t="str">
        <f>IF([1]source_data!G70="","",IF([1]source_data!E70&lt;&gt;"",[1]source_data!E70,CONCATENATE("Grant to "&amp;G68)))</f>
        <v>Grant to Individual Recipient</v>
      </c>
      <c r="C68" s="6" t="str">
        <f>IF([1]source_data!G70="","",IF([1]source_data!F70="","",[1]source_data!F70))</f>
        <v>Helping to alleviate financial hardship</v>
      </c>
      <c r="D68" s="7">
        <f>IF([1]source_data!G70="","",IF([1]source_data!G70="","",[1]source_data!G70))</f>
        <v>600</v>
      </c>
      <c r="E68" s="6" t="str">
        <f>IF([1]source_data!G70="","",[1]tailored_settings!$B$3)</f>
        <v>GBP</v>
      </c>
      <c r="F68" s="8">
        <f>IF([1]source_data!G70="","",IF([1]source_data!H70="","",[1]source_data!H70))</f>
        <v>45160</v>
      </c>
      <c r="G68" s="6" t="str">
        <f>IF([1]source_data!G70="","",[1]tailored_settings!$B$5)</f>
        <v>Individual Recipient</v>
      </c>
      <c r="H68" s="6" t="str">
        <f>IF([1]source_data!G70="","",IF(AND([1]source_data!A70&lt;&gt;"",[1]tailored_settings!$B$16="Publish"),CONCATENATE([1]tailored_settings!$B$2&amp;[1]source_data!A70),IF(AND([1]source_data!A70&lt;&gt;"",[1]tailored_settings!$B$16="Do not publish"),CONCATENATE([1]tailored_settings!$B$4&amp;TEXT(ROW(A68)-1,"0000")&amp;"_"&amp;TEXT(F68,"yyyy-mm")),CONCATENATE([1]tailored_settings!$B$4&amp;TEXT(ROW(A68)-1,"0000")&amp;"_"&amp;TEXT(F68,"yyyy-mm")))))</f>
        <v>360G-Longleigh-IND-0067_2023-08</v>
      </c>
      <c r="I68" s="6" t="str">
        <f>IF([1]source_data!G70="","",[1]tailored_settings!$B$7)</f>
        <v>Longleigh Foundation</v>
      </c>
      <c r="J68" s="6" t="str">
        <f>IF([1]source_data!G70="","",[1]tailored_settings!$B$6)</f>
        <v>GB-CHC-1169016</v>
      </c>
      <c r="K68" s="6" t="str">
        <f>IF([1]source_data!G70="","",IF([1]source_data!I70="","",VLOOKUP([1]source_data!I70,[1]codelist_mapping!A:C,3,FALSE)))</f>
        <v>GTIR030</v>
      </c>
      <c r="L68" s="6" t="str">
        <f>IF([1]source_data!G70="","",IF([1]source_data!J70="","",VLOOKUP([1]source_data!J70,[1]codelist_mapping!A:C,3,FALSE)))</f>
        <v/>
      </c>
      <c r="M68" s="6" t="str">
        <f>IF([1]source_data!G70="","",IF([1]source_data!K70="","",IF([1]source_data!M70&lt;&gt;"",CONCATENATE(VLOOKUP([1]source_data!K70,[1]codelist_mapping!F:H,3,FALSE)&amp;";"&amp;VLOOKUP([1]source_data!L70,[1]codelist_mapping!F:H,3,FALSE)&amp;";"&amp;VLOOKUP([1]source_data!M70,[1]codelist_mapping!F:H,3,FALSE)),IF([1]source_data!L70&lt;&gt;"",CONCATENATE(VLOOKUP([1]source_data!K70,[1]codelist_mapping!F:H,3,FALSE)&amp;";"&amp;VLOOKUP([1]source_data!L70,[1]codelist_mapping!F:H,3,FALSE)),IF([1]source_data!K70&lt;&gt;"",CONCATENATE(VLOOKUP([1]source_data!K70,[1]codelist_mapping!F:H,3,FALSE)))))))</f>
        <v>GTIP070</v>
      </c>
      <c r="N68" s="9" t="str">
        <f>IF([1]source_data!G70="","",IF([1]source_data!D70="","",VLOOKUP([1]source_data!D70,[1]geo_data!A:I,9,FALSE)))</f>
        <v>Longford</v>
      </c>
      <c r="O68" s="9" t="str">
        <f>IF([1]source_data!G70="","",IF([1]source_data!D70="","",VLOOKUP([1]source_data!D70,[1]geo_data!A:I,8,FALSE)))</f>
        <v>E05001225</v>
      </c>
      <c r="P68" s="9" t="str">
        <f>IF([1]source_data!G70="","",IF(LEFT(O68,3)="E05","WD",IF(LEFT(O68,3)="S13","WD",IF(LEFT(O68,3)="W05","WD",IF(LEFT(O68,3)="W06","UA",IF(LEFT(O68,3)="S12","CA",IF(LEFT(O68,3)="E06","UA",IF(LEFT(O68,3)="E07","NMD",IF(LEFT(O68,3)="E08","MD",IF(LEFT(O68,3)="E09","LONB"))))))))))</f>
        <v>WD</v>
      </c>
      <c r="Q68" s="9" t="str">
        <f>IF([1]source_data!G70="","",IF([1]source_data!D70="","",VLOOKUP([1]source_data!D70,[1]geo_data!A:I,7,FALSE)))</f>
        <v>Coventry</v>
      </c>
      <c r="R68" s="9" t="str">
        <f>IF([1]source_data!G70="","",IF([1]source_data!D70="","",VLOOKUP([1]source_data!D70,[1]geo_data!A:I,6,FALSE)))</f>
        <v>E08000026</v>
      </c>
      <c r="S68" s="9" t="str">
        <f>IF([1]source_data!G70="","",IF(LEFT(R68,3)="E05","WD",IF(LEFT(R68,3)="S13","WD",IF(LEFT(R68,3)="W05","WD",IF(LEFT(R68,3)="W06","UA",IF(LEFT(R68,3)="S12","CA",IF(LEFT(R68,3)="E06","UA",IF(LEFT(R68,3)="E07","NMD",IF(LEFT(R68,3)="E08","MD",IF(LEFT(R68,3)="E09","LONB"))))))))))</f>
        <v>MD</v>
      </c>
      <c r="T68" s="6" t="str">
        <f>IF([1]source_data!G70="","",IF([1]source_data!N70="","",[1]source_data!N70))</f>
        <v>Hardship Grant</v>
      </c>
      <c r="U68" s="10">
        <f>IF([1]source_data!G70="","",[1]tailored_settings!$B$8)</f>
        <v>45614</v>
      </c>
      <c r="V68" s="6" t="str">
        <f>IF([1]source_data!G70="","",[1]tailored_settings!$B$9)</f>
        <v>http://www.longleigh.org/</v>
      </c>
      <c r="W68" s="8">
        <f>IF([1]source_data!G70="","",IF([1]source_data!O70="","",[1]source_data!O70))</f>
        <v>45160</v>
      </c>
      <c r="X68" s="8">
        <f>IF([1]source_data!G70="","",IF([1]source_data!P70="","",[1]source_data!P70))</f>
        <v>45271</v>
      </c>
      <c r="Y68" s="6" t="str">
        <f>IF([1]source_data!G70="","",IF([1]source_data!Q70="","",[1]source_data!Q70))</f>
        <v/>
      </c>
      <c r="Z68" s="11" t="str">
        <f>IF([1]source_data!G70="","",IF([1]source_data!I70="","",[1]tailored_settings!$B$10))</f>
        <v>Primary grant reason</v>
      </c>
      <c r="AA68" s="11" t="str">
        <f>IF([1]source_data!G70="","",IF([1]source_data!I70="","",[1]source_data!I70))</f>
        <v>1. Customer (or family member residing with them) with a diagnosed condition or disability (physical and/or sensory and/or behavioural)</v>
      </c>
      <c r="AB68" s="11" t="str">
        <f>IF([1]source_data!G70="","",IF([1]source_data!J70="","",[1]tailored_settings!$B$11))</f>
        <v/>
      </c>
      <c r="AC68" s="11" t="str">
        <f>IF([1]source_data!G70="","",IF([1]source_data!J70="","",[1]source_data!J70))</f>
        <v/>
      </c>
      <c r="AD68" s="11" t="str">
        <f>IF([1]source_data!G70="","",IF([1]source_data!K70="","",[1]tailored_settings!$B$12))</f>
        <v>Grant purpose</v>
      </c>
      <c r="AE68" s="11" t="str">
        <f>IF([1]source_data!G70="","",IF([1]source_data!K70="","",[1]source_data!K70))</f>
        <v>Food Vouchers</v>
      </c>
      <c r="AF68" s="11" t="str">
        <f>IF([1]source_data!G70="","",IF([1]source_data!L70="","",[1]tailored_settings!$B$13))</f>
        <v/>
      </c>
      <c r="AG68" s="11" t="str">
        <f>IF([1]source_data!G70="","",IF([1]source_data!L70="","",[1]source_data!L70))</f>
        <v/>
      </c>
      <c r="AH68" s="11" t="str">
        <f>IF([1]source_data!G70="","",IF([1]source_data!M70="","",[1]tailored_settings!$B$14))</f>
        <v/>
      </c>
      <c r="AI68" s="11" t="str">
        <f>IF([1]source_data!G70="","",IF([1]source_data!M70="","",[1]source_data!M70))</f>
        <v/>
      </c>
    </row>
    <row r="69" spans="1:35" x14ac:dyDescent="0.2">
      <c r="A69" s="6" t="str">
        <f>IF([1]source_data!G71="","",IF(AND([1]source_data!C71&lt;&gt;"",[1]tailored_settings!$B$15="Publish"),CONCATENATE([1]tailored_settings!$B$2&amp;[1]source_data!C71),IF(AND([1]source_data!C71&lt;&gt;"",[1]tailored_settings!$B$15="Do not publish"),CONCATENATE([1]tailored_settings!$B$2&amp;TEXT(ROW(A69)-1,"0000")&amp;"_"&amp;TEXT(F69,"yyyy-mm")),CONCATENATE([1]tailored_settings!$B$2&amp;TEXT(ROW(A69)-1,"0000")&amp;"_"&amp;TEXT(F69,"yyyy-mm")))))</f>
        <v>360G-Longleigh-0068_2023-08</v>
      </c>
      <c r="B69" s="6" t="str">
        <f>IF([1]source_data!G71="","",IF([1]source_data!E71&lt;&gt;"",[1]source_data!E71,CONCATENATE("Grant to "&amp;G69)))</f>
        <v>Grant to Individual Recipient</v>
      </c>
      <c r="C69" s="6" t="str">
        <f>IF([1]source_data!G71="","",IF([1]source_data!F71="","",[1]source_data!F71))</f>
        <v>Helping to alleviate financial hardship</v>
      </c>
      <c r="D69" s="7">
        <f>IF([1]source_data!G71="","",IF([1]source_data!G71="","",[1]source_data!G71))</f>
        <v>875.09</v>
      </c>
      <c r="E69" s="6" t="str">
        <f>IF([1]source_data!G71="","",[1]tailored_settings!$B$3)</f>
        <v>GBP</v>
      </c>
      <c r="F69" s="8">
        <f>IF([1]source_data!G71="","",IF([1]source_data!H71="","",[1]source_data!H71))</f>
        <v>45156</v>
      </c>
      <c r="G69" s="6" t="str">
        <f>IF([1]source_data!G71="","",[1]tailored_settings!$B$5)</f>
        <v>Individual Recipient</v>
      </c>
      <c r="H69" s="6" t="str">
        <f>IF([1]source_data!G71="","",IF(AND([1]source_data!A71&lt;&gt;"",[1]tailored_settings!$B$16="Publish"),CONCATENATE([1]tailored_settings!$B$2&amp;[1]source_data!A71),IF(AND([1]source_data!A71&lt;&gt;"",[1]tailored_settings!$B$16="Do not publish"),CONCATENATE([1]tailored_settings!$B$4&amp;TEXT(ROW(A69)-1,"0000")&amp;"_"&amp;TEXT(F69,"yyyy-mm")),CONCATENATE([1]tailored_settings!$B$4&amp;TEXT(ROW(A69)-1,"0000")&amp;"_"&amp;TEXT(F69,"yyyy-mm")))))</f>
        <v>360G-Longleigh-IND-0068_2023-08</v>
      </c>
      <c r="I69" s="6" t="str">
        <f>IF([1]source_data!G71="","",[1]tailored_settings!$B$7)</f>
        <v>Longleigh Foundation</v>
      </c>
      <c r="J69" s="6" t="str">
        <f>IF([1]source_data!G71="","",[1]tailored_settings!$B$6)</f>
        <v>GB-CHC-1169016</v>
      </c>
      <c r="K69" s="6" t="str">
        <f>IF([1]source_data!G71="","",IF([1]source_data!I71="","",VLOOKUP([1]source_data!I71,[1]codelist_mapping!A:C,3,FALSE)))</f>
        <v>GTIR060</v>
      </c>
      <c r="L69" s="6" t="str">
        <f>IF([1]source_data!G71="","",IF([1]source_data!J71="","",VLOOKUP([1]source_data!J71,[1]codelist_mapping!A:C,3,FALSE)))</f>
        <v/>
      </c>
      <c r="M69" s="6" t="str">
        <f>IF([1]source_data!G71="","",IF([1]source_data!K71="","",IF([1]source_data!M71&lt;&gt;"",CONCATENATE(VLOOKUP([1]source_data!K71,[1]codelist_mapping!F:H,3,FALSE)&amp;";"&amp;VLOOKUP([1]source_data!L71,[1]codelist_mapping!F:H,3,FALSE)&amp;";"&amp;VLOOKUP([1]source_data!M71,[1]codelist_mapping!F:H,3,FALSE)),IF([1]source_data!L71&lt;&gt;"",CONCATENATE(VLOOKUP([1]source_data!K71,[1]codelist_mapping!F:H,3,FALSE)&amp;";"&amp;VLOOKUP([1]source_data!L71,[1]codelist_mapping!F:H,3,FALSE)),IF([1]source_data!K71&lt;&gt;"",CONCATENATE(VLOOKUP([1]source_data!K71,[1]codelist_mapping!F:H,3,FALSE)))))))</f>
        <v>GTIP060</v>
      </c>
      <c r="N69" s="9" t="str">
        <f>IF([1]source_data!G71="","",IF([1]source_data!D71="","",VLOOKUP([1]source_data!D71,[1]geo_data!A:I,9,FALSE)))</f>
        <v>Coseley East</v>
      </c>
      <c r="O69" s="9" t="str">
        <f>IF([1]source_data!G71="","",IF([1]source_data!D71="","",VLOOKUP([1]source_data!D71,[1]geo_data!A:I,8,FALSE)))</f>
        <v>E05001241</v>
      </c>
      <c r="P69" s="9" t="str">
        <f>IF([1]source_data!G71="","",IF(LEFT(O69,3)="E05","WD",IF(LEFT(O69,3)="S13","WD",IF(LEFT(O69,3)="W05","WD",IF(LEFT(O69,3)="W06","UA",IF(LEFT(O69,3)="S12","CA",IF(LEFT(O69,3)="E06","UA",IF(LEFT(O69,3)="E07","NMD",IF(LEFT(O69,3)="E08","MD",IF(LEFT(O69,3)="E09","LONB"))))))))))</f>
        <v>WD</v>
      </c>
      <c r="Q69" s="9" t="str">
        <f>IF([1]source_data!G71="","",IF([1]source_data!D71="","",VLOOKUP([1]source_data!D71,[1]geo_data!A:I,7,FALSE)))</f>
        <v>Dudley</v>
      </c>
      <c r="R69" s="9" t="str">
        <f>IF([1]source_data!G71="","",IF([1]source_data!D71="","",VLOOKUP([1]source_data!D71,[1]geo_data!A:I,6,FALSE)))</f>
        <v>E08000027</v>
      </c>
      <c r="S69" s="9" t="str">
        <f>IF([1]source_data!G71="","",IF(LEFT(R69,3)="E05","WD",IF(LEFT(R69,3)="S13","WD",IF(LEFT(R69,3)="W05","WD",IF(LEFT(R69,3)="W06","UA",IF(LEFT(R69,3)="S12","CA",IF(LEFT(R69,3)="E06","UA",IF(LEFT(R69,3)="E07","NMD",IF(LEFT(R69,3)="E08","MD",IF(LEFT(R69,3)="E09","LONB"))))))))))</f>
        <v>MD</v>
      </c>
      <c r="T69" s="6" t="str">
        <f>IF([1]source_data!G71="","",IF([1]source_data!N71="","",[1]source_data!N71))</f>
        <v>Hardship Grant</v>
      </c>
      <c r="U69" s="10">
        <f>IF([1]source_data!G71="","",[1]tailored_settings!$B$8)</f>
        <v>45614</v>
      </c>
      <c r="V69" s="6" t="str">
        <f>IF([1]source_data!G71="","",[1]tailored_settings!$B$9)</f>
        <v>http://www.longleigh.org/</v>
      </c>
      <c r="W69" s="8">
        <f>IF([1]source_data!G71="","",IF([1]source_data!O71="","",[1]source_data!O71))</f>
        <v>45156</v>
      </c>
      <c r="X69" s="8">
        <f>IF([1]source_data!G71="","",IF([1]source_data!P71="","",[1]source_data!P71))</f>
        <v>45271</v>
      </c>
      <c r="Y69" s="6" t="str">
        <f>IF([1]source_data!G71="","",IF([1]source_data!Q71="","",[1]source_data!Q71))</f>
        <v/>
      </c>
      <c r="Z69" s="11" t="str">
        <f>IF([1]source_data!G71="","",IF([1]source_data!I71="","",[1]tailored_settings!$B$10))</f>
        <v>Primary grant reason</v>
      </c>
      <c r="AA69" s="11" t="str">
        <f>IF([1]source_data!G71="","",IF([1]source_data!I71="","",[1]source_data!I71))</f>
        <v>4. Customer/family fleeing from a violent or abusive relationship</v>
      </c>
      <c r="AB69" s="11" t="str">
        <f>IF([1]source_data!G71="","",IF([1]source_data!J71="","",[1]tailored_settings!$B$11))</f>
        <v/>
      </c>
      <c r="AC69" s="11" t="str">
        <f>IF([1]source_data!G71="","",IF([1]source_data!J71="","",[1]source_data!J71))</f>
        <v/>
      </c>
      <c r="AD69" s="11" t="str">
        <f>IF([1]source_data!G71="","",IF([1]source_data!K71="","",[1]tailored_settings!$B$12))</f>
        <v>Grant purpose</v>
      </c>
      <c r="AE69" s="11" t="str">
        <f>IF([1]source_data!G71="","",IF([1]source_data!K71="","",[1]source_data!K71))</f>
        <v>Removals</v>
      </c>
      <c r="AF69" s="11" t="str">
        <f>IF([1]source_data!G71="","",IF([1]source_data!L71="","",[1]tailored_settings!$B$13))</f>
        <v/>
      </c>
      <c r="AG69" s="11" t="str">
        <f>IF([1]source_data!G71="","",IF([1]source_data!L71="","",[1]source_data!L71))</f>
        <v/>
      </c>
      <c r="AH69" s="11" t="str">
        <f>IF([1]source_data!G71="","",IF([1]source_data!M71="","",[1]tailored_settings!$B$14))</f>
        <v/>
      </c>
      <c r="AI69" s="11" t="str">
        <f>IF([1]source_data!G71="","",IF([1]source_data!M71="","",[1]source_data!M71))</f>
        <v/>
      </c>
    </row>
    <row r="70" spans="1:35" x14ac:dyDescent="0.2">
      <c r="A70" s="6" t="str">
        <f>IF([1]source_data!G72="","",IF(AND([1]source_data!C72&lt;&gt;"",[1]tailored_settings!$B$15="Publish"),CONCATENATE([1]tailored_settings!$B$2&amp;[1]source_data!C72),IF(AND([1]source_data!C72&lt;&gt;"",[1]tailored_settings!$B$15="Do not publish"),CONCATENATE([1]tailored_settings!$B$2&amp;TEXT(ROW(A70)-1,"0000")&amp;"_"&amp;TEXT(F70,"yyyy-mm")),CONCATENATE([1]tailored_settings!$B$2&amp;TEXT(ROW(A70)-1,"0000")&amp;"_"&amp;TEXT(F70,"yyyy-mm")))))</f>
        <v>360G-Longleigh-0069_2023-08</v>
      </c>
      <c r="B70" s="6" t="str">
        <f>IF([1]source_data!G72="","",IF([1]source_data!E72&lt;&gt;"",[1]source_data!E72,CONCATENATE("Grant to "&amp;G70)))</f>
        <v>Grant to Individual Recipient</v>
      </c>
      <c r="C70" s="6" t="str">
        <f>IF([1]source_data!G72="","",IF([1]source_data!F72="","",[1]source_data!F72))</f>
        <v>Helping to alleviate financial hardship</v>
      </c>
      <c r="D70" s="7">
        <f>IF([1]source_data!G72="","",IF([1]source_data!G72="","",[1]source_data!G72))</f>
        <v>1000.27</v>
      </c>
      <c r="E70" s="6" t="str">
        <f>IF([1]source_data!G72="","",[1]tailored_settings!$B$3)</f>
        <v>GBP</v>
      </c>
      <c r="F70" s="8">
        <f>IF([1]source_data!G72="","",IF([1]source_data!H72="","",[1]source_data!H72))</f>
        <v>45161</v>
      </c>
      <c r="G70" s="6" t="str">
        <f>IF([1]source_data!G72="","",[1]tailored_settings!$B$5)</f>
        <v>Individual Recipient</v>
      </c>
      <c r="H70" s="6" t="str">
        <f>IF([1]source_data!G72="","",IF(AND([1]source_data!A72&lt;&gt;"",[1]tailored_settings!$B$16="Publish"),CONCATENATE([1]tailored_settings!$B$2&amp;[1]source_data!A72),IF(AND([1]source_data!A72&lt;&gt;"",[1]tailored_settings!$B$16="Do not publish"),CONCATENATE([1]tailored_settings!$B$4&amp;TEXT(ROW(A70)-1,"0000")&amp;"_"&amp;TEXT(F70,"yyyy-mm")),CONCATENATE([1]tailored_settings!$B$4&amp;TEXT(ROW(A70)-1,"0000")&amp;"_"&amp;TEXT(F70,"yyyy-mm")))))</f>
        <v>360G-Longleigh-IND-0069_2023-08</v>
      </c>
      <c r="I70" s="6" t="str">
        <f>IF([1]source_data!G72="","",[1]tailored_settings!$B$7)</f>
        <v>Longleigh Foundation</v>
      </c>
      <c r="J70" s="6" t="str">
        <f>IF([1]source_data!G72="","",[1]tailored_settings!$B$6)</f>
        <v>GB-CHC-1169016</v>
      </c>
      <c r="K70" s="6" t="str">
        <f>IF([1]source_data!G72="","",IF([1]source_data!I72="","",VLOOKUP([1]source_data!I72,[1]codelist_mapping!A:C,3,FALSE)))</f>
        <v>GTIR040</v>
      </c>
      <c r="L70" s="6" t="str">
        <f>IF([1]source_data!G72="","",IF([1]source_data!J72="","",VLOOKUP([1]source_data!J72,[1]codelist_mapping!A:C,3,FALSE)))</f>
        <v/>
      </c>
      <c r="M70" s="6" t="str">
        <f>IF([1]source_data!G72="","",IF([1]source_data!K72="","",IF([1]source_data!M72&lt;&gt;"",CONCATENATE(VLOOKUP([1]source_data!K72,[1]codelist_mapping!F:H,3,FALSE)&amp;";"&amp;VLOOKUP([1]source_data!L72,[1]codelist_mapping!F:H,3,FALSE)&amp;";"&amp;VLOOKUP([1]source_data!M72,[1]codelist_mapping!F:H,3,FALSE)),IF([1]source_data!L72&lt;&gt;"",CONCATENATE(VLOOKUP([1]source_data!K72,[1]codelist_mapping!F:H,3,FALSE)&amp;";"&amp;VLOOKUP([1]source_data!L72,[1]codelist_mapping!F:H,3,FALSE)),IF([1]source_data!K72&lt;&gt;"",CONCATENATE(VLOOKUP([1]source_data!K72,[1]codelist_mapping!F:H,3,FALSE)))))))</f>
        <v>GTIP070;GTIP050</v>
      </c>
      <c r="N70" s="9" t="str">
        <f>IF([1]source_data!G72="","",IF([1]source_data!D72="","",VLOOKUP([1]source_data!D72,[1]geo_data!A:I,9,FALSE)))</f>
        <v>Warwick All Saints &amp; Woodloes</v>
      </c>
      <c r="O70" s="9" t="str">
        <f>IF([1]source_data!G72="","",IF([1]source_data!D72="","",VLOOKUP([1]source_data!D72,[1]geo_data!A:I,8,FALSE)))</f>
        <v>E05012627</v>
      </c>
      <c r="P70" s="9" t="str">
        <f>IF([1]source_data!G72="","",IF(LEFT(O70,3)="E05","WD",IF(LEFT(O70,3)="S13","WD",IF(LEFT(O70,3)="W05","WD",IF(LEFT(O70,3)="W06","UA",IF(LEFT(O70,3)="S12","CA",IF(LEFT(O70,3)="E06","UA",IF(LEFT(O70,3)="E07","NMD",IF(LEFT(O70,3)="E08","MD",IF(LEFT(O70,3)="E09","LONB"))))))))))</f>
        <v>WD</v>
      </c>
      <c r="Q70" s="9" t="str">
        <f>IF([1]source_data!G72="","",IF([1]source_data!D72="","",VLOOKUP([1]source_data!D72,[1]geo_data!A:I,7,FALSE)))</f>
        <v>Warwick</v>
      </c>
      <c r="R70" s="9" t="str">
        <f>IF([1]source_data!G72="","",IF([1]source_data!D72="","",VLOOKUP([1]source_data!D72,[1]geo_data!A:I,6,FALSE)))</f>
        <v>E07000222</v>
      </c>
      <c r="S70" s="9" t="str">
        <f>IF([1]source_data!G72="","",IF(LEFT(R70,3)="E05","WD",IF(LEFT(R70,3)="S13","WD",IF(LEFT(R70,3)="W05","WD",IF(LEFT(R70,3)="W06","UA",IF(LEFT(R70,3)="S12","CA",IF(LEFT(R70,3)="E06","UA",IF(LEFT(R70,3)="E07","NMD",IF(LEFT(R70,3)="E08","MD",IF(LEFT(R70,3)="E09","LONB"))))))))))</f>
        <v>NMD</v>
      </c>
      <c r="T70" s="6" t="str">
        <f>IF([1]source_data!G72="","",IF([1]source_data!N72="","",[1]source_data!N72))</f>
        <v>Hardship Grant</v>
      </c>
      <c r="U70" s="10">
        <f>IF([1]source_data!G72="","",[1]tailored_settings!$B$8)</f>
        <v>45614</v>
      </c>
      <c r="V70" s="6" t="str">
        <f>IF([1]source_data!G72="","",[1]tailored_settings!$B$9)</f>
        <v>http://www.longleigh.org/</v>
      </c>
      <c r="W70" s="8">
        <f>IF([1]source_data!G72="","",IF([1]source_data!O72="","",[1]source_data!O72))</f>
        <v>45161</v>
      </c>
      <c r="X70" s="8">
        <f>IF([1]source_data!G72="","",IF([1]source_data!P72="","",[1]source_data!P72))</f>
        <v>45269</v>
      </c>
      <c r="Y70" s="6" t="str">
        <f>IF([1]source_data!G72="","",IF([1]source_data!Q72="","",[1]source_data!Q72))</f>
        <v/>
      </c>
      <c r="Z70" s="11" t="str">
        <f>IF([1]source_data!G72="","",IF([1]source_data!I72="","",[1]tailored_settings!$B$10))</f>
        <v>Primary grant reason</v>
      </c>
      <c r="AA70" s="11" t="str">
        <f>IF([1]source_data!G72="","",IF([1]source_data!I72="","",[1]source_data!I72))</f>
        <v>2. Customer receiving medication and/or therapy for a mental health condition or substance addiction</v>
      </c>
      <c r="AB70" s="11" t="str">
        <f>IF([1]source_data!G72="","",IF([1]source_data!J72="","",[1]tailored_settings!$B$11))</f>
        <v/>
      </c>
      <c r="AC70" s="11" t="str">
        <f>IF([1]source_data!G72="","",IF([1]source_data!J72="","",[1]source_data!J72))</f>
        <v/>
      </c>
      <c r="AD70" s="11" t="str">
        <f>IF([1]source_data!G72="","",IF([1]source_data!K72="","",[1]tailored_settings!$B$12))</f>
        <v>Grant purpose</v>
      </c>
      <c r="AE70" s="11" t="str">
        <f>IF([1]source_data!G72="","",IF([1]source_data!K72="","",[1]source_data!K72))</f>
        <v>Food Vouchers</v>
      </c>
      <c r="AF70" s="11" t="str">
        <f>IF([1]source_data!G72="","",IF([1]source_data!L72="","",[1]tailored_settings!$B$13))</f>
        <v>Grant purpose</v>
      </c>
      <c r="AG70" s="11" t="str">
        <f>IF([1]source_data!G72="","",IF([1]source_data!L72="","",[1]source_data!L72))</f>
        <v>Utility Vouchers</v>
      </c>
      <c r="AH70" s="11" t="str">
        <f>IF([1]source_data!G72="","",IF([1]source_data!M72="","",[1]tailored_settings!$B$14))</f>
        <v/>
      </c>
      <c r="AI70" s="11" t="str">
        <f>IF([1]source_data!G72="","",IF([1]source_data!M72="","",[1]source_data!M72))</f>
        <v/>
      </c>
    </row>
    <row r="71" spans="1:35" x14ac:dyDescent="0.2">
      <c r="A71" s="6" t="str">
        <f>IF([1]source_data!G73="","",IF(AND([1]source_data!C73&lt;&gt;"",[1]tailored_settings!$B$15="Publish"),CONCATENATE([1]tailored_settings!$B$2&amp;[1]source_data!C73),IF(AND([1]source_data!C73&lt;&gt;"",[1]tailored_settings!$B$15="Do not publish"),CONCATENATE([1]tailored_settings!$B$2&amp;TEXT(ROW(A71)-1,"0000")&amp;"_"&amp;TEXT(F71,"yyyy-mm")),CONCATENATE([1]tailored_settings!$B$2&amp;TEXT(ROW(A71)-1,"0000")&amp;"_"&amp;TEXT(F71,"yyyy-mm")))))</f>
        <v>360G-Longleigh-0070_2023-08</v>
      </c>
      <c r="B71" s="6" t="str">
        <f>IF([1]source_data!G73="","",IF([1]source_data!E73&lt;&gt;"",[1]source_data!E73,CONCATENATE("Grant to "&amp;G71)))</f>
        <v>Grant to Individual Recipient</v>
      </c>
      <c r="C71" s="6" t="str">
        <f>IF([1]source_data!G73="","",IF([1]source_data!F73="","",[1]source_data!F73))</f>
        <v>Helping to alleviate financial hardship</v>
      </c>
      <c r="D71" s="7">
        <f>IF([1]source_data!G73="","",IF([1]source_data!G73="","",[1]source_data!G73))</f>
        <v>952</v>
      </c>
      <c r="E71" s="6" t="str">
        <f>IF([1]source_data!G73="","",[1]tailored_settings!$B$3)</f>
        <v>GBP</v>
      </c>
      <c r="F71" s="8">
        <f>IF([1]source_data!G73="","",IF([1]source_data!H73="","",[1]source_data!H73))</f>
        <v>45169</v>
      </c>
      <c r="G71" s="6" t="str">
        <f>IF([1]source_data!G73="","",[1]tailored_settings!$B$5)</f>
        <v>Individual Recipient</v>
      </c>
      <c r="H71" s="6" t="str">
        <f>IF([1]source_data!G73="","",IF(AND([1]source_data!A73&lt;&gt;"",[1]tailored_settings!$B$16="Publish"),CONCATENATE([1]tailored_settings!$B$2&amp;[1]source_data!A73),IF(AND([1]source_data!A73&lt;&gt;"",[1]tailored_settings!$B$16="Do not publish"),CONCATENATE([1]tailored_settings!$B$4&amp;TEXT(ROW(A71)-1,"0000")&amp;"_"&amp;TEXT(F71,"yyyy-mm")),CONCATENATE([1]tailored_settings!$B$4&amp;TEXT(ROW(A71)-1,"0000")&amp;"_"&amp;TEXT(F71,"yyyy-mm")))))</f>
        <v>360G-Longleigh-IND-0070_2023-08</v>
      </c>
      <c r="I71" s="6" t="str">
        <f>IF([1]source_data!G73="","",[1]tailored_settings!$B$7)</f>
        <v>Longleigh Foundation</v>
      </c>
      <c r="J71" s="6" t="str">
        <f>IF([1]source_data!G73="","",[1]tailored_settings!$B$6)</f>
        <v>GB-CHC-1169016</v>
      </c>
      <c r="K71" s="6" t="str">
        <f>IF([1]source_data!G73="","",IF([1]source_data!I73="","",VLOOKUP([1]source_data!I73,[1]codelist_mapping!A:C,3,FALSE)))</f>
        <v>GTIR030</v>
      </c>
      <c r="L71" s="6" t="str">
        <f>IF([1]source_data!G73="","",IF([1]source_data!J73="","",VLOOKUP([1]source_data!J73,[1]codelist_mapping!A:C,3,FALSE)))</f>
        <v/>
      </c>
      <c r="M71" s="6" t="str">
        <f>IF([1]source_data!G73="","",IF([1]source_data!K73="","",IF([1]source_data!M73&lt;&gt;"",CONCATENATE(VLOOKUP([1]source_data!K73,[1]codelist_mapping!F:H,3,FALSE)&amp;";"&amp;VLOOKUP([1]source_data!L73,[1]codelist_mapping!F:H,3,FALSE)&amp;";"&amp;VLOOKUP([1]source_data!M73,[1]codelist_mapping!F:H,3,FALSE)),IF([1]source_data!L73&lt;&gt;"",CONCATENATE(VLOOKUP([1]source_data!K73,[1]codelist_mapping!F:H,3,FALSE)&amp;";"&amp;VLOOKUP([1]source_data!L73,[1]codelist_mapping!F:H,3,FALSE)),IF([1]source_data!K73&lt;&gt;"",CONCATENATE(VLOOKUP([1]source_data!K73,[1]codelist_mapping!F:H,3,FALSE)))))))</f>
        <v>GTIP020</v>
      </c>
      <c r="N71" s="9" t="str">
        <f>IF([1]source_data!G73="","",IF([1]source_data!D73="","",VLOOKUP([1]source_data!D73,[1]geo_data!A:I,9,FALSE)))</f>
        <v>Frome West</v>
      </c>
      <c r="O71" s="9" t="str">
        <f>IF([1]source_data!G73="","",IF([1]source_data!D73="","",VLOOKUP([1]source_data!D73,[1]geo_data!A:I,8,FALSE)))</f>
        <v>E05014362</v>
      </c>
      <c r="P71" s="9" t="str">
        <f>IF([1]source_data!G73="","",IF(LEFT(O71,3)="E05","WD",IF(LEFT(O71,3)="S13","WD",IF(LEFT(O71,3)="W05","WD",IF(LEFT(O71,3)="W06","UA",IF(LEFT(O71,3)="S12","CA",IF(LEFT(O71,3)="E06","UA",IF(LEFT(O71,3)="E07","NMD",IF(LEFT(O71,3)="E08","MD",IF(LEFT(O71,3)="E09","LONB"))))))))))</f>
        <v>WD</v>
      </c>
      <c r="Q71" s="9" t="str">
        <f>IF([1]source_data!G73="","",IF([1]source_data!D73="","",VLOOKUP([1]source_data!D73,[1]geo_data!A:I,7,FALSE)))</f>
        <v>Somerset</v>
      </c>
      <c r="R71" s="9" t="str">
        <f>IF([1]source_data!G73="","",IF([1]source_data!D73="","",VLOOKUP([1]source_data!D73,[1]geo_data!A:I,6,FALSE)))</f>
        <v>E06000066</v>
      </c>
      <c r="S71" s="9" t="str">
        <f>IF([1]source_data!G73="","",IF(LEFT(R71,3)="E05","WD",IF(LEFT(R71,3)="S13","WD",IF(LEFT(R71,3)="W05","WD",IF(LEFT(R71,3)="W06","UA",IF(LEFT(R71,3)="S12","CA",IF(LEFT(R71,3)="E06","UA",IF(LEFT(R71,3)="E07","NMD",IF(LEFT(R71,3)="E08","MD",IF(LEFT(R71,3)="E09","LONB"))))))))))</f>
        <v>UA</v>
      </c>
      <c r="T71" s="6" t="str">
        <f>IF([1]source_data!G73="","",IF([1]source_data!N73="","",[1]source_data!N73))</f>
        <v>Hardship Grant</v>
      </c>
      <c r="U71" s="10">
        <f>IF([1]source_data!G73="","",[1]tailored_settings!$B$8)</f>
        <v>45614</v>
      </c>
      <c r="V71" s="6" t="str">
        <f>IF([1]source_data!G73="","",[1]tailored_settings!$B$9)</f>
        <v>http://www.longleigh.org/</v>
      </c>
      <c r="W71" s="8">
        <f>IF([1]source_data!G73="","",IF([1]source_data!O73="","",[1]source_data!O73))</f>
        <v>45169</v>
      </c>
      <c r="X71" s="8">
        <f>IF([1]source_data!G73="","",IF([1]source_data!P73="","",[1]source_data!P73))</f>
        <v>45269</v>
      </c>
      <c r="Y71" s="6" t="str">
        <f>IF([1]source_data!G73="","",IF([1]source_data!Q73="","",[1]source_data!Q73))</f>
        <v/>
      </c>
      <c r="Z71" s="11" t="str">
        <f>IF([1]source_data!G73="","",IF([1]source_data!I73="","",[1]tailored_settings!$B$10))</f>
        <v>Primary grant reason</v>
      </c>
      <c r="AA71" s="11" t="str">
        <f>IF([1]source_data!G73="","",IF([1]source_data!I73="","",[1]source_data!I73))</f>
        <v>1. Customer (or family member residing with them) with a diagnosed condition or disability (physical and/or sensory and/or behavioural)</v>
      </c>
      <c r="AB71" s="11" t="str">
        <f>IF([1]source_data!G73="","",IF([1]source_data!J73="","",[1]tailored_settings!$B$11))</f>
        <v/>
      </c>
      <c r="AC71" s="11" t="str">
        <f>IF([1]source_data!G73="","",IF([1]source_data!J73="","",[1]source_data!J73))</f>
        <v/>
      </c>
      <c r="AD71" s="11" t="str">
        <f>IF([1]source_data!G73="","",IF([1]source_data!K73="","",[1]tailored_settings!$B$12))</f>
        <v>Grant purpose</v>
      </c>
      <c r="AE71" s="11" t="str">
        <f>IF([1]source_data!G73="","",IF([1]source_data!K73="","",[1]source_data!K73))</f>
        <v xml:space="preserve">Furniture </v>
      </c>
      <c r="AF71" s="11" t="str">
        <f>IF([1]source_data!G73="","",IF([1]source_data!L73="","",[1]tailored_settings!$B$13))</f>
        <v/>
      </c>
      <c r="AG71" s="11" t="str">
        <f>IF([1]source_data!G73="","",IF([1]source_data!L73="","",[1]source_data!L73))</f>
        <v/>
      </c>
      <c r="AH71" s="11" t="str">
        <f>IF([1]source_data!G73="","",IF([1]source_data!M73="","",[1]tailored_settings!$B$14))</f>
        <v/>
      </c>
      <c r="AI71" s="11" t="str">
        <f>IF([1]source_data!G73="","",IF([1]source_data!M73="","",[1]source_data!M73))</f>
        <v/>
      </c>
    </row>
    <row r="72" spans="1:35" x14ac:dyDescent="0.2">
      <c r="A72" s="6" t="str">
        <f>IF([1]source_data!G74="","",IF(AND([1]source_data!C74&lt;&gt;"",[1]tailored_settings!$B$15="Publish"),CONCATENATE([1]tailored_settings!$B$2&amp;[1]source_data!C74),IF(AND([1]source_data!C74&lt;&gt;"",[1]tailored_settings!$B$15="Do not publish"),CONCATENATE([1]tailored_settings!$B$2&amp;TEXT(ROW(A72)-1,"0000")&amp;"_"&amp;TEXT(F72,"yyyy-mm")),CONCATENATE([1]tailored_settings!$B$2&amp;TEXT(ROW(A72)-1,"0000")&amp;"_"&amp;TEXT(F72,"yyyy-mm")))))</f>
        <v>360G-Longleigh-0071_2023-09</v>
      </c>
      <c r="B72" s="6" t="str">
        <f>IF([1]source_data!G74="","",IF([1]source_data!E74&lt;&gt;"",[1]source_data!E74,CONCATENATE("Grant to "&amp;G72)))</f>
        <v>Grant to Individual Recipient</v>
      </c>
      <c r="C72" s="6" t="str">
        <f>IF([1]source_data!G74="","",IF([1]source_data!F74="","",[1]source_data!F74))</f>
        <v>Helping to alleviate financial hardship</v>
      </c>
      <c r="D72" s="7">
        <f>IF([1]source_data!G74="","",IF([1]source_data!G74="","",[1]source_data!G74))</f>
        <v>986</v>
      </c>
      <c r="E72" s="6" t="str">
        <f>IF([1]source_data!G74="","",[1]tailored_settings!$B$3)</f>
        <v>GBP</v>
      </c>
      <c r="F72" s="8">
        <f>IF([1]source_data!G74="","",IF([1]source_data!H74="","",[1]source_data!H74))</f>
        <v>45174</v>
      </c>
      <c r="G72" s="6" t="str">
        <f>IF([1]source_data!G74="","",[1]tailored_settings!$B$5)</f>
        <v>Individual Recipient</v>
      </c>
      <c r="H72" s="6" t="str">
        <f>IF([1]source_data!G74="","",IF(AND([1]source_data!A74&lt;&gt;"",[1]tailored_settings!$B$16="Publish"),CONCATENATE([1]tailored_settings!$B$2&amp;[1]source_data!A74),IF(AND([1]source_data!A74&lt;&gt;"",[1]tailored_settings!$B$16="Do not publish"),CONCATENATE([1]tailored_settings!$B$4&amp;TEXT(ROW(A72)-1,"0000")&amp;"_"&amp;TEXT(F72,"yyyy-mm")),CONCATENATE([1]tailored_settings!$B$4&amp;TEXT(ROW(A72)-1,"0000")&amp;"_"&amp;TEXT(F72,"yyyy-mm")))))</f>
        <v>360G-Longleigh-IND-0071_2023-09</v>
      </c>
      <c r="I72" s="6" t="str">
        <f>IF([1]source_data!G74="","",[1]tailored_settings!$B$7)</f>
        <v>Longleigh Foundation</v>
      </c>
      <c r="J72" s="6" t="str">
        <f>IF([1]source_data!G74="","",[1]tailored_settings!$B$6)</f>
        <v>GB-CHC-1169016</v>
      </c>
      <c r="K72" s="6" t="str">
        <f>IF([1]source_data!G74="","",IF([1]source_data!I74="","",VLOOKUP([1]source_data!I74,[1]codelist_mapping!A:C,3,FALSE)))</f>
        <v>GTIR040</v>
      </c>
      <c r="L72" s="6" t="str">
        <f>IF([1]source_data!G74="","",IF([1]source_data!J74="","",VLOOKUP([1]source_data!J74,[1]codelist_mapping!A:C,3,FALSE)))</f>
        <v/>
      </c>
      <c r="M72" s="6" t="str">
        <f>IF([1]source_data!G74="","",IF([1]source_data!K74="","",IF([1]source_data!M74&lt;&gt;"",CONCATENATE(VLOOKUP([1]source_data!K74,[1]codelist_mapping!F:H,3,FALSE)&amp;";"&amp;VLOOKUP([1]source_data!L74,[1]codelist_mapping!F:H,3,FALSE)&amp;";"&amp;VLOOKUP([1]source_data!M74,[1]codelist_mapping!F:H,3,FALSE)),IF([1]source_data!L74&lt;&gt;"",CONCATENATE(VLOOKUP([1]source_data!K74,[1]codelist_mapping!F:H,3,FALSE)&amp;";"&amp;VLOOKUP([1]source_data!L74,[1]codelist_mapping!F:H,3,FALSE)),IF([1]source_data!K74&lt;&gt;"",CONCATENATE(VLOOKUP([1]source_data!K74,[1]codelist_mapping!F:H,3,FALSE)))))))</f>
        <v>GTIP020;GTIP060;GTIP070</v>
      </c>
      <c r="N72" s="9" t="str">
        <f>IF([1]source_data!G74="","",IF([1]source_data!D74="","",VLOOKUP([1]source_data!D74,[1]geo_data!A:I,9,FALSE)))</f>
        <v>Littlemoor &amp; Preston</v>
      </c>
      <c r="O72" s="9" t="str">
        <f>IF([1]source_data!G74="","",IF([1]source_data!D74="","",VLOOKUP([1]source_data!D74,[1]geo_data!A:I,8,FALSE)))</f>
        <v>E05012704</v>
      </c>
      <c r="P72" s="9" t="str">
        <f>IF([1]source_data!G74="","",IF(LEFT(O72,3)="E05","WD",IF(LEFT(O72,3)="S13","WD",IF(LEFT(O72,3)="W05","WD",IF(LEFT(O72,3)="W06","UA",IF(LEFT(O72,3)="S12","CA",IF(LEFT(O72,3)="E06","UA",IF(LEFT(O72,3)="E07","NMD",IF(LEFT(O72,3)="E08","MD",IF(LEFT(O72,3)="E09","LONB"))))))))))</f>
        <v>WD</v>
      </c>
      <c r="Q72" s="9" t="str">
        <f>IF([1]source_data!G74="","",IF([1]source_data!D74="","",VLOOKUP([1]source_data!D74,[1]geo_data!A:I,7,FALSE)))</f>
        <v>Dorset</v>
      </c>
      <c r="R72" s="9" t="str">
        <f>IF([1]source_data!G74="","",IF([1]source_data!D74="","",VLOOKUP([1]source_data!D74,[1]geo_data!A:I,6,FALSE)))</f>
        <v>E06000059</v>
      </c>
      <c r="S72" s="9" t="str">
        <f>IF([1]source_data!G74="","",IF(LEFT(R72,3)="E05","WD",IF(LEFT(R72,3)="S13","WD",IF(LEFT(R72,3)="W05","WD",IF(LEFT(R72,3)="W06","UA",IF(LEFT(R72,3)="S12","CA",IF(LEFT(R72,3)="E06","UA",IF(LEFT(R72,3)="E07","NMD",IF(LEFT(R72,3)="E08","MD",IF(LEFT(R72,3)="E09","LONB"))))))))))</f>
        <v>UA</v>
      </c>
      <c r="T72" s="6" t="str">
        <f>IF([1]source_data!G74="","",IF([1]source_data!N74="","",[1]source_data!N74))</f>
        <v>Hardship Grant</v>
      </c>
      <c r="U72" s="10">
        <f>IF([1]source_data!G74="","",[1]tailored_settings!$B$8)</f>
        <v>45614</v>
      </c>
      <c r="V72" s="6" t="str">
        <f>IF([1]source_data!G74="","",[1]tailored_settings!$B$9)</f>
        <v>http://www.longleigh.org/</v>
      </c>
      <c r="W72" s="8">
        <f>IF([1]source_data!G74="","",IF([1]source_data!O74="","",[1]source_data!O74))</f>
        <v>45174</v>
      </c>
      <c r="X72" s="8">
        <f>IF([1]source_data!G74="","",IF([1]source_data!P74="","",[1]source_data!P74))</f>
        <v>45273</v>
      </c>
      <c r="Y72" s="6" t="str">
        <f>IF([1]source_data!G74="","",IF([1]source_data!Q74="","",[1]source_data!Q74))</f>
        <v/>
      </c>
      <c r="Z72" s="11" t="str">
        <f>IF([1]source_data!G74="","",IF([1]source_data!I74="","",[1]tailored_settings!$B$10))</f>
        <v>Primary grant reason</v>
      </c>
      <c r="AA72" s="11" t="str">
        <f>IF([1]source_data!G74="","",IF([1]source_data!I74="","",[1]source_data!I74))</f>
        <v>2. Customer receiving medication and/or therapy for a mental health condition or substance addiction</v>
      </c>
      <c r="AB72" s="11" t="str">
        <f>IF([1]source_data!G74="","",IF([1]source_data!J74="","",[1]tailored_settings!$B$11))</f>
        <v/>
      </c>
      <c r="AC72" s="11" t="str">
        <f>IF([1]source_data!G74="","",IF([1]source_data!J74="","",[1]source_data!J74))</f>
        <v/>
      </c>
      <c r="AD72" s="11" t="str">
        <f>IF([1]source_data!G74="","",IF([1]source_data!K74="","",[1]tailored_settings!$B$12))</f>
        <v>Grant purpose</v>
      </c>
      <c r="AE72" s="11" t="str">
        <f>IF([1]source_data!G74="","",IF([1]source_data!K74="","",[1]source_data!K74))</f>
        <v>Appliances</v>
      </c>
      <c r="AF72" s="11" t="str">
        <f>IF([1]source_data!G74="","",IF([1]source_data!L74="","",[1]tailored_settings!$B$13))</f>
        <v>Grant purpose</v>
      </c>
      <c r="AG72" s="11" t="str">
        <f>IF([1]source_data!G74="","",IF([1]source_data!L74="","",[1]source_data!L74))</f>
        <v>Voucher for small household items</v>
      </c>
      <c r="AH72" s="11" t="str">
        <f>IF([1]source_data!G74="","",IF([1]source_data!M74="","",[1]tailored_settings!$B$14))</f>
        <v>Grant purpose</v>
      </c>
      <c r="AI72" s="11" t="str">
        <f>IF([1]source_data!G74="","",IF([1]source_data!M74="","",[1]source_data!M74))</f>
        <v>Food Vouchers</v>
      </c>
    </row>
    <row r="73" spans="1:35" x14ac:dyDescent="0.2">
      <c r="A73" s="6" t="str">
        <f>IF([1]source_data!G75="","",IF(AND([1]source_data!C75&lt;&gt;"",[1]tailored_settings!$B$15="Publish"),CONCATENATE([1]tailored_settings!$B$2&amp;[1]source_data!C75),IF(AND([1]source_data!C75&lt;&gt;"",[1]tailored_settings!$B$15="Do not publish"),CONCATENATE([1]tailored_settings!$B$2&amp;TEXT(ROW(A73)-1,"0000")&amp;"_"&amp;TEXT(F73,"yyyy-mm")),CONCATENATE([1]tailored_settings!$B$2&amp;TEXT(ROW(A73)-1,"0000")&amp;"_"&amp;TEXT(F73,"yyyy-mm")))))</f>
        <v>360G-Longleigh-0072_2023-08</v>
      </c>
      <c r="B73" s="6" t="str">
        <f>IF([1]source_data!G75="","",IF([1]source_data!E75&lt;&gt;"",[1]source_data!E75,CONCATENATE("Grant to "&amp;G73)))</f>
        <v>Grant to Individual Recipient</v>
      </c>
      <c r="C73" s="6" t="str">
        <f>IF([1]source_data!G75="","",IF([1]source_data!F75="","",[1]source_data!F75))</f>
        <v>Helping to alleviate financial hardship</v>
      </c>
      <c r="D73" s="7">
        <f>IF([1]source_data!G75="","",IF([1]source_data!G75="","",[1]source_data!G75))</f>
        <v>1037</v>
      </c>
      <c r="E73" s="6" t="str">
        <f>IF([1]source_data!G75="","",[1]tailored_settings!$B$3)</f>
        <v>GBP</v>
      </c>
      <c r="F73" s="8">
        <f>IF([1]source_data!G75="","",IF([1]source_data!H75="","",[1]source_data!H75))</f>
        <v>45163</v>
      </c>
      <c r="G73" s="6" t="str">
        <f>IF([1]source_data!G75="","",[1]tailored_settings!$B$5)</f>
        <v>Individual Recipient</v>
      </c>
      <c r="H73" s="6" t="str">
        <f>IF([1]source_data!G75="","",IF(AND([1]source_data!A75&lt;&gt;"",[1]tailored_settings!$B$16="Publish"),CONCATENATE([1]tailored_settings!$B$2&amp;[1]source_data!A75),IF(AND([1]source_data!A75&lt;&gt;"",[1]tailored_settings!$B$16="Do not publish"),CONCATENATE([1]tailored_settings!$B$4&amp;TEXT(ROW(A73)-1,"0000")&amp;"_"&amp;TEXT(F73,"yyyy-mm")),CONCATENATE([1]tailored_settings!$B$4&amp;TEXT(ROW(A73)-1,"0000")&amp;"_"&amp;TEXT(F73,"yyyy-mm")))))</f>
        <v>360G-Longleigh-IND-0072_2023-08</v>
      </c>
      <c r="I73" s="6" t="str">
        <f>IF([1]source_data!G75="","",[1]tailored_settings!$B$7)</f>
        <v>Longleigh Foundation</v>
      </c>
      <c r="J73" s="6" t="str">
        <f>IF([1]source_data!G75="","",[1]tailored_settings!$B$6)</f>
        <v>GB-CHC-1169016</v>
      </c>
      <c r="K73" s="6" t="str">
        <f>IF([1]source_data!G75="","",IF([1]source_data!I75="","",VLOOKUP([1]source_data!I75,[1]codelist_mapping!A:C,3,FALSE)))</f>
        <v>GTIR040</v>
      </c>
      <c r="L73" s="6" t="str">
        <f>IF([1]source_data!G75="","",IF([1]source_data!J75="","",VLOOKUP([1]source_data!J75,[1]codelist_mapping!A:C,3,FALSE)))</f>
        <v>GTIR080</v>
      </c>
      <c r="M73" s="6" t="str">
        <f>IF([1]source_data!G75="","",IF([1]source_data!K75="","",IF([1]source_data!M75&lt;&gt;"",CONCATENATE(VLOOKUP([1]source_data!K75,[1]codelist_mapping!F:H,3,FALSE)&amp;";"&amp;VLOOKUP([1]source_data!L75,[1]codelist_mapping!F:H,3,FALSE)&amp;";"&amp;VLOOKUP([1]source_data!M75,[1]codelist_mapping!F:H,3,FALSE)),IF([1]source_data!L75&lt;&gt;"",CONCATENATE(VLOOKUP([1]source_data!K75,[1]codelist_mapping!F:H,3,FALSE)&amp;";"&amp;VLOOKUP([1]source_data!L75,[1]codelist_mapping!F:H,3,FALSE)),IF([1]source_data!K75&lt;&gt;"",CONCATENATE(VLOOKUP([1]source_data!K75,[1]codelist_mapping!F:H,3,FALSE)))))))</f>
        <v>GTIP020</v>
      </c>
      <c r="N73" s="9" t="str">
        <f>IF([1]source_data!G75="","",IF([1]source_data!D75="","",VLOOKUP([1]source_data!D75,[1]geo_data!A:I,9,FALSE)))</f>
        <v>Dordon</v>
      </c>
      <c r="O73" s="9" t="str">
        <f>IF([1]source_data!G75="","",IF([1]source_data!D75="","",VLOOKUP([1]source_data!D75,[1]geo_data!A:I,8,FALSE)))</f>
        <v>E05007465</v>
      </c>
      <c r="P73" s="9" t="str">
        <f>IF([1]source_data!G75="","",IF(LEFT(O73,3)="E05","WD",IF(LEFT(O73,3)="S13","WD",IF(LEFT(O73,3)="W05","WD",IF(LEFT(O73,3)="W06","UA",IF(LEFT(O73,3)="S12","CA",IF(LEFT(O73,3)="E06","UA",IF(LEFT(O73,3)="E07","NMD",IF(LEFT(O73,3)="E08","MD",IF(LEFT(O73,3)="E09","LONB"))))))))))</f>
        <v>WD</v>
      </c>
      <c r="Q73" s="9" t="str">
        <f>IF([1]source_data!G75="","",IF([1]source_data!D75="","",VLOOKUP([1]source_data!D75,[1]geo_data!A:I,7,FALSE)))</f>
        <v>North Warwickshire</v>
      </c>
      <c r="R73" s="9" t="str">
        <f>IF([1]source_data!G75="","",IF([1]source_data!D75="","",VLOOKUP([1]source_data!D75,[1]geo_data!A:I,6,FALSE)))</f>
        <v>E07000218</v>
      </c>
      <c r="S73" s="9" t="str">
        <f>IF([1]source_data!G75="","",IF(LEFT(R73,3)="E05","WD",IF(LEFT(R73,3)="S13","WD",IF(LEFT(R73,3)="W05","WD",IF(LEFT(R73,3)="W06","UA",IF(LEFT(R73,3)="S12","CA",IF(LEFT(R73,3)="E06","UA",IF(LEFT(R73,3)="E07","NMD",IF(LEFT(R73,3)="E08","MD",IF(LEFT(R73,3)="E09","LONB"))))))))))</f>
        <v>NMD</v>
      </c>
      <c r="T73" s="6" t="str">
        <f>IF([1]source_data!G75="","",IF([1]source_data!N75="","",[1]source_data!N75))</f>
        <v>Hardship Grant</v>
      </c>
      <c r="U73" s="10">
        <f>IF([1]source_data!G75="","",[1]tailored_settings!$B$8)</f>
        <v>45614</v>
      </c>
      <c r="V73" s="6" t="str">
        <f>IF([1]source_data!G75="","",[1]tailored_settings!$B$9)</f>
        <v>http://www.longleigh.org/</v>
      </c>
      <c r="W73" s="8">
        <f>IF([1]source_data!G75="","",IF([1]source_data!O75="","",[1]source_data!O75))</f>
        <v>45163</v>
      </c>
      <c r="X73" s="8">
        <f>IF([1]source_data!G75="","",IF([1]source_data!P75="","",[1]source_data!P75))</f>
        <v>45272</v>
      </c>
      <c r="Y73" s="6" t="str">
        <f>IF([1]source_data!G75="","",IF([1]source_data!Q75="","",[1]source_data!Q75))</f>
        <v/>
      </c>
      <c r="Z73" s="11" t="str">
        <f>IF([1]source_data!G75="","",IF([1]source_data!I75="","",[1]tailored_settings!$B$10))</f>
        <v>Primary grant reason</v>
      </c>
      <c r="AA73" s="11" t="str">
        <f>IF([1]source_data!G75="","",IF([1]source_data!I75="","",[1]source_data!I75))</f>
        <v>2. Customer receiving medication and/or therapy for a mental health condition or substance addiction</v>
      </c>
      <c r="AB73" s="11" t="str">
        <f>IF([1]source_data!G75="","",IF([1]source_data!J75="","",[1]tailored_settings!$B$11))</f>
        <v>Secondary grant reason</v>
      </c>
      <c r="AC73" s="11" t="str">
        <f>IF([1]source_data!G75="","",IF([1]source_data!J75="","",[1]source_data!J75))</f>
        <v>3  Customer/family moving from homelessness/supported living into independent living</v>
      </c>
      <c r="AD73" s="11" t="str">
        <f>IF([1]source_data!G75="","",IF([1]source_data!K75="","",[1]tailored_settings!$B$12))</f>
        <v>Grant purpose</v>
      </c>
      <c r="AE73" s="11" t="str">
        <f>IF([1]source_data!G75="","",IF([1]source_data!K75="","",[1]source_data!K75))</f>
        <v>Appliances</v>
      </c>
      <c r="AF73" s="11" t="str">
        <f>IF([1]source_data!G75="","",IF([1]source_data!L75="","",[1]tailored_settings!$B$13))</f>
        <v/>
      </c>
      <c r="AG73" s="11" t="str">
        <f>IF([1]source_data!G75="","",IF([1]source_data!L75="","",[1]source_data!L75))</f>
        <v/>
      </c>
      <c r="AH73" s="11" t="str">
        <f>IF([1]source_data!G75="","",IF([1]source_data!M75="","",[1]tailored_settings!$B$14))</f>
        <v/>
      </c>
      <c r="AI73" s="11" t="str">
        <f>IF([1]source_data!G75="","",IF([1]source_data!M75="","",[1]source_data!M75))</f>
        <v/>
      </c>
    </row>
    <row r="74" spans="1:35" x14ac:dyDescent="0.2">
      <c r="A74" s="6" t="str">
        <f>IF([1]source_data!G76="","",IF(AND([1]source_data!C76&lt;&gt;"",[1]tailored_settings!$B$15="Publish"),CONCATENATE([1]tailored_settings!$B$2&amp;[1]source_data!C76),IF(AND([1]source_data!C76&lt;&gt;"",[1]tailored_settings!$B$15="Do not publish"),CONCATENATE([1]tailored_settings!$B$2&amp;TEXT(ROW(A74)-1,"0000")&amp;"_"&amp;TEXT(F74,"yyyy-mm")),CONCATENATE([1]tailored_settings!$B$2&amp;TEXT(ROW(A74)-1,"0000")&amp;"_"&amp;TEXT(F74,"yyyy-mm")))))</f>
        <v>360G-Longleigh-0073_2023-09</v>
      </c>
      <c r="B74" s="6" t="str">
        <f>IF([1]source_data!G76="","",IF([1]source_data!E76&lt;&gt;"",[1]source_data!E76,CONCATENATE("Grant to "&amp;G74)))</f>
        <v>Grant to Individual Recipient</v>
      </c>
      <c r="C74" s="6" t="str">
        <f>IF([1]source_data!G76="","",IF([1]source_data!F76="","",[1]source_data!F76))</f>
        <v>Helping to alleviate financial hardship</v>
      </c>
      <c r="D74" s="7">
        <f>IF([1]source_data!G76="","",IF([1]source_data!G76="","",[1]source_data!G76))</f>
        <v>954.97</v>
      </c>
      <c r="E74" s="6" t="str">
        <f>IF([1]source_data!G76="","",[1]tailored_settings!$B$3)</f>
        <v>GBP</v>
      </c>
      <c r="F74" s="8">
        <f>IF([1]source_data!G76="","",IF([1]source_data!H76="","",[1]source_data!H76))</f>
        <v>45174</v>
      </c>
      <c r="G74" s="6" t="str">
        <f>IF([1]source_data!G76="","",[1]tailored_settings!$B$5)</f>
        <v>Individual Recipient</v>
      </c>
      <c r="H74" s="6" t="str">
        <f>IF([1]source_data!G76="","",IF(AND([1]source_data!A76&lt;&gt;"",[1]tailored_settings!$B$16="Publish"),CONCATENATE([1]tailored_settings!$B$2&amp;[1]source_data!A76),IF(AND([1]source_data!A76&lt;&gt;"",[1]tailored_settings!$B$16="Do not publish"),CONCATENATE([1]tailored_settings!$B$4&amp;TEXT(ROW(A74)-1,"0000")&amp;"_"&amp;TEXT(F74,"yyyy-mm")),CONCATENATE([1]tailored_settings!$B$4&amp;TEXT(ROW(A74)-1,"0000")&amp;"_"&amp;TEXT(F74,"yyyy-mm")))))</f>
        <v>360G-Longleigh-IND-0073_2023-09</v>
      </c>
      <c r="I74" s="6" t="str">
        <f>IF([1]source_data!G76="","",[1]tailored_settings!$B$7)</f>
        <v>Longleigh Foundation</v>
      </c>
      <c r="J74" s="6" t="str">
        <f>IF([1]source_data!G76="","",[1]tailored_settings!$B$6)</f>
        <v>GB-CHC-1169016</v>
      </c>
      <c r="K74" s="6" t="str">
        <f>IF([1]source_data!G76="","",IF([1]source_data!I76="","",VLOOKUP([1]source_data!I76,[1]codelist_mapping!A:C,3,FALSE)))</f>
        <v>GTIR040</v>
      </c>
      <c r="L74" s="6" t="str">
        <f>IF([1]source_data!G76="","",IF([1]source_data!J76="","",VLOOKUP([1]source_data!J76,[1]codelist_mapping!A:C,3,FALSE)))</f>
        <v/>
      </c>
      <c r="M74" s="6" t="str">
        <f>IF([1]source_data!G76="","",IF([1]source_data!K76="","",IF([1]source_data!M76&lt;&gt;"",CONCATENATE(VLOOKUP([1]source_data!K76,[1]codelist_mapping!F:H,3,FALSE)&amp;";"&amp;VLOOKUP([1]source_data!L76,[1]codelist_mapping!F:H,3,FALSE)&amp;";"&amp;VLOOKUP([1]source_data!M76,[1]codelist_mapping!F:H,3,FALSE)),IF([1]source_data!L76&lt;&gt;"",CONCATENATE(VLOOKUP([1]source_data!K76,[1]codelist_mapping!F:H,3,FALSE)&amp;";"&amp;VLOOKUP([1]source_data!L76,[1]codelist_mapping!F:H,3,FALSE)),IF([1]source_data!K76&lt;&gt;"",CONCATENATE(VLOOKUP([1]source_data!K76,[1]codelist_mapping!F:H,3,FALSE)))))))</f>
        <v>GTIP020</v>
      </c>
      <c r="N74" s="9" t="str">
        <f>IF([1]source_data!G76="","",IF([1]source_data!D76="","",VLOOKUP([1]source_data!D76,[1]geo_data!A:I,9,FALSE)))</f>
        <v>Sowerby Bridge</v>
      </c>
      <c r="O74" s="9" t="str">
        <f>IF([1]source_data!G76="","",IF([1]source_data!D76="","",VLOOKUP([1]source_data!D76,[1]geo_data!A:I,8,FALSE)))</f>
        <v>E05001384</v>
      </c>
      <c r="P74" s="9" t="str">
        <f>IF([1]source_data!G76="","",IF(LEFT(O74,3)="E05","WD",IF(LEFT(O74,3)="S13","WD",IF(LEFT(O74,3)="W05","WD",IF(LEFT(O74,3)="W06","UA",IF(LEFT(O74,3)="S12","CA",IF(LEFT(O74,3)="E06","UA",IF(LEFT(O74,3)="E07","NMD",IF(LEFT(O74,3)="E08","MD",IF(LEFT(O74,3)="E09","LONB"))))))))))</f>
        <v>WD</v>
      </c>
      <c r="Q74" s="9" t="str">
        <f>IF([1]source_data!G76="","",IF([1]source_data!D76="","",VLOOKUP([1]source_data!D76,[1]geo_data!A:I,7,FALSE)))</f>
        <v>Calderdale</v>
      </c>
      <c r="R74" s="9" t="str">
        <f>IF([1]source_data!G76="","",IF([1]source_data!D76="","",VLOOKUP([1]source_data!D76,[1]geo_data!A:I,6,FALSE)))</f>
        <v>E08000033</v>
      </c>
      <c r="S74" s="9" t="str">
        <f>IF([1]source_data!G76="","",IF(LEFT(R74,3)="E05","WD",IF(LEFT(R74,3)="S13","WD",IF(LEFT(R74,3)="W05","WD",IF(LEFT(R74,3)="W06","UA",IF(LEFT(R74,3)="S12","CA",IF(LEFT(R74,3)="E06","UA",IF(LEFT(R74,3)="E07","NMD",IF(LEFT(R74,3)="E08","MD",IF(LEFT(R74,3)="E09","LONB"))))))))))</f>
        <v>MD</v>
      </c>
      <c r="T74" s="6" t="str">
        <f>IF([1]source_data!G76="","",IF([1]source_data!N76="","",[1]source_data!N76))</f>
        <v>Hardship Grant</v>
      </c>
      <c r="U74" s="10">
        <f>IF([1]source_data!G76="","",[1]tailored_settings!$B$8)</f>
        <v>45614</v>
      </c>
      <c r="V74" s="6" t="str">
        <f>IF([1]source_data!G76="","",[1]tailored_settings!$B$9)</f>
        <v>http://www.longleigh.org/</v>
      </c>
      <c r="W74" s="8">
        <f>IF([1]source_data!G76="","",IF([1]source_data!O76="","",[1]source_data!O76))</f>
        <v>45174</v>
      </c>
      <c r="X74" s="8">
        <f>IF([1]source_data!G76="","",IF([1]source_data!P76="","",[1]source_data!P76))</f>
        <v>45269</v>
      </c>
      <c r="Y74" s="6" t="str">
        <f>IF([1]source_data!G76="","",IF([1]source_data!Q76="","",[1]source_data!Q76))</f>
        <v/>
      </c>
      <c r="Z74" s="11" t="str">
        <f>IF([1]source_data!G76="","",IF([1]source_data!I76="","",[1]tailored_settings!$B$10))</f>
        <v>Primary grant reason</v>
      </c>
      <c r="AA74" s="11" t="str">
        <f>IF([1]source_data!G76="","",IF([1]source_data!I76="","",[1]source_data!I76))</f>
        <v>2. Customer receiving medication and/or therapy for a mental health condition or substance addiction</v>
      </c>
      <c r="AB74" s="11" t="str">
        <f>IF([1]source_data!G76="","",IF([1]source_data!J76="","",[1]tailored_settings!$B$11))</f>
        <v/>
      </c>
      <c r="AC74" s="11" t="str">
        <f>IF([1]source_data!G76="","",IF([1]source_data!J76="","",[1]source_data!J76))</f>
        <v/>
      </c>
      <c r="AD74" s="11" t="str">
        <f>IF([1]source_data!G76="","",IF([1]source_data!K76="","",[1]tailored_settings!$B$12))</f>
        <v>Grant purpose</v>
      </c>
      <c r="AE74" s="11" t="str">
        <f>IF([1]source_data!G76="","",IF([1]source_data!K76="","",[1]source_data!K76))</f>
        <v xml:space="preserve">Furniture </v>
      </c>
      <c r="AF74" s="11" t="str">
        <f>IF([1]source_data!G76="","",IF([1]source_data!L76="","",[1]tailored_settings!$B$13))</f>
        <v/>
      </c>
      <c r="AG74" s="11" t="str">
        <f>IF([1]source_data!G76="","",IF([1]source_data!L76="","",[1]source_data!L76))</f>
        <v/>
      </c>
      <c r="AH74" s="11" t="str">
        <f>IF([1]source_data!G76="","",IF([1]source_data!M76="","",[1]tailored_settings!$B$14))</f>
        <v/>
      </c>
      <c r="AI74" s="11" t="str">
        <f>IF([1]source_data!G76="","",IF([1]source_data!M76="","",[1]source_data!M76))</f>
        <v/>
      </c>
    </row>
    <row r="75" spans="1:35" x14ac:dyDescent="0.2">
      <c r="A75" s="6" t="str">
        <f>IF([1]source_data!G77="","",IF(AND([1]source_data!C77&lt;&gt;"",[1]tailored_settings!$B$15="Publish"),CONCATENATE([1]tailored_settings!$B$2&amp;[1]source_data!C77),IF(AND([1]source_data!C77&lt;&gt;"",[1]tailored_settings!$B$15="Do not publish"),CONCATENATE([1]tailored_settings!$B$2&amp;TEXT(ROW(A75)-1,"0000")&amp;"_"&amp;TEXT(F75,"yyyy-mm")),CONCATENATE([1]tailored_settings!$B$2&amp;TEXT(ROW(A75)-1,"0000")&amp;"_"&amp;TEXT(F75,"yyyy-mm")))))</f>
        <v>360G-Longleigh-0074_2023-08</v>
      </c>
      <c r="B75" s="6" t="str">
        <f>IF([1]source_data!G77="","",IF([1]source_data!E77&lt;&gt;"",[1]source_data!E77,CONCATENATE("Grant to "&amp;G75)))</f>
        <v>Grant to Individual Recipient</v>
      </c>
      <c r="C75" s="6" t="str">
        <f>IF([1]source_data!G77="","",IF([1]source_data!F77="","",[1]source_data!F77))</f>
        <v>Helping to alleviate financial hardship</v>
      </c>
      <c r="D75" s="7">
        <f>IF([1]source_data!G77="","",IF([1]source_data!G77="","",[1]source_data!G77))</f>
        <v>1032</v>
      </c>
      <c r="E75" s="6" t="str">
        <f>IF([1]source_data!G77="","",[1]tailored_settings!$B$3)</f>
        <v>GBP</v>
      </c>
      <c r="F75" s="8">
        <f>IF([1]source_data!G77="","",IF([1]source_data!H77="","",[1]source_data!H77))</f>
        <v>45163</v>
      </c>
      <c r="G75" s="6" t="str">
        <f>IF([1]source_data!G77="","",[1]tailored_settings!$B$5)</f>
        <v>Individual Recipient</v>
      </c>
      <c r="H75" s="6" t="str">
        <f>IF([1]source_data!G77="","",IF(AND([1]source_data!A77&lt;&gt;"",[1]tailored_settings!$B$16="Publish"),CONCATENATE([1]tailored_settings!$B$2&amp;[1]source_data!A77),IF(AND([1]source_data!A77&lt;&gt;"",[1]tailored_settings!$B$16="Do not publish"),CONCATENATE([1]tailored_settings!$B$4&amp;TEXT(ROW(A75)-1,"0000")&amp;"_"&amp;TEXT(F75,"yyyy-mm")),CONCATENATE([1]tailored_settings!$B$4&amp;TEXT(ROW(A75)-1,"0000")&amp;"_"&amp;TEXT(F75,"yyyy-mm")))))</f>
        <v>360G-Longleigh-IND-0074_2023-08</v>
      </c>
      <c r="I75" s="6" t="str">
        <f>IF([1]source_data!G77="","",[1]tailored_settings!$B$7)</f>
        <v>Longleigh Foundation</v>
      </c>
      <c r="J75" s="6" t="str">
        <f>IF([1]source_data!G77="","",[1]tailored_settings!$B$6)</f>
        <v>GB-CHC-1169016</v>
      </c>
      <c r="K75" s="6" t="str">
        <f>IF([1]source_data!G77="","",IF([1]source_data!I77="","",VLOOKUP([1]source_data!I77,[1]codelist_mapping!A:C,3,FALSE)))</f>
        <v>GTIR030</v>
      </c>
      <c r="L75" s="6" t="str">
        <f>IF([1]source_data!G77="","",IF([1]source_data!J77="","",VLOOKUP([1]source_data!J77,[1]codelist_mapping!A:C,3,FALSE)))</f>
        <v/>
      </c>
      <c r="M75" s="6" t="str">
        <f>IF([1]source_data!G77="","",IF([1]source_data!K77="","",IF([1]source_data!M77&lt;&gt;"",CONCATENATE(VLOOKUP([1]source_data!K77,[1]codelist_mapping!F:H,3,FALSE)&amp;";"&amp;VLOOKUP([1]source_data!L77,[1]codelist_mapping!F:H,3,FALSE)&amp;";"&amp;VLOOKUP([1]source_data!M77,[1]codelist_mapping!F:H,3,FALSE)),IF([1]source_data!L77&lt;&gt;"",CONCATENATE(VLOOKUP([1]source_data!K77,[1]codelist_mapping!F:H,3,FALSE)&amp;";"&amp;VLOOKUP([1]source_data!L77,[1]codelist_mapping!F:H,3,FALSE)),IF([1]source_data!K77&lt;&gt;"",CONCATENATE(VLOOKUP([1]source_data!K77,[1]codelist_mapping!F:H,3,FALSE)))))))</f>
        <v>GTIP020</v>
      </c>
      <c r="N75" s="9" t="str">
        <f>IF([1]source_data!G77="","",IF([1]source_data!D77="","",VLOOKUP([1]source_data!D77,[1]geo_data!A:I,9,FALSE)))</f>
        <v>West Purbeck</v>
      </c>
      <c r="O75" s="9" t="str">
        <f>IF([1]source_data!G77="","",IF([1]source_data!D77="","",VLOOKUP([1]source_data!D77,[1]geo_data!A:I,8,FALSE)))</f>
        <v>E05012728</v>
      </c>
      <c r="P75" s="9" t="str">
        <f>IF([1]source_data!G77="","",IF(LEFT(O75,3)="E05","WD",IF(LEFT(O75,3)="S13","WD",IF(LEFT(O75,3)="W05","WD",IF(LEFT(O75,3)="W06","UA",IF(LEFT(O75,3)="S12","CA",IF(LEFT(O75,3)="E06","UA",IF(LEFT(O75,3)="E07","NMD",IF(LEFT(O75,3)="E08","MD",IF(LEFT(O75,3)="E09","LONB"))))))))))</f>
        <v>WD</v>
      </c>
      <c r="Q75" s="9" t="str">
        <f>IF([1]source_data!G77="","",IF([1]source_data!D77="","",VLOOKUP([1]source_data!D77,[1]geo_data!A:I,7,FALSE)))</f>
        <v>Dorset</v>
      </c>
      <c r="R75" s="9" t="str">
        <f>IF([1]source_data!G77="","",IF([1]source_data!D77="","",VLOOKUP([1]source_data!D77,[1]geo_data!A:I,6,FALSE)))</f>
        <v>E06000059</v>
      </c>
      <c r="S75" s="9" t="str">
        <f>IF([1]source_data!G77="","",IF(LEFT(R75,3)="E05","WD",IF(LEFT(R75,3)="S13","WD",IF(LEFT(R75,3)="W05","WD",IF(LEFT(R75,3)="W06","UA",IF(LEFT(R75,3)="S12","CA",IF(LEFT(R75,3)="E06","UA",IF(LEFT(R75,3)="E07","NMD",IF(LEFT(R75,3)="E08","MD",IF(LEFT(R75,3)="E09","LONB"))))))))))</f>
        <v>UA</v>
      </c>
      <c r="T75" s="6" t="str">
        <f>IF([1]source_data!G77="","",IF([1]source_data!N77="","",[1]source_data!N77))</f>
        <v>Hardship Grant</v>
      </c>
      <c r="U75" s="10">
        <f>IF([1]source_data!G77="","",[1]tailored_settings!$B$8)</f>
        <v>45614</v>
      </c>
      <c r="V75" s="6" t="str">
        <f>IF([1]source_data!G77="","",[1]tailored_settings!$B$9)</f>
        <v>http://www.longleigh.org/</v>
      </c>
      <c r="W75" s="8">
        <f>IF([1]source_data!G77="","",IF([1]source_data!O77="","",[1]source_data!O77))</f>
        <v>45163</v>
      </c>
      <c r="X75" s="8">
        <f>IF([1]source_data!G77="","",IF([1]source_data!P77="","",[1]source_data!P77))</f>
        <v>45272</v>
      </c>
      <c r="Y75" s="6" t="str">
        <f>IF([1]source_data!G77="","",IF([1]source_data!Q77="","",[1]source_data!Q77))</f>
        <v/>
      </c>
      <c r="Z75" s="11" t="str">
        <f>IF([1]source_data!G77="","",IF([1]source_data!I77="","",[1]tailored_settings!$B$10))</f>
        <v>Primary grant reason</v>
      </c>
      <c r="AA75" s="11" t="str">
        <f>IF([1]source_data!G77="","",IF([1]source_data!I77="","",[1]source_data!I77))</f>
        <v>1. Customer (or family member residing with them) with a diagnosed condition or disability (physical and/or sensory and/or behavioural)</v>
      </c>
      <c r="AB75" s="11" t="str">
        <f>IF([1]source_data!G77="","",IF([1]source_data!J77="","",[1]tailored_settings!$B$11))</f>
        <v/>
      </c>
      <c r="AC75" s="11" t="str">
        <f>IF([1]source_data!G77="","",IF([1]source_data!J77="","",[1]source_data!J77))</f>
        <v/>
      </c>
      <c r="AD75" s="11" t="str">
        <f>IF([1]source_data!G77="","",IF([1]source_data!K77="","",[1]tailored_settings!$B$12))</f>
        <v>Grant purpose</v>
      </c>
      <c r="AE75" s="11" t="str">
        <f>IF([1]source_data!G77="","",IF([1]source_data!K77="","",[1]source_data!K77))</f>
        <v>Appliances</v>
      </c>
      <c r="AF75" s="11" t="str">
        <f>IF([1]source_data!G77="","",IF([1]source_data!L77="","",[1]tailored_settings!$B$13))</f>
        <v/>
      </c>
      <c r="AG75" s="11" t="str">
        <f>IF([1]source_data!G77="","",IF([1]source_data!L77="","",[1]source_data!L77))</f>
        <v/>
      </c>
      <c r="AH75" s="11" t="str">
        <f>IF([1]source_data!G77="","",IF([1]source_data!M77="","",[1]tailored_settings!$B$14))</f>
        <v/>
      </c>
      <c r="AI75" s="11" t="str">
        <f>IF([1]source_data!G77="","",IF([1]source_data!M77="","",[1]source_data!M77))</f>
        <v/>
      </c>
    </row>
    <row r="76" spans="1:35" x14ac:dyDescent="0.2">
      <c r="A76" s="6" t="str">
        <f>IF([1]source_data!G78="","",IF(AND([1]source_data!C78&lt;&gt;"",[1]tailored_settings!$B$15="Publish"),CONCATENATE([1]tailored_settings!$B$2&amp;[1]source_data!C78),IF(AND([1]source_data!C78&lt;&gt;"",[1]tailored_settings!$B$15="Do not publish"),CONCATENATE([1]tailored_settings!$B$2&amp;TEXT(ROW(A76)-1,"0000")&amp;"_"&amp;TEXT(F76,"yyyy-mm")),CONCATENATE([1]tailored_settings!$B$2&amp;TEXT(ROW(A76)-1,"0000")&amp;"_"&amp;TEXT(F76,"yyyy-mm")))))</f>
        <v>360G-Longleigh-0075_2023-09</v>
      </c>
      <c r="B76" s="6" t="str">
        <f>IF([1]source_data!G78="","",IF([1]source_data!E78&lt;&gt;"",[1]source_data!E78,CONCATENATE("Grant to "&amp;G76)))</f>
        <v>Grant to Individual Recipient</v>
      </c>
      <c r="C76" s="6" t="str">
        <f>IF([1]source_data!G78="","",IF([1]source_data!F78="","",[1]source_data!F78))</f>
        <v>Helping to alleviate financial hardship</v>
      </c>
      <c r="D76" s="7">
        <f>IF([1]source_data!G78="","",IF([1]source_data!G78="","",[1]source_data!G78))</f>
        <v>973</v>
      </c>
      <c r="E76" s="6" t="str">
        <f>IF([1]source_data!G78="","",[1]tailored_settings!$B$3)</f>
        <v>GBP</v>
      </c>
      <c r="F76" s="8">
        <f>IF([1]source_data!G78="","",IF([1]source_data!H78="","",[1]source_data!H78))</f>
        <v>45184</v>
      </c>
      <c r="G76" s="6" t="str">
        <f>IF([1]source_data!G78="","",[1]tailored_settings!$B$5)</f>
        <v>Individual Recipient</v>
      </c>
      <c r="H76" s="6" t="str">
        <f>IF([1]source_data!G78="","",IF(AND([1]source_data!A78&lt;&gt;"",[1]tailored_settings!$B$16="Publish"),CONCATENATE([1]tailored_settings!$B$2&amp;[1]source_data!A78),IF(AND([1]source_data!A78&lt;&gt;"",[1]tailored_settings!$B$16="Do not publish"),CONCATENATE([1]tailored_settings!$B$4&amp;TEXT(ROW(A76)-1,"0000")&amp;"_"&amp;TEXT(F76,"yyyy-mm")),CONCATENATE([1]tailored_settings!$B$4&amp;TEXT(ROW(A76)-1,"0000")&amp;"_"&amp;TEXT(F76,"yyyy-mm")))))</f>
        <v>360G-Longleigh-IND-0075_2023-09</v>
      </c>
      <c r="I76" s="6" t="str">
        <f>IF([1]source_data!G78="","",[1]tailored_settings!$B$7)</f>
        <v>Longleigh Foundation</v>
      </c>
      <c r="J76" s="6" t="str">
        <f>IF([1]source_data!G78="","",[1]tailored_settings!$B$6)</f>
        <v>GB-CHC-1169016</v>
      </c>
      <c r="K76" s="6" t="str">
        <f>IF([1]source_data!G78="","",IF([1]source_data!I78="","",VLOOKUP([1]source_data!I78,[1]codelist_mapping!A:C,3,FALSE)))</f>
        <v>GTIR030</v>
      </c>
      <c r="L76" s="6" t="str">
        <f>IF([1]source_data!G78="","",IF([1]source_data!J78="","",VLOOKUP([1]source_data!J78,[1]codelist_mapping!A:C,3,FALSE)))</f>
        <v>GTIR080</v>
      </c>
      <c r="M76" s="6" t="str">
        <f>IF([1]source_data!G78="","",IF([1]source_data!K78="","",IF([1]source_data!M78&lt;&gt;"",CONCATENATE(VLOOKUP([1]source_data!K78,[1]codelist_mapping!F:H,3,FALSE)&amp;";"&amp;VLOOKUP([1]source_data!L78,[1]codelist_mapping!F:H,3,FALSE)&amp;";"&amp;VLOOKUP([1]source_data!M78,[1]codelist_mapping!F:H,3,FALSE)),IF([1]source_data!L78&lt;&gt;"",CONCATENATE(VLOOKUP([1]source_data!K78,[1]codelist_mapping!F:H,3,FALSE)&amp;";"&amp;VLOOKUP([1]source_data!L78,[1]codelist_mapping!F:H,3,FALSE)),IF([1]source_data!K78&lt;&gt;"",CONCATENATE(VLOOKUP([1]source_data!K78,[1]codelist_mapping!F:H,3,FALSE)))))))</f>
        <v>GTIP020;GTIP060</v>
      </c>
      <c r="N76" s="9" t="str">
        <f>IF([1]source_data!G78="","",IF([1]source_data!D78="","",VLOOKUP([1]source_data!D78,[1]geo_data!A:I,9,FALSE)))</f>
        <v>Harpur</v>
      </c>
      <c r="O76" s="9" t="str">
        <f>IF([1]source_data!G78="","",IF([1]source_data!D78="","",VLOOKUP([1]source_data!D78,[1]geo_data!A:I,8,FALSE)))</f>
        <v>E05014502</v>
      </c>
      <c r="P76" s="9" t="str">
        <f>IF([1]source_data!G78="","",IF(LEFT(O76,3)="E05","WD",IF(LEFT(O76,3)="S13","WD",IF(LEFT(O76,3)="W05","WD",IF(LEFT(O76,3)="W06","UA",IF(LEFT(O76,3)="S12","CA",IF(LEFT(O76,3)="E06","UA",IF(LEFT(O76,3)="E07","NMD",IF(LEFT(O76,3)="E08","MD",IF(LEFT(O76,3)="E09","LONB"))))))))))</f>
        <v>WD</v>
      </c>
      <c r="Q76" s="9" t="str">
        <f>IF([1]source_data!G78="","",IF([1]source_data!D78="","",VLOOKUP([1]source_data!D78,[1]geo_data!A:I,7,FALSE)))</f>
        <v>Bedford</v>
      </c>
      <c r="R76" s="9" t="str">
        <f>IF([1]source_data!G78="","",IF([1]source_data!D78="","",VLOOKUP([1]source_data!D78,[1]geo_data!A:I,6,FALSE)))</f>
        <v>E06000055</v>
      </c>
      <c r="S76" s="9" t="str">
        <f>IF([1]source_data!G78="","",IF(LEFT(R76,3)="E05","WD",IF(LEFT(R76,3)="S13","WD",IF(LEFT(R76,3)="W05","WD",IF(LEFT(R76,3)="W06","UA",IF(LEFT(R76,3)="S12","CA",IF(LEFT(R76,3)="E06","UA",IF(LEFT(R76,3)="E07","NMD",IF(LEFT(R76,3)="E08","MD",IF(LEFT(R76,3)="E09","LONB"))))))))))</f>
        <v>UA</v>
      </c>
      <c r="T76" s="6" t="str">
        <f>IF([1]source_data!G78="","",IF([1]source_data!N78="","",[1]source_data!N78))</f>
        <v>Hardship Grant</v>
      </c>
      <c r="U76" s="10">
        <f>IF([1]source_data!G78="","",[1]tailored_settings!$B$8)</f>
        <v>45614</v>
      </c>
      <c r="V76" s="6" t="str">
        <f>IF([1]source_data!G78="","",[1]tailored_settings!$B$9)</f>
        <v>http://www.longleigh.org/</v>
      </c>
      <c r="W76" s="8">
        <f>IF([1]source_data!G78="","",IF([1]source_data!O78="","",[1]source_data!O78))</f>
        <v>45184</v>
      </c>
      <c r="X76" s="8">
        <f>IF([1]source_data!G78="","",IF([1]source_data!P78="","",[1]source_data!P78))</f>
        <v>45268</v>
      </c>
      <c r="Y76" s="6" t="str">
        <f>IF([1]source_data!G78="","",IF([1]source_data!Q78="","",[1]source_data!Q78))</f>
        <v/>
      </c>
      <c r="Z76" s="11" t="str">
        <f>IF([1]source_data!G78="","",IF([1]source_data!I78="","",[1]tailored_settings!$B$10))</f>
        <v>Primary grant reason</v>
      </c>
      <c r="AA76" s="11" t="str">
        <f>IF([1]source_data!G78="","",IF([1]source_data!I78="","",[1]source_data!I78))</f>
        <v>1. Customer (or family member residing with them) with a diagnosed condition or disability (physical and/or sensory and/or behavioural)</v>
      </c>
      <c r="AB76" s="11" t="str">
        <f>IF([1]source_data!G78="","",IF([1]source_data!J78="","",[1]tailored_settings!$B$11))</f>
        <v>Secondary grant reason</v>
      </c>
      <c r="AC76" s="11" t="str">
        <f>IF([1]source_data!G78="","",IF([1]source_data!J78="","",[1]source_data!J78))</f>
        <v>3  Customer/family moving from homelessness/supported living into independent living</v>
      </c>
      <c r="AD76" s="11" t="str">
        <f>IF([1]source_data!G78="","",IF([1]source_data!K78="","",[1]tailored_settings!$B$12))</f>
        <v>Grant purpose</v>
      </c>
      <c r="AE76" s="11" t="str">
        <f>IF([1]source_data!G78="","",IF([1]source_data!K78="","",[1]source_data!K78))</f>
        <v xml:space="preserve">Furniture </v>
      </c>
      <c r="AF76" s="11" t="str">
        <f>IF([1]source_data!G78="","",IF([1]source_data!L78="","",[1]tailored_settings!$B$13))</f>
        <v>Grant purpose</v>
      </c>
      <c r="AG76" s="11" t="str">
        <f>IF([1]source_data!G78="","",IF([1]source_data!L78="","",[1]source_data!L78))</f>
        <v>Voucher for small household items</v>
      </c>
      <c r="AH76" s="11" t="str">
        <f>IF([1]source_data!G78="","",IF([1]source_data!M78="","",[1]tailored_settings!$B$14))</f>
        <v/>
      </c>
      <c r="AI76" s="11" t="str">
        <f>IF([1]source_data!G78="","",IF([1]source_data!M78="","",[1]source_data!M78))</f>
        <v/>
      </c>
    </row>
    <row r="77" spans="1:35" x14ac:dyDescent="0.2">
      <c r="A77" s="6" t="str">
        <f>IF([1]source_data!G79="","",IF(AND([1]source_data!C79&lt;&gt;"",[1]tailored_settings!$B$15="Publish"),CONCATENATE([1]tailored_settings!$B$2&amp;[1]source_data!C79),IF(AND([1]source_data!C79&lt;&gt;"",[1]tailored_settings!$B$15="Do not publish"),CONCATENATE([1]tailored_settings!$B$2&amp;TEXT(ROW(A77)-1,"0000")&amp;"_"&amp;TEXT(F77,"yyyy-mm")),CONCATENATE([1]tailored_settings!$B$2&amp;TEXT(ROW(A77)-1,"0000")&amp;"_"&amp;TEXT(F77,"yyyy-mm")))))</f>
        <v>360G-Longleigh-0076_2023-09</v>
      </c>
      <c r="B77" s="6" t="str">
        <f>IF([1]source_data!G79="","",IF([1]source_data!E79&lt;&gt;"",[1]source_data!E79,CONCATENATE("Grant to "&amp;G77)))</f>
        <v>Grant to Individual Recipient</v>
      </c>
      <c r="C77" s="6" t="str">
        <f>IF([1]source_data!G79="","",IF([1]source_data!F79="","",[1]source_data!F79))</f>
        <v>Helping to alleviate financial hardship</v>
      </c>
      <c r="D77" s="7">
        <f>IF([1]source_data!G79="","",IF([1]source_data!G79="","",[1]source_data!G79))</f>
        <v>794</v>
      </c>
      <c r="E77" s="6" t="str">
        <f>IF([1]source_data!G79="","",[1]tailored_settings!$B$3)</f>
        <v>GBP</v>
      </c>
      <c r="F77" s="8">
        <f>IF([1]source_data!G79="","",IF([1]source_data!H79="","",[1]source_data!H79))</f>
        <v>45184</v>
      </c>
      <c r="G77" s="6" t="str">
        <f>IF([1]source_data!G79="","",[1]tailored_settings!$B$5)</f>
        <v>Individual Recipient</v>
      </c>
      <c r="H77" s="6" t="str">
        <f>IF([1]source_data!G79="","",IF(AND([1]source_data!A79&lt;&gt;"",[1]tailored_settings!$B$16="Publish"),CONCATENATE([1]tailored_settings!$B$2&amp;[1]source_data!A79),IF(AND([1]source_data!A79&lt;&gt;"",[1]tailored_settings!$B$16="Do not publish"),CONCATENATE([1]tailored_settings!$B$4&amp;TEXT(ROW(A77)-1,"0000")&amp;"_"&amp;TEXT(F77,"yyyy-mm")),CONCATENATE([1]tailored_settings!$B$4&amp;TEXT(ROW(A77)-1,"0000")&amp;"_"&amp;TEXT(F77,"yyyy-mm")))))</f>
        <v>360G-Longleigh-IND-0076_2023-09</v>
      </c>
      <c r="I77" s="6" t="str">
        <f>IF([1]source_data!G79="","",[1]tailored_settings!$B$7)</f>
        <v>Longleigh Foundation</v>
      </c>
      <c r="J77" s="6" t="str">
        <f>IF([1]source_data!G79="","",[1]tailored_settings!$B$6)</f>
        <v>GB-CHC-1169016</v>
      </c>
      <c r="K77" s="6" t="str">
        <f>IF([1]source_data!G79="","",IF([1]source_data!I79="","",VLOOKUP([1]source_data!I79,[1]codelist_mapping!A:C,3,FALSE)))</f>
        <v>GTIR080</v>
      </c>
      <c r="L77" s="6" t="str">
        <f>IF([1]source_data!G79="","",IF([1]source_data!J79="","",VLOOKUP([1]source_data!J79,[1]codelist_mapping!A:C,3,FALSE)))</f>
        <v/>
      </c>
      <c r="M77" s="6" t="str">
        <f>IF([1]source_data!G79="","",IF([1]source_data!K79="","",IF([1]source_data!M79&lt;&gt;"",CONCATENATE(VLOOKUP([1]source_data!K79,[1]codelist_mapping!F:H,3,FALSE)&amp;";"&amp;VLOOKUP([1]source_data!L79,[1]codelist_mapping!F:H,3,FALSE)&amp;";"&amp;VLOOKUP([1]source_data!M79,[1]codelist_mapping!F:H,3,FALSE)),IF([1]source_data!L79&lt;&gt;"",CONCATENATE(VLOOKUP([1]source_data!K79,[1]codelist_mapping!F:H,3,FALSE)&amp;";"&amp;VLOOKUP([1]source_data!L79,[1]codelist_mapping!F:H,3,FALSE)),IF([1]source_data!K79&lt;&gt;"",CONCATENATE(VLOOKUP([1]source_data!K79,[1]codelist_mapping!F:H,3,FALSE)))))))</f>
        <v>GTIP020;GTIP060</v>
      </c>
      <c r="N77" s="9" t="str">
        <f>IF([1]source_data!G79="","",IF([1]source_data!D79="","",VLOOKUP([1]source_data!D79,[1]geo_data!A:I,9,FALSE)))</f>
        <v>Dunstable Central</v>
      </c>
      <c r="O77" s="9" t="str">
        <f>IF([1]source_data!G79="","",IF([1]source_data!D79="","",VLOOKUP([1]source_data!D79,[1]geo_data!A:I,8,FALSE)))</f>
        <v>E05014403</v>
      </c>
      <c r="P77" s="9" t="str">
        <f>IF([1]source_data!G79="","",IF(LEFT(O77,3)="E05","WD",IF(LEFT(O77,3)="S13","WD",IF(LEFT(O77,3)="W05","WD",IF(LEFT(O77,3)="W06","UA",IF(LEFT(O77,3)="S12","CA",IF(LEFT(O77,3)="E06","UA",IF(LEFT(O77,3)="E07","NMD",IF(LEFT(O77,3)="E08","MD",IF(LEFT(O77,3)="E09","LONB"))))))))))</f>
        <v>WD</v>
      </c>
      <c r="Q77" s="9" t="str">
        <f>IF([1]source_data!G79="","",IF([1]source_data!D79="","",VLOOKUP([1]source_data!D79,[1]geo_data!A:I,7,FALSE)))</f>
        <v>Central Bedfordshire</v>
      </c>
      <c r="R77" s="9" t="str">
        <f>IF([1]source_data!G79="","",IF([1]source_data!D79="","",VLOOKUP([1]source_data!D79,[1]geo_data!A:I,6,FALSE)))</f>
        <v>E06000056</v>
      </c>
      <c r="S77" s="9" t="str">
        <f>IF([1]source_data!G79="","",IF(LEFT(R77,3)="E05","WD",IF(LEFT(R77,3)="S13","WD",IF(LEFT(R77,3)="W05","WD",IF(LEFT(R77,3)="W06","UA",IF(LEFT(R77,3)="S12","CA",IF(LEFT(R77,3)="E06","UA",IF(LEFT(R77,3)="E07","NMD",IF(LEFT(R77,3)="E08","MD",IF(LEFT(R77,3)="E09","LONB"))))))))))</f>
        <v>UA</v>
      </c>
      <c r="T77" s="6" t="str">
        <f>IF([1]source_data!G79="","",IF([1]source_data!N79="","",[1]source_data!N79))</f>
        <v>Hardship Grant</v>
      </c>
      <c r="U77" s="10">
        <f>IF([1]source_data!G79="","",[1]tailored_settings!$B$8)</f>
        <v>45614</v>
      </c>
      <c r="V77" s="6" t="str">
        <f>IF([1]source_data!G79="","",[1]tailored_settings!$B$9)</f>
        <v>http://www.longleigh.org/</v>
      </c>
      <c r="W77" s="8">
        <f>IF([1]source_data!G79="","",IF([1]source_data!O79="","",[1]source_data!O79))</f>
        <v>45184</v>
      </c>
      <c r="X77" s="8">
        <f>IF([1]source_data!G79="","",IF([1]source_data!P79="","",[1]source_data!P79))</f>
        <v>45269</v>
      </c>
      <c r="Y77" s="6" t="str">
        <f>IF([1]source_data!G79="","",IF([1]source_data!Q79="","",[1]source_data!Q79))</f>
        <v/>
      </c>
      <c r="Z77" s="11" t="str">
        <f>IF([1]source_data!G79="","",IF([1]source_data!I79="","",[1]tailored_settings!$B$10))</f>
        <v>Primary grant reason</v>
      </c>
      <c r="AA77" s="11" t="str">
        <f>IF([1]source_data!G79="","",IF([1]source_data!I79="","",[1]source_data!I79))</f>
        <v>3  Customer/family moving from homelessness/supported living into independent living</v>
      </c>
      <c r="AB77" s="11" t="str">
        <f>IF([1]source_data!G79="","",IF([1]source_data!J79="","",[1]tailored_settings!$B$11))</f>
        <v/>
      </c>
      <c r="AC77" s="11" t="str">
        <f>IF([1]source_data!G79="","",IF([1]source_data!J79="","",[1]source_data!J79))</f>
        <v/>
      </c>
      <c r="AD77" s="11" t="str">
        <f>IF([1]source_data!G79="","",IF([1]source_data!K79="","",[1]tailored_settings!$B$12))</f>
        <v>Grant purpose</v>
      </c>
      <c r="AE77" s="11" t="str">
        <f>IF([1]source_data!G79="","",IF([1]source_data!K79="","",[1]source_data!K79))</f>
        <v>Appliances</v>
      </c>
      <c r="AF77" s="11" t="str">
        <f>IF([1]source_data!G79="","",IF([1]source_data!L79="","",[1]tailored_settings!$B$13))</f>
        <v>Grant purpose</v>
      </c>
      <c r="AG77" s="11" t="str">
        <f>IF([1]source_data!G79="","",IF([1]source_data!L79="","",[1]source_data!L79))</f>
        <v>Voucher for small household items</v>
      </c>
      <c r="AH77" s="11" t="str">
        <f>IF([1]source_data!G79="","",IF([1]source_data!M79="","",[1]tailored_settings!$B$14))</f>
        <v/>
      </c>
      <c r="AI77" s="11" t="str">
        <f>IF([1]source_data!G79="","",IF([1]source_data!M79="","",[1]source_data!M79))</f>
        <v/>
      </c>
    </row>
    <row r="78" spans="1:35" x14ac:dyDescent="0.2">
      <c r="A78" s="6" t="str">
        <f>IF([1]source_data!G80="","",IF(AND([1]source_data!C80&lt;&gt;"",[1]tailored_settings!$B$15="Publish"),CONCATENATE([1]tailored_settings!$B$2&amp;[1]source_data!C80),IF(AND([1]source_data!C80&lt;&gt;"",[1]tailored_settings!$B$15="Do not publish"),CONCATENATE([1]tailored_settings!$B$2&amp;TEXT(ROW(A78)-1,"0000")&amp;"_"&amp;TEXT(F78,"yyyy-mm")),CONCATENATE([1]tailored_settings!$B$2&amp;TEXT(ROW(A78)-1,"0000")&amp;"_"&amp;TEXT(F78,"yyyy-mm")))))</f>
        <v>360G-Longleigh-0077_2023-08</v>
      </c>
      <c r="B78" s="6" t="str">
        <f>IF([1]source_data!G80="","",IF([1]source_data!E80&lt;&gt;"",[1]source_data!E80,CONCATENATE("Grant to "&amp;G78)))</f>
        <v>Grant to Individual Recipient</v>
      </c>
      <c r="C78" s="6" t="str">
        <f>IF([1]source_data!G80="","",IF([1]source_data!F80="","",[1]source_data!F80))</f>
        <v>Helping to alleviate financial hardship</v>
      </c>
      <c r="D78" s="7">
        <f>IF([1]source_data!G80="","",IF([1]source_data!G80="","",[1]source_data!G80))</f>
        <v>1019</v>
      </c>
      <c r="E78" s="6" t="str">
        <f>IF([1]source_data!G80="","",[1]tailored_settings!$B$3)</f>
        <v>GBP</v>
      </c>
      <c r="F78" s="8">
        <f>IF([1]source_data!G80="","",IF([1]source_data!H80="","",[1]source_data!H80))</f>
        <v>45162</v>
      </c>
      <c r="G78" s="6" t="str">
        <f>IF([1]source_data!G80="","",[1]tailored_settings!$B$5)</f>
        <v>Individual Recipient</v>
      </c>
      <c r="H78" s="6" t="str">
        <f>IF([1]source_data!G80="","",IF(AND([1]source_data!A80&lt;&gt;"",[1]tailored_settings!$B$16="Publish"),CONCATENATE([1]tailored_settings!$B$2&amp;[1]source_data!A80),IF(AND([1]source_data!A80&lt;&gt;"",[1]tailored_settings!$B$16="Do not publish"),CONCATENATE([1]tailored_settings!$B$4&amp;TEXT(ROW(A78)-1,"0000")&amp;"_"&amp;TEXT(F78,"yyyy-mm")),CONCATENATE([1]tailored_settings!$B$4&amp;TEXT(ROW(A78)-1,"0000")&amp;"_"&amp;TEXT(F78,"yyyy-mm")))))</f>
        <v>360G-Longleigh-IND-0077_2023-08</v>
      </c>
      <c r="I78" s="6" t="str">
        <f>IF([1]source_data!G80="","",[1]tailored_settings!$B$7)</f>
        <v>Longleigh Foundation</v>
      </c>
      <c r="J78" s="6" t="str">
        <f>IF([1]source_data!G80="","",[1]tailored_settings!$B$6)</f>
        <v>GB-CHC-1169016</v>
      </c>
      <c r="K78" s="6" t="str">
        <f>IF([1]source_data!G80="","",IF([1]source_data!I80="","",VLOOKUP([1]source_data!I80,[1]codelist_mapping!A:C,3,FALSE)))</f>
        <v>GTIR030</v>
      </c>
      <c r="L78" s="6" t="str">
        <f>IF([1]source_data!G80="","",IF([1]source_data!J80="","",VLOOKUP([1]source_data!J80,[1]codelist_mapping!A:C,3,FALSE)))</f>
        <v/>
      </c>
      <c r="M78" s="6" t="str">
        <f>IF([1]source_data!G80="","",IF([1]source_data!K80="","",IF([1]source_data!M80&lt;&gt;"",CONCATENATE(VLOOKUP([1]source_data!K80,[1]codelist_mapping!F:H,3,FALSE)&amp;";"&amp;VLOOKUP([1]source_data!L80,[1]codelist_mapping!F:H,3,FALSE)&amp;";"&amp;VLOOKUP([1]source_data!M80,[1]codelist_mapping!F:H,3,FALSE)),IF([1]source_data!L80&lt;&gt;"",CONCATENATE(VLOOKUP([1]source_data!K80,[1]codelist_mapping!F:H,3,FALSE)&amp;";"&amp;VLOOKUP([1]source_data!L80,[1]codelist_mapping!F:H,3,FALSE)),IF([1]source_data!K80&lt;&gt;"",CONCATENATE(VLOOKUP([1]source_data!K80,[1]codelist_mapping!F:H,3,FALSE)))))))</f>
        <v>GTIP070;GTIP020;GTIP080</v>
      </c>
      <c r="N78" s="9" t="str">
        <f>IF([1]source_data!G80="","",IF([1]source_data!D80="","",VLOOKUP([1]source_data!D80,[1]geo_data!A:I,9,FALSE)))</f>
        <v>Lytchett Matravers &amp; Upton</v>
      </c>
      <c r="O78" s="9" t="str">
        <f>IF([1]source_data!G80="","",IF([1]source_data!D80="","",VLOOKUP([1]source_data!D80,[1]geo_data!A:I,8,FALSE)))</f>
        <v>E05012706</v>
      </c>
      <c r="P78" s="9" t="str">
        <f>IF([1]source_data!G80="","",IF(LEFT(O78,3)="E05","WD",IF(LEFT(O78,3)="S13","WD",IF(LEFT(O78,3)="W05","WD",IF(LEFT(O78,3)="W06","UA",IF(LEFT(O78,3)="S12","CA",IF(LEFT(O78,3)="E06","UA",IF(LEFT(O78,3)="E07","NMD",IF(LEFT(O78,3)="E08","MD",IF(LEFT(O78,3)="E09","LONB"))))))))))</f>
        <v>WD</v>
      </c>
      <c r="Q78" s="9" t="str">
        <f>IF([1]source_data!G80="","",IF([1]source_data!D80="","",VLOOKUP([1]source_data!D80,[1]geo_data!A:I,7,FALSE)))</f>
        <v>Dorset</v>
      </c>
      <c r="R78" s="9" t="str">
        <f>IF([1]source_data!G80="","",IF([1]source_data!D80="","",VLOOKUP([1]source_data!D80,[1]geo_data!A:I,6,FALSE)))</f>
        <v>E06000059</v>
      </c>
      <c r="S78" s="9" t="str">
        <f>IF([1]source_data!G80="","",IF(LEFT(R78,3)="E05","WD",IF(LEFT(R78,3)="S13","WD",IF(LEFT(R78,3)="W05","WD",IF(LEFT(R78,3)="W06","UA",IF(LEFT(R78,3)="S12","CA",IF(LEFT(R78,3)="E06","UA",IF(LEFT(R78,3)="E07","NMD",IF(LEFT(R78,3)="E08","MD",IF(LEFT(R78,3)="E09","LONB"))))))))))</f>
        <v>UA</v>
      </c>
      <c r="T78" s="6" t="str">
        <f>IF([1]source_data!G80="","",IF([1]source_data!N80="","",[1]source_data!N80))</f>
        <v>Hardship Grant</v>
      </c>
      <c r="U78" s="10">
        <f>IF([1]source_data!G80="","",[1]tailored_settings!$B$8)</f>
        <v>45614</v>
      </c>
      <c r="V78" s="6" t="str">
        <f>IF([1]source_data!G80="","",[1]tailored_settings!$B$9)</f>
        <v>http://www.longleigh.org/</v>
      </c>
      <c r="W78" s="8">
        <f>IF([1]source_data!G80="","",IF([1]source_data!O80="","",[1]source_data!O80))</f>
        <v>45162</v>
      </c>
      <c r="X78" s="8">
        <f>IF([1]source_data!G80="","",IF([1]source_data!P80="","",[1]source_data!P80))</f>
        <v>45269</v>
      </c>
      <c r="Y78" s="6" t="str">
        <f>IF([1]source_data!G80="","",IF([1]source_data!Q80="","",[1]source_data!Q80))</f>
        <v/>
      </c>
      <c r="Z78" s="11" t="str">
        <f>IF([1]source_data!G80="","",IF([1]source_data!I80="","",[1]tailored_settings!$B$10))</f>
        <v>Primary grant reason</v>
      </c>
      <c r="AA78" s="11" t="str">
        <f>IF([1]source_data!G80="","",IF([1]source_data!I80="","",[1]source_data!I80))</f>
        <v>1. Customer (or family member residing with them) with a diagnosed condition or disability (physical and/or sensory and/or behavioural)</v>
      </c>
      <c r="AB78" s="11" t="str">
        <f>IF([1]source_data!G80="","",IF([1]source_data!J80="","",[1]tailored_settings!$B$11))</f>
        <v/>
      </c>
      <c r="AC78" s="11" t="str">
        <f>IF([1]source_data!G80="","",IF([1]source_data!J80="","",[1]source_data!J80))</f>
        <v/>
      </c>
      <c r="AD78" s="11" t="str">
        <f>IF([1]source_data!G80="","",IF([1]source_data!K80="","",[1]tailored_settings!$B$12))</f>
        <v>Grant purpose</v>
      </c>
      <c r="AE78" s="11" t="str">
        <f>IF([1]source_data!G80="","",IF([1]source_data!K80="","",[1]source_data!K80))</f>
        <v>Food Vouchers</v>
      </c>
      <c r="AF78" s="11" t="str">
        <f>IF([1]source_data!G80="","",IF([1]source_data!L80="","",[1]tailored_settings!$B$13))</f>
        <v>Grant purpose</v>
      </c>
      <c r="AG78" s="11" t="str">
        <f>IF([1]source_data!G80="","",IF([1]source_data!L80="","",[1]source_data!L80))</f>
        <v>Appliances</v>
      </c>
      <c r="AH78" s="11" t="str">
        <f>IF([1]source_data!G80="","",IF([1]source_data!M80="","",[1]tailored_settings!$B$14))</f>
        <v>Grant purpose</v>
      </c>
      <c r="AI78" s="11" t="str">
        <f>IF([1]source_data!G80="","",IF([1]source_data!M80="","",[1]source_data!M80))</f>
        <v>Clothing</v>
      </c>
    </row>
    <row r="79" spans="1:35" x14ac:dyDescent="0.2">
      <c r="A79" s="6" t="str">
        <f>IF([1]source_data!G81="","",IF(AND([1]source_data!C81&lt;&gt;"",[1]tailored_settings!$B$15="Publish"),CONCATENATE([1]tailored_settings!$B$2&amp;[1]source_data!C81),IF(AND([1]source_data!C81&lt;&gt;"",[1]tailored_settings!$B$15="Do not publish"),CONCATENATE([1]tailored_settings!$B$2&amp;TEXT(ROW(A79)-1,"0000")&amp;"_"&amp;TEXT(F79,"yyyy-mm")),CONCATENATE([1]tailored_settings!$B$2&amp;TEXT(ROW(A79)-1,"0000")&amp;"_"&amp;TEXT(F79,"yyyy-mm")))))</f>
        <v>360G-Longleigh-0078_2023-08</v>
      </c>
      <c r="B79" s="6" t="str">
        <f>IF([1]source_data!G81="","",IF([1]source_data!E81&lt;&gt;"",[1]source_data!E81,CONCATENATE("Grant to "&amp;G79)))</f>
        <v>Grant to Individual Recipient</v>
      </c>
      <c r="C79" s="6" t="str">
        <f>IF([1]source_data!G81="","",IF([1]source_data!F81="","",[1]source_data!F81))</f>
        <v>Helping to provide an education or training  opportunity</v>
      </c>
      <c r="D79" s="7">
        <f>IF([1]source_data!G81="","",IF([1]source_data!G81="","",[1]source_data!G81))</f>
        <v>995.69</v>
      </c>
      <c r="E79" s="6" t="str">
        <f>IF([1]source_data!G81="","",[1]tailored_settings!$B$3)</f>
        <v>GBP</v>
      </c>
      <c r="F79" s="8">
        <f>IF([1]source_data!G81="","",IF([1]source_data!H81="","",[1]source_data!H81))</f>
        <v>45162</v>
      </c>
      <c r="G79" s="6" t="str">
        <f>IF([1]source_data!G81="","",[1]tailored_settings!$B$5)</f>
        <v>Individual Recipient</v>
      </c>
      <c r="H79" s="6" t="str">
        <f>IF([1]source_data!G81="","",IF(AND([1]source_data!A81&lt;&gt;"",[1]tailored_settings!$B$16="Publish"),CONCATENATE([1]tailored_settings!$B$2&amp;[1]source_data!A81),IF(AND([1]source_data!A81&lt;&gt;"",[1]tailored_settings!$B$16="Do not publish"),CONCATENATE([1]tailored_settings!$B$4&amp;TEXT(ROW(A79)-1,"0000")&amp;"_"&amp;TEXT(F79,"yyyy-mm")),CONCATENATE([1]tailored_settings!$B$4&amp;TEXT(ROW(A79)-1,"0000")&amp;"_"&amp;TEXT(F79,"yyyy-mm")))))</f>
        <v>360G-Longleigh-IND-0078_2023-08</v>
      </c>
      <c r="I79" s="6" t="str">
        <f>IF([1]source_data!G81="","",[1]tailored_settings!$B$7)</f>
        <v>Longleigh Foundation</v>
      </c>
      <c r="J79" s="6" t="str">
        <f>IF([1]source_data!G81="","",[1]tailored_settings!$B$6)</f>
        <v>GB-CHC-1169016</v>
      </c>
      <c r="K79" s="6" t="str">
        <f>IF([1]source_data!G81="","",IF([1]source_data!I81="","",VLOOKUP([1]source_data!I81,[1]codelist_mapping!A:C,3,FALSE)))</f>
        <v>GTIR110</v>
      </c>
      <c r="L79" s="6" t="str">
        <f>IF([1]source_data!G81="","",IF([1]source_data!J81="","",VLOOKUP([1]source_data!J81,[1]codelist_mapping!A:C,3,FALSE)))</f>
        <v/>
      </c>
      <c r="M79" s="6" t="str">
        <f>IF([1]source_data!G81="","",IF([1]source_data!K81="","",IF([1]source_data!M81&lt;&gt;"",CONCATENATE(VLOOKUP([1]source_data!K81,[1]codelist_mapping!F:H,3,FALSE)&amp;";"&amp;VLOOKUP([1]source_data!L81,[1]codelist_mapping!F:H,3,FALSE)&amp;";"&amp;VLOOKUP([1]source_data!M81,[1]codelist_mapping!F:H,3,FALSE)),IF([1]source_data!L81&lt;&gt;"",CONCATENATE(VLOOKUP([1]source_data!K81,[1]codelist_mapping!F:H,3,FALSE)&amp;";"&amp;VLOOKUP([1]source_data!L81,[1]codelist_mapping!F:H,3,FALSE)),IF([1]source_data!K81&lt;&gt;"",CONCATENATE(VLOOKUP([1]source_data!K81,[1]codelist_mapping!F:H,3,FALSE)))))))</f>
        <v>GTIP070;GTIP100;GTIP080</v>
      </c>
      <c r="N79" s="9" t="str">
        <f>IF([1]source_data!G81="","",IF([1]source_data!D81="","",VLOOKUP([1]source_data!D81,[1]geo_data!A:I,9,FALSE)))</f>
        <v>Upper Gornal and Woodsetton</v>
      </c>
      <c r="O79" s="9" t="str">
        <f>IF([1]source_data!G81="","",IF([1]source_data!D81="","",VLOOKUP([1]source_data!D81,[1]geo_data!A:I,8,FALSE)))</f>
        <v>E05001257</v>
      </c>
      <c r="P79" s="9" t="str">
        <f>IF([1]source_data!G81="","",IF(LEFT(O79,3)="E05","WD",IF(LEFT(O79,3)="S13","WD",IF(LEFT(O79,3)="W05","WD",IF(LEFT(O79,3)="W06","UA",IF(LEFT(O79,3)="S12","CA",IF(LEFT(O79,3)="E06","UA",IF(LEFT(O79,3)="E07","NMD",IF(LEFT(O79,3)="E08","MD",IF(LEFT(O79,3)="E09","LONB"))))))))))</f>
        <v>WD</v>
      </c>
      <c r="Q79" s="9" t="str">
        <f>IF([1]source_data!G81="","",IF([1]source_data!D81="","",VLOOKUP([1]source_data!D81,[1]geo_data!A:I,7,FALSE)))</f>
        <v>Dudley</v>
      </c>
      <c r="R79" s="9" t="str">
        <f>IF([1]source_data!G81="","",IF([1]source_data!D81="","",VLOOKUP([1]source_data!D81,[1]geo_data!A:I,6,FALSE)))</f>
        <v>E08000027</v>
      </c>
      <c r="S79" s="9" t="str">
        <f>IF([1]source_data!G81="","",IF(LEFT(R79,3)="E05","WD",IF(LEFT(R79,3)="S13","WD",IF(LEFT(R79,3)="W05","WD",IF(LEFT(R79,3)="W06","UA",IF(LEFT(R79,3)="S12","CA",IF(LEFT(R79,3)="E06","UA",IF(LEFT(R79,3)="E07","NMD",IF(LEFT(R79,3)="E08","MD",IF(LEFT(R79,3)="E09","LONB"))))))))))</f>
        <v>MD</v>
      </c>
      <c r="T79" s="6" t="str">
        <f>IF([1]source_data!G81="","",IF([1]source_data!N81="","",[1]source_data!N81))</f>
        <v>Education Training &amp; Employment Grant</v>
      </c>
      <c r="U79" s="10">
        <f>IF([1]source_data!G81="","",[1]tailored_settings!$B$8)</f>
        <v>45614</v>
      </c>
      <c r="V79" s="6" t="str">
        <f>IF([1]source_data!G81="","",[1]tailored_settings!$B$9)</f>
        <v>http://www.longleigh.org/</v>
      </c>
      <c r="W79" s="8">
        <f>IF([1]source_data!G81="","",IF([1]source_data!O81="","",[1]source_data!O81))</f>
        <v>45162</v>
      </c>
      <c r="X79" s="8">
        <f>IF([1]source_data!G81="","",IF([1]source_data!P81="","",[1]source_data!P81))</f>
        <v>45269</v>
      </c>
      <c r="Y79" s="6" t="str">
        <f>IF([1]source_data!G81="","",IF([1]source_data!Q81="","",[1]source_data!Q81))</f>
        <v/>
      </c>
      <c r="Z79" s="11" t="str">
        <f>IF([1]source_data!G81="","",IF([1]source_data!I81="","",[1]tailored_settings!$B$10))</f>
        <v>Primary grant reason</v>
      </c>
      <c r="AA79" s="11" t="str">
        <f>IF([1]source_data!G81="","",IF([1]source_data!I81="","",[1]source_data!I81))</f>
        <v>10. Education Training and Employment</v>
      </c>
      <c r="AB79" s="11" t="str">
        <f>IF([1]source_data!G81="","",IF([1]source_data!J81="","",[1]tailored_settings!$B$11))</f>
        <v/>
      </c>
      <c r="AC79" s="11" t="str">
        <f>IF([1]source_data!G81="","",IF([1]source_data!J81="","",[1]source_data!J81))</f>
        <v/>
      </c>
      <c r="AD79" s="11" t="str">
        <f>IF([1]source_data!G81="","",IF([1]source_data!K81="","",[1]tailored_settings!$B$12))</f>
        <v>Grant purpose</v>
      </c>
      <c r="AE79" s="11" t="str">
        <f>IF([1]source_data!G81="","",IF([1]source_data!K81="","",[1]source_data!K81))</f>
        <v>Food Vouchers</v>
      </c>
      <c r="AF79" s="11" t="str">
        <f>IF([1]source_data!G81="","",IF([1]source_data!L81="","",[1]tailored_settings!$B$13))</f>
        <v>Grant purpose</v>
      </c>
      <c r="AG79" s="11" t="str">
        <f>IF([1]source_data!G81="","",IF([1]source_data!L81="","",[1]source_data!L81))</f>
        <v>Travel costs</v>
      </c>
      <c r="AH79" s="11" t="str">
        <f>IF([1]source_data!G81="","",IF([1]source_data!M81="","",[1]tailored_settings!$B$14))</f>
        <v>Grant purpose</v>
      </c>
      <c r="AI79" s="11" t="str">
        <f>IF([1]source_data!G81="","",IF([1]source_data!M81="","",[1]source_data!M81))</f>
        <v>Clothing</v>
      </c>
    </row>
    <row r="80" spans="1:35" x14ac:dyDescent="0.2">
      <c r="A80" s="6" t="str">
        <f>IF([1]source_data!G82="","",IF(AND([1]source_data!C82&lt;&gt;"",[1]tailored_settings!$B$15="Publish"),CONCATENATE([1]tailored_settings!$B$2&amp;[1]source_data!C82),IF(AND([1]source_data!C82&lt;&gt;"",[1]tailored_settings!$B$15="Do not publish"),CONCATENATE([1]tailored_settings!$B$2&amp;TEXT(ROW(A80)-1,"0000")&amp;"_"&amp;TEXT(F80,"yyyy-mm")),CONCATENATE([1]tailored_settings!$B$2&amp;TEXT(ROW(A80)-1,"0000")&amp;"_"&amp;TEXT(F80,"yyyy-mm")))))</f>
        <v>360G-Longleigh-0079_2023-09</v>
      </c>
      <c r="B80" s="6" t="str">
        <f>IF([1]source_data!G82="","",IF([1]source_data!E82&lt;&gt;"",[1]source_data!E82,CONCATENATE("Grant to "&amp;G80)))</f>
        <v>Grant to Individual Recipient</v>
      </c>
      <c r="C80" s="6" t="str">
        <f>IF([1]source_data!G82="","",IF([1]source_data!F82="","",[1]source_data!F82))</f>
        <v>Helping to alleviate financial hardship</v>
      </c>
      <c r="D80" s="7">
        <f>IF([1]source_data!G82="","",IF([1]source_data!G82="","",[1]source_data!G82))</f>
        <v>948.59</v>
      </c>
      <c r="E80" s="6" t="str">
        <f>IF([1]source_data!G82="","",[1]tailored_settings!$B$3)</f>
        <v>GBP</v>
      </c>
      <c r="F80" s="8">
        <f>IF([1]source_data!G82="","",IF([1]source_data!H82="","",[1]source_data!H82))</f>
        <v>45182</v>
      </c>
      <c r="G80" s="6" t="str">
        <f>IF([1]source_data!G82="","",[1]tailored_settings!$B$5)</f>
        <v>Individual Recipient</v>
      </c>
      <c r="H80" s="6" t="str">
        <f>IF([1]source_data!G82="","",IF(AND([1]source_data!A82&lt;&gt;"",[1]tailored_settings!$B$16="Publish"),CONCATENATE([1]tailored_settings!$B$2&amp;[1]source_data!A82),IF(AND([1]source_data!A82&lt;&gt;"",[1]tailored_settings!$B$16="Do not publish"),CONCATENATE([1]tailored_settings!$B$4&amp;TEXT(ROW(A80)-1,"0000")&amp;"_"&amp;TEXT(F80,"yyyy-mm")),CONCATENATE([1]tailored_settings!$B$4&amp;TEXT(ROW(A80)-1,"0000")&amp;"_"&amp;TEXT(F80,"yyyy-mm")))))</f>
        <v>360G-Longleigh-IND-0079_2023-09</v>
      </c>
      <c r="I80" s="6" t="str">
        <f>IF([1]source_data!G82="","",[1]tailored_settings!$B$7)</f>
        <v>Longleigh Foundation</v>
      </c>
      <c r="J80" s="6" t="str">
        <f>IF([1]source_data!G82="","",[1]tailored_settings!$B$6)</f>
        <v>GB-CHC-1169016</v>
      </c>
      <c r="K80" s="6" t="str">
        <f>IF([1]source_data!G82="","",IF([1]source_data!I82="","",VLOOKUP([1]source_data!I82,[1]codelist_mapping!A:C,3,FALSE)))</f>
        <v>GTIR030</v>
      </c>
      <c r="L80" s="6" t="str">
        <f>IF([1]source_data!G82="","",IF([1]source_data!J82="","",VLOOKUP([1]source_data!J82,[1]codelist_mapping!A:C,3,FALSE)))</f>
        <v>GTIR010</v>
      </c>
      <c r="M80" s="6" t="str">
        <f>IF([1]source_data!G82="","",IF([1]source_data!K82="","",IF([1]source_data!M82&lt;&gt;"",CONCATENATE(VLOOKUP([1]source_data!K82,[1]codelist_mapping!F:H,3,FALSE)&amp;";"&amp;VLOOKUP([1]source_data!L82,[1]codelist_mapping!F:H,3,FALSE)&amp;";"&amp;VLOOKUP([1]source_data!M82,[1]codelist_mapping!F:H,3,FALSE)),IF([1]source_data!L82&lt;&gt;"",CONCATENATE(VLOOKUP([1]source_data!K82,[1]codelist_mapping!F:H,3,FALSE)&amp;";"&amp;VLOOKUP([1]source_data!L82,[1]codelist_mapping!F:H,3,FALSE)),IF([1]source_data!K82&lt;&gt;"",CONCATENATE(VLOOKUP([1]source_data!K82,[1]codelist_mapping!F:H,3,FALSE)))))))</f>
        <v>GTIP020;GTIP070</v>
      </c>
      <c r="N80" s="9" t="str">
        <f>IF([1]source_data!G82="","",IF([1]source_data!D82="","",VLOOKUP([1]source_data!D82,[1]geo_data!A:I,9,FALSE)))</f>
        <v>Weston-super-Mare South</v>
      </c>
      <c r="O80" s="9" t="str">
        <f>IF([1]source_data!G82="","",IF([1]source_data!D82="","",VLOOKUP([1]source_data!D82,[1]geo_data!A:I,8,FALSE)))</f>
        <v>E05010297</v>
      </c>
      <c r="P80" s="9" t="str">
        <f>IF([1]source_data!G82="","",IF(LEFT(O80,3)="E05","WD",IF(LEFT(O80,3)="S13","WD",IF(LEFT(O80,3)="W05","WD",IF(LEFT(O80,3)="W06","UA",IF(LEFT(O80,3)="S12","CA",IF(LEFT(O80,3)="E06","UA",IF(LEFT(O80,3)="E07","NMD",IF(LEFT(O80,3)="E08","MD",IF(LEFT(O80,3)="E09","LONB"))))))))))</f>
        <v>WD</v>
      </c>
      <c r="Q80" s="9" t="str">
        <f>IF([1]source_data!G82="","",IF([1]source_data!D82="","",VLOOKUP([1]source_data!D82,[1]geo_data!A:I,7,FALSE)))</f>
        <v>North Somerset</v>
      </c>
      <c r="R80" s="9" t="str">
        <f>IF([1]source_data!G82="","",IF([1]source_data!D82="","",VLOOKUP([1]source_data!D82,[1]geo_data!A:I,6,FALSE)))</f>
        <v>E06000024</v>
      </c>
      <c r="S80" s="9" t="str">
        <f>IF([1]source_data!G82="","",IF(LEFT(R80,3)="E05","WD",IF(LEFT(R80,3)="S13","WD",IF(LEFT(R80,3)="W05","WD",IF(LEFT(R80,3)="W06","UA",IF(LEFT(R80,3)="S12","CA",IF(LEFT(R80,3)="E06","UA",IF(LEFT(R80,3)="E07","NMD",IF(LEFT(R80,3)="E08","MD",IF(LEFT(R80,3)="E09","LONB"))))))))))</f>
        <v>UA</v>
      </c>
      <c r="T80" s="6" t="str">
        <f>IF([1]source_data!G82="","",IF([1]source_data!N82="","",[1]source_data!N82))</f>
        <v>Hardship Grant</v>
      </c>
      <c r="U80" s="10">
        <f>IF([1]source_data!G82="","",[1]tailored_settings!$B$8)</f>
        <v>45614</v>
      </c>
      <c r="V80" s="6" t="str">
        <f>IF([1]source_data!G82="","",[1]tailored_settings!$B$9)</f>
        <v>http://www.longleigh.org/</v>
      </c>
      <c r="W80" s="8">
        <f>IF([1]source_data!G82="","",IF([1]source_data!O82="","",[1]source_data!O82))</f>
        <v>45182</v>
      </c>
      <c r="X80" s="8">
        <f>IF([1]source_data!G82="","",IF([1]source_data!P82="","",[1]source_data!P82))</f>
        <v>45268</v>
      </c>
      <c r="Y80" s="6" t="str">
        <f>IF([1]source_data!G82="","",IF([1]source_data!Q82="","",[1]source_data!Q82))</f>
        <v/>
      </c>
      <c r="Z80" s="11" t="str">
        <f>IF([1]source_data!G82="","",IF([1]source_data!I82="","",[1]tailored_settings!$B$10))</f>
        <v>Primary grant reason</v>
      </c>
      <c r="AA80" s="11" t="str">
        <f>IF([1]source_data!G82="","",IF([1]source_data!I82="","",[1]source_data!I82))</f>
        <v>1. Customer (or family member residing with them) with a diagnosed condition or disability (physical and/or sensory and/or behavioural)</v>
      </c>
      <c r="AB80" s="11" t="str">
        <f>IF([1]source_data!G82="","",IF([1]source_data!J82="","",[1]tailored_settings!$B$11))</f>
        <v>Secondary grant reason</v>
      </c>
      <c r="AC80" s="11" t="str">
        <f>IF([1]source_data!G82="","",IF([1]source_data!J82="","",[1]source_data!J82))</f>
        <v>7. Customer where there is a child/ren in receipt of means-tested free school meals</v>
      </c>
      <c r="AD80" s="11" t="str">
        <f>IF([1]source_data!G82="","",IF([1]source_data!K82="","",[1]tailored_settings!$B$12))</f>
        <v>Grant purpose</v>
      </c>
      <c r="AE80" s="11" t="str">
        <f>IF([1]source_data!G82="","",IF([1]source_data!K82="","",[1]source_data!K82))</f>
        <v>Appliances</v>
      </c>
      <c r="AF80" s="11" t="str">
        <f>IF([1]source_data!G82="","",IF([1]source_data!L82="","",[1]tailored_settings!$B$13))</f>
        <v>Grant purpose</v>
      </c>
      <c r="AG80" s="11" t="str">
        <f>IF([1]source_data!G82="","",IF([1]source_data!L82="","",[1]source_data!L82))</f>
        <v>Food Vouchers</v>
      </c>
      <c r="AH80" s="11" t="str">
        <f>IF([1]source_data!G82="","",IF([1]source_data!M82="","",[1]tailored_settings!$B$14))</f>
        <v/>
      </c>
      <c r="AI80" s="11" t="str">
        <f>IF([1]source_data!G82="","",IF([1]source_data!M82="","",[1]source_data!M82))</f>
        <v/>
      </c>
    </row>
    <row r="81" spans="1:35" x14ac:dyDescent="0.2">
      <c r="A81" s="6" t="str">
        <f>IF([1]source_data!G83="","",IF(AND([1]source_data!C83&lt;&gt;"",[1]tailored_settings!$B$15="Publish"),CONCATENATE([1]tailored_settings!$B$2&amp;[1]source_data!C83),IF(AND([1]source_data!C83&lt;&gt;"",[1]tailored_settings!$B$15="Do not publish"),CONCATENATE([1]tailored_settings!$B$2&amp;TEXT(ROW(A81)-1,"0000")&amp;"_"&amp;TEXT(F81,"yyyy-mm")),CONCATENATE([1]tailored_settings!$B$2&amp;TEXT(ROW(A81)-1,"0000")&amp;"_"&amp;TEXT(F81,"yyyy-mm")))))</f>
        <v>360G-Longleigh-0080_2023-08</v>
      </c>
      <c r="B81" s="6" t="str">
        <f>IF([1]source_data!G83="","",IF([1]source_data!E83&lt;&gt;"",[1]source_data!E83,CONCATENATE("Grant to "&amp;G81)))</f>
        <v>Grant to Individual Recipient</v>
      </c>
      <c r="C81" s="6" t="str">
        <f>IF([1]source_data!G83="","",IF([1]source_data!F83="","",[1]source_data!F83))</f>
        <v>Helping to alleviate financial hardship</v>
      </c>
      <c r="D81" s="7">
        <f>IF([1]source_data!G83="","",IF([1]source_data!G83="","",[1]source_data!G83))</f>
        <v>851</v>
      </c>
      <c r="E81" s="6" t="str">
        <f>IF([1]source_data!G83="","",[1]tailored_settings!$B$3)</f>
        <v>GBP</v>
      </c>
      <c r="F81" s="8">
        <f>IF([1]source_data!G83="","",IF([1]source_data!H83="","",[1]source_data!H83))</f>
        <v>45163</v>
      </c>
      <c r="G81" s="6" t="str">
        <f>IF([1]source_data!G83="","",[1]tailored_settings!$B$5)</f>
        <v>Individual Recipient</v>
      </c>
      <c r="H81" s="6" t="str">
        <f>IF([1]source_data!G83="","",IF(AND([1]source_data!A83&lt;&gt;"",[1]tailored_settings!$B$16="Publish"),CONCATENATE([1]tailored_settings!$B$2&amp;[1]source_data!A83),IF(AND([1]source_data!A83&lt;&gt;"",[1]tailored_settings!$B$16="Do not publish"),CONCATENATE([1]tailored_settings!$B$4&amp;TEXT(ROW(A81)-1,"0000")&amp;"_"&amp;TEXT(F81,"yyyy-mm")),CONCATENATE([1]tailored_settings!$B$4&amp;TEXT(ROW(A81)-1,"0000")&amp;"_"&amp;TEXT(F81,"yyyy-mm")))))</f>
        <v>360G-Longleigh-IND-0080_2023-08</v>
      </c>
      <c r="I81" s="6" t="str">
        <f>IF([1]source_data!G83="","",[1]tailored_settings!$B$7)</f>
        <v>Longleigh Foundation</v>
      </c>
      <c r="J81" s="6" t="str">
        <f>IF([1]source_data!G83="","",[1]tailored_settings!$B$6)</f>
        <v>GB-CHC-1169016</v>
      </c>
      <c r="K81" s="6" t="str">
        <f>IF([1]source_data!G83="","",IF([1]source_data!I83="","",VLOOKUP([1]source_data!I83,[1]codelist_mapping!A:C,3,FALSE)))</f>
        <v>GTIR060</v>
      </c>
      <c r="L81" s="6" t="str">
        <f>IF([1]source_data!G83="","",IF([1]source_data!J83="","",VLOOKUP([1]source_data!J83,[1]codelist_mapping!A:C,3,FALSE)))</f>
        <v/>
      </c>
      <c r="M81" s="6" t="str">
        <f>IF([1]source_data!G83="","",IF([1]source_data!K83="","",IF([1]source_data!M83&lt;&gt;"",CONCATENATE(VLOOKUP([1]source_data!K83,[1]codelist_mapping!F:H,3,FALSE)&amp;";"&amp;VLOOKUP([1]source_data!L83,[1]codelist_mapping!F:H,3,FALSE)&amp;";"&amp;VLOOKUP([1]source_data!M83,[1]codelist_mapping!F:H,3,FALSE)),IF([1]source_data!L83&lt;&gt;"",CONCATENATE(VLOOKUP([1]source_data!K83,[1]codelist_mapping!F:H,3,FALSE)&amp;";"&amp;VLOOKUP([1]source_data!L83,[1]codelist_mapping!F:H,3,FALSE)),IF([1]source_data!K83&lt;&gt;"",CONCATENATE(VLOOKUP([1]source_data!K83,[1]codelist_mapping!F:H,3,FALSE)))))))</f>
        <v>GTIP020;GTIP060;GTIP060</v>
      </c>
      <c r="N81" s="9" t="str">
        <f>IF([1]source_data!G83="","",IF([1]source_data!D83="","",VLOOKUP([1]source_data!D83,[1]geo_data!A:I,9,FALSE)))</f>
        <v>Hangleton &amp; Knoll</v>
      </c>
      <c r="O81" s="9" t="str">
        <f>IF([1]source_data!G83="","",IF([1]source_data!D83="","",VLOOKUP([1]source_data!D83,[1]geo_data!A:I,8,FALSE)))</f>
        <v>E05015402</v>
      </c>
      <c r="P81" s="9" t="str">
        <f>IF([1]source_data!G83="","",IF(LEFT(O81,3)="E05","WD",IF(LEFT(O81,3)="S13","WD",IF(LEFT(O81,3)="W05","WD",IF(LEFT(O81,3)="W06","UA",IF(LEFT(O81,3)="S12","CA",IF(LEFT(O81,3)="E06","UA",IF(LEFT(O81,3)="E07","NMD",IF(LEFT(O81,3)="E08","MD",IF(LEFT(O81,3)="E09","LONB"))))))))))</f>
        <v>WD</v>
      </c>
      <c r="Q81" s="9" t="str">
        <f>IF([1]source_data!G83="","",IF([1]source_data!D83="","",VLOOKUP([1]source_data!D83,[1]geo_data!A:I,7,FALSE)))</f>
        <v>Brighton and Hove</v>
      </c>
      <c r="R81" s="9" t="str">
        <f>IF([1]source_data!G83="","",IF([1]source_data!D83="","",VLOOKUP([1]source_data!D83,[1]geo_data!A:I,6,FALSE)))</f>
        <v>E06000043</v>
      </c>
      <c r="S81" s="9" t="str">
        <f>IF([1]source_data!G83="","",IF(LEFT(R81,3)="E05","WD",IF(LEFT(R81,3)="S13","WD",IF(LEFT(R81,3)="W05","WD",IF(LEFT(R81,3)="W06","UA",IF(LEFT(R81,3)="S12","CA",IF(LEFT(R81,3)="E06","UA",IF(LEFT(R81,3)="E07","NMD",IF(LEFT(R81,3)="E08","MD",IF(LEFT(R81,3)="E09","LONB"))))))))))</f>
        <v>UA</v>
      </c>
      <c r="T81" s="6" t="str">
        <f>IF([1]source_data!G83="","",IF([1]source_data!N83="","",[1]source_data!N83))</f>
        <v>Hardship Grant</v>
      </c>
      <c r="U81" s="10">
        <f>IF([1]source_data!G83="","",[1]tailored_settings!$B$8)</f>
        <v>45614</v>
      </c>
      <c r="V81" s="6" t="str">
        <f>IF([1]source_data!G83="","",[1]tailored_settings!$B$9)</f>
        <v>http://www.longleigh.org/</v>
      </c>
      <c r="W81" s="8">
        <f>IF([1]source_data!G83="","",IF([1]source_data!O83="","",[1]source_data!O83))</f>
        <v>45163</v>
      </c>
      <c r="X81" s="8">
        <f>IF([1]source_data!G83="","",IF([1]source_data!P83="","",[1]source_data!P83))</f>
        <v>45271</v>
      </c>
      <c r="Y81" s="6" t="str">
        <f>IF([1]source_data!G83="","",IF([1]source_data!Q83="","",[1]source_data!Q83))</f>
        <v/>
      </c>
      <c r="Z81" s="11" t="str">
        <f>IF([1]source_data!G83="","",IF([1]source_data!I83="","",[1]tailored_settings!$B$10))</f>
        <v>Primary grant reason</v>
      </c>
      <c r="AA81" s="11" t="str">
        <f>IF([1]source_data!G83="","",IF([1]source_data!I83="","",[1]source_data!I83))</f>
        <v>4. Customer/family fleeing from a violent or abusive relationship</v>
      </c>
      <c r="AB81" s="11" t="str">
        <f>IF([1]source_data!G83="","",IF([1]source_data!J83="","",[1]tailored_settings!$B$11))</f>
        <v/>
      </c>
      <c r="AC81" s="11" t="str">
        <f>IF([1]source_data!G83="","",IF([1]source_data!J83="","",[1]source_data!J83))</f>
        <v/>
      </c>
      <c r="AD81" s="11" t="str">
        <f>IF([1]source_data!G83="","",IF([1]source_data!K83="","",[1]tailored_settings!$B$12))</f>
        <v>Grant purpose</v>
      </c>
      <c r="AE81" s="11" t="str">
        <f>IF([1]source_data!G83="","",IF([1]source_data!K83="","",[1]source_data!K83))</f>
        <v xml:space="preserve">Furniture </v>
      </c>
      <c r="AF81" s="11" t="str">
        <f>IF([1]source_data!G83="","",IF([1]source_data!L83="","",[1]tailored_settings!$B$13))</f>
        <v>Grant purpose</v>
      </c>
      <c r="AG81" s="11" t="str">
        <f>IF([1]source_data!G83="","",IF([1]source_data!L83="","",[1]source_data!L83))</f>
        <v>Removals</v>
      </c>
      <c r="AH81" s="11" t="str">
        <f>IF([1]source_data!G83="","",IF([1]source_data!M83="","",[1]tailored_settings!$B$14))</f>
        <v>Grant purpose</v>
      </c>
      <c r="AI81" s="11" t="str">
        <f>IF([1]source_data!G83="","",IF([1]source_data!M83="","",[1]source_data!M83))</f>
        <v>Voucher for small household items</v>
      </c>
    </row>
    <row r="82" spans="1:35" x14ac:dyDescent="0.2">
      <c r="A82" s="6" t="str">
        <f>IF([1]source_data!G84="","",IF(AND([1]source_data!C84&lt;&gt;"",[1]tailored_settings!$B$15="Publish"),CONCATENATE([1]tailored_settings!$B$2&amp;[1]source_data!C84),IF(AND([1]source_data!C84&lt;&gt;"",[1]tailored_settings!$B$15="Do not publish"),CONCATENATE([1]tailored_settings!$B$2&amp;TEXT(ROW(A82)-1,"0000")&amp;"_"&amp;TEXT(F82,"yyyy-mm")),CONCATENATE([1]tailored_settings!$B$2&amp;TEXT(ROW(A82)-1,"0000")&amp;"_"&amp;TEXT(F82,"yyyy-mm")))))</f>
        <v>360G-Longleigh-0081_2023-09</v>
      </c>
      <c r="B82" s="6" t="str">
        <f>IF([1]source_data!G84="","",IF([1]source_data!E84&lt;&gt;"",[1]source_data!E84,CONCATENATE("Grant to "&amp;G82)))</f>
        <v>Grant to Individual Recipient</v>
      </c>
      <c r="C82" s="6" t="str">
        <f>IF([1]source_data!G84="","",IF([1]source_data!F84="","",[1]source_data!F84))</f>
        <v>Helping to alleviate financial hardship</v>
      </c>
      <c r="D82" s="7">
        <f>IF([1]source_data!G84="","",IF([1]source_data!G84="","",[1]source_data!G84))</f>
        <v>971</v>
      </c>
      <c r="E82" s="6" t="str">
        <f>IF([1]source_data!G84="","",[1]tailored_settings!$B$3)</f>
        <v>GBP</v>
      </c>
      <c r="F82" s="8">
        <f>IF([1]source_data!G84="","",IF([1]source_data!H84="","",[1]source_data!H84))</f>
        <v>45176</v>
      </c>
      <c r="G82" s="6" t="str">
        <f>IF([1]source_data!G84="","",[1]tailored_settings!$B$5)</f>
        <v>Individual Recipient</v>
      </c>
      <c r="H82" s="6" t="str">
        <f>IF([1]source_data!G84="","",IF(AND([1]source_data!A84&lt;&gt;"",[1]tailored_settings!$B$16="Publish"),CONCATENATE([1]tailored_settings!$B$2&amp;[1]source_data!A84),IF(AND([1]source_data!A84&lt;&gt;"",[1]tailored_settings!$B$16="Do not publish"),CONCATENATE([1]tailored_settings!$B$4&amp;TEXT(ROW(A82)-1,"0000")&amp;"_"&amp;TEXT(F82,"yyyy-mm")),CONCATENATE([1]tailored_settings!$B$4&amp;TEXT(ROW(A82)-1,"0000")&amp;"_"&amp;TEXT(F82,"yyyy-mm")))))</f>
        <v>360G-Longleigh-IND-0081_2023-09</v>
      </c>
      <c r="I82" s="6" t="str">
        <f>IF([1]source_data!G84="","",[1]tailored_settings!$B$7)</f>
        <v>Longleigh Foundation</v>
      </c>
      <c r="J82" s="6" t="str">
        <f>IF([1]source_data!G84="","",[1]tailored_settings!$B$6)</f>
        <v>GB-CHC-1169016</v>
      </c>
      <c r="K82" s="6" t="str">
        <f>IF([1]source_data!G84="","",IF([1]source_data!I84="","",VLOOKUP([1]source_data!I84,[1]codelist_mapping!A:C,3,FALSE)))</f>
        <v>GTIR040</v>
      </c>
      <c r="L82" s="6" t="str">
        <f>IF([1]source_data!G84="","",IF([1]source_data!J84="","",VLOOKUP([1]source_data!J84,[1]codelist_mapping!A:C,3,FALSE)))</f>
        <v>GTIR080</v>
      </c>
      <c r="M82" s="6" t="str">
        <f>IF([1]source_data!G84="","",IF([1]source_data!K84="","",IF([1]source_data!M84&lt;&gt;"",CONCATENATE(VLOOKUP([1]source_data!K84,[1]codelist_mapping!F:H,3,FALSE)&amp;";"&amp;VLOOKUP([1]source_data!L84,[1]codelist_mapping!F:H,3,FALSE)&amp;";"&amp;VLOOKUP([1]source_data!M84,[1]codelist_mapping!F:H,3,FALSE)),IF([1]source_data!L84&lt;&gt;"",CONCATENATE(VLOOKUP([1]source_data!K84,[1]codelist_mapping!F:H,3,FALSE)&amp;";"&amp;VLOOKUP([1]source_data!L84,[1]codelist_mapping!F:H,3,FALSE)),IF([1]source_data!K84&lt;&gt;"",CONCATENATE(VLOOKUP([1]source_data!K84,[1]codelist_mapping!F:H,3,FALSE)))))))</f>
        <v>GTIP020;GTIP060</v>
      </c>
      <c r="N82" s="9" t="str">
        <f>IF([1]source_data!G84="","",IF([1]source_data!D84="","",VLOOKUP([1]source_data!D84,[1]geo_data!A:I,9,FALSE)))</f>
        <v>Upperton</v>
      </c>
      <c r="O82" s="9" t="str">
        <f>IF([1]source_data!G84="","",IF([1]source_data!D84="","",VLOOKUP([1]source_data!D84,[1]geo_data!A:I,8,FALSE)))</f>
        <v>E05011582</v>
      </c>
      <c r="P82" s="9" t="str">
        <f>IF([1]source_data!G84="","",IF(LEFT(O82,3)="E05","WD",IF(LEFT(O82,3)="S13","WD",IF(LEFT(O82,3)="W05","WD",IF(LEFT(O82,3)="W06","UA",IF(LEFT(O82,3)="S12","CA",IF(LEFT(O82,3)="E06","UA",IF(LEFT(O82,3)="E07","NMD",IF(LEFT(O82,3)="E08","MD",IF(LEFT(O82,3)="E09","LONB"))))))))))</f>
        <v>WD</v>
      </c>
      <c r="Q82" s="9" t="str">
        <f>IF([1]source_data!G84="","",IF([1]source_data!D84="","",VLOOKUP([1]source_data!D84,[1]geo_data!A:I,7,FALSE)))</f>
        <v>Eastbourne</v>
      </c>
      <c r="R82" s="9" t="str">
        <f>IF([1]source_data!G84="","",IF([1]source_data!D84="","",VLOOKUP([1]source_data!D84,[1]geo_data!A:I,6,FALSE)))</f>
        <v>E07000061</v>
      </c>
      <c r="S82" s="9" t="str">
        <f>IF([1]source_data!G84="","",IF(LEFT(R82,3)="E05","WD",IF(LEFT(R82,3)="S13","WD",IF(LEFT(R82,3)="W05","WD",IF(LEFT(R82,3)="W06","UA",IF(LEFT(R82,3)="S12","CA",IF(LEFT(R82,3)="E06","UA",IF(LEFT(R82,3)="E07","NMD",IF(LEFT(R82,3)="E08","MD",IF(LEFT(R82,3)="E09","LONB"))))))))))</f>
        <v>NMD</v>
      </c>
      <c r="T82" s="6" t="str">
        <f>IF([1]source_data!G84="","",IF([1]source_data!N84="","",[1]source_data!N84))</f>
        <v>Hardship Grant</v>
      </c>
      <c r="U82" s="10">
        <f>IF([1]source_data!G84="","",[1]tailored_settings!$B$8)</f>
        <v>45614</v>
      </c>
      <c r="V82" s="6" t="str">
        <f>IF([1]source_data!G84="","",[1]tailored_settings!$B$9)</f>
        <v>http://www.longleigh.org/</v>
      </c>
      <c r="W82" s="8">
        <f>IF([1]source_data!G84="","",IF([1]source_data!O84="","",[1]source_data!O84))</f>
        <v>45176</v>
      </c>
      <c r="X82" s="8">
        <f>IF([1]source_data!G84="","",IF([1]source_data!P84="","",[1]source_data!P84))</f>
        <v>45268</v>
      </c>
      <c r="Y82" s="6" t="str">
        <f>IF([1]source_data!G84="","",IF([1]source_data!Q84="","",[1]source_data!Q84))</f>
        <v/>
      </c>
      <c r="Z82" s="11" t="str">
        <f>IF([1]source_data!G84="","",IF([1]source_data!I84="","",[1]tailored_settings!$B$10))</f>
        <v>Primary grant reason</v>
      </c>
      <c r="AA82" s="11" t="str">
        <f>IF([1]source_data!G84="","",IF([1]source_data!I84="","",[1]source_data!I84))</f>
        <v>2. Customer receiving medication and/or therapy for a mental health condition or substance addiction</v>
      </c>
      <c r="AB82" s="11" t="str">
        <f>IF([1]source_data!G84="","",IF([1]source_data!J84="","",[1]tailored_settings!$B$11))</f>
        <v>Secondary grant reason</v>
      </c>
      <c r="AC82" s="11" t="str">
        <f>IF([1]source_data!G84="","",IF([1]source_data!J84="","",[1]source_data!J84))</f>
        <v>3  Customer/family moving from homelessness/supported living into independent living</v>
      </c>
      <c r="AD82" s="11" t="str">
        <f>IF([1]source_data!G84="","",IF([1]source_data!K84="","",[1]tailored_settings!$B$12))</f>
        <v>Grant purpose</v>
      </c>
      <c r="AE82" s="11" t="str">
        <f>IF([1]source_data!G84="","",IF([1]source_data!K84="","",[1]source_data!K84))</f>
        <v xml:space="preserve">Furniture </v>
      </c>
      <c r="AF82" s="11" t="str">
        <f>IF([1]source_data!G84="","",IF([1]source_data!L84="","",[1]tailored_settings!$B$13))</f>
        <v>Grant purpose</v>
      </c>
      <c r="AG82" s="11" t="str">
        <f>IF([1]source_data!G84="","",IF([1]source_data!L84="","",[1]source_data!L84))</f>
        <v>Voucher for small household items</v>
      </c>
      <c r="AH82" s="11" t="str">
        <f>IF([1]source_data!G84="","",IF([1]source_data!M84="","",[1]tailored_settings!$B$14))</f>
        <v/>
      </c>
      <c r="AI82" s="11" t="str">
        <f>IF([1]source_data!G84="","",IF([1]source_data!M84="","",[1]source_data!M84))</f>
        <v/>
      </c>
    </row>
    <row r="83" spans="1:35" x14ac:dyDescent="0.2">
      <c r="A83" s="6" t="str">
        <f>IF([1]source_data!G85="","",IF(AND([1]source_data!C85&lt;&gt;"",[1]tailored_settings!$B$15="Publish"),CONCATENATE([1]tailored_settings!$B$2&amp;[1]source_data!C85),IF(AND([1]source_data!C85&lt;&gt;"",[1]tailored_settings!$B$15="Do not publish"),CONCATENATE([1]tailored_settings!$B$2&amp;TEXT(ROW(A83)-1,"0000")&amp;"_"&amp;TEXT(F83,"yyyy-mm")),CONCATENATE([1]tailored_settings!$B$2&amp;TEXT(ROW(A83)-1,"0000")&amp;"_"&amp;TEXT(F83,"yyyy-mm")))))</f>
        <v>360G-Longleigh-0082_2023-08</v>
      </c>
      <c r="B83" s="6" t="str">
        <f>IF([1]source_data!G85="","",IF([1]source_data!E85&lt;&gt;"",[1]source_data!E85,CONCATENATE("Grant to "&amp;G83)))</f>
        <v>Grant to Individual Recipient</v>
      </c>
      <c r="C83" s="6" t="str">
        <f>IF([1]source_data!G85="","",IF([1]source_data!F85="","",[1]source_data!F85))</f>
        <v>Helping to alleviate financial hardship</v>
      </c>
      <c r="D83" s="7">
        <f>IF([1]source_data!G85="","",IF([1]source_data!G85="","",[1]source_data!G85))</f>
        <v>533.07000000000005</v>
      </c>
      <c r="E83" s="6" t="str">
        <f>IF([1]source_data!G85="","",[1]tailored_settings!$B$3)</f>
        <v>GBP</v>
      </c>
      <c r="F83" s="8">
        <f>IF([1]source_data!G85="","",IF([1]source_data!H85="","",[1]source_data!H85))</f>
        <v>45169</v>
      </c>
      <c r="G83" s="6" t="str">
        <f>IF([1]source_data!G85="","",[1]tailored_settings!$B$5)</f>
        <v>Individual Recipient</v>
      </c>
      <c r="H83" s="6" t="str">
        <f>IF([1]source_data!G85="","",IF(AND([1]source_data!A85&lt;&gt;"",[1]tailored_settings!$B$16="Publish"),CONCATENATE([1]tailored_settings!$B$2&amp;[1]source_data!A85),IF(AND([1]source_data!A85&lt;&gt;"",[1]tailored_settings!$B$16="Do not publish"),CONCATENATE([1]tailored_settings!$B$4&amp;TEXT(ROW(A83)-1,"0000")&amp;"_"&amp;TEXT(F83,"yyyy-mm")),CONCATENATE([1]tailored_settings!$B$4&amp;TEXT(ROW(A83)-1,"0000")&amp;"_"&amp;TEXT(F83,"yyyy-mm")))))</f>
        <v>360G-Longleigh-IND-0082_2023-08</v>
      </c>
      <c r="I83" s="6" t="str">
        <f>IF([1]source_data!G85="","",[1]tailored_settings!$B$7)</f>
        <v>Longleigh Foundation</v>
      </c>
      <c r="J83" s="6" t="str">
        <f>IF([1]source_data!G85="","",[1]tailored_settings!$B$6)</f>
        <v>GB-CHC-1169016</v>
      </c>
      <c r="K83" s="6" t="str">
        <f>IF([1]source_data!G85="","",IF([1]source_data!I85="","",VLOOKUP([1]source_data!I85,[1]codelist_mapping!A:C,3,FALSE)))</f>
        <v>GTIR080</v>
      </c>
      <c r="L83" s="6" t="str">
        <f>IF([1]source_data!G85="","",IF([1]source_data!J85="","",VLOOKUP([1]source_data!J85,[1]codelist_mapping!A:C,3,FALSE)))</f>
        <v/>
      </c>
      <c r="M83" s="6" t="str">
        <f>IF([1]source_data!G85="","",IF([1]source_data!K85="","",IF([1]source_data!M85&lt;&gt;"",CONCATENATE(VLOOKUP([1]source_data!K85,[1]codelist_mapping!F:H,3,FALSE)&amp;";"&amp;VLOOKUP([1]source_data!L85,[1]codelist_mapping!F:H,3,FALSE)&amp;";"&amp;VLOOKUP([1]source_data!M85,[1]codelist_mapping!F:H,3,FALSE)),IF([1]source_data!L85&lt;&gt;"",CONCATENATE(VLOOKUP([1]source_data!K85,[1]codelist_mapping!F:H,3,FALSE)&amp;";"&amp;VLOOKUP([1]source_data!L85,[1]codelist_mapping!F:H,3,FALSE)),IF([1]source_data!K85&lt;&gt;"",CONCATENATE(VLOOKUP([1]source_data!K85,[1]codelist_mapping!F:H,3,FALSE)))))))</f>
        <v>GTIP020</v>
      </c>
      <c r="N83" s="9" t="str">
        <f>IF([1]source_data!G85="","",IF([1]source_data!D85="","",VLOOKUP([1]source_data!D85,[1]geo_data!A:I,9,FALSE)))</f>
        <v>Weston-super-Mare Milton</v>
      </c>
      <c r="O83" s="9" t="str">
        <f>IF([1]source_data!G85="","",IF([1]source_data!D85="","",VLOOKUP([1]source_data!D85,[1]geo_data!A:I,8,FALSE)))</f>
        <v>E05010302</v>
      </c>
      <c r="P83" s="9" t="str">
        <f>IF([1]source_data!G85="","",IF(LEFT(O83,3)="E05","WD",IF(LEFT(O83,3)="S13","WD",IF(LEFT(O83,3)="W05","WD",IF(LEFT(O83,3)="W06","UA",IF(LEFT(O83,3)="S12","CA",IF(LEFT(O83,3)="E06","UA",IF(LEFT(O83,3)="E07","NMD",IF(LEFT(O83,3)="E08","MD",IF(LEFT(O83,3)="E09","LONB"))))))))))</f>
        <v>WD</v>
      </c>
      <c r="Q83" s="9" t="str">
        <f>IF([1]source_data!G85="","",IF([1]source_data!D85="","",VLOOKUP([1]source_data!D85,[1]geo_data!A:I,7,FALSE)))</f>
        <v>North Somerset</v>
      </c>
      <c r="R83" s="9" t="str">
        <f>IF([1]source_data!G85="","",IF([1]source_data!D85="","",VLOOKUP([1]source_data!D85,[1]geo_data!A:I,6,FALSE)))</f>
        <v>E06000024</v>
      </c>
      <c r="S83" s="9" t="str">
        <f>IF([1]source_data!G85="","",IF(LEFT(R83,3)="E05","WD",IF(LEFT(R83,3)="S13","WD",IF(LEFT(R83,3)="W05","WD",IF(LEFT(R83,3)="W06","UA",IF(LEFT(R83,3)="S12","CA",IF(LEFT(R83,3)="E06","UA",IF(LEFT(R83,3)="E07","NMD",IF(LEFT(R83,3)="E08","MD",IF(LEFT(R83,3)="E09","LONB"))))))))))</f>
        <v>UA</v>
      </c>
      <c r="T83" s="6" t="str">
        <f>IF([1]source_data!G85="","",IF([1]source_data!N85="","",[1]source_data!N85))</f>
        <v>Hardship Grant</v>
      </c>
      <c r="U83" s="10">
        <f>IF([1]source_data!G85="","",[1]tailored_settings!$B$8)</f>
        <v>45614</v>
      </c>
      <c r="V83" s="6" t="str">
        <f>IF([1]source_data!G85="","",[1]tailored_settings!$B$9)</f>
        <v>http://www.longleigh.org/</v>
      </c>
      <c r="W83" s="8">
        <f>IF([1]source_data!G85="","",IF([1]source_data!O85="","",[1]source_data!O85))</f>
        <v>45169</v>
      </c>
      <c r="X83" s="8">
        <f>IF([1]source_data!G85="","",IF([1]source_data!P85="","",[1]source_data!P85))</f>
        <v>45269</v>
      </c>
      <c r="Y83" s="6" t="str">
        <f>IF([1]source_data!G85="","",IF([1]source_data!Q85="","",[1]source_data!Q85))</f>
        <v/>
      </c>
      <c r="Z83" s="11" t="str">
        <f>IF([1]source_data!G85="","",IF([1]source_data!I85="","",[1]tailored_settings!$B$10))</f>
        <v>Primary grant reason</v>
      </c>
      <c r="AA83" s="11" t="str">
        <f>IF([1]source_data!G85="","",IF([1]source_data!I85="","",[1]source_data!I85))</f>
        <v>3  Customer/family moving from homelessness/supported living into independent living</v>
      </c>
      <c r="AB83" s="11" t="str">
        <f>IF([1]source_data!G85="","",IF([1]source_data!J85="","",[1]tailored_settings!$B$11))</f>
        <v/>
      </c>
      <c r="AC83" s="11" t="str">
        <f>IF([1]source_data!G85="","",IF([1]source_data!J85="","",[1]source_data!J85))</f>
        <v/>
      </c>
      <c r="AD83" s="11" t="str">
        <f>IF([1]source_data!G85="","",IF([1]source_data!K85="","",[1]tailored_settings!$B$12))</f>
        <v>Grant purpose</v>
      </c>
      <c r="AE83" s="11" t="str">
        <f>IF([1]source_data!G85="","",IF([1]source_data!K85="","",[1]source_data!K85))</f>
        <v>Appliances</v>
      </c>
      <c r="AF83" s="11" t="str">
        <f>IF([1]source_data!G85="","",IF([1]source_data!L85="","",[1]tailored_settings!$B$13))</f>
        <v/>
      </c>
      <c r="AG83" s="11" t="str">
        <f>IF([1]source_data!G85="","",IF([1]source_data!L85="","",[1]source_data!L85))</f>
        <v/>
      </c>
      <c r="AH83" s="11" t="str">
        <f>IF([1]source_data!G85="","",IF([1]source_data!M85="","",[1]tailored_settings!$B$14))</f>
        <v/>
      </c>
      <c r="AI83" s="11" t="str">
        <f>IF([1]source_data!G85="","",IF([1]source_data!M85="","",[1]source_data!M85))</f>
        <v/>
      </c>
    </row>
    <row r="84" spans="1:35" x14ac:dyDescent="0.2">
      <c r="A84" s="6" t="str">
        <f>IF([1]source_data!G86="","",IF(AND([1]source_data!C86&lt;&gt;"",[1]tailored_settings!$B$15="Publish"),CONCATENATE([1]tailored_settings!$B$2&amp;[1]source_data!C86),IF(AND([1]source_data!C86&lt;&gt;"",[1]tailored_settings!$B$15="Do not publish"),CONCATENATE([1]tailored_settings!$B$2&amp;TEXT(ROW(A84)-1,"0000")&amp;"_"&amp;TEXT(F84,"yyyy-mm")),CONCATENATE([1]tailored_settings!$B$2&amp;TEXT(ROW(A84)-1,"0000")&amp;"_"&amp;TEXT(F84,"yyyy-mm")))))</f>
        <v>360G-Longleigh-0083_2023-09</v>
      </c>
      <c r="B84" s="6" t="str">
        <f>IF([1]source_data!G86="","",IF([1]source_data!E86&lt;&gt;"",[1]source_data!E86,CONCATENATE("Grant to "&amp;G84)))</f>
        <v>Grant to Individual Recipient</v>
      </c>
      <c r="C84" s="6" t="str">
        <f>IF([1]source_data!G86="","",IF([1]source_data!F86="","",[1]source_data!F86))</f>
        <v>Helping to alleviate financial hardship</v>
      </c>
      <c r="D84" s="7">
        <f>IF([1]source_data!G86="","",IF([1]source_data!G86="","",[1]source_data!G86))</f>
        <v>750.43</v>
      </c>
      <c r="E84" s="6" t="str">
        <f>IF([1]source_data!G86="","",[1]tailored_settings!$B$3)</f>
        <v>GBP</v>
      </c>
      <c r="F84" s="8">
        <f>IF([1]source_data!G86="","",IF([1]source_data!H86="","",[1]source_data!H86))</f>
        <v>45176</v>
      </c>
      <c r="G84" s="6" t="str">
        <f>IF([1]source_data!G86="","",[1]tailored_settings!$B$5)</f>
        <v>Individual Recipient</v>
      </c>
      <c r="H84" s="6" t="str">
        <f>IF([1]source_data!G86="","",IF(AND([1]source_data!A86&lt;&gt;"",[1]tailored_settings!$B$16="Publish"),CONCATENATE([1]tailored_settings!$B$2&amp;[1]source_data!A86),IF(AND([1]source_data!A86&lt;&gt;"",[1]tailored_settings!$B$16="Do not publish"),CONCATENATE([1]tailored_settings!$B$4&amp;TEXT(ROW(A84)-1,"0000")&amp;"_"&amp;TEXT(F84,"yyyy-mm")),CONCATENATE([1]tailored_settings!$B$4&amp;TEXT(ROW(A84)-1,"0000")&amp;"_"&amp;TEXT(F84,"yyyy-mm")))))</f>
        <v>360G-Longleigh-IND-0083_2023-09</v>
      </c>
      <c r="I84" s="6" t="str">
        <f>IF([1]source_data!G86="","",[1]tailored_settings!$B$7)</f>
        <v>Longleigh Foundation</v>
      </c>
      <c r="J84" s="6" t="str">
        <f>IF([1]source_data!G86="","",[1]tailored_settings!$B$6)</f>
        <v>GB-CHC-1169016</v>
      </c>
      <c r="K84" s="6" t="str">
        <f>IF([1]source_data!G86="","",IF([1]source_data!I86="","",VLOOKUP([1]source_data!I86,[1]codelist_mapping!A:C,3,FALSE)))</f>
        <v>GTIR080</v>
      </c>
      <c r="L84" s="6" t="str">
        <f>IF([1]source_data!G86="","",IF([1]source_data!J86="","",VLOOKUP([1]source_data!J86,[1]codelist_mapping!A:C,3,FALSE)))</f>
        <v/>
      </c>
      <c r="M84" s="6" t="str">
        <f>IF([1]source_data!G86="","",IF([1]source_data!K86="","",IF([1]source_data!M86&lt;&gt;"",CONCATENATE(VLOOKUP([1]source_data!K86,[1]codelist_mapping!F:H,3,FALSE)&amp;";"&amp;VLOOKUP([1]source_data!L86,[1]codelist_mapping!F:H,3,FALSE)&amp;";"&amp;VLOOKUP([1]source_data!M86,[1]codelist_mapping!F:H,3,FALSE)),IF([1]source_data!L86&lt;&gt;"",CONCATENATE(VLOOKUP([1]source_data!K86,[1]codelist_mapping!F:H,3,FALSE)&amp;";"&amp;VLOOKUP([1]source_data!L86,[1]codelist_mapping!F:H,3,FALSE)),IF([1]source_data!K86&lt;&gt;"",CONCATENATE(VLOOKUP([1]source_data!K86,[1]codelist_mapping!F:H,3,FALSE)))))))</f>
        <v>GTIP020</v>
      </c>
      <c r="N84" s="9" t="str">
        <f>IF([1]source_data!G86="","",IF([1]source_data!D86="","",VLOOKUP([1]source_data!D86,[1]geo_data!A:I,9,FALSE)))</f>
        <v>Wincanton &amp; Bruton</v>
      </c>
      <c r="O84" s="9" t="str">
        <f>IF([1]source_data!G86="","",IF([1]source_data!D86="","",VLOOKUP([1]source_data!D86,[1]geo_data!A:I,8,FALSE)))</f>
        <v>E05014389</v>
      </c>
      <c r="P84" s="9" t="str">
        <f>IF([1]source_data!G86="","",IF(LEFT(O84,3)="E05","WD",IF(LEFT(O84,3)="S13","WD",IF(LEFT(O84,3)="W05","WD",IF(LEFT(O84,3)="W06","UA",IF(LEFT(O84,3)="S12","CA",IF(LEFT(O84,3)="E06","UA",IF(LEFT(O84,3)="E07","NMD",IF(LEFT(O84,3)="E08","MD",IF(LEFT(O84,3)="E09","LONB"))))))))))</f>
        <v>WD</v>
      </c>
      <c r="Q84" s="9" t="str">
        <f>IF([1]source_data!G86="","",IF([1]source_data!D86="","",VLOOKUP([1]source_data!D86,[1]geo_data!A:I,7,FALSE)))</f>
        <v>Somerset</v>
      </c>
      <c r="R84" s="9" t="str">
        <f>IF([1]source_data!G86="","",IF([1]source_data!D86="","",VLOOKUP([1]source_data!D86,[1]geo_data!A:I,6,FALSE)))</f>
        <v>E06000066</v>
      </c>
      <c r="S84" s="9" t="str">
        <f>IF([1]source_data!G86="","",IF(LEFT(R84,3)="E05","WD",IF(LEFT(R84,3)="S13","WD",IF(LEFT(R84,3)="W05","WD",IF(LEFT(R84,3)="W06","UA",IF(LEFT(R84,3)="S12","CA",IF(LEFT(R84,3)="E06","UA",IF(LEFT(R84,3)="E07","NMD",IF(LEFT(R84,3)="E08","MD",IF(LEFT(R84,3)="E09","LONB"))))))))))</f>
        <v>UA</v>
      </c>
      <c r="T84" s="6" t="str">
        <f>IF([1]source_data!G86="","",IF([1]source_data!N86="","",[1]source_data!N86))</f>
        <v>Hardship Grant</v>
      </c>
      <c r="U84" s="10">
        <f>IF([1]source_data!G86="","",[1]tailored_settings!$B$8)</f>
        <v>45614</v>
      </c>
      <c r="V84" s="6" t="str">
        <f>IF([1]source_data!G86="","",[1]tailored_settings!$B$9)</f>
        <v>http://www.longleigh.org/</v>
      </c>
      <c r="W84" s="8">
        <f>IF([1]source_data!G86="","",IF([1]source_data!O86="","",[1]source_data!O86))</f>
        <v>45176</v>
      </c>
      <c r="X84" s="8">
        <f>IF([1]source_data!G86="","",IF([1]source_data!P86="","",[1]source_data!P86))</f>
        <v>45268</v>
      </c>
      <c r="Y84" s="6" t="str">
        <f>IF([1]source_data!G86="","",IF([1]source_data!Q86="","",[1]source_data!Q86))</f>
        <v/>
      </c>
      <c r="Z84" s="11" t="str">
        <f>IF([1]source_data!G86="","",IF([1]source_data!I86="","",[1]tailored_settings!$B$10))</f>
        <v>Primary grant reason</v>
      </c>
      <c r="AA84" s="11" t="str">
        <f>IF([1]source_data!G86="","",IF([1]source_data!I86="","",[1]source_data!I86))</f>
        <v>3  Customer/family moving from homelessness/supported living into independent living</v>
      </c>
      <c r="AB84" s="11" t="str">
        <f>IF([1]source_data!G86="","",IF([1]source_data!J86="","",[1]tailored_settings!$B$11))</f>
        <v/>
      </c>
      <c r="AC84" s="11" t="str">
        <f>IF([1]source_data!G86="","",IF([1]source_data!J86="","",[1]source_data!J86))</f>
        <v/>
      </c>
      <c r="AD84" s="11" t="str">
        <f>IF([1]source_data!G86="","",IF([1]source_data!K86="","",[1]tailored_settings!$B$12))</f>
        <v>Grant purpose</v>
      </c>
      <c r="AE84" s="11" t="str">
        <f>IF([1]source_data!G86="","",IF([1]source_data!K86="","",[1]source_data!K86))</f>
        <v>Appliances</v>
      </c>
      <c r="AF84" s="11" t="str">
        <f>IF([1]source_data!G86="","",IF([1]source_data!L86="","",[1]tailored_settings!$B$13))</f>
        <v/>
      </c>
      <c r="AG84" s="11" t="str">
        <f>IF([1]source_data!G86="","",IF([1]source_data!L86="","",[1]source_data!L86))</f>
        <v/>
      </c>
      <c r="AH84" s="11" t="str">
        <f>IF([1]source_data!G86="","",IF([1]source_data!M86="","",[1]tailored_settings!$B$14))</f>
        <v/>
      </c>
      <c r="AI84" s="11" t="str">
        <f>IF([1]source_data!G86="","",IF([1]source_data!M86="","",[1]source_data!M86))</f>
        <v/>
      </c>
    </row>
    <row r="85" spans="1:35" x14ac:dyDescent="0.2">
      <c r="A85" s="6" t="str">
        <f>IF([1]source_data!G87="","",IF(AND([1]source_data!C87&lt;&gt;"",[1]tailored_settings!$B$15="Publish"),CONCATENATE([1]tailored_settings!$B$2&amp;[1]source_data!C87),IF(AND([1]source_data!C87&lt;&gt;"",[1]tailored_settings!$B$15="Do not publish"),CONCATENATE([1]tailored_settings!$B$2&amp;TEXT(ROW(A85)-1,"0000")&amp;"_"&amp;TEXT(F85,"yyyy-mm")),CONCATENATE([1]tailored_settings!$B$2&amp;TEXT(ROW(A85)-1,"0000")&amp;"_"&amp;TEXT(F85,"yyyy-mm")))))</f>
        <v>360G-Longleigh-0084_2023-09</v>
      </c>
      <c r="B85" s="6" t="str">
        <f>IF([1]source_data!G87="","",IF([1]source_data!E87&lt;&gt;"",[1]source_data!E87,CONCATENATE("Grant to "&amp;G85)))</f>
        <v>Grant to Individual Recipient</v>
      </c>
      <c r="C85" s="6" t="str">
        <f>IF([1]source_data!G87="","",IF([1]source_data!F87="","",[1]source_data!F87))</f>
        <v>Helping to alleviate financial hardship</v>
      </c>
      <c r="D85" s="7">
        <f>IF([1]source_data!G87="","",IF([1]source_data!G87="","",[1]source_data!G87))</f>
        <v>797.5</v>
      </c>
      <c r="E85" s="6" t="str">
        <f>IF([1]source_data!G87="","",[1]tailored_settings!$B$3)</f>
        <v>GBP</v>
      </c>
      <c r="F85" s="8">
        <f>IF([1]source_data!G87="","",IF([1]source_data!H87="","",[1]source_data!H87))</f>
        <v>45176</v>
      </c>
      <c r="G85" s="6" t="str">
        <f>IF([1]source_data!G87="","",[1]tailored_settings!$B$5)</f>
        <v>Individual Recipient</v>
      </c>
      <c r="H85" s="6" t="str">
        <f>IF([1]source_data!G87="","",IF(AND([1]source_data!A87&lt;&gt;"",[1]tailored_settings!$B$16="Publish"),CONCATENATE([1]tailored_settings!$B$2&amp;[1]source_data!A87),IF(AND([1]source_data!A87&lt;&gt;"",[1]tailored_settings!$B$16="Do not publish"),CONCATENATE([1]tailored_settings!$B$4&amp;TEXT(ROW(A85)-1,"0000")&amp;"_"&amp;TEXT(F85,"yyyy-mm")),CONCATENATE([1]tailored_settings!$B$4&amp;TEXT(ROW(A85)-1,"0000")&amp;"_"&amp;TEXT(F85,"yyyy-mm")))))</f>
        <v>360G-Longleigh-IND-0084_2023-09</v>
      </c>
      <c r="I85" s="6" t="str">
        <f>IF([1]source_data!G87="","",[1]tailored_settings!$B$7)</f>
        <v>Longleigh Foundation</v>
      </c>
      <c r="J85" s="6" t="str">
        <f>IF([1]source_data!G87="","",[1]tailored_settings!$B$6)</f>
        <v>GB-CHC-1169016</v>
      </c>
      <c r="K85" s="6" t="str">
        <f>IF([1]source_data!G87="","",IF([1]source_data!I87="","",VLOOKUP([1]source_data!I87,[1]codelist_mapping!A:C,3,FALSE)))</f>
        <v>GTIR040</v>
      </c>
      <c r="L85" s="6" t="str">
        <f>IF([1]source_data!G87="","",IF([1]source_data!J87="","",VLOOKUP([1]source_data!J87,[1]codelist_mapping!A:C,3,FALSE)))</f>
        <v/>
      </c>
      <c r="M85" s="6" t="str">
        <f>IF([1]source_data!G87="","",IF([1]source_data!K87="","",IF([1]source_data!M87&lt;&gt;"",CONCATENATE(VLOOKUP([1]source_data!K87,[1]codelist_mapping!F:H,3,FALSE)&amp;";"&amp;VLOOKUP([1]source_data!L87,[1]codelist_mapping!F:H,3,FALSE)&amp;";"&amp;VLOOKUP([1]source_data!M87,[1]codelist_mapping!F:H,3,FALSE)),IF([1]source_data!L87&lt;&gt;"",CONCATENATE(VLOOKUP([1]source_data!K87,[1]codelist_mapping!F:H,3,FALSE)&amp;";"&amp;VLOOKUP([1]source_data!L87,[1]codelist_mapping!F:H,3,FALSE)),IF([1]source_data!K87&lt;&gt;"",CONCATENATE(VLOOKUP([1]source_data!K87,[1]codelist_mapping!F:H,3,FALSE)))))))</f>
        <v>GTIP020</v>
      </c>
      <c r="N85" s="9" t="str">
        <f>IF([1]source_data!G87="","",IF([1]source_data!D87="","",VLOOKUP([1]source_data!D87,[1]geo_data!A:I,9,FALSE)))</f>
        <v>Woolston</v>
      </c>
      <c r="O85" s="9" t="str">
        <f>IF([1]source_data!G87="","",IF([1]source_data!D87="","",VLOOKUP([1]source_data!D87,[1]geo_data!A:I,8,FALSE)))</f>
        <v>E05015506</v>
      </c>
      <c r="P85" s="9" t="str">
        <f>IF([1]source_data!G87="","",IF(LEFT(O85,3)="E05","WD",IF(LEFT(O85,3)="S13","WD",IF(LEFT(O85,3)="W05","WD",IF(LEFT(O85,3)="W06","UA",IF(LEFT(O85,3)="S12","CA",IF(LEFT(O85,3)="E06","UA",IF(LEFT(O85,3)="E07","NMD",IF(LEFT(O85,3)="E08","MD",IF(LEFT(O85,3)="E09","LONB"))))))))))</f>
        <v>WD</v>
      </c>
      <c r="Q85" s="9" t="str">
        <f>IF([1]source_data!G87="","",IF([1]source_data!D87="","",VLOOKUP([1]source_data!D87,[1]geo_data!A:I,7,FALSE)))</f>
        <v>Southampton</v>
      </c>
      <c r="R85" s="9" t="str">
        <f>IF([1]source_data!G87="","",IF([1]source_data!D87="","",VLOOKUP([1]source_data!D87,[1]geo_data!A:I,6,FALSE)))</f>
        <v>E06000045</v>
      </c>
      <c r="S85" s="9" t="str">
        <f>IF([1]source_data!G87="","",IF(LEFT(R85,3)="E05","WD",IF(LEFT(R85,3)="S13","WD",IF(LEFT(R85,3)="W05","WD",IF(LEFT(R85,3)="W06","UA",IF(LEFT(R85,3)="S12","CA",IF(LEFT(R85,3)="E06","UA",IF(LEFT(R85,3)="E07","NMD",IF(LEFT(R85,3)="E08","MD",IF(LEFT(R85,3)="E09","LONB"))))))))))</f>
        <v>UA</v>
      </c>
      <c r="T85" s="6" t="str">
        <f>IF([1]source_data!G87="","",IF([1]source_data!N87="","",[1]source_data!N87))</f>
        <v>Hardship Grant</v>
      </c>
      <c r="U85" s="10">
        <f>IF([1]source_data!G87="","",[1]tailored_settings!$B$8)</f>
        <v>45614</v>
      </c>
      <c r="V85" s="6" t="str">
        <f>IF([1]source_data!G87="","",[1]tailored_settings!$B$9)</f>
        <v>http://www.longleigh.org/</v>
      </c>
      <c r="W85" s="8">
        <f>IF([1]source_data!G87="","",IF([1]source_data!O87="","",[1]source_data!O87))</f>
        <v>45176</v>
      </c>
      <c r="X85" s="8">
        <f>IF([1]source_data!G87="","",IF([1]source_data!P87="","",[1]source_data!P87))</f>
        <v>45269</v>
      </c>
      <c r="Y85" s="6" t="str">
        <f>IF([1]source_data!G87="","",IF([1]source_data!Q87="","",[1]source_data!Q87))</f>
        <v/>
      </c>
      <c r="Z85" s="11" t="str">
        <f>IF([1]source_data!G87="","",IF([1]source_data!I87="","",[1]tailored_settings!$B$10))</f>
        <v>Primary grant reason</v>
      </c>
      <c r="AA85" s="11" t="str">
        <f>IF([1]source_data!G87="","",IF([1]source_data!I87="","",[1]source_data!I87))</f>
        <v>2. Customer receiving medication and/or therapy for a mental health condition or substance addiction</v>
      </c>
      <c r="AB85" s="11" t="str">
        <f>IF([1]source_data!G87="","",IF([1]source_data!J87="","",[1]tailored_settings!$B$11))</f>
        <v/>
      </c>
      <c r="AC85" s="11" t="str">
        <f>IF([1]source_data!G87="","",IF([1]source_data!J87="","",[1]source_data!J87))</f>
        <v/>
      </c>
      <c r="AD85" s="11" t="str">
        <f>IF([1]source_data!G87="","",IF([1]source_data!K87="","",[1]tailored_settings!$B$12))</f>
        <v>Grant purpose</v>
      </c>
      <c r="AE85" s="11" t="str">
        <f>IF([1]source_data!G87="","",IF([1]source_data!K87="","",[1]source_data!K87))</f>
        <v xml:space="preserve">Furniture </v>
      </c>
      <c r="AF85" s="11" t="str">
        <f>IF([1]source_data!G87="","",IF([1]source_data!L87="","",[1]tailored_settings!$B$13))</f>
        <v/>
      </c>
      <c r="AG85" s="11" t="str">
        <f>IF([1]source_data!G87="","",IF([1]source_data!L87="","",[1]source_data!L87))</f>
        <v/>
      </c>
      <c r="AH85" s="11" t="str">
        <f>IF([1]source_data!G87="","",IF([1]source_data!M87="","",[1]tailored_settings!$B$14))</f>
        <v/>
      </c>
      <c r="AI85" s="11" t="str">
        <f>IF([1]source_data!G87="","",IF([1]source_data!M87="","",[1]source_data!M87))</f>
        <v/>
      </c>
    </row>
    <row r="86" spans="1:35" x14ac:dyDescent="0.2">
      <c r="A86" s="6" t="str">
        <f>IF([1]source_data!G88="","",IF(AND([1]source_data!C88&lt;&gt;"",[1]tailored_settings!$B$15="Publish"),CONCATENATE([1]tailored_settings!$B$2&amp;[1]source_data!C88),IF(AND([1]source_data!C88&lt;&gt;"",[1]tailored_settings!$B$15="Do not publish"),CONCATENATE([1]tailored_settings!$B$2&amp;TEXT(ROW(A86)-1,"0000")&amp;"_"&amp;TEXT(F86,"yyyy-mm")),CONCATENATE([1]tailored_settings!$B$2&amp;TEXT(ROW(A86)-1,"0000")&amp;"_"&amp;TEXT(F86,"yyyy-mm")))))</f>
        <v>360G-Longleigh-0085_2023-09</v>
      </c>
      <c r="B86" s="6" t="str">
        <f>IF([1]source_data!G88="","",IF([1]source_data!E88&lt;&gt;"",[1]source_data!E88,CONCATENATE("Grant to "&amp;G86)))</f>
        <v>Grant to Individual Recipient</v>
      </c>
      <c r="C86" s="6" t="str">
        <f>IF([1]source_data!G88="","",IF([1]source_data!F88="","",[1]source_data!F88))</f>
        <v>Helping to alleviate financial hardship</v>
      </c>
      <c r="D86" s="7">
        <f>IF([1]source_data!G88="","",IF([1]source_data!G88="","",[1]source_data!G88))</f>
        <v>953.79</v>
      </c>
      <c r="E86" s="6" t="str">
        <f>IF([1]source_data!G88="","",[1]tailored_settings!$B$3)</f>
        <v>GBP</v>
      </c>
      <c r="F86" s="8">
        <f>IF([1]source_data!G88="","",IF([1]source_data!H88="","",[1]source_data!H88))</f>
        <v>45176</v>
      </c>
      <c r="G86" s="6" t="str">
        <f>IF([1]source_data!G88="","",[1]tailored_settings!$B$5)</f>
        <v>Individual Recipient</v>
      </c>
      <c r="H86" s="6" t="str">
        <f>IF([1]source_data!G88="","",IF(AND([1]source_data!A88&lt;&gt;"",[1]tailored_settings!$B$16="Publish"),CONCATENATE([1]tailored_settings!$B$2&amp;[1]source_data!A88),IF(AND([1]source_data!A88&lt;&gt;"",[1]tailored_settings!$B$16="Do not publish"),CONCATENATE([1]tailored_settings!$B$4&amp;TEXT(ROW(A86)-1,"0000")&amp;"_"&amp;TEXT(F86,"yyyy-mm")),CONCATENATE([1]tailored_settings!$B$4&amp;TEXT(ROW(A86)-1,"0000")&amp;"_"&amp;TEXT(F86,"yyyy-mm")))))</f>
        <v>360G-Longleigh-IND-0085_2023-09</v>
      </c>
      <c r="I86" s="6" t="str">
        <f>IF([1]source_data!G88="","",[1]tailored_settings!$B$7)</f>
        <v>Longleigh Foundation</v>
      </c>
      <c r="J86" s="6" t="str">
        <f>IF([1]source_data!G88="","",[1]tailored_settings!$B$6)</f>
        <v>GB-CHC-1169016</v>
      </c>
      <c r="K86" s="6" t="str">
        <f>IF([1]source_data!G88="","",IF([1]source_data!I88="","",VLOOKUP([1]source_data!I88,[1]codelist_mapping!A:C,3,FALSE)))</f>
        <v>GTIR080</v>
      </c>
      <c r="L86" s="6" t="str">
        <f>IF([1]source_data!G88="","",IF([1]source_data!J88="","",VLOOKUP([1]source_data!J88,[1]codelist_mapping!A:C,3,FALSE)))</f>
        <v/>
      </c>
      <c r="M86" s="6" t="str">
        <f>IF([1]source_data!G88="","",IF([1]source_data!K88="","",IF([1]source_data!M88&lt;&gt;"",CONCATENATE(VLOOKUP([1]source_data!K88,[1]codelist_mapping!F:H,3,FALSE)&amp;";"&amp;VLOOKUP([1]source_data!L88,[1]codelist_mapping!F:H,3,FALSE)&amp;";"&amp;VLOOKUP([1]source_data!M88,[1]codelist_mapping!F:H,3,FALSE)),IF([1]source_data!L88&lt;&gt;"",CONCATENATE(VLOOKUP([1]source_data!K88,[1]codelist_mapping!F:H,3,FALSE)&amp;";"&amp;VLOOKUP([1]source_data!L88,[1]codelist_mapping!F:H,3,FALSE)),IF([1]source_data!K88&lt;&gt;"",CONCATENATE(VLOOKUP([1]source_data!K88,[1]codelist_mapping!F:H,3,FALSE)))))))</f>
        <v>GTIP020;GTIP060</v>
      </c>
      <c r="N86" s="9" t="str">
        <f>IF([1]source_data!G88="","",IF([1]source_data!D88="","",VLOOKUP([1]source_data!D88,[1]geo_data!A:I,9,FALSE)))</f>
        <v>Woughton &amp; Fishermead</v>
      </c>
      <c r="O86" s="9" t="str">
        <f>IF([1]source_data!G88="","",IF([1]source_data!D88="","",VLOOKUP([1]source_data!D88,[1]geo_data!A:I,8,FALSE)))</f>
        <v>E05009424</v>
      </c>
      <c r="P86" s="9" t="str">
        <f>IF([1]source_data!G88="","",IF(LEFT(O86,3)="E05","WD",IF(LEFT(O86,3)="S13","WD",IF(LEFT(O86,3)="W05","WD",IF(LEFT(O86,3)="W06","UA",IF(LEFT(O86,3)="S12","CA",IF(LEFT(O86,3)="E06","UA",IF(LEFT(O86,3)="E07","NMD",IF(LEFT(O86,3)="E08","MD",IF(LEFT(O86,3)="E09","LONB"))))))))))</f>
        <v>WD</v>
      </c>
      <c r="Q86" s="9" t="str">
        <f>IF([1]source_data!G88="","",IF([1]source_data!D88="","",VLOOKUP([1]source_data!D88,[1]geo_data!A:I,7,FALSE)))</f>
        <v>Milton Keynes</v>
      </c>
      <c r="R86" s="9" t="str">
        <f>IF([1]source_data!G88="","",IF([1]source_data!D88="","",VLOOKUP([1]source_data!D88,[1]geo_data!A:I,6,FALSE)))</f>
        <v>E06000042</v>
      </c>
      <c r="S86" s="9" t="str">
        <f>IF([1]source_data!G88="","",IF(LEFT(R86,3)="E05","WD",IF(LEFT(R86,3)="S13","WD",IF(LEFT(R86,3)="W05","WD",IF(LEFT(R86,3)="W06","UA",IF(LEFT(R86,3)="S12","CA",IF(LEFT(R86,3)="E06","UA",IF(LEFT(R86,3)="E07","NMD",IF(LEFT(R86,3)="E08","MD",IF(LEFT(R86,3)="E09","LONB"))))))))))</f>
        <v>UA</v>
      </c>
      <c r="T86" s="6" t="str">
        <f>IF([1]source_data!G88="","",IF([1]source_data!N88="","",[1]source_data!N88))</f>
        <v>Hardship Grant</v>
      </c>
      <c r="U86" s="10">
        <f>IF([1]source_data!G88="","",[1]tailored_settings!$B$8)</f>
        <v>45614</v>
      </c>
      <c r="V86" s="6" t="str">
        <f>IF([1]source_data!G88="","",[1]tailored_settings!$B$9)</f>
        <v>http://www.longleigh.org/</v>
      </c>
      <c r="W86" s="8">
        <f>IF([1]source_data!G88="","",IF([1]source_data!O88="","",[1]source_data!O88))</f>
        <v>45176</v>
      </c>
      <c r="X86" s="8">
        <f>IF([1]source_data!G88="","",IF([1]source_data!P88="","",[1]source_data!P88))</f>
        <v>45269</v>
      </c>
      <c r="Y86" s="6" t="str">
        <f>IF([1]source_data!G88="","",IF([1]source_data!Q88="","",[1]source_data!Q88))</f>
        <v/>
      </c>
      <c r="Z86" s="11" t="str">
        <f>IF([1]source_data!G88="","",IF([1]source_data!I88="","",[1]tailored_settings!$B$10))</f>
        <v>Primary grant reason</v>
      </c>
      <c r="AA86" s="11" t="str">
        <f>IF([1]source_data!G88="","",IF([1]source_data!I88="","",[1]source_data!I88))</f>
        <v>3  Customer/family moving from homelessness/supported living into independent living</v>
      </c>
      <c r="AB86" s="11" t="str">
        <f>IF([1]source_data!G88="","",IF([1]source_data!J88="","",[1]tailored_settings!$B$11))</f>
        <v/>
      </c>
      <c r="AC86" s="11" t="str">
        <f>IF([1]source_data!G88="","",IF([1]source_data!J88="","",[1]source_data!J88))</f>
        <v/>
      </c>
      <c r="AD86" s="11" t="str">
        <f>IF([1]source_data!G88="","",IF([1]source_data!K88="","",[1]tailored_settings!$B$12))</f>
        <v>Grant purpose</v>
      </c>
      <c r="AE86" s="11" t="str">
        <f>IF([1]source_data!G88="","",IF([1]source_data!K88="","",[1]source_data!K88))</f>
        <v>Appliances</v>
      </c>
      <c r="AF86" s="11" t="str">
        <f>IF([1]source_data!G88="","",IF([1]source_data!L88="","",[1]tailored_settings!$B$13))</f>
        <v>Grant purpose</v>
      </c>
      <c r="AG86" s="11" t="str">
        <f>IF([1]source_data!G88="","",IF([1]source_data!L88="","",[1]source_data!L88))</f>
        <v>Voucher for small household items</v>
      </c>
      <c r="AH86" s="11" t="str">
        <f>IF([1]source_data!G88="","",IF([1]source_data!M88="","",[1]tailored_settings!$B$14))</f>
        <v/>
      </c>
      <c r="AI86" s="11" t="str">
        <f>IF([1]source_data!G88="","",IF([1]source_data!M88="","",[1]source_data!M88))</f>
        <v/>
      </c>
    </row>
    <row r="87" spans="1:35" x14ac:dyDescent="0.2">
      <c r="A87" s="6" t="str">
        <f>IF([1]source_data!G89="","",IF(AND([1]source_data!C89&lt;&gt;"",[1]tailored_settings!$B$15="Publish"),CONCATENATE([1]tailored_settings!$B$2&amp;[1]source_data!C89),IF(AND([1]source_data!C89&lt;&gt;"",[1]tailored_settings!$B$15="Do not publish"),CONCATENATE([1]tailored_settings!$B$2&amp;TEXT(ROW(A87)-1,"0000")&amp;"_"&amp;TEXT(F87,"yyyy-mm")),CONCATENATE([1]tailored_settings!$B$2&amp;TEXT(ROW(A87)-1,"0000")&amp;"_"&amp;TEXT(F87,"yyyy-mm")))))</f>
        <v>360G-Longleigh-0086_2023-09</v>
      </c>
      <c r="B87" s="6" t="str">
        <f>IF([1]source_data!G89="","",IF([1]source_data!E89&lt;&gt;"",[1]source_data!E89,CONCATENATE("Grant to "&amp;G87)))</f>
        <v>Grant to Individual Recipient</v>
      </c>
      <c r="C87" s="6" t="str">
        <f>IF([1]source_data!G89="","",IF([1]source_data!F89="","",[1]source_data!F89))</f>
        <v>Helping to alleviate financial hardship</v>
      </c>
      <c r="D87" s="7">
        <f>IF([1]source_data!G89="","",IF([1]source_data!G89="","",[1]source_data!G89))</f>
        <v>700</v>
      </c>
      <c r="E87" s="6" t="str">
        <f>IF([1]source_data!G89="","",[1]tailored_settings!$B$3)</f>
        <v>GBP</v>
      </c>
      <c r="F87" s="8">
        <f>IF([1]source_data!G89="","",IF([1]source_data!H89="","",[1]source_data!H89))</f>
        <v>45184</v>
      </c>
      <c r="G87" s="6" t="str">
        <f>IF([1]source_data!G89="","",[1]tailored_settings!$B$5)</f>
        <v>Individual Recipient</v>
      </c>
      <c r="H87" s="6" t="str">
        <f>IF([1]source_data!G89="","",IF(AND([1]source_data!A89&lt;&gt;"",[1]tailored_settings!$B$16="Publish"),CONCATENATE([1]tailored_settings!$B$2&amp;[1]source_data!A89),IF(AND([1]source_data!A89&lt;&gt;"",[1]tailored_settings!$B$16="Do not publish"),CONCATENATE([1]tailored_settings!$B$4&amp;TEXT(ROW(A87)-1,"0000")&amp;"_"&amp;TEXT(F87,"yyyy-mm")),CONCATENATE([1]tailored_settings!$B$4&amp;TEXT(ROW(A87)-1,"0000")&amp;"_"&amp;TEXT(F87,"yyyy-mm")))))</f>
        <v>360G-Longleigh-IND-0086_2023-09</v>
      </c>
      <c r="I87" s="6" t="str">
        <f>IF([1]source_data!G89="","",[1]tailored_settings!$B$7)</f>
        <v>Longleigh Foundation</v>
      </c>
      <c r="J87" s="6" t="str">
        <f>IF([1]source_data!G89="","",[1]tailored_settings!$B$6)</f>
        <v>GB-CHC-1169016</v>
      </c>
      <c r="K87" s="6" t="str">
        <f>IF([1]source_data!G89="","",IF([1]source_data!I89="","",VLOOKUP([1]source_data!I89,[1]codelist_mapping!A:C,3,FALSE)))</f>
        <v>GTIR060</v>
      </c>
      <c r="L87" s="6" t="str">
        <f>IF([1]source_data!G89="","",IF([1]source_data!J89="","",VLOOKUP([1]source_data!J89,[1]codelist_mapping!A:C,3,FALSE)))</f>
        <v/>
      </c>
      <c r="M87" s="6" t="str">
        <f>IF([1]source_data!G89="","",IF([1]source_data!K89="","",IF([1]source_data!M89&lt;&gt;"",CONCATENATE(VLOOKUP([1]source_data!K89,[1]codelist_mapping!F:H,3,FALSE)&amp;";"&amp;VLOOKUP([1]source_data!L89,[1]codelist_mapping!F:H,3,FALSE)&amp;";"&amp;VLOOKUP([1]source_data!M89,[1]codelist_mapping!F:H,3,FALSE)),IF([1]source_data!L89&lt;&gt;"",CONCATENATE(VLOOKUP([1]source_data!K89,[1]codelist_mapping!F:H,3,FALSE)&amp;";"&amp;VLOOKUP([1]source_data!L89,[1]codelist_mapping!F:H,3,FALSE)),IF([1]source_data!K89&lt;&gt;"",CONCATENATE(VLOOKUP([1]source_data!K89,[1]codelist_mapping!F:H,3,FALSE)))))))</f>
        <v>GTIP070;GTIP100</v>
      </c>
      <c r="N87" s="9" t="str">
        <f>IF([1]source_data!G89="","",IF([1]source_data!D89="","",VLOOKUP([1]source_data!D89,[1]geo_data!A:I,9,FALSE)))</f>
        <v>Patcham &amp; Hollingbury</v>
      </c>
      <c r="O87" s="9" t="str">
        <f>IF([1]source_data!G89="","",IF([1]source_data!D89="","",VLOOKUP([1]source_data!D89,[1]geo_data!A:I,8,FALSE)))</f>
        <v>E05015408</v>
      </c>
      <c r="P87" s="9" t="str">
        <f>IF([1]source_data!G89="","",IF(LEFT(O87,3)="E05","WD",IF(LEFT(O87,3)="S13","WD",IF(LEFT(O87,3)="W05","WD",IF(LEFT(O87,3)="W06","UA",IF(LEFT(O87,3)="S12","CA",IF(LEFT(O87,3)="E06","UA",IF(LEFT(O87,3)="E07","NMD",IF(LEFT(O87,3)="E08","MD",IF(LEFT(O87,3)="E09","LONB"))))))))))</f>
        <v>WD</v>
      </c>
      <c r="Q87" s="9" t="str">
        <f>IF([1]source_data!G89="","",IF([1]source_data!D89="","",VLOOKUP([1]source_data!D89,[1]geo_data!A:I,7,FALSE)))</f>
        <v>Brighton and Hove</v>
      </c>
      <c r="R87" s="9" t="str">
        <f>IF([1]source_data!G89="","",IF([1]source_data!D89="","",VLOOKUP([1]source_data!D89,[1]geo_data!A:I,6,FALSE)))</f>
        <v>E06000043</v>
      </c>
      <c r="S87" s="9" t="str">
        <f>IF([1]source_data!G89="","",IF(LEFT(R87,3)="E05","WD",IF(LEFT(R87,3)="S13","WD",IF(LEFT(R87,3)="W05","WD",IF(LEFT(R87,3)="W06","UA",IF(LEFT(R87,3)="S12","CA",IF(LEFT(R87,3)="E06","UA",IF(LEFT(R87,3)="E07","NMD",IF(LEFT(R87,3)="E08","MD",IF(LEFT(R87,3)="E09","LONB"))))))))))</f>
        <v>UA</v>
      </c>
      <c r="T87" s="6" t="str">
        <f>IF([1]source_data!G89="","",IF([1]source_data!N89="","",[1]source_data!N89))</f>
        <v>Hardship Grant</v>
      </c>
      <c r="U87" s="10">
        <f>IF([1]source_data!G89="","",[1]tailored_settings!$B$8)</f>
        <v>45614</v>
      </c>
      <c r="V87" s="6" t="str">
        <f>IF([1]source_data!G89="","",[1]tailored_settings!$B$9)</f>
        <v>http://www.longleigh.org/</v>
      </c>
      <c r="W87" s="8">
        <f>IF([1]source_data!G89="","",IF([1]source_data!O89="","",[1]source_data!O89))</f>
        <v>45184</v>
      </c>
      <c r="X87" s="8">
        <f>IF([1]source_data!G89="","",IF([1]source_data!P89="","",[1]source_data!P89))</f>
        <v>45271</v>
      </c>
      <c r="Y87" s="6" t="str">
        <f>IF([1]source_data!G89="","",IF([1]source_data!Q89="","",[1]source_data!Q89))</f>
        <v/>
      </c>
      <c r="Z87" s="11" t="str">
        <f>IF([1]source_data!G89="","",IF([1]source_data!I89="","",[1]tailored_settings!$B$10))</f>
        <v>Primary grant reason</v>
      </c>
      <c r="AA87" s="11" t="str">
        <f>IF([1]source_data!G89="","",IF([1]source_data!I89="","",[1]source_data!I89))</f>
        <v>4. Customer/family fleeing from a violent or abusive relationship</v>
      </c>
      <c r="AB87" s="11" t="str">
        <f>IF([1]source_data!G89="","",IF([1]source_data!J89="","",[1]tailored_settings!$B$11))</f>
        <v/>
      </c>
      <c r="AC87" s="11" t="str">
        <f>IF([1]source_data!G89="","",IF([1]source_data!J89="","",[1]source_data!J89))</f>
        <v/>
      </c>
      <c r="AD87" s="11" t="str">
        <f>IF([1]source_data!G89="","",IF([1]source_data!K89="","",[1]tailored_settings!$B$12))</f>
        <v>Grant purpose</v>
      </c>
      <c r="AE87" s="11" t="str">
        <f>IF([1]source_data!G89="","",IF([1]source_data!K89="","",[1]source_data!K89))</f>
        <v>Food Vouchers</v>
      </c>
      <c r="AF87" s="11" t="str">
        <f>IF([1]source_data!G89="","",IF([1]source_data!L89="","",[1]tailored_settings!$B$13))</f>
        <v>Grant purpose</v>
      </c>
      <c r="AG87" s="11" t="str">
        <f>IF([1]source_data!G89="","",IF([1]source_data!L89="","",[1]source_data!L89))</f>
        <v>Travel costs</v>
      </c>
      <c r="AH87" s="11" t="str">
        <f>IF([1]source_data!G89="","",IF([1]source_data!M89="","",[1]tailored_settings!$B$14))</f>
        <v/>
      </c>
      <c r="AI87" s="11" t="str">
        <f>IF([1]source_data!G89="","",IF([1]source_data!M89="","",[1]source_data!M89))</f>
        <v/>
      </c>
    </row>
    <row r="88" spans="1:35" x14ac:dyDescent="0.2">
      <c r="A88" s="6" t="str">
        <f>IF([1]source_data!G90="","",IF(AND([1]source_data!C90&lt;&gt;"",[1]tailored_settings!$B$15="Publish"),CONCATENATE([1]tailored_settings!$B$2&amp;[1]source_data!C90),IF(AND([1]source_data!C90&lt;&gt;"",[1]tailored_settings!$B$15="Do not publish"),CONCATENATE([1]tailored_settings!$B$2&amp;TEXT(ROW(A88)-1,"0000")&amp;"_"&amp;TEXT(F88,"yyyy-mm")),CONCATENATE([1]tailored_settings!$B$2&amp;TEXT(ROW(A88)-1,"0000")&amp;"_"&amp;TEXT(F88,"yyyy-mm")))))</f>
        <v>360G-Longleigh-0087_2023-09</v>
      </c>
      <c r="B88" s="6" t="str">
        <f>IF([1]source_data!G90="","",IF([1]source_data!E90&lt;&gt;"",[1]source_data!E90,CONCATENATE("Grant to "&amp;G88)))</f>
        <v>Grant to Individual Recipient</v>
      </c>
      <c r="C88" s="6" t="str">
        <f>IF([1]source_data!G90="","",IF([1]source_data!F90="","",[1]source_data!F90))</f>
        <v>Helping to alleviate financial hardship</v>
      </c>
      <c r="D88" s="7">
        <f>IF([1]source_data!G90="","",IF([1]source_data!G90="","",[1]source_data!G90))</f>
        <v>560</v>
      </c>
      <c r="E88" s="6" t="str">
        <f>IF([1]source_data!G90="","",[1]tailored_settings!$B$3)</f>
        <v>GBP</v>
      </c>
      <c r="F88" s="8">
        <f>IF([1]source_data!G90="","",IF([1]source_data!H90="","",[1]source_data!H90))</f>
        <v>45182</v>
      </c>
      <c r="G88" s="6" t="str">
        <f>IF([1]source_data!G90="","",[1]tailored_settings!$B$5)</f>
        <v>Individual Recipient</v>
      </c>
      <c r="H88" s="6" t="str">
        <f>IF([1]source_data!G90="","",IF(AND([1]source_data!A90&lt;&gt;"",[1]tailored_settings!$B$16="Publish"),CONCATENATE([1]tailored_settings!$B$2&amp;[1]source_data!A90),IF(AND([1]source_data!A90&lt;&gt;"",[1]tailored_settings!$B$16="Do not publish"),CONCATENATE([1]tailored_settings!$B$4&amp;TEXT(ROW(A88)-1,"0000")&amp;"_"&amp;TEXT(F88,"yyyy-mm")),CONCATENATE([1]tailored_settings!$B$4&amp;TEXT(ROW(A88)-1,"0000")&amp;"_"&amp;TEXT(F88,"yyyy-mm")))))</f>
        <v>360G-Longleigh-IND-0087_2023-09</v>
      </c>
      <c r="I88" s="6" t="str">
        <f>IF([1]source_data!G90="","",[1]tailored_settings!$B$7)</f>
        <v>Longleigh Foundation</v>
      </c>
      <c r="J88" s="6" t="str">
        <f>IF([1]source_data!G90="","",[1]tailored_settings!$B$6)</f>
        <v>GB-CHC-1169016</v>
      </c>
      <c r="K88" s="6" t="str">
        <f>IF([1]source_data!G90="","",IF([1]source_data!I90="","",VLOOKUP([1]source_data!I90,[1]codelist_mapping!A:C,3,FALSE)))</f>
        <v>GTIR030</v>
      </c>
      <c r="L88" s="6" t="str">
        <f>IF([1]source_data!G90="","",IF([1]source_data!J90="","",VLOOKUP([1]source_data!J90,[1]codelist_mapping!A:C,3,FALSE)))</f>
        <v/>
      </c>
      <c r="M88" s="6" t="str">
        <f>IF([1]source_data!G90="","",IF([1]source_data!K90="","",IF([1]source_data!M90&lt;&gt;"",CONCATENATE(VLOOKUP([1]source_data!K90,[1]codelist_mapping!F:H,3,FALSE)&amp;";"&amp;VLOOKUP([1]source_data!L90,[1]codelist_mapping!F:H,3,FALSE)&amp;";"&amp;VLOOKUP([1]source_data!M90,[1]codelist_mapping!F:H,3,FALSE)),IF([1]source_data!L90&lt;&gt;"",CONCATENATE(VLOOKUP([1]source_data!K90,[1]codelist_mapping!F:H,3,FALSE)&amp;";"&amp;VLOOKUP([1]source_data!L90,[1]codelist_mapping!F:H,3,FALSE)),IF([1]source_data!K90&lt;&gt;"",CONCATENATE(VLOOKUP([1]source_data!K90,[1]codelist_mapping!F:H,3,FALSE)))))))</f>
        <v>GTIP020;GTIP060</v>
      </c>
      <c r="N88" s="9" t="str">
        <f>IF([1]source_data!G90="","",IF([1]source_data!D90="","",VLOOKUP([1]source_data!D90,[1]geo_data!A:I,9,FALSE)))</f>
        <v>Cauldwell</v>
      </c>
      <c r="O88" s="9" t="str">
        <f>IF([1]source_data!G90="","",IF([1]source_data!D90="","",VLOOKUP([1]source_data!D90,[1]geo_data!A:I,8,FALSE)))</f>
        <v>E05014495</v>
      </c>
      <c r="P88" s="9" t="str">
        <f>IF([1]source_data!G90="","",IF(LEFT(O88,3)="E05","WD",IF(LEFT(O88,3)="S13","WD",IF(LEFT(O88,3)="W05","WD",IF(LEFT(O88,3)="W06","UA",IF(LEFT(O88,3)="S12","CA",IF(LEFT(O88,3)="E06","UA",IF(LEFT(O88,3)="E07","NMD",IF(LEFT(O88,3)="E08","MD",IF(LEFT(O88,3)="E09","LONB"))))))))))</f>
        <v>WD</v>
      </c>
      <c r="Q88" s="9" t="str">
        <f>IF([1]source_data!G90="","",IF([1]source_data!D90="","",VLOOKUP([1]source_data!D90,[1]geo_data!A:I,7,FALSE)))</f>
        <v>Bedford</v>
      </c>
      <c r="R88" s="9" t="str">
        <f>IF([1]source_data!G90="","",IF([1]source_data!D90="","",VLOOKUP([1]source_data!D90,[1]geo_data!A:I,6,FALSE)))</f>
        <v>E06000055</v>
      </c>
      <c r="S88" s="9" t="str">
        <f>IF([1]source_data!G90="","",IF(LEFT(R88,3)="E05","WD",IF(LEFT(R88,3)="S13","WD",IF(LEFT(R88,3)="W05","WD",IF(LEFT(R88,3)="W06","UA",IF(LEFT(R88,3)="S12","CA",IF(LEFT(R88,3)="E06","UA",IF(LEFT(R88,3)="E07","NMD",IF(LEFT(R88,3)="E08","MD",IF(LEFT(R88,3)="E09","LONB"))))))))))</f>
        <v>UA</v>
      </c>
      <c r="T88" s="6" t="str">
        <f>IF([1]source_data!G90="","",IF([1]source_data!N90="","",[1]source_data!N90))</f>
        <v>Hardship Grant</v>
      </c>
      <c r="U88" s="10">
        <f>IF([1]source_data!G90="","",[1]tailored_settings!$B$8)</f>
        <v>45614</v>
      </c>
      <c r="V88" s="6" t="str">
        <f>IF([1]source_data!G90="","",[1]tailored_settings!$B$9)</f>
        <v>http://www.longleigh.org/</v>
      </c>
      <c r="W88" s="8">
        <f>IF([1]source_data!G90="","",IF([1]source_data!O90="","",[1]source_data!O90))</f>
        <v>45182</v>
      </c>
      <c r="X88" s="8">
        <f>IF([1]source_data!G90="","",IF([1]source_data!P90="","",[1]source_data!P90))</f>
        <v>45268</v>
      </c>
      <c r="Y88" s="6" t="str">
        <f>IF([1]source_data!G90="","",IF([1]source_data!Q90="","",[1]source_data!Q90))</f>
        <v/>
      </c>
      <c r="Z88" s="11" t="str">
        <f>IF([1]source_data!G90="","",IF([1]source_data!I90="","",[1]tailored_settings!$B$10))</f>
        <v>Primary grant reason</v>
      </c>
      <c r="AA88" s="11" t="str">
        <f>IF([1]source_data!G90="","",IF([1]source_data!I90="","",[1]source_data!I90))</f>
        <v>1. Customer (or family member residing with them) with a diagnosed condition or disability (physical and/or sensory and/or behavioural)</v>
      </c>
      <c r="AB88" s="11" t="str">
        <f>IF([1]source_data!G90="","",IF([1]source_data!J90="","",[1]tailored_settings!$B$11))</f>
        <v/>
      </c>
      <c r="AC88" s="11" t="str">
        <f>IF([1]source_data!G90="","",IF([1]source_data!J90="","",[1]source_data!J90))</f>
        <v/>
      </c>
      <c r="AD88" s="11" t="str">
        <f>IF([1]source_data!G90="","",IF([1]source_data!K90="","",[1]tailored_settings!$B$12))</f>
        <v>Grant purpose</v>
      </c>
      <c r="AE88" s="11" t="str">
        <f>IF([1]source_data!G90="","",IF([1]source_data!K90="","",[1]source_data!K90))</f>
        <v xml:space="preserve">Furniture </v>
      </c>
      <c r="AF88" s="11" t="str">
        <f>IF([1]source_data!G90="","",IF([1]source_data!L90="","",[1]tailored_settings!$B$13))</f>
        <v>Grant purpose</v>
      </c>
      <c r="AG88" s="11" t="str">
        <f>IF([1]source_data!G90="","",IF([1]source_data!L90="","",[1]source_data!L90))</f>
        <v>Voucher for small household items</v>
      </c>
      <c r="AH88" s="11" t="str">
        <f>IF([1]source_data!G90="","",IF([1]source_data!M90="","",[1]tailored_settings!$B$14))</f>
        <v/>
      </c>
      <c r="AI88" s="11" t="str">
        <f>IF([1]source_data!G90="","",IF([1]source_data!M90="","",[1]source_data!M90))</f>
        <v/>
      </c>
    </row>
    <row r="89" spans="1:35" x14ac:dyDescent="0.2">
      <c r="A89" s="6" t="str">
        <f>IF([1]source_data!G91="","",IF(AND([1]source_data!C91&lt;&gt;"",[1]tailored_settings!$B$15="Publish"),CONCATENATE([1]tailored_settings!$B$2&amp;[1]source_data!C91),IF(AND([1]source_data!C91&lt;&gt;"",[1]tailored_settings!$B$15="Do not publish"),CONCATENATE([1]tailored_settings!$B$2&amp;TEXT(ROW(A89)-1,"0000")&amp;"_"&amp;TEXT(F89,"yyyy-mm")),CONCATENATE([1]tailored_settings!$B$2&amp;TEXT(ROW(A89)-1,"0000")&amp;"_"&amp;TEXT(F89,"yyyy-mm")))))</f>
        <v>360G-Longleigh-0088_2023-09</v>
      </c>
      <c r="B89" s="6" t="str">
        <f>IF([1]source_data!G91="","",IF([1]source_data!E91&lt;&gt;"",[1]source_data!E91,CONCATENATE("Grant to "&amp;G89)))</f>
        <v>Grant to Individual Recipient</v>
      </c>
      <c r="C89" s="6" t="str">
        <f>IF([1]source_data!G91="","",IF([1]source_data!F91="","",[1]source_data!F91))</f>
        <v>Helping to alleviate financial hardship</v>
      </c>
      <c r="D89" s="7">
        <f>IF([1]source_data!G91="","",IF([1]source_data!G91="","",[1]source_data!G91))</f>
        <v>1416</v>
      </c>
      <c r="E89" s="6" t="str">
        <f>IF([1]source_data!G91="","",[1]tailored_settings!$B$3)</f>
        <v>GBP</v>
      </c>
      <c r="F89" s="8">
        <f>IF([1]source_data!G91="","",IF([1]source_data!H91="","",[1]source_data!H91))</f>
        <v>45176</v>
      </c>
      <c r="G89" s="6" t="str">
        <f>IF([1]source_data!G91="","",[1]tailored_settings!$B$5)</f>
        <v>Individual Recipient</v>
      </c>
      <c r="H89" s="6" t="str">
        <f>IF([1]source_data!G91="","",IF(AND([1]source_data!A91&lt;&gt;"",[1]tailored_settings!$B$16="Publish"),CONCATENATE([1]tailored_settings!$B$2&amp;[1]source_data!A91),IF(AND([1]source_data!A91&lt;&gt;"",[1]tailored_settings!$B$16="Do not publish"),CONCATENATE([1]tailored_settings!$B$4&amp;TEXT(ROW(A89)-1,"0000")&amp;"_"&amp;TEXT(F89,"yyyy-mm")),CONCATENATE([1]tailored_settings!$B$4&amp;TEXT(ROW(A89)-1,"0000")&amp;"_"&amp;TEXT(F89,"yyyy-mm")))))</f>
        <v>360G-Longleigh-IND-0088_2023-09</v>
      </c>
      <c r="I89" s="6" t="str">
        <f>IF([1]source_data!G91="","",[1]tailored_settings!$B$7)</f>
        <v>Longleigh Foundation</v>
      </c>
      <c r="J89" s="6" t="str">
        <f>IF([1]source_data!G91="","",[1]tailored_settings!$B$6)</f>
        <v>GB-CHC-1169016</v>
      </c>
      <c r="K89" s="6" t="str">
        <f>IF([1]source_data!G91="","",IF([1]source_data!I91="","",VLOOKUP([1]source_data!I91,[1]codelist_mapping!A:C,3,FALSE)))</f>
        <v>GTIR030</v>
      </c>
      <c r="L89" s="6" t="str">
        <f>IF([1]source_data!G91="","",IF([1]source_data!J91="","",VLOOKUP([1]source_data!J91,[1]codelist_mapping!A:C,3,FALSE)))</f>
        <v>GTIR040</v>
      </c>
      <c r="M89" s="6" t="str">
        <f>IF([1]source_data!G91="","",IF([1]source_data!K91="","",IF([1]source_data!M91&lt;&gt;"",CONCATENATE(VLOOKUP([1]source_data!K91,[1]codelist_mapping!F:H,3,FALSE)&amp;";"&amp;VLOOKUP([1]source_data!L91,[1]codelist_mapping!F:H,3,FALSE)&amp;";"&amp;VLOOKUP([1]source_data!M91,[1]codelist_mapping!F:H,3,FALSE)),IF([1]source_data!L91&lt;&gt;"",CONCATENATE(VLOOKUP([1]source_data!K91,[1]codelist_mapping!F:H,3,FALSE)&amp;";"&amp;VLOOKUP([1]source_data!L91,[1]codelist_mapping!F:H,3,FALSE)),IF([1]source_data!K91&lt;&gt;"",CONCATENATE(VLOOKUP([1]source_data!K91,[1]codelist_mapping!F:H,3,FALSE)))))))</f>
        <v>GTIP080</v>
      </c>
      <c r="N89" s="9" t="str">
        <f>IF([1]source_data!G91="","",IF([1]source_data!D91="","",VLOOKUP([1]source_data!D91,[1]geo_data!A:I,9,FALSE)))</f>
        <v>Glusburn, Cross Hills &amp; Sutton-in-Craven</v>
      </c>
      <c r="O89" s="9" t="str">
        <f>IF([1]source_data!G91="","",IF([1]source_data!D91="","",VLOOKUP([1]source_data!D91,[1]geo_data!A:I,8,FALSE)))</f>
        <v>E05014277</v>
      </c>
      <c r="P89" s="9" t="str">
        <f>IF([1]source_data!G91="","",IF(LEFT(O89,3)="E05","WD",IF(LEFT(O89,3)="S13","WD",IF(LEFT(O89,3)="W05","WD",IF(LEFT(O89,3)="W06","UA",IF(LEFT(O89,3)="S12","CA",IF(LEFT(O89,3)="E06","UA",IF(LEFT(O89,3)="E07","NMD",IF(LEFT(O89,3)="E08","MD",IF(LEFT(O89,3)="E09","LONB"))))))))))</f>
        <v>WD</v>
      </c>
      <c r="Q89" s="9" t="str">
        <f>IF([1]source_data!G91="","",IF([1]source_data!D91="","",VLOOKUP([1]source_data!D91,[1]geo_data!A:I,7,FALSE)))</f>
        <v>North Yorkshire</v>
      </c>
      <c r="R89" s="9" t="str">
        <f>IF([1]source_data!G91="","",IF([1]source_data!D91="","",VLOOKUP([1]source_data!D91,[1]geo_data!A:I,6,FALSE)))</f>
        <v>E06000065</v>
      </c>
      <c r="S89" s="9" t="str">
        <f>IF([1]source_data!G91="","",IF(LEFT(R89,3)="E05","WD",IF(LEFT(R89,3)="S13","WD",IF(LEFT(R89,3)="W05","WD",IF(LEFT(R89,3)="W06","UA",IF(LEFT(R89,3)="S12","CA",IF(LEFT(R89,3)="E06","UA",IF(LEFT(R89,3)="E07","NMD",IF(LEFT(R89,3)="E08","MD",IF(LEFT(R89,3)="E09","LONB"))))))))))</f>
        <v>UA</v>
      </c>
      <c r="T89" s="6" t="str">
        <f>IF([1]source_data!G91="","",IF([1]source_data!N91="","",[1]source_data!N91))</f>
        <v>Hardship Grant</v>
      </c>
      <c r="U89" s="10">
        <f>IF([1]source_data!G91="","",[1]tailored_settings!$B$8)</f>
        <v>45614</v>
      </c>
      <c r="V89" s="6" t="str">
        <f>IF([1]source_data!G91="","",[1]tailored_settings!$B$9)</f>
        <v>http://www.longleigh.org/</v>
      </c>
      <c r="W89" s="8">
        <f>IF([1]source_data!G91="","",IF([1]source_data!O91="","",[1]source_data!O91))</f>
        <v>45176</v>
      </c>
      <c r="X89" s="8">
        <f>IF([1]source_data!G91="","",IF([1]source_data!P91="","",[1]source_data!P91))</f>
        <v>45273</v>
      </c>
      <c r="Y89" s="6" t="str">
        <f>IF([1]source_data!G91="","",IF([1]source_data!Q91="","",[1]source_data!Q91))</f>
        <v/>
      </c>
      <c r="Z89" s="11" t="str">
        <f>IF([1]source_data!G91="","",IF([1]source_data!I91="","",[1]tailored_settings!$B$10))</f>
        <v>Primary grant reason</v>
      </c>
      <c r="AA89" s="11" t="str">
        <f>IF([1]source_data!G91="","",IF([1]source_data!I91="","",[1]source_data!I91))</f>
        <v>1. Customer (or family member residing with them) with a diagnosed condition or disability (physical and/or sensory and/or behavioural)</v>
      </c>
      <c r="AB89" s="11" t="str">
        <f>IF([1]source_data!G91="","",IF([1]source_data!J91="","",[1]tailored_settings!$B$11))</f>
        <v>Secondary grant reason</v>
      </c>
      <c r="AC89" s="11" t="str">
        <f>IF([1]source_data!G91="","",IF([1]source_data!J91="","",[1]source_data!J91))</f>
        <v>2. Customer receiving medication and/or therapy for a mental health condition or substance addiction</v>
      </c>
      <c r="AD89" s="11" t="str">
        <f>IF([1]source_data!G91="","",IF([1]source_data!K91="","",[1]tailored_settings!$B$12))</f>
        <v>Grant purpose</v>
      </c>
      <c r="AE89" s="11" t="str">
        <f>IF([1]source_data!G91="","",IF([1]source_data!K91="","",[1]source_data!K91))</f>
        <v>Clothing</v>
      </c>
      <c r="AF89" s="11" t="str">
        <f>IF([1]source_data!G91="","",IF([1]source_data!L91="","",[1]tailored_settings!$B$13))</f>
        <v/>
      </c>
      <c r="AG89" s="11" t="str">
        <f>IF([1]source_data!G91="","",IF([1]source_data!L91="","",[1]source_data!L91))</f>
        <v/>
      </c>
      <c r="AH89" s="11" t="str">
        <f>IF([1]source_data!G91="","",IF([1]source_data!M91="","",[1]tailored_settings!$B$14))</f>
        <v/>
      </c>
      <c r="AI89" s="11" t="str">
        <f>IF([1]source_data!G91="","",IF([1]source_data!M91="","",[1]source_data!M91))</f>
        <v/>
      </c>
    </row>
    <row r="90" spans="1:35" x14ac:dyDescent="0.2">
      <c r="A90" s="6" t="str">
        <f>IF([1]source_data!G92="","",IF(AND([1]source_data!C92&lt;&gt;"",[1]tailored_settings!$B$15="Publish"),CONCATENATE([1]tailored_settings!$B$2&amp;[1]source_data!C92),IF(AND([1]source_data!C92&lt;&gt;"",[1]tailored_settings!$B$15="Do not publish"),CONCATENATE([1]tailored_settings!$B$2&amp;TEXT(ROW(A90)-1,"0000")&amp;"_"&amp;TEXT(F90,"yyyy-mm")),CONCATENATE([1]tailored_settings!$B$2&amp;TEXT(ROW(A90)-1,"0000")&amp;"_"&amp;TEXT(F90,"yyyy-mm")))))</f>
        <v>360G-Longleigh-0089_2023-09</v>
      </c>
      <c r="B90" s="6" t="str">
        <f>IF([1]source_data!G92="","",IF([1]source_data!E92&lt;&gt;"",[1]source_data!E92,CONCATENATE("Grant to "&amp;G90)))</f>
        <v>Grant to Individual Recipient</v>
      </c>
      <c r="C90" s="6" t="str">
        <f>IF([1]source_data!G92="","",IF([1]source_data!F92="","",[1]source_data!F92))</f>
        <v>Helping to alleviate financial hardship</v>
      </c>
      <c r="D90" s="7">
        <f>IF([1]source_data!G92="","",IF([1]source_data!G92="","",[1]source_data!G92))</f>
        <v>1400</v>
      </c>
      <c r="E90" s="6" t="str">
        <f>IF([1]source_data!G92="","",[1]tailored_settings!$B$3)</f>
        <v>GBP</v>
      </c>
      <c r="F90" s="8">
        <f>IF([1]source_data!G92="","",IF([1]source_data!H92="","",[1]source_data!H92))</f>
        <v>45176</v>
      </c>
      <c r="G90" s="6" t="str">
        <f>IF([1]source_data!G92="","",[1]tailored_settings!$B$5)</f>
        <v>Individual Recipient</v>
      </c>
      <c r="H90" s="6" t="str">
        <f>IF([1]source_data!G92="","",IF(AND([1]source_data!A92&lt;&gt;"",[1]tailored_settings!$B$16="Publish"),CONCATENATE([1]tailored_settings!$B$2&amp;[1]source_data!A92),IF(AND([1]source_data!A92&lt;&gt;"",[1]tailored_settings!$B$16="Do not publish"),CONCATENATE([1]tailored_settings!$B$4&amp;TEXT(ROW(A90)-1,"0000")&amp;"_"&amp;TEXT(F90,"yyyy-mm")),CONCATENATE([1]tailored_settings!$B$4&amp;TEXT(ROW(A90)-1,"0000")&amp;"_"&amp;TEXT(F90,"yyyy-mm")))))</f>
        <v>360G-Longleigh-IND-0089_2023-09</v>
      </c>
      <c r="I90" s="6" t="str">
        <f>IF([1]source_data!G92="","",[1]tailored_settings!$B$7)</f>
        <v>Longleigh Foundation</v>
      </c>
      <c r="J90" s="6" t="str">
        <f>IF([1]source_data!G92="","",[1]tailored_settings!$B$6)</f>
        <v>GB-CHC-1169016</v>
      </c>
      <c r="K90" s="6" t="str">
        <f>IF([1]source_data!G92="","",IF([1]source_data!I92="","",VLOOKUP([1]source_data!I92,[1]codelist_mapping!A:C,3,FALSE)))</f>
        <v>GTIR030</v>
      </c>
      <c r="L90" s="6" t="str">
        <f>IF([1]source_data!G92="","",IF([1]source_data!J92="","",VLOOKUP([1]source_data!J92,[1]codelist_mapping!A:C,3,FALSE)))</f>
        <v/>
      </c>
      <c r="M90" s="6" t="str">
        <f>IF([1]source_data!G92="","",IF([1]source_data!K92="","",IF([1]source_data!M92&lt;&gt;"",CONCATENATE(VLOOKUP([1]source_data!K92,[1]codelist_mapping!F:H,3,FALSE)&amp;";"&amp;VLOOKUP([1]source_data!L92,[1]codelist_mapping!F:H,3,FALSE)&amp;";"&amp;VLOOKUP([1]source_data!M92,[1]codelist_mapping!F:H,3,FALSE)),IF([1]source_data!L92&lt;&gt;"",CONCATENATE(VLOOKUP([1]source_data!K92,[1]codelist_mapping!F:H,3,FALSE)&amp;";"&amp;VLOOKUP([1]source_data!L92,[1]codelist_mapping!F:H,3,FALSE)),IF([1]source_data!K92&lt;&gt;"",CONCATENATE(VLOOKUP([1]source_data!K92,[1]codelist_mapping!F:H,3,FALSE)))))))</f>
        <v>GTIP070</v>
      </c>
      <c r="N90" s="9" t="str">
        <f>IF([1]source_data!G92="","",IF([1]source_data!D92="","",VLOOKUP([1]source_data!D92,[1]geo_data!A:I,9,FALSE)))</f>
        <v>Kinson</v>
      </c>
      <c r="O90" s="9" t="str">
        <f>IF([1]source_data!G92="","",IF([1]source_data!D92="","",VLOOKUP([1]source_data!D92,[1]geo_data!A:I,8,FALSE)))</f>
        <v>E05012665</v>
      </c>
      <c r="P90" s="9" t="str">
        <f>IF([1]source_data!G92="","",IF(LEFT(O90,3)="E05","WD",IF(LEFT(O90,3)="S13","WD",IF(LEFT(O90,3)="W05","WD",IF(LEFT(O90,3)="W06","UA",IF(LEFT(O90,3)="S12","CA",IF(LEFT(O90,3)="E06","UA",IF(LEFT(O90,3)="E07","NMD",IF(LEFT(O90,3)="E08","MD",IF(LEFT(O90,3)="E09","LONB"))))))))))</f>
        <v>WD</v>
      </c>
      <c r="Q90" s="9" t="str">
        <f>IF([1]source_data!G92="","",IF([1]source_data!D92="","",VLOOKUP([1]source_data!D92,[1]geo_data!A:I,7,FALSE)))</f>
        <v>Bournemouth, Christchurch and Poole</v>
      </c>
      <c r="R90" s="9" t="str">
        <f>IF([1]source_data!G92="","",IF([1]source_data!D92="","",VLOOKUP([1]source_data!D92,[1]geo_data!A:I,6,FALSE)))</f>
        <v>E06000058</v>
      </c>
      <c r="S90" s="9" t="str">
        <f>IF([1]source_data!G92="","",IF(LEFT(R90,3)="E05","WD",IF(LEFT(R90,3)="S13","WD",IF(LEFT(R90,3)="W05","WD",IF(LEFT(R90,3)="W06","UA",IF(LEFT(R90,3)="S12","CA",IF(LEFT(R90,3)="E06","UA",IF(LEFT(R90,3)="E07","NMD",IF(LEFT(R90,3)="E08","MD",IF(LEFT(R90,3)="E09","LONB"))))))))))</f>
        <v>UA</v>
      </c>
      <c r="T90" s="6" t="str">
        <f>IF([1]source_data!G92="","",IF([1]source_data!N92="","",[1]source_data!N92))</f>
        <v>Hardship Grant</v>
      </c>
      <c r="U90" s="10">
        <f>IF([1]source_data!G92="","",[1]tailored_settings!$B$8)</f>
        <v>45614</v>
      </c>
      <c r="V90" s="6" t="str">
        <f>IF([1]source_data!G92="","",[1]tailored_settings!$B$9)</f>
        <v>http://www.longleigh.org/</v>
      </c>
      <c r="W90" s="8">
        <f>IF([1]source_data!G92="","",IF([1]source_data!O92="","",[1]source_data!O92))</f>
        <v>45176</v>
      </c>
      <c r="X90" s="8">
        <f>IF([1]source_data!G92="","",IF([1]source_data!P92="","",[1]source_data!P92))</f>
        <v>45303</v>
      </c>
      <c r="Y90" s="6" t="str">
        <f>IF([1]source_data!G92="","",IF([1]source_data!Q92="","",[1]source_data!Q92))</f>
        <v/>
      </c>
      <c r="Z90" s="11" t="str">
        <f>IF([1]source_data!G92="","",IF([1]source_data!I92="","",[1]tailored_settings!$B$10))</f>
        <v>Primary grant reason</v>
      </c>
      <c r="AA90" s="11" t="str">
        <f>IF([1]source_data!G92="","",IF([1]source_data!I92="","",[1]source_data!I92))</f>
        <v>1. Customer (or family member residing with them) with a diagnosed condition or disability (physical and/or sensory and/or behavioural)</v>
      </c>
      <c r="AB90" s="11" t="str">
        <f>IF([1]source_data!G92="","",IF([1]source_data!J92="","",[1]tailored_settings!$B$11))</f>
        <v/>
      </c>
      <c r="AC90" s="11" t="str">
        <f>IF([1]source_data!G92="","",IF([1]source_data!J92="","",[1]source_data!J92))</f>
        <v/>
      </c>
      <c r="AD90" s="11" t="str">
        <f>IF([1]source_data!G92="","",IF([1]source_data!K92="","",[1]tailored_settings!$B$12))</f>
        <v>Grant purpose</v>
      </c>
      <c r="AE90" s="11" t="str">
        <f>IF([1]source_data!G92="","",IF([1]source_data!K92="","",[1]source_data!K92))</f>
        <v>Food Vouchers</v>
      </c>
      <c r="AF90" s="11" t="str">
        <f>IF([1]source_data!G92="","",IF([1]source_data!L92="","",[1]tailored_settings!$B$13))</f>
        <v/>
      </c>
      <c r="AG90" s="11" t="str">
        <f>IF([1]source_data!G92="","",IF([1]source_data!L92="","",[1]source_data!L92))</f>
        <v/>
      </c>
      <c r="AH90" s="11" t="str">
        <f>IF([1]source_data!G92="","",IF([1]source_data!M92="","",[1]tailored_settings!$B$14))</f>
        <v/>
      </c>
      <c r="AI90" s="11" t="str">
        <f>IF([1]source_data!G92="","",IF([1]source_data!M92="","",[1]source_data!M92))</f>
        <v/>
      </c>
    </row>
    <row r="91" spans="1:35" x14ac:dyDescent="0.2">
      <c r="A91" s="6" t="str">
        <f>IF([1]source_data!G93="","",IF(AND([1]source_data!C93&lt;&gt;"",[1]tailored_settings!$B$15="Publish"),CONCATENATE([1]tailored_settings!$B$2&amp;[1]source_data!C93),IF(AND([1]source_data!C93&lt;&gt;"",[1]tailored_settings!$B$15="Do not publish"),CONCATENATE([1]tailored_settings!$B$2&amp;TEXT(ROW(A91)-1,"0000")&amp;"_"&amp;TEXT(F91,"yyyy-mm")),CONCATENATE([1]tailored_settings!$B$2&amp;TEXT(ROW(A91)-1,"0000")&amp;"_"&amp;TEXT(F91,"yyyy-mm")))))</f>
        <v>360G-Longleigh-0090_2023-09</v>
      </c>
      <c r="B91" s="6" t="str">
        <f>IF([1]source_data!G93="","",IF([1]source_data!E93&lt;&gt;"",[1]source_data!E93,CONCATENATE("Grant to "&amp;G91)))</f>
        <v>Grant to Individual Recipient</v>
      </c>
      <c r="C91" s="6" t="str">
        <f>IF([1]source_data!G93="","",IF([1]source_data!F93="","",[1]source_data!F93))</f>
        <v xml:space="preserve">Providing new flooring </v>
      </c>
      <c r="D91" s="7">
        <f>IF([1]source_data!G93="","",IF([1]source_data!G93="","",[1]source_data!G93))</f>
        <v>942</v>
      </c>
      <c r="E91" s="6" t="str">
        <f>IF([1]source_data!G93="","",[1]tailored_settings!$B$3)</f>
        <v>GBP</v>
      </c>
      <c r="F91" s="8">
        <f>IF([1]source_data!G93="","",IF([1]source_data!H93="","",[1]source_data!H93))</f>
        <v>45184</v>
      </c>
      <c r="G91" s="6" t="str">
        <f>IF([1]source_data!G93="","",[1]tailored_settings!$B$5)</f>
        <v>Individual Recipient</v>
      </c>
      <c r="H91" s="6" t="str">
        <f>IF([1]source_data!G93="","",IF(AND([1]source_data!A93&lt;&gt;"",[1]tailored_settings!$B$16="Publish"),CONCATENATE([1]tailored_settings!$B$2&amp;[1]source_data!A93),IF(AND([1]source_data!A93&lt;&gt;"",[1]tailored_settings!$B$16="Do not publish"),CONCATENATE([1]tailored_settings!$B$4&amp;TEXT(ROW(A91)-1,"0000")&amp;"_"&amp;TEXT(F91,"yyyy-mm")),CONCATENATE([1]tailored_settings!$B$4&amp;TEXT(ROW(A91)-1,"0000")&amp;"_"&amp;TEXT(F91,"yyyy-mm")))))</f>
        <v>360G-Longleigh-IND-0090_2023-09</v>
      </c>
      <c r="I91" s="6" t="str">
        <f>IF([1]source_data!G93="","",[1]tailored_settings!$B$7)</f>
        <v>Longleigh Foundation</v>
      </c>
      <c r="J91" s="6" t="str">
        <f>IF([1]source_data!G93="","",[1]tailored_settings!$B$6)</f>
        <v>GB-CHC-1169016</v>
      </c>
      <c r="K91" s="6" t="str">
        <f>IF([1]source_data!G93="","",IF([1]source_data!I93="","",VLOOKUP([1]source_data!I93,[1]codelist_mapping!A:C,3,FALSE)))</f>
        <v>GTIR030</v>
      </c>
      <c r="L91" s="6" t="str">
        <f>IF([1]source_data!G93="","",IF([1]source_data!J93="","",VLOOKUP([1]source_data!J93,[1]codelist_mapping!A:C,3,FALSE)))</f>
        <v/>
      </c>
      <c r="M91" s="6" t="str">
        <f>IF([1]source_data!G93="","",IF([1]source_data!K93="","",IF([1]source_data!M93&lt;&gt;"",CONCATENATE(VLOOKUP([1]source_data!K93,[1]codelist_mapping!F:H,3,FALSE)&amp;";"&amp;VLOOKUP([1]source_data!L93,[1]codelist_mapping!F:H,3,FALSE)&amp;";"&amp;VLOOKUP([1]source_data!M93,[1]codelist_mapping!F:H,3,FALSE)),IF([1]source_data!L93&lt;&gt;"",CONCATENATE(VLOOKUP([1]source_data!K93,[1]codelist_mapping!F:H,3,FALSE)&amp;";"&amp;VLOOKUP([1]source_data!L93,[1]codelist_mapping!F:H,3,FALSE)),IF([1]source_data!K93&lt;&gt;"",CONCATENATE(VLOOKUP([1]source_data!K93,[1]codelist_mapping!F:H,3,FALSE)))))))</f>
        <v>GTIP030</v>
      </c>
      <c r="N91" s="9" t="str">
        <f>IF([1]source_data!G93="","",IF([1]source_data!D93="","",VLOOKUP([1]source_data!D93,[1]geo_data!A:I,9,FALSE)))</f>
        <v>Tenbury</v>
      </c>
      <c r="O91" s="9" t="str">
        <f>IF([1]source_data!G93="","",IF([1]source_data!D93="","",VLOOKUP([1]source_data!D93,[1]geo_data!A:I,8,FALSE)))</f>
        <v>E05015394</v>
      </c>
      <c r="P91" s="9" t="str">
        <f>IF([1]source_data!G93="","",IF(LEFT(O91,3)="E05","WD",IF(LEFT(O91,3)="S13","WD",IF(LEFT(O91,3)="W05","WD",IF(LEFT(O91,3)="W06","UA",IF(LEFT(O91,3)="S12","CA",IF(LEFT(O91,3)="E06","UA",IF(LEFT(O91,3)="E07","NMD",IF(LEFT(O91,3)="E08","MD",IF(LEFT(O91,3)="E09","LONB"))))))))))</f>
        <v>WD</v>
      </c>
      <c r="Q91" s="9" t="str">
        <f>IF([1]source_data!G93="","",IF([1]source_data!D93="","",VLOOKUP([1]source_data!D93,[1]geo_data!A:I,7,FALSE)))</f>
        <v>Malvern Hills</v>
      </c>
      <c r="R91" s="9" t="str">
        <f>IF([1]source_data!G93="","",IF([1]source_data!D93="","",VLOOKUP([1]source_data!D93,[1]geo_data!A:I,6,FALSE)))</f>
        <v>E07000235</v>
      </c>
      <c r="S91" s="9" t="str">
        <f>IF([1]source_data!G93="","",IF(LEFT(R91,3)="E05","WD",IF(LEFT(R91,3)="S13","WD",IF(LEFT(R91,3)="W05","WD",IF(LEFT(R91,3)="W06","UA",IF(LEFT(R91,3)="S12","CA",IF(LEFT(R91,3)="E06","UA",IF(LEFT(R91,3)="E07","NMD",IF(LEFT(R91,3)="E08","MD",IF(LEFT(R91,3)="E09","LONB"))))))))))</f>
        <v>NMD</v>
      </c>
      <c r="T91" s="6" t="str">
        <f>IF([1]source_data!G93="","",IF([1]source_data!N93="","",[1]source_data!N93))</f>
        <v>Flooring Grant</v>
      </c>
      <c r="U91" s="10">
        <f>IF([1]source_data!G93="","",[1]tailored_settings!$B$8)</f>
        <v>45614</v>
      </c>
      <c r="V91" s="6" t="str">
        <f>IF([1]source_data!G93="","",[1]tailored_settings!$B$9)</f>
        <v>http://www.longleigh.org/</v>
      </c>
      <c r="W91" s="8">
        <f>IF([1]source_data!G93="","",IF([1]source_data!O93="","",[1]source_data!O93))</f>
        <v>45184</v>
      </c>
      <c r="X91" s="8">
        <f>IF([1]source_data!G93="","",IF([1]source_data!P93="","",[1]source_data!P93))</f>
        <v>45282</v>
      </c>
      <c r="Y91" s="6" t="str">
        <f>IF([1]source_data!G93="","",IF([1]source_data!Q93="","",[1]source_data!Q93))</f>
        <v/>
      </c>
      <c r="Z91" s="11" t="str">
        <f>IF([1]source_data!G93="","",IF([1]source_data!I93="","",[1]tailored_settings!$B$10))</f>
        <v>Primary grant reason</v>
      </c>
      <c r="AA91" s="11" t="str">
        <f>IF([1]source_data!G93="","",IF([1]source_data!I93="","",[1]source_data!I93))</f>
        <v>1. Customer (or family member residing with them) with a diagnosed condition or disability (physical and/or sensory and/or behavioural)</v>
      </c>
      <c r="AB91" s="11" t="str">
        <f>IF([1]source_data!G93="","",IF([1]source_data!J93="","",[1]tailored_settings!$B$11))</f>
        <v/>
      </c>
      <c r="AC91" s="11" t="str">
        <f>IF([1]source_data!G93="","",IF([1]source_data!J93="","",[1]source_data!J93))</f>
        <v/>
      </c>
      <c r="AD91" s="11" t="str">
        <f>IF([1]source_data!G93="","",IF([1]source_data!K93="","",[1]tailored_settings!$B$12))</f>
        <v>Grant purpose</v>
      </c>
      <c r="AE91" s="11" t="str">
        <f>IF([1]source_data!G93="","",IF([1]source_data!K93="","",[1]source_data!K93))</f>
        <v>Flooring</v>
      </c>
      <c r="AF91" s="11" t="str">
        <f>IF([1]source_data!G93="","",IF([1]source_data!L93="","",[1]tailored_settings!$B$13))</f>
        <v/>
      </c>
      <c r="AG91" s="11" t="str">
        <f>IF([1]source_data!G93="","",IF([1]source_data!L93="","",[1]source_data!L93))</f>
        <v/>
      </c>
      <c r="AH91" s="11" t="str">
        <f>IF([1]source_data!G93="","",IF([1]source_data!M93="","",[1]tailored_settings!$B$14))</f>
        <v/>
      </c>
      <c r="AI91" s="11" t="str">
        <f>IF([1]source_data!G93="","",IF([1]source_data!M93="","",[1]source_data!M93))</f>
        <v/>
      </c>
    </row>
    <row r="92" spans="1:35" x14ac:dyDescent="0.2">
      <c r="A92" s="6" t="str">
        <f>IF([1]source_data!G94="","",IF(AND([1]source_data!C94&lt;&gt;"",[1]tailored_settings!$B$15="Publish"),CONCATENATE([1]tailored_settings!$B$2&amp;[1]source_data!C94),IF(AND([1]source_data!C94&lt;&gt;"",[1]tailored_settings!$B$15="Do not publish"),CONCATENATE([1]tailored_settings!$B$2&amp;TEXT(ROW(A92)-1,"0000")&amp;"_"&amp;TEXT(F92,"yyyy-mm")),CONCATENATE([1]tailored_settings!$B$2&amp;TEXT(ROW(A92)-1,"0000")&amp;"_"&amp;TEXT(F92,"yyyy-mm")))))</f>
        <v>360G-Longleigh-0091_2023-09</v>
      </c>
      <c r="B92" s="6" t="str">
        <f>IF([1]source_data!G94="","",IF([1]source_data!E94&lt;&gt;"",[1]source_data!E94,CONCATENATE("Grant to "&amp;G92)))</f>
        <v>Grant to Individual Recipient</v>
      </c>
      <c r="C92" s="6" t="str">
        <f>IF([1]source_data!G94="","",IF([1]source_data!F94="","",[1]source_data!F94))</f>
        <v>Helping to alleviate financial hardship</v>
      </c>
      <c r="D92" s="7">
        <f>IF([1]source_data!G94="","",IF([1]source_data!G94="","",[1]source_data!G94))</f>
        <v>989.97</v>
      </c>
      <c r="E92" s="6" t="str">
        <f>IF([1]source_data!G94="","",[1]tailored_settings!$B$3)</f>
        <v>GBP</v>
      </c>
      <c r="F92" s="8">
        <f>IF([1]source_data!G94="","",IF([1]source_data!H94="","",[1]source_data!H94))</f>
        <v>45177</v>
      </c>
      <c r="G92" s="6" t="str">
        <f>IF([1]source_data!G94="","",[1]tailored_settings!$B$5)</f>
        <v>Individual Recipient</v>
      </c>
      <c r="H92" s="6" t="str">
        <f>IF([1]source_data!G94="","",IF(AND([1]source_data!A94&lt;&gt;"",[1]tailored_settings!$B$16="Publish"),CONCATENATE([1]tailored_settings!$B$2&amp;[1]source_data!A94),IF(AND([1]source_data!A94&lt;&gt;"",[1]tailored_settings!$B$16="Do not publish"),CONCATENATE([1]tailored_settings!$B$4&amp;TEXT(ROW(A92)-1,"0000")&amp;"_"&amp;TEXT(F92,"yyyy-mm")),CONCATENATE([1]tailored_settings!$B$4&amp;TEXT(ROW(A92)-1,"0000")&amp;"_"&amp;TEXT(F92,"yyyy-mm")))))</f>
        <v>360G-Longleigh-IND-0091_2023-09</v>
      </c>
      <c r="I92" s="6" t="str">
        <f>IF([1]source_data!G94="","",[1]tailored_settings!$B$7)</f>
        <v>Longleigh Foundation</v>
      </c>
      <c r="J92" s="6" t="str">
        <f>IF([1]source_data!G94="","",[1]tailored_settings!$B$6)</f>
        <v>GB-CHC-1169016</v>
      </c>
      <c r="K92" s="6" t="str">
        <f>IF([1]source_data!G94="","",IF([1]source_data!I94="","",VLOOKUP([1]source_data!I94,[1]codelist_mapping!A:C,3,FALSE)))</f>
        <v>GTIR010</v>
      </c>
      <c r="L92" s="6" t="str">
        <f>IF([1]source_data!G94="","",IF([1]source_data!J94="","",VLOOKUP([1]source_data!J94,[1]codelist_mapping!A:C,3,FALSE)))</f>
        <v/>
      </c>
      <c r="M92" s="6" t="str">
        <f>IF([1]source_data!G94="","",IF([1]source_data!K94="","",IF([1]source_data!M94&lt;&gt;"",CONCATENATE(VLOOKUP([1]source_data!K94,[1]codelist_mapping!F:H,3,FALSE)&amp;";"&amp;VLOOKUP([1]source_data!L94,[1]codelist_mapping!F:H,3,FALSE)&amp;";"&amp;VLOOKUP([1]source_data!M94,[1]codelist_mapping!F:H,3,FALSE)),IF([1]source_data!L94&lt;&gt;"",CONCATENATE(VLOOKUP([1]source_data!K94,[1]codelist_mapping!F:H,3,FALSE)&amp;";"&amp;VLOOKUP([1]source_data!L94,[1]codelist_mapping!F:H,3,FALSE)),IF([1]source_data!K94&lt;&gt;"",CONCATENATE(VLOOKUP([1]source_data!K94,[1]codelist_mapping!F:H,3,FALSE)))))))</f>
        <v>GTIP070;GTIP050</v>
      </c>
      <c r="N92" s="9" t="str">
        <f>IF([1]source_data!G94="","",IF([1]source_data!D94="","",VLOOKUP([1]source_data!D94,[1]geo_data!A:I,9,FALSE)))</f>
        <v>Denton West</v>
      </c>
      <c r="O92" s="9" t="str">
        <f>IF([1]source_data!G94="","",IF([1]source_data!D94="","",VLOOKUP([1]source_data!D94,[1]geo_data!A:I,8,FALSE)))</f>
        <v>E05014525</v>
      </c>
      <c r="P92" s="9" t="str">
        <f>IF([1]source_data!G94="","",IF(LEFT(O92,3)="E05","WD",IF(LEFT(O92,3)="S13","WD",IF(LEFT(O92,3)="W05","WD",IF(LEFT(O92,3)="W06","UA",IF(LEFT(O92,3)="S12","CA",IF(LEFT(O92,3)="E06","UA",IF(LEFT(O92,3)="E07","NMD",IF(LEFT(O92,3)="E08","MD",IF(LEFT(O92,3)="E09","LONB"))))))))))</f>
        <v>WD</v>
      </c>
      <c r="Q92" s="9" t="str">
        <f>IF([1]source_data!G94="","",IF([1]source_data!D94="","",VLOOKUP([1]source_data!D94,[1]geo_data!A:I,7,FALSE)))</f>
        <v>Tameside</v>
      </c>
      <c r="R92" s="9" t="str">
        <f>IF([1]source_data!G94="","",IF([1]source_data!D94="","",VLOOKUP([1]source_data!D94,[1]geo_data!A:I,6,FALSE)))</f>
        <v>E08000008</v>
      </c>
      <c r="S92" s="9" t="str">
        <f>IF([1]source_data!G94="","",IF(LEFT(R92,3)="E05","WD",IF(LEFT(R92,3)="S13","WD",IF(LEFT(R92,3)="W05","WD",IF(LEFT(R92,3)="W06","UA",IF(LEFT(R92,3)="S12","CA",IF(LEFT(R92,3)="E06","UA",IF(LEFT(R92,3)="E07","NMD",IF(LEFT(R92,3)="E08","MD",IF(LEFT(R92,3)="E09","LONB"))))))))))</f>
        <v>MD</v>
      </c>
      <c r="T92" s="6" t="str">
        <f>IF([1]source_data!G94="","",IF([1]source_data!N94="","",[1]source_data!N94))</f>
        <v>Hardship Grant</v>
      </c>
      <c r="U92" s="10">
        <f>IF([1]source_data!G94="","",[1]tailored_settings!$B$8)</f>
        <v>45614</v>
      </c>
      <c r="V92" s="6" t="str">
        <f>IF([1]source_data!G94="","",[1]tailored_settings!$B$9)</f>
        <v>http://www.longleigh.org/</v>
      </c>
      <c r="W92" s="8">
        <f>IF([1]source_data!G94="","",IF([1]source_data!O94="","",[1]source_data!O94))</f>
        <v>45177</v>
      </c>
      <c r="X92" s="8">
        <f>IF([1]source_data!G94="","",IF([1]source_data!P94="","",[1]source_data!P94))</f>
        <v>45302</v>
      </c>
      <c r="Y92" s="6" t="str">
        <f>IF([1]source_data!G94="","",IF([1]source_data!Q94="","",[1]source_data!Q94))</f>
        <v/>
      </c>
      <c r="Z92" s="11" t="str">
        <f>IF([1]source_data!G94="","",IF([1]source_data!I94="","",[1]tailored_settings!$B$10))</f>
        <v>Primary grant reason</v>
      </c>
      <c r="AA92" s="11" t="str">
        <f>IF([1]source_data!G94="","",IF([1]source_data!I94="","",[1]source_data!I94))</f>
        <v>8. Customer is in financial hardship and their household meets one of two criteria</v>
      </c>
      <c r="AB92" s="11" t="str">
        <f>IF([1]source_data!G94="","",IF([1]source_data!J94="","",[1]tailored_settings!$B$11))</f>
        <v/>
      </c>
      <c r="AC92" s="11" t="str">
        <f>IF([1]source_data!G94="","",IF([1]source_data!J94="","",[1]source_data!J94))</f>
        <v/>
      </c>
      <c r="AD92" s="11" t="str">
        <f>IF([1]source_data!G94="","",IF([1]source_data!K94="","",[1]tailored_settings!$B$12))</f>
        <v>Grant purpose</v>
      </c>
      <c r="AE92" s="11" t="str">
        <f>IF([1]source_data!G94="","",IF([1]source_data!K94="","",[1]source_data!K94))</f>
        <v>Food Vouchers</v>
      </c>
      <c r="AF92" s="11" t="str">
        <f>IF([1]source_data!G94="","",IF([1]source_data!L94="","",[1]tailored_settings!$B$13))</f>
        <v>Grant purpose</v>
      </c>
      <c r="AG92" s="11" t="str">
        <f>IF([1]source_data!G94="","",IF([1]source_data!L94="","",[1]source_data!L94))</f>
        <v>Utility Vouchers</v>
      </c>
      <c r="AH92" s="11" t="str">
        <f>IF([1]source_data!G94="","",IF([1]source_data!M94="","",[1]tailored_settings!$B$14))</f>
        <v/>
      </c>
      <c r="AI92" s="11" t="str">
        <f>IF([1]source_data!G94="","",IF([1]source_data!M94="","",[1]source_data!M94))</f>
        <v/>
      </c>
    </row>
    <row r="93" spans="1:35" x14ac:dyDescent="0.2">
      <c r="A93" s="6" t="str">
        <f>IF([1]source_data!G95="","",IF(AND([1]source_data!C95&lt;&gt;"",[1]tailored_settings!$B$15="Publish"),CONCATENATE([1]tailored_settings!$B$2&amp;[1]source_data!C95),IF(AND([1]source_data!C95&lt;&gt;"",[1]tailored_settings!$B$15="Do not publish"),CONCATENATE([1]tailored_settings!$B$2&amp;TEXT(ROW(A93)-1,"0000")&amp;"_"&amp;TEXT(F93,"yyyy-mm")),CONCATENATE([1]tailored_settings!$B$2&amp;TEXT(ROW(A93)-1,"0000")&amp;"_"&amp;TEXT(F93,"yyyy-mm")))))</f>
        <v>360G-Longleigh-0092_2023-09</v>
      </c>
      <c r="B93" s="6" t="str">
        <f>IF([1]source_data!G95="","",IF([1]source_data!E95&lt;&gt;"",[1]source_data!E95,CONCATENATE("Grant to "&amp;G93)))</f>
        <v>Grant to Individual Recipient</v>
      </c>
      <c r="C93" s="6" t="str">
        <f>IF([1]source_data!G95="","",IF([1]source_data!F95="","",[1]source_data!F95))</f>
        <v>Helping to alleviate financial hardship</v>
      </c>
      <c r="D93" s="7">
        <f>IF([1]source_data!G95="","",IF([1]source_data!G95="","",[1]source_data!G95))</f>
        <v>1000</v>
      </c>
      <c r="E93" s="6" t="str">
        <f>IF([1]source_data!G95="","",[1]tailored_settings!$B$3)</f>
        <v>GBP</v>
      </c>
      <c r="F93" s="8">
        <f>IF([1]source_data!G95="","",IF([1]source_data!H95="","",[1]source_data!H95))</f>
        <v>45176</v>
      </c>
      <c r="G93" s="6" t="str">
        <f>IF([1]source_data!G95="","",[1]tailored_settings!$B$5)</f>
        <v>Individual Recipient</v>
      </c>
      <c r="H93" s="6" t="str">
        <f>IF([1]source_data!G95="","",IF(AND([1]source_data!A95&lt;&gt;"",[1]tailored_settings!$B$16="Publish"),CONCATENATE([1]tailored_settings!$B$2&amp;[1]source_data!A95),IF(AND([1]source_data!A95&lt;&gt;"",[1]tailored_settings!$B$16="Do not publish"),CONCATENATE([1]tailored_settings!$B$4&amp;TEXT(ROW(A93)-1,"0000")&amp;"_"&amp;TEXT(F93,"yyyy-mm")),CONCATENATE([1]tailored_settings!$B$4&amp;TEXT(ROW(A93)-1,"0000")&amp;"_"&amp;TEXT(F93,"yyyy-mm")))))</f>
        <v>360G-Longleigh-IND-0092_2023-09</v>
      </c>
      <c r="I93" s="6" t="str">
        <f>IF([1]source_data!G95="","",[1]tailored_settings!$B$7)</f>
        <v>Longleigh Foundation</v>
      </c>
      <c r="J93" s="6" t="str">
        <f>IF([1]source_data!G95="","",[1]tailored_settings!$B$6)</f>
        <v>GB-CHC-1169016</v>
      </c>
      <c r="K93" s="6" t="str">
        <f>IF([1]source_data!G95="","",IF([1]source_data!I95="","",VLOOKUP([1]source_data!I95,[1]codelist_mapping!A:C,3,FALSE)))</f>
        <v>GTIR040</v>
      </c>
      <c r="L93" s="6" t="str">
        <f>IF([1]source_data!G95="","",IF([1]source_data!J95="","",VLOOKUP([1]source_data!J95,[1]codelist_mapping!A:C,3,FALSE)))</f>
        <v/>
      </c>
      <c r="M93" s="6" t="str">
        <f>IF([1]source_data!G95="","",IF([1]source_data!K95="","",IF([1]source_data!M95&lt;&gt;"",CONCATENATE(VLOOKUP([1]source_data!K95,[1]codelist_mapping!F:H,3,FALSE)&amp;";"&amp;VLOOKUP([1]source_data!L95,[1]codelist_mapping!F:H,3,FALSE)&amp;";"&amp;VLOOKUP([1]source_data!M95,[1]codelist_mapping!F:H,3,FALSE)),IF([1]source_data!L95&lt;&gt;"",CONCATENATE(VLOOKUP([1]source_data!K95,[1]codelist_mapping!F:H,3,FALSE)&amp;";"&amp;VLOOKUP([1]source_data!L95,[1]codelist_mapping!F:H,3,FALSE)),IF([1]source_data!K95&lt;&gt;"",CONCATENATE(VLOOKUP([1]source_data!K95,[1]codelist_mapping!F:H,3,FALSE)))))))</f>
        <v>GTIP020</v>
      </c>
      <c r="N93" s="9" t="str">
        <f>IF([1]source_data!G95="","",IF([1]source_data!D95="","",VLOOKUP([1]source_data!D95,[1]geo_data!A:I,9,FALSE)))</f>
        <v>Polegate Central</v>
      </c>
      <c r="O93" s="9" t="str">
        <f>IF([1]source_data!G95="","",IF([1]source_data!D95="","",VLOOKUP([1]source_data!D95,[1]geo_data!A:I,8,FALSE)))</f>
        <v>E05011655</v>
      </c>
      <c r="P93" s="9" t="str">
        <f>IF([1]source_data!G95="","",IF(LEFT(O93,3)="E05","WD",IF(LEFT(O93,3)="S13","WD",IF(LEFT(O93,3)="W05","WD",IF(LEFT(O93,3)="W06","UA",IF(LEFT(O93,3)="S12","CA",IF(LEFT(O93,3)="E06","UA",IF(LEFT(O93,3)="E07","NMD",IF(LEFT(O93,3)="E08","MD",IF(LEFT(O93,3)="E09","LONB"))))))))))</f>
        <v>WD</v>
      </c>
      <c r="Q93" s="9" t="str">
        <f>IF([1]source_data!G95="","",IF([1]source_data!D95="","",VLOOKUP([1]source_data!D95,[1]geo_data!A:I,7,FALSE)))</f>
        <v>Wealden</v>
      </c>
      <c r="R93" s="9" t="str">
        <f>IF([1]source_data!G95="","",IF([1]source_data!D95="","",VLOOKUP([1]source_data!D95,[1]geo_data!A:I,6,FALSE)))</f>
        <v>E07000065</v>
      </c>
      <c r="S93" s="9" t="str">
        <f>IF([1]source_data!G95="","",IF(LEFT(R93,3)="E05","WD",IF(LEFT(R93,3)="S13","WD",IF(LEFT(R93,3)="W05","WD",IF(LEFT(R93,3)="W06","UA",IF(LEFT(R93,3)="S12","CA",IF(LEFT(R93,3)="E06","UA",IF(LEFT(R93,3)="E07","NMD",IF(LEFT(R93,3)="E08","MD",IF(LEFT(R93,3)="E09","LONB"))))))))))</f>
        <v>NMD</v>
      </c>
      <c r="T93" s="6" t="str">
        <f>IF([1]source_data!G95="","",IF([1]source_data!N95="","",[1]source_data!N95))</f>
        <v>Hardship Grant</v>
      </c>
      <c r="U93" s="10">
        <f>IF([1]source_data!G95="","",[1]tailored_settings!$B$8)</f>
        <v>45614</v>
      </c>
      <c r="V93" s="6" t="str">
        <f>IF([1]source_data!G95="","",[1]tailored_settings!$B$9)</f>
        <v>http://www.longleigh.org/</v>
      </c>
      <c r="W93" s="8">
        <f>IF([1]source_data!G95="","",IF([1]source_data!O95="","",[1]source_data!O95))</f>
        <v>45176</v>
      </c>
      <c r="X93" s="8">
        <f>IF([1]source_data!G95="","",IF([1]source_data!P95="","",[1]source_data!P95))</f>
        <v>45269</v>
      </c>
      <c r="Y93" s="6" t="str">
        <f>IF([1]source_data!G95="","",IF([1]source_data!Q95="","",[1]source_data!Q95))</f>
        <v/>
      </c>
      <c r="Z93" s="11" t="str">
        <f>IF([1]source_data!G95="","",IF([1]source_data!I95="","",[1]tailored_settings!$B$10))</f>
        <v>Primary grant reason</v>
      </c>
      <c r="AA93" s="11" t="str">
        <f>IF([1]source_data!G95="","",IF([1]source_data!I95="","",[1]source_data!I95))</f>
        <v>2. Customer receiving medication and/or therapy for a mental health condition or substance addiction</v>
      </c>
      <c r="AB93" s="11" t="str">
        <f>IF([1]source_data!G95="","",IF([1]source_data!J95="","",[1]tailored_settings!$B$11))</f>
        <v/>
      </c>
      <c r="AC93" s="11" t="str">
        <f>IF([1]source_data!G95="","",IF([1]source_data!J95="","",[1]source_data!J95))</f>
        <v/>
      </c>
      <c r="AD93" s="11" t="str">
        <f>IF([1]source_data!G95="","",IF([1]source_data!K95="","",[1]tailored_settings!$B$12))</f>
        <v>Grant purpose</v>
      </c>
      <c r="AE93" s="11" t="str">
        <f>IF([1]source_data!G95="","",IF([1]source_data!K95="","",[1]source_data!K95))</f>
        <v>Appliances</v>
      </c>
      <c r="AF93" s="11" t="str">
        <f>IF([1]source_data!G95="","",IF([1]source_data!L95="","",[1]tailored_settings!$B$13))</f>
        <v/>
      </c>
      <c r="AG93" s="11" t="str">
        <f>IF([1]source_data!G95="","",IF([1]source_data!L95="","",[1]source_data!L95))</f>
        <v/>
      </c>
      <c r="AH93" s="11" t="str">
        <f>IF([1]source_data!G95="","",IF([1]source_data!M95="","",[1]tailored_settings!$B$14))</f>
        <v/>
      </c>
      <c r="AI93" s="11" t="str">
        <f>IF([1]source_data!G95="","",IF([1]source_data!M95="","",[1]source_data!M95))</f>
        <v/>
      </c>
    </row>
    <row r="94" spans="1:35" x14ac:dyDescent="0.2">
      <c r="A94" s="6" t="str">
        <f>IF([1]source_data!G96="","",IF(AND([1]source_data!C96&lt;&gt;"",[1]tailored_settings!$B$15="Publish"),CONCATENATE([1]tailored_settings!$B$2&amp;[1]source_data!C96),IF(AND([1]source_data!C96&lt;&gt;"",[1]tailored_settings!$B$15="Do not publish"),CONCATENATE([1]tailored_settings!$B$2&amp;TEXT(ROW(A94)-1,"0000")&amp;"_"&amp;TEXT(F94,"yyyy-mm")),CONCATENATE([1]tailored_settings!$B$2&amp;TEXT(ROW(A94)-1,"0000")&amp;"_"&amp;TEXT(F94,"yyyy-mm")))))</f>
        <v>360G-Longleigh-0093_2023-09</v>
      </c>
      <c r="B94" s="6" t="str">
        <f>IF([1]source_data!G96="","",IF([1]source_data!E96&lt;&gt;"",[1]source_data!E96,CONCATENATE("Grant to "&amp;G94)))</f>
        <v>Grant to Individual Recipient</v>
      </c>
      <c r="C94" s="6" t="str">
        <f>IF([1]source_data!G96="","",IF([1]source_data!F96="","",[1]source_data!F96))</f>
        <v>Helping to alleviate financial hardship</v>
      </c>
      <c r="D94" s="7">
        <f>IF([1]source_data!G96="","",IF([1]source_data!G96="","",[1]source_data!G96))</f>
        <v>1742.79</v>
      </c>
      <c r="E94" s="6" t="str">
        <f>IF([1]source_data!G96="","",[1]tailored_settings!$B$3)</f>
        <v>GBP</v>
      </c>
      <c r="F94" s="8">
        <f>IF([1]source_data!G96="","",IF([1]source_data!H96="","",[1]source_data!H96))</f>
        <v>45176</v>
      </c>
      <c r="G94" s="6" t="str">
        <f>IF([1]source_data!G96="","",[1]tailored_settings!$B$5)</f>
        <v>Individual Recipient</v>
      </c>
      <c r="H94" s="6" t="str">
        <f>IF([1]source_data!G96="","",IF(AND([1]source_data!A96&lt;&gt;"",[1]tailored_settings!$B$16="Publish"),CONCATENATE([1]tailored_settings!$B$2&amp;[1]source_data!A96),IF(AND([1]source_data!A96&lt;&gt;"",[1]tailored_settings!$B$16="Do not publish"),CONCATENATE([1]tailored_settings!$B$4&amp;TEXT(ROW(A94)-1,"0000")&amp;"_"&amp;TEXT(F94,"yyyy-mm")),CONCATENATE([1]tailored_settings!$B$4&amp;TEXT(ROW(A94)-1,"0000")&amp;"_"&amp;TEXT(F94,"yyyy-mm")))))</f>
        <v>360G-Longleigh-IND-0093_2023-09</v>
      </c>
      <c r="I94" s="6" t="str">
        <f>IF([1]source_data!G96="","",[1]tailored_settings!$B$7)</f>
        <v>Longleigh Foundation</v>
      </c>
      <c r="J94" s="6" t="str">
        <f>IF([1]source_data!G96="","",[1]tailored_settings!$B$6)</f>
        <v>GB-CHC-1169016</v>
      </c>
      <c r="K94" s="6" t="str">
        <f>IF([1]source_data!G96="","",IF([1]source_data!I96="","",VLOOKUP([1]source_data!I96,[1]codelist_mapping!A:C,3,FALSE)))</f>
        <v>GTIR040</v>
      </c>
      <c r="L94" s="6" t="str">
        <f>IF([1]source_data!G96="","",IF([1]source_data!J96="","",VLOOKUP([1]source_data!J96,[1]codelist_mapping!A:C,3,FALSE)))</f>
        <v/>
      </c>
      <c r="M94" s="6" t="str">
        <f>IF([1]source_data!G96="","",IF([1]source_data!K96="","",IF([1]source_data!M96&lt;&gt;"",CONCATENATE(VLOOKUP([1]source_data!K96,[1]codelist_mapping!F:H,3,FALSE)&amp;";"&amp;VLOOKUP([1]source_data!L96,[1]codelist_mapping!F:H,3,FALSE)&amp;";"&amp;VLOOKUP([1]source_data!M96,[1]codelist_mapping!F:H,3,FALSE)),IF([1]source_data!L96&lt;&gt;"",CONCATENATE(VLOOKUP([1]source_data!K96,[1]codelist_mapping!F:H,3,FALSE)&amp;";"&amp;VLOOKUP([1]source_data!L96,[1]codelist_mapping!F:H,3,FALSE)),IF([1]source_data!K96&lt;&gt;"",CONCATENATE(VLOOKUP([1]source_data!K96,[1]codelist_mapping!F:H,3,FALSE)))))))</f>
        <v>GTIP020;GTIP070;GTIP060</v>
      </c>
      <c r="N94" s="9" t="str">
        <f>IF([1]source_data!G96="","",IF([1]source_data!D96="","",VLOOKUP([1]source_data!D96,[1]geo_data!A:I,9,FALSE)))</f>
        <v>Lytchett Matravers &amp; Upton</v>
      </c>
      <c r="O94" s="9" t="str">
        <f>IF([1]source_data!G96="","",IF([1]source_data!D96="","",VLOOKUP([1]source_data!D96,[1]geo_data!A:I,8,FALSE)))</f>
        <v>E05012706</v>
      </c>
      <c r="P94" s="9" t="str">
        <f>IF([1]source_data!G96="","",IF(LEFT(O94,3)="E05","WD",IF(LEFT(O94,3)="S13","WD",IF(LEFT(O94,3)="W05","WD",IF(LEFT(O94,3)="W06","UA",IF(LEFT(O94,3)="S12","CA",IF(LEFT(O94,3)="E06","UA",IF(LEFT(O94,3)="E07","NMD",IF(LEFT(O94,3)="E08","MD",IF(LEFT(O94,3)="E09","LONB"))))))))))</f>
        <v>WD</v>
      </c>
      <c r="Q94" s="9" t="str">
        <f>IF([1]source_data!G96="","",IF([1]source_data!D96="","",VLOOKUP([1]source_data!D96,[1]geo_data!A:I,7,FALSE)))</f>
        <v>Dorset</v>
      </c>
      <c r="R94" s="9" t="str">
        <f>IF([1]source_data!G96="","",IF([1]source_data!D96="","",VLOOKUP([1]source_data!D96,[1]geo_data!A:I,6,FALSE)))</f>
        <v>E06000059</v>
      </c>
      <c r="S94" s="9" t="str">
        <f>IF([1]source_data!G96="","",IF(LEFT(R94,3)="E05","WD",IF(LEFT(R94,3)="S13","WD",IF(LEFT(R94,3)="W05","WD",IF(LEFT(R94,3)="W06","UA",IF(LEFT(R94,3)="S12","CA",IF(LEFT(R94,3)="E06","UA",IF(LEFT(R94,3)="E07","NMD",IF(LEFT(R94,3)="E08","MD",IF(LEFT(R94,3)="E09","LONB"))))))))))</f>
        <v>UA</v>
      </c>
      <c r="T94" s="6" t="str">
        <f>IF([1]source_data!G96="","",IF([1]source_data!N96="","",[1]source_data!N96))</f>
        <v>Hardship Grant</v>
      </c>
      <c r="U94" s="10">
        <f>IF([1]source_data!G96="","",[1]tailored_settings!$B$8)</f>
        <v>45614</v>
      </c>
      <c r="V94" s="6" t="str">
        <f>IF([1]source_data!G96="","",[1]tailored_settings!$B$9)</f>
        <v>http://www.longleigh.org/</v>
      </c>
      <c r="W94" s="8">
        <f>IF([1]source_data!G96="","",IF([1]source_data!O96="","",[1]source_data!O96))</f>
        <v>45176</v>
      </c>
      <c r="X94" s="8">
        <f>IF([1]source_data!G96="","",IF([1]source_data!P96="","",[1]source_data!P96))</f>
        <v>45269</v>
      </c>
      <c r="Y94" s="6" t="str">
        <f>IF([1]source_data!G96="","",IF([1]source_data!Q96="","",[1]source_data!Q96))</f>
        <v/>
      </c>
      <c r="Z94" s="11" t="str">
        <f>IF([1]source_data!G96="","",IF([1]source_data!I96="","",[1]tailored_settings!$B$10))</f>
        <v>Primary grant reason</v>
      </c>
      <c r="AA94" s="11" t="str">
        <f>IF([1]source_data!G96="","",IF([1]source_data!I96="","",[1]source_data!I96))</f>
        <v>2. Customer receiving medication and/or therapy for a mental health condition or substance addiction</v>
      </c>
      <c r="AB94" s="11" t="str">
        <f>IF([1]source_data!G96="","",IF([1]source_data!J96="","",[1]tailored_settings!$B$11))</f>
        <v/>
      </c>
      <c r="AC94" s="11" t="str">
        <f>IF([1]source_data!G96="","",IF([1]source_data!J96="","",[1]source_data!J96))</f>
        <v/>
      </c>
      <c r="AD94" s="11" t="str">
        <f>IF([1]source_data!G96="","",IF([1]source_data!K96="","",[1]tailored_settings!$B$12))</f>
        <v>Grant purpose</v>
      </c>
      <c r="AE94" s="11" t="str">
        <f>IF([1]source_data!G96="","",IF([1]source_data!K96="","",[1]source_data!K96))</f>
        <v xml:space="preserve">Furniture </v>
      </c>
      <c r="AF94" s="11" t="str">
        <f>IF([1]source_data!G96="","",IF([1]source_data!L96="","",[1]tailored_settings!$B$13))</f>
        <v>Grant purpose</v>
      </c>
      <c r="AG94" s="11" t="str">
        <f>IF([1]source_data!G96="","",IF([1]source_data!L96="","",[1]source_data!L96))</f>
        <v>Food Vouchers</v>
      </c>
      <c r="AH94" s="11" t="str">
        <f>IF([1]source_data!G96="","",IF([1]source_data!M96="","",[1]tailored_settings!$B$14))</f>
        <v>Grant purpose</v>
      </c>
      <c r="AI94" s="11" t="str">
        <f>IF([1]source_data!G96="","",IF([1]source_data!M96="","",[1]source_data!M96))</f>
        <v>Voucher for small household items</v>
      </c>
    </row>
    <row r="95" spans="1:35" x14ac:dyDescent="0.2">
      <c r="A95" s="6" t="str">
        <f>IF([1]source_data!G97="","",IF(AND([1]source_data!C97&lt;&gt;"",[1]tailored_settings!$B$15="Publish"),CONCATENATE([1]tailored_settings!$B$2&amp;[1]source_data!C97),IF(AND([1]source_data!C97&lt;&gt;"",[1]tailored_settings!$B$15="Do not publish"),CONCATENATE([1]tailored_settings!$B$2&amp;TEXT(ROW(A95)-1,"0000")&amp;"_"&amp;TEXT(F95,"yyyy-mm")),CONCATENATE([1]tailored_settings!$B$2&amp;TEXT(ROW(A95)-1,"0000")&amp;"_"&amp;TEXT(F95,"yyyy-mm")))))</f>
        <v>360G-Longleigh-0094_2023-09</v>
      </c>
      <c r="B95" s="6" t="str">
        <f>IF([1]source_data!G97="","",IF([1]source_data!E97&lt;&gt;"",[1]source_data!E97,CONCATENATE("Grant to "&amp;G95)))</f>
        <v>Grant to Individual Recipient</v>
      </c>
      <c r="C95" s="6" t="str">
        <f>IF([1]source_data!G97="","",IF([1]source_data!F97="","",[1]source_data!F97))</f>
        <v>Helping to alleviate financial hardship</v>
      </c>
      <c r="D95" s="7">
        <f>IF([1]source_data!G97="","",IF([1]source_data!G97="","",[1]source_data!G97))</f>
        <v>933.99</v>
      </c>
      <c r="E95" s="6" t="str">
        <f>IF([1]source_data!G97="","",[1]tailored_settings!$B$3)</f>
        <v>GBP</v>
      </c>
      <c r="F95" s="8">
        <f>IF([1]source_data!G97="","",IF([1]source_data!H97="","",[1]source_data!H97))</f>
        <v>45176</v>
      </c>
      <c r="G95" s="6" t="str">
        <f>IF([1]source_data!G97="","",[1]tailored_settings!$B$5)</f>
        <v>Individual Recipient</v>
      </c>
      <c r="H95" s="6" t="str">
        <f>IF([1]source_data!G97="","",IF(AND([1]source_data!A97&lt;&gt;"",[1]tailored_settings!$B$16="Publish"),CONCATENATE([1]tailored_settings!$B$2&amp;[1]source_data!A97),IF(AND([1]source_data!A97&lt;&gt;"",[1]tailored_settings!$B$16="Do not publish"),CONCATENATE([1]tailored_settings!$B$4&amp;TEXT(ROW(A95)-1,"0000")&amp;"_"&amp;TEXT(F95,"yyyy-mm")),CONCATENATE([1]tailored_settings!$B$4&amp;TEXT(ROW(A95)-1,"0000")&amp;"_"&amp;TEXT(F95,"yyyy-mm")))))</f>
        <v>360G-Longleigh-IND-0094_2023-09</v>
      </c>
      <c r="I95" s="6" t="str">
        <f>IF([1]source_data!G97="","",[1]tailored_settings!$B$7)</f>
        <v>Longleigh Foundation</v>
      </c>
      <c r="J95" s="6" t="str">
        <f>IF([1]source_data!G97="","",[1]tailored_settings!$B$6)</f>
        <v>GB-CHC-1169016</v>
      </c>
      <c r="K95" s="6" t="str">
        <f>IF([1]source_data!G97="","",IF([1]source_data!I97="","",VLOOKUP([1]source_data!I97,[1]codelist_mapping!A:C,3,FALSE)))</f>
        <v>GTIR010</v>
      </c>
      <c r="L95" s="6" t="str">
        <f>IF([1]source_data!G97="","",IF([1]source_data!J97="","",VLOOKUP([1]source_data!J97,[1]codelist_mapping!A:C,3,FALSE)))</f>
        <v/>
      </c>
      <c r="M95" s="6" t="str">
        <f>IF([1]source_data!G97="","",IF([1]source_data!K97="","",IF([1]source_data!M97&lt;&gt;"",CONCATENATE(VLOOKUP([1]source_data!K97,[1]codelist_mapping!F:H,3,FALSE)&amp;";"&amp;VLOOKUP([1]source_data!L97,[1]codelist_mapping!F:H,3,FALSE)&amp;";"&amp;VLOOKUP([1]source_data!M97,[1]codelist_mapping!F:H,3,FALSE)),IF([1]source_data!L97&lt;&gt;"",CONCATENATE(VLOOKUP([1]source_data!K97,[1]codelist_mapping!F:H,3,FALSE)&amp;";"&amp;VLOOKUP([1]source_data!L97,[1]codelist_mapping!F:H,3,FALSE)),IF([1]source_data!K97&lt;&gt;"",CONCATENATE(VLOOKUP([1]source_data!K97,[1]codelist_mapping!F:H,3,FALSE)))))))</f>
        <v>GTIP070;GTIP080</v>
      </c>
      <c r="N95" s="9" t="str">
        <f>IF([1]source_data!G97="","",IF([1]source_data!D97="","",VLOOKUP([1]source_data!D97,[1]geo_data!A:I,9,FALSE)))</f>
        <v>South Charnwood</v>
      </c>
      <c r="O95" s="9" t="str">
        <f>IF([1]source_data!G97="","",IF([1]source_data!D97="","",VLOOKUP([1]source_data!D97,[1]geo_data!A:I,8,FALSE)))</f>
        <v>E05014685</v>
      </c>
      <c r="P95" s="9" t="str">
        <f>IF([1]source_data!G97="","",IF(LEFT(O95,3)="E05","WD",IF(LEFT(O95,3)="S13","WD",IF(LEFT(O95,3)="W05","WD",IF(LEFT(O95,3)="W06","UA",IF(LEFT(O95,3)="S12","CA",IF(LEFT(O95,3)="E06","UA",IF(LEFT(O95,3)="E07","NMD",IF(LEFT(O95,3)="E08","MD",IF(LEFT(O95,3)="E09","LONB"))))))))))</f>
        <v>WD</v>
      </c>
      <c r="Q95" s="9" t="str">
        <f>IF([1]source_data!G97="","",IF([1]source_data!D97="","",VLOOKUP([1]source_data!D97,[1]geo_data!A:I,7,FALSE)))</f>
        <v>Charnwood</v>
      </c>
      <c r="R95" s="9" t="str">
        <f>IF([1]source_data!G97="","",IF([1]source_data!D97="","",VLOOKUP([1]source_data!D97,[1]geo_data!A:I,6,FALSE)))</f>
        <v>E07000130</v>
      </c>
      <c r="S95" s="9" t="str">
        <f>IF([1]source_data!G97="","",IF(LEFT(R95,3)="E05","WD",IF(LEFT(R95,3)="S13","WD",IF(LEFT(R95,3)="W05","WD",IF(LEFT(R95,3)="W06","UA",IF(LEFT(R95,3)="S12","CA",IF(LEFT(R95,3)="E06","UA",IF(LEFT(R95,3)="E07","NMD",IF(LEFT(R95,3)="E08","MD",IF(LEFT(R95,3)="E09","LONB"))))))))))</f>
        <v>NMD</v>
      </c>
      <c r="T95" s="6" t="str">
        <f>IF([1]source_data!G97="","",IF([1]source_data!N97="","",[1]source_data!N97))</f>
        <v>Hardship Grant</v>
      </c>
      <c r="U95" s="10">
        <f>IF([1]source_data!G97="","",[1]tailored_settings!$B$8)</f>
        <v>45614</v>
      </c>
      <c r="V95" s="6" t="str">
        <f>IF([1]source_data!G97="","",[1]tailored_settings!$B$9)</f>
        <v>http://www.longleigh.org/</v>
      </c>
      <c r="W95" s="8">
        <f>IF([1]source_data!G97="","",IF([1]source_data!O97="","",[1]source_data!O97))</f>
        <v>45176</v>
      </c>
      <c r="X95" s="8">
        <f>IF([1]source_data!G97="","",IF([1]source_data!P97="","",[1]source_data!P97))</f>
        <v>45273</v>
      </c>
      <c r="Y95" s="6" t="str">
        <f>IF([1]source_data!G97="","",IF([1]source_data!Q97="","",[1]source_data!Q97))</f>
        <v/>
      </c>
      <c r="Z95" s="11" t="str">
        <f>IF([1]source_data!G97="","",IF([1]source_data!I97="","",[1]tailored_settings!$B$10))</f>
        <v>Primary grant reason</v>
      </c>
      <c r="AA95" s="11" t="str">
        <f>IF([1]source_data!G97="","",IF([1]source_data!I97="","",[1]source_data!I97))</f>
        <v>7. Customer where there is a child/ren in receipt of means-tested free school meals</v>
      </c>
      <c r="AB95" s="11" t="str">
        <f>IF([1]source_data!G97="","",IF([1]source_data!J97="","",[1]tailored_settings!$B$11))</f>
        <v/>
      </c>
      <c r="AC95" s="11" t="str">
        <f>IF([1]source_data!G97="","",IF([1]source_data!J97="","",[1]source_data!J97))</f>
        <v/>
      </c>
      <c r="AD95" s="11" t="str">
        <f>IF([1]source_data!G97="","",IF([1]source_data!K97="","",[1]tailored_settings!$B$12))</f>
        <v>Grant purpose</v>
      </c>
      <c r="AE95" s="11" t="str">
        <f>IF([1]source_data!G97="","",IF([1]source_data!K97="","",[1]source_data!K97))</f>
        <v>Food Vouchers</v>
      </c>
      <c r="AF95" s="11" t="str">
        <f>IF([1]source_data!G97="","",IF([1]source_data!L97="","",[1]tailored_settings!$B$13))</f>
        <v>Grant purpose</v>
      </c>
      <c r="AG95" s="11" t="str">
        <f>IF([1]source_data!G97="","",IF([1]source_data!L97="","",[1]source_data!L97))</f>
        <v>Clothing</v>
      </c>
      <c r="AH95" s="11" t="str">
        <f>IF([1]source_data!G97="","",IF([1]source_data!M97="","",[1]tailored_settings!$B$14))</f>
        <v/>
      </c>
      <c r="AI95" s="11" t="str">
        <f>IF([1]source_data!G97="","",IF([1]source_data!M97="","",[1]source_data!M97))</f>
        <v/>
      </c>
    </row>
    <row r="96" spans="1:35" x14ac:dyDescent="0.2">
      <c r="A96" s="6" t="str">
        <f>IF([1]source_data!G98="","",IF(AND([1]source_data!C98&lt;&gt;"",[1]tailored_settings!$B$15="Publish"),CONCATENATE([1]tailored_settings!$B$2&amp;[1]source_data!C98),IF(AND([1]source_data!C98&lt;&gt;"",[1]tailored_settings!$B$15="Do not publish"),CONCATENATE([1]tailored_settings!$B$2&amp;TEXT(ROW(A96)-1,"0000")&amp;"_"&amp;TEXT(F96,"yyyy-mm")),CONCATENATE([1]tailored_settings!$B$2&amp;TEXT(ROW(A96)-1,"0000")&amp;"_"&amp;TEXT(F96,"yyyy-mm")))))</f>
        <v>360G-Longleigh-0095_2023-09</v>
      </c>
      <c r="B96" s="6" t="str">
        <f>IF([1]source_data!G98="","",IF([1]source_data!E98&lt;&gt;"",[1]source_data!E98,CONCATENATE("Grant to "&amp;G96)))</f>
        <v>Grant to Individual Recipient</v>
      </c>
      <c r="C96" s="6" t="str">
        <f>IF([1]source_data!G98="","",IF([1]source_data!F98="","",[1]source_data!F98))</f>
        <v xml:space="preserve">Providing new flooring </v>
      </c>
      <c r="D96" s="7">
        <f>IF([1]source_data!G98="","",IF([1]source_data!G98="","",[1]source_data!G98))</f>
        <v>500</v>
      </c>
      <c r="E96" s="6" t="str">
        <f>IF([1]source_data!G98="","",[1]tailored_settings!$B$3)</f>
        <v>GBP</v>
      </c>
      <c r="F96" s="8">
        <f>IF([1]source_data!G98="","",IF([1]source_data!H98="","",[1]source_data!H98))</f>
        <v>45194</v>
      </c>
      <c r="G96" s="6" t="str">
        <f>IF([1]source_data!G98="","",[1]tailored_settings!$B$5)</f>
        <v>Individual Recipient</v>
      </c>
      <c r="H96" s="6" t="str">
        <f>IF([1]source_data!G98="","",IF(AND([1]source_data!A98&lt;&gt;"",[1]tailored_settings!$B$16="Publish"),CONCATENATE([1]tailored_settings!$B$2&amp;[1]source_data!A98),IF(AND([1]source_data!A98&lt;&gt;"",[1]tailored_settings!$B$16="Do not publish"),CONCATENATE([1]tailored_settings!$B$4&amp;TEXT(ROW(A96)-1,"0000")&amp;"_"&amp;TEXT(F96,"yyyy-mm")),CONCATENATE([1]tailored_settings!$B$4&amp;TEXT(ROW(A96)-1,"0000")&amp;"_"&amp;TEXT(F96,"yyyy-mm")))))</f>
        <v>360G-Longleigh-IND-0095_2023-09</v>
      </c>
      <c r="I96" s="6" t="str">
        <f>IF([1]source_data!G98="","",[1]tailored_settings!$B$7)</f>
        <v>Longleigh Foundation</v>
      </c>
      <c r="J96" s="6" t="str">
        <f>IF([1]source_data!G98="","",[1]tailored_settings!$B$6)</f>
        <v>GB-CHC-1169016</v>
      </c>
      <c r="K96" s="6" t="str">
        <f>IF([1]source_data!G98="","",IF([1]source_data!I98="","",VLOOKUP([1]source_data!I98,[1]codelist_mapping!A:C,3,FALSE)))</f>
        <v>GTIR030</v>
      </c>
      <c r="L96" s="6" t="str">
        <f>IF([1]source_data!G98="","",IF([1]source_data!J98="","",VLOOKUP([1]source_data!J98,[1]codelist_mapping!A:C,3,FALSE)))</f>
        <v/>
      </c>
      <c r="M96" s="6" t="str">
        <f>IF([1]source_data!G98="","",IF([1]source_data!K98="","",IF([1]source_data!M98&lt;&gt;"",CONCATENATE(VLOOKUP([1]source_data!K98,[1]codelist_mapping!F:H,3,FALSE)&amp;";"&amp;VLOOKUP([1]source_data!L98,[1]codelist_mapping!F:H,3,FALSE)&amp;";"&amp;VLOOKUP([1]source_data!M98,[1]codelist_mapping!F:H,3,FALSE)),IF([1]source_data!L98&lt;&gt;"",CONCATENATE(VLOOKUP([1]source_data!K98,[1]codelist_mapping!F:H,3,FALSE)&amp;";"&amp;VLOOKUP([1]source_data!L98,[1]codelist_mapping!F:H,3,FALSE)),IF([1]source_data!K98&lt;&gt;"",CONCATENATE(VLOOKUP([1]source_data!K98,[1]codelist_mapping!F:H,3,FALSE)))))))</f>
        <v>GTIP030</v>
      </c>
      <c r="N96" s="9" t="str">
        <f>IF([1]source_data!G98="","",IF([1]source_data!D98="","",VLOOKUP([1]source_data!D98,[1]geo_data!A:I,9,FALSE)))</f>
        <v>Leominster East</v>
      </c>
      <c r="O96" s="9" t="str">
        <f>IF([1]source_data!G98="","",IF([1]source_data!D98="","",VLOOKUP([1]source_data!D98,[1]geo_data!A:I,8,FALSE)))</f>
        <v>E05009468</v>
      </c>
      <c r="P96" s="9" t="str">
        <f>IF([1]source_data!G98="","",IF(LEFT(O96,3)="E05","WD",IF(LEFT(O96,3)="S13","WD",IF(LEFT(O96,3)="W05","WD",IF(LEFT(O96,3)="W06","UA",IF(LEFT(O96,3)="S12","CA",IF(LEFT(O96,3)="E06","UA",IF(LEFT(O96,3)="E07","NMD",IF(LEFT(O96,3)="E08","MD",IF(LEFT(O96,3)="E09","LONB"))))))))))</f>
        <v>WD</v>
      </c>
      <c r="Q96" s="9" t="str">
        <f>IF([1]source_data!G98="","",IF([1]source_data!D98="","",VLOOKUP([1]source_data!D98,[1]geo_data!A:I,7,FALSE)))</f>
        <v>Herefordshire, County of</v>
      </c>
      <c r="R96" s="9" t="str">
        <f>IF([1]source_data!G98="","",IF([1]source_data!D98="","",VLOOKUP([1]source_data!D98,[1]geo_data!A:I,6,FALSE)))</f>
        <v>E06000019</v>
      </c>
      <c r="S96" s="9" t="str">
        <f>IF([1]source_data!G98="","",IF(LEFT(R96,3)="E05","WD",IF(LEFT(R96,3)="S13","WD",IF(LEFT(R96,3)="W05","WD",IF(LEFT(R96,3)="W06","UA",IF(LEFT(R96,3)="S12","CA",IF(LEFT(R96,3)="E06","UA",IF(LEFT(R96,3)="E07","NMD",IF(LEFT(R96,3)="E08","MD",IF(LEFT(R96,3)="E09","LONB"))))))))))</f>
        <v>UA</v>
      </c>
      <c r="T96" s="6" t="str">
        <f>IF([1]source_data!G98="","",IF([1]source_data!N98="","",[1]source_data!N98))</f>
        <v>Flooring Grant</v>
      </c>
      <c r="U96" s="10">
        <f>IF([1]source_data!G98="","",[1]tailored_settings!$B$8)</f>
        <v>45614</v>
      </c>
      <c r="V96" s="6" t="str">
        <f>IF([1]source_data!G98="","",[1]tailored_settings!$B$9)</f>
        <v>http://www.longleigh.org/</v>
      </c>
      <c r="W96" s="8">
        <f>IF([1]source_data!G98="","",IF([1]source_data!O98="","",[1]source_data!O98))</f>
        <v>45194</v>
      </c>
      <c r="X96" s="8">
        <f>IF([1]source_data!G98="","",IF([1]source_data!P98="","",[1]source_data!P98))</f>
        <v>45268</v>
      </c>
      <c r="Y96" s="6" t="str">
        <f>IF([1]source_data!G98="","",IF([1]source_data!Q98="","",[1]source_data!Q98))</f>
        <v/>
      </c>
      <c r="Z96" s="11" t="str">
        <f>IF([1]source_data!G98="","",IF([1]source_data!I98="","",[1]tailored_settings!$B$10))</f>
        <v>Primary grant reason</v>
      </c>
      <c r="AA96" s="11" t="str">
        <f>IF([1]source_data!G98="","",IF([1]source_data!I98="","",[1]source_data!I98))</f>
        <v>1. Customer (or family member residing with them) with a diagnosed condition or disability (physical and/or sensory and/or behavioural)</v>
      </c>
      <c r="AB96" s="11" t="str">
        <f>IF([1]source_data!G98="","",IF([1]source_data!J98="","",[1]tailored_settings!$B$11))</f>
        <v/>
      </c>
      <c r="AC96" s="11" t="str">
        <f>IF([1]source_data!G98="","",IF([1]source_data!J98="","",[1]source_data!J98))</f>
        <v/>
      </c>
      <c r="AD96" s="11" t="str">
        <f>IF([1]source_data!G98="","",IF([1]source_data!K98="","",[1]tailored_settings!$B$12))</f>
        <v>Grant purpose</v>
      </c>
      <c r="AE96" s="11" t="str">
        <f>IF([1]source_data!G98="","",IF([1]source_data!K98="","",[1]source_data!K98))</f>
        <v>Flooring</v>
      </c>
      <c r="AF96" s="11" t="str">
        <f>IF([1]source_data!G98="","",IF([1]source_data!L98="","",[1]tailored_settings!$B$13))</f>
        <v/>
      </c>
      <c r="AG96" s="11" t="str">
        <f>IF([1]source_data!G98="","",IF([1]source_data!L98="","",[1]source_data!L98))</f>
        <v/>
      </c>
      <c r="AH96" s="11" t="str">
        <f>IF([1]source_data!G98="","",IF([1]source_data!M98="","",[1]tailored_settings!$B$14))</f>
        <v/>
      </c>
      <c r="AI96" s="11" t="str">
        <f>IF([1]source_data!G98="","",IF([1]source_data!M98="","",[1]source_data!M98))</f>
        <v/>
      </c>
    </row>
    <row r="97" spans="1:35" x14ac:dyDescent="0.2">
      <c r="A97" s="6" t="str">
        <f>IF([1]source_data!G99="","",IF(AND([1]source_data!C99&lt;&gt;"",[1]tailored_settings!$B$15="Publish"),CONCATENATE([1]tailored_settings!$B$2&amp;[1]source_data!C99),IF(AND([1]source_data!C99&lt;&gt;"",[1]tailored_settings!$B$15="Do not publish"),CONCATENATE([1]tailored_settings!$B$2&amp;TEXT(ROW(A97)-1,"0000")&amp;"_"&amp;TEXT(F97,"yyyy-mm")),CONCATENATE([1]tailored_settings!$B$2&amp;TEXT(ROW(A97)-1,"0000")&amp;"_"&amp;TEXT(F97,"yyyy-mm")))))</f>
        <v>360G-Longleigh-0096_2023-09</v>
      </c>
      <c r="B97" s="6" t="str">
        <f>IF([1]source_data!G99="","",IF([1]source_data!E99&lt;&gt;"",[1]source_data!E99,CONCATENATE("Grant to "&amp;G97)))</f>
        <v>Grant to Individual Recipient</v>
      </c>
      <c r="C97" s="6" t="str">
        <f>IF([1]source_data!G99="","",IF([1]source_data!F99="","",[1]source_data!F99))</f>
        <v>Helping to alleviate financial hardship</v>
      </c>
      <c r="D97" s="7">
        <f>IF([1]source_data!G99="","",IF([1]source_data!G99="","",[1]source_data!G99))</f>
        <v>894.47</v>
      </c>
      <c r="E97" s="6" t="str">
        <f>IF([1]source_data!G99="","",[1]tailored_settings!$B$3)</f>
        <v>GBP</v>
      </c>
      <c r="F97" s="8">
        <f>IF([1]source_data!G99="","",IF([1]source_data!H99="","",[1]source_data!H99))</f>
        <v>45182</v>
      </c>
      <c r="G97" s="6" t="str">
        <f>IF([1]source_data!G99="","",[1]tailored_settings!$B$5)</f>
        <v>Individual Recipient</v>
      </c>
      <c r="H97" s="6" t="str">
        <f>IF([1]source_data!G99="","",IF(AND([1]source_data!A99&lt;&gt;"",[1]tailored_settings!$B$16="Publish"),CONCATENATE([1]tailored_settings!$B$2&amp;[1]source_data!A99),IF(AND([1]source_data!A99&lt;&gt;"",[1]tailored_settings!$B$16="Do not publish"),CONCATENATE([1]tailored_settings!$B$4&amp;TEXT(ROW(A97)-1,"0000")&amp;"_"&amp;TEXT(F97,"yyyy-mm")),CONCATENATE([1]tailored_settings!$B$4&amp;TEXT(ROW(A97)-1,"0000")&amp;"_"&amp;TEXT(F97,"yyyy-mm")))))</f>
        <v>360G-Longleigh-IND-0096_2023-09</v>
      </c>
      <c r="I97" s="6" t="str">
        <f>IF([1]source_data!G99="","",[1]tailored_settings!$B$7)</f>
        <v>Longleigh Foundation</v>
      </c>
      <c r="J97" s="6" t="str">
        <f>IF([1]source_data!G99="","",[1]tailored_settings!$B$6)</f>
        <v>GB-CHC-1169016</v>
      </c>
      <c r="K97" s="6" t="str">
        <f>IF([1]source_data!G99="","",IF([1]source_data!I99="","",VLOOKUP([1]source_data!I99,[1]codelist_mapping!A:C,3,FALSE)))</f>
        <v>GTIR030</v>
      </c>
      <c r="L97" s="6" t="str">
        <f>IF([1]source_data!G99="","",IF([1]source_data!J99="","",VLOOKUP([1]source_data!J99,[1]codelist_mapping!A:C,3,FALSE)))</f>
        <v/>
      </c>
      <c r="M97" s="6" t="str">
        <f>IF([1]source_data!G99="","",IF([1]source_data!K99="","",IF([1]source_data!M99&lt;&gt;"",CONCATENATE(VLOOKUP([1]source_data!K99,[1]codelist_mapping!F:H,3,FALSE)&amp;";"&amp;VLOOKUP([1]source_data!L99,[1]codelist_mapping!F:H,3,FALSE)&amp;";"&amp;VLOOKUP([1]source_data!M99,[1]codelist_mapping!F:H,3,FALSE)),IF([1]source_data!L99&lt;&gt;"",CONCATENATE(VLOOKUP([1]source_data!K99,[1]codelist_mapping!F:H,3,FALSE)&amp;";"&amp;VLOOKUP([1]source_data!L99,[1]codelist_mapping!F:H,3,FALSE)),IF([1]source_data!K99&lt;&gt;"",CONCATENATE(VLOOKUP([1]source_data!K99,[1]codelist_mapping!F:H,3,FALSE)))))))</f>
        <v>GTIP020</v>
      </c>
      <c r="N97" s="9" t="str">
        <f>IF([1]source_data!G99="","",IF([1]source_data!D99="","",VLOOKUP([1]source_data!D99,[1]geo_data!A:I,9,FALSE)))</f>
        <v>Putnoe</v>
      </c>
      <c r="O97" s="9" t="str">
        <f>IF([1]source_data!G99="","",IF([1]source_data!D99="","",VLOOKUP([1]source_data!D99,[1]geo_data!A:I,8,FALSE)))</f>
        <v>E05014509</v>
      </c>
      <c r="P97" s="9" t="str">
        <f>IF([1]source_data!G99="","",IF(LEFT(O97,3)="E05","WD",IF(LEFT(O97,3)="S13","WD",IF(LEFT(O97,3)="W05","WD",IF(LEFT(O97,3)="W06","UA",IF(LEFT(O97,3)="S12","CA",IF(LEFT(O97,3)="E06","UA",IF(LEFT(O97,3)="E07","NMD",IF(LEFT(O97,3)="E08","MD",IF(LEFT(O97,3)="E09","LONB"))))))))))</f>
        <v>WD</v>
      </c>
      <c r="Q97" s="9" t="str">
        <f>IF([1]source_data!G99="","",IF([1]source_data!D99="","",VLOOKUP([1]source_data!D99,[1]geo_data!A:I,7,FALSE)))</f>
        <v>Bedford</v>
      </c>
      <c r="R97" s="9" t="str">
        <f>IF([1]source_data!G99="","",IF([1]source_data!D99="","",VLOOKUP([1]source_data!D99,[1]geo_data!A:I,6,FALSE)))</f>
        <v>E06000055</v>
      </c>
      <c r="S97" s="9" t="str">
        <f>IF([1]source_data!G99="","",IF(LEFT(R97,3)="E05","WD",IF(LEFT(R97,3)="S13","WD",IF(LEFT(R97,3)="W05","WD",IF(LEFT(R97,3)="W06","UA",IF(LEFT(R97,3)="S12","CA",IF(LEFT(R97,3)="E06","UA",IF(LEFT(R97,3)="E07","NMD",IF(LEFT(R97,3)="E08","MD",IF(LEFT(R97,3)="E09","LONB"))))))))))</f>
        <v>UA</v>
      </c>
      <c r="T97" s="6" t="str">
        <f>IF([1]source_data!G99="","",IF([1]source_data!N99="","",[1]source_data!N99))</f>
        <v>Hardship Grant</v>
      </c>
      <c r="U97" s="10">
        <f>IF([1]source_data!G99="","",[1]tailored_settings!$B$8)</f>
        <v>45614</v>
      </c>
      <c r="V97" s="6" t="str">
        <f>IF([1]source_data!G99="","",[1]tailored_settings!$B$9)</f>
        <v>http://www.longleigh.org/</v>
      </c>
      <c r="W97" s="8">
        <f>IF([1]source_data!G99="","",IF([1]source_data!O99="","",[1]source_data!O99))</f>
        <v>45182</v>
      </c>
      <c r="X97" s="8">
        <f>IF([1]source_data!G99="","",IF([1]source_data!P99="","",[1]source_data!P99))</f>
        <v>45268</v>
      </c>
      <c r="Y97" s="6" t="str">
        <f>IF([1]source_data!G99="","",IF([1]source_data!Q99="","",[1]source_data!Q99))</f>
        <v/>
      </c>
      <c r="Z97" s="11" t="str">
        <f>IF([1]source_data!G99="","",IF([1]source_data!I99="","",[1]tailored_settings!$B$10))</f>
        <v>Primary grant reason</v>
      </c>
      <c r="AA97" s="11" t="str">
        <f>IF([1]source_data!G99="","",IF([1]source_data!I99="","",[1]source_data!I99))</f>
        <v>1. Customer (or family member residing with them) with a diagnosed condition or disability (physical and/or sensory and/or behavioural)</v>
      </c>
      <c r="AB97" s="11" t="str">
        <f>IF([1]source_data!G99="","",IF([1]source_data!J99="","",[1]tailored_settings!$B$11))</f>
        <v/>
      </c>
      <c r="AC97" s="11" t="str">
        <f>IF([1]source_data!G99="","",IF([1]source_data!J99="","",[1]source_data!J99))</f>
        <v/>
      </c>
      <c r="AD97" s="11" t="str">
        <f>IF([1]source_data!G99="","",IF([1]source_data!K99="","",[1]tailored_settings!$B$12))</f>
        <v>Grant purpose</v>
      </c>
      <c r="AE97" s="11" t="str">
        <f>IF([1]source_data!G99="","",IF([1]source_data!K99="","",[1]source_data!K99))</f>
        <v xml:space="preserve">Furniture </v>
      </c>
      <c r="AF97" s="11" t="str">
        <f>IF([1]source_data!G99="","",IF([1]source_data!L99="","",[1]tailored_settings!$B$13))</f>
        <v/>
      </c>
      <c r="AG97" s="11" t="str">
        <f>IF([1]source_data!G99="","",IF([1]source_data!L99="","",[1]source_data!L99))</f>
        <v/>
      </c>
      <c r="AH97" s="11" t="str">
        <f>IF([1]source_data!G99="","",IF([1]source_data!M99="","",[1]tailored_settings!$B$14))</f>
        <v/>
      </c>
      <c r="AI97" s="11" t="str">
        <f>IF([1]source_data!G99="","",IF([1]source_data!M99="","",[1]source_data!M99))</f>
        <v/>
      </c>
    </row>
    <row r="98" spans="1:35" x14ac:dyDescent="0.2">
      <c r="A98" s="6" t="str">
        <f>IF([1]source_data!G100="","",IF(AND([1]source_data!C100&lt;&gt;"",[1]tailored_settings!$B$15="Publish"),CONCATENATE([1]tailored_settings!$B$2&amp;[1]source_data!C100),IF(AND([1]source_data!C100&lt;&gt;"",[1]tailored_settings!$B$15="Do not publish"),CONCATENATE([1]tailored_settings!$B$2&amp;TEXT(ROW(A98)-1,"0000")&amp;"_"&amp;TEXT(F98,"yyyy-mm")),CONCATENATE([1]tailored_settings!$B$2&amp;TEXT(ROW(A98)-1,"0000")&amp;"_"&amp;TEXT(F98,"yyyy-mm")))))</f>
        <v>360G-Longleigh-0097_2023-09</v>
      </c>
      <c r="B98" s="6" t="str">
        <f>IF([1]source_data!G100="","",IF([1]source_data!E100&lt;&gt;"",[1]source_data!E100,CONCATENATE("Grant to "&amp;G98)))</f>
        <v>Grant to Individual Recipient</v>
      </c>
      <c r="C98" s="6" t="str">
        <f>IF([1]source_data!G100="","",IF([1]source_data!F100="","",[1]source_data!F100))</f>
        <v>Providing financial aid during a time of crisis</v>
      </c>
      <c r="D98" s="7">
        <f>IF([1]source_data!G100="","",IF([1]source_data!G100="","",[1]source_data!G100))</f>
        <v>1386.64</v>
      </c>
      <c r="E98" s="6" t="str">
        <f>IF([1]source_data!G100="","",[1]tailored_settings!$B$3)</f>
        <v>GBP</v>
      </c>
      <c r="F98" s="8">
        <f>IF([1]source_data!G100="","",IF([1]source_data!H100="","",[1]source_data!H100))</f>
        <v>45176</v>
      </c>
      <c r="G98" s="6" t="str">
        <f>IF([1]source_data!G100="","",[1]tailored_settings!$B$5)</f>
        <v>Individual Recipient</v>
      </c>
      <c r="H98" s="6" t="str">
        <f>IF([1]source_data!G100="","",IF(AND([1]source_data!A100&lt;&gt;"",[1]tailored_settings!$B$16="Publish"),CONCATENATE([1]tailored_settings!$B$2&amp;[1]source_data!A100),IF(AND([1]source_data!A100&lt;&gt;"",[1]tailored_settings!$B$16="Do not publish"),CONCATENATE([1]tailored_settings!$B$4&amp;TEXT(ROW(A98)-1,"0000")&amp;"_"&amp;TEXT(F98,"yyyy-mm")),CONCATENATE([1]tailored_settings!$B$4&amp;TEXT(ROW(A98)-1,"0000")&amp;"_"&amp;TEXT(F98,"yyyy-mm")))))</f>
        <v>360G-Longleigh-IND-0097_2023-09</v>
      </c>
      <c r="I98" s="6" t="str">
        <f>IF([1]source_data!G100="","",[1]tailored_settings!$B$7)</f>
        <v>Longleigh Foundation</v>
      </c>
      <c r="J98" s="6" t="str">
        <f>IF([1]source_data!G100="","",[1]tailored_settings!$B$6)</f>
        <v>GB-CHC-1169016</v>
      </c>
      <c r="K98" s="6" t="str">
        <f>IF([1]source_data!G100="","",IF([1]source_data!I100="","",VLOOKUP([1]source_data!I100,[1]codelist_mapping!A:C,3,FALSE)))</f>
        <v>GTIR060</v>
      </c>
      <c r="L98" s="6" t="str">
        <f>IF([1]source_data!G100="","",IF([1]source_data!J100="","",VLOOKUP([1]source_data!J100,[1]codelist_mapping!A:C,3,FALSE)))</f>
        <v/>
      </c>
      <c r="M98" s="6" t="str">
        <f>IF([1]source_data!G100="","",IF([1]source_data!K100="","",IF([1]source_data!M100&lt;&gt;"",CONCATENATE(VLOOKUP([1]source_data!K100,[1]codelist_mapping!F:H,3,FALSE)&amp;";"&amp;VLOOKUP([1]source_data!L100,[1]codelist_mapping!F:H,3,FALSE)&amp;";"&amp;VLOOKUP([1]source_data!M100,[1]codelist_mapping!F:H,3,FALSE)),IF([1]source_data!L100&lt;&gt;"",CONCATENATE(VLOOKUP([1]source_data!K100,[1]codelist_mapping!F:H,3,FALSE)&amp;";"&amp;VLOOKUP([1]source_data!L100,[1]codelist_mapping!F:H,3,FALSE)),IF([1]source_data!K100&lt;&gt;"",CONCATENATE(VLOOKUP([1]source_data!K100,[1]codelist_mapping!F:H,3,FALSE)))))))</f>
        <v>GTIP080</v>
      </c>
      <c r="N98" s="9" t="str">
        <f>IF([1]source_data!G100="","",IF([1]source_data!D100="","",VLOOKUP([1]source_data!D100,[1]geo_data!A:I,9,FALSE)))</f>
        <v>West Hill &amp; North Laine</v>
      </c>
      <c r="O98" s="9" t="str">
        <f>IF([1]source_data!G100="","",IF([1]source_data!D100="","",VLOOKUP([1]source_data!D100,[1]geo_data!A:I,8,FALSE)))</f>
        <v>E05015415</v>
      </c>
      <c r="P98" s="9" t="str">
        <f>IF([1]source_data!G100="","",IF(LEFT(O98,3)="E05","WD",IF(LEFT(O98,3)="S13","WD",IF(LEFT(O98,3)="W05","WD",IF(LEFT(O98,3)="W06","UA",IF(LEFT(O98,3)="S12","CA",IF(LEFT(O98,3)="E06","UA",IF(LEFT(O98,3)="E07","NMD",IF(LEFT(O98,3)="E08","MD",IF(LEFT(O98,3)="E09","LONB"))))))))))</f>
        <v>WD</v>
      </c>
      <c r="Q98" s="9" t="str">
        <f>IF([1]source_data!G100="","",IF([1]source_data!D100="","",VLOOKUP([1]source_data!D100,[1]geo_data!A:I,7,FALSE)))</f>
        <v>Brighton and Hove</v>
      </c>
      <c r="R98" s="9" t="str">
        <f>IF([1]source_data!G100="","",IF([1]source_data!D100="","",VLOOKUP([1]source_data!D100,[1]geo_data!A:I,6,FALSE)))</f>
        <v>E06000043</v>
      </c>
      <c r="S98" s="9" t="str">
        <f>IF([1]source_data!G100="","",IF(LEFT(R98,3)="E05","WD",IF(LEFT(R98,3)="S13","WD",IF(LEFT(R98,3)="W05","WD",IF(LEFT(R98,3)="W06","UA",IF(LEFT(R98,3)="S12","CA",IF(LEFT(R98,3)="E06","UA",IF(LEFT(R98,3)="E07","NMD",IF(LEFT(R98,3)="E08","MD",IF(LEFT(R98,3)="E09","LONB"))))))))))</f>
        <v>UA</v>
      </c>
      <c r="T98" s="6" t="str">
        <f>IF([1]source_data!G100="","",IF([1]source_data!N100="","",[1]source_data!N100))</f>
        <v>Crisis Grant</v>
      </c>
      <c r="U98" s="10">
        <f>IF([1]source_data!G100="","",[1]tailored_settings!$B$8)</f>
        <v>45614</v>
      </c>
      <c r="V98" s="6" t="str">
        <f>IF([1]source_data!G100="","",[1]tailored_settings!$B$9)</f>
        <v>http://www.longleigh.org/</v>
      </c>
      <c r="W98" s="8">
        <f>IF([1]source_data!G100="","",IF([1]source_data!O100="","",[1]source_data!O100))</f>
        <v>45176</v>
      </c>
      <c r="X98" s="8">
        <f>IF([1]source_data!G100="","",IF([1]source_data!P100="","",[1]source_data!P100))</f>
        <v>45269</v>
      </c>
      <c r="Y98" s="6" t="str">
        <f>IF([1]source_data!G100="","",IF([1]source_data!Q100="","",[1]source_data!Q100))</f>
        <v/>
      </c>
      <c r="Z98" s="11" t="str">
        <f>IF([1]source_data!G100="","",IF([1]source_data!I100="","",[1]tailored_settings!$B$10))</f>
        <v>Primary grant reason</v>
      </c>
      <c r="AA98" s="11" t="str">
        <f>IF([1]source_data!G100="","",IF([1]source_data!I100="","",[1]source_data!I100))</f>
        <v>4. Customer/family fleeing from a violent or abusive relationship</v>
      </c>
      <c r="AB98" s="11" t="str">
        <f>IF([1]source_data!G100="","",IF([1]source_data!J100="","",[1]tailored_settings!$B$11))</f>
        <v/>
      </c>
      <c r="AC98" s="11" t="str">
        <f>IF([1]source_data!G100="","",IF([1]source_data!J100="","",[1]source_data!J100))</f>
        <v/>
      </c>
      <c r="AD98" s="11" t="str">
        <f>IF([1]source_data!G100="","",IF([1]source_data!K100="","",[1]tailored_settings!$B$12))</f>
        <v>Grant purpose</v>
      </c>
      <c r="AE98" s="11" t="str">
        <f>IF([1]source_data!G100="","",IF([1]source_data!K100="","",[1]source_data!K100))</f>
        <v>Clothing</v>
      </c>
      <c r="AF98" s="11" t="str">
        <f>IF([1]source_data!G100="","",IF([1]source_data!L100="","",[1]tailored_settings!$B$13))</f>
        <v/>
      </c>
      <c r="AG98" s="11" t="str">
        <f>IF([1]source_data!G100="","",IF([1]source_data!L100="","",[1]source_data!L100))</f>
        <v/>
      </c>
      <c r="AH98" s="11" t="str">
        <f>IF([1]source_data!G100="","",IF([1]source_data!M100="","",[1]tailored_settings!$B$14))</f>
        <v/>
      </c>
      <c r="AI98" s="11" t="str">
        <f>IF([1]source_data!G100="","",IF([1]source_data!M100="","",[1]source_data!M100))</f>
        <v/>
      </c>
    </row>
    <row r="99" spans="1:35" x14ac:dyDescent="0.2">
      <c r="A99" s="6" t="str">
        <f>IF([1]source_data!G101="","",IF(AND([1]source_data!C101&lt;&gt;"",[1]tailored_settings!$B$15="Publish"),CONCATENATE([1]tailored_settings!$B$2&amp;[1]source_data!C101),IF(AND([1]source_data!C101&lt;&gt;"",[1]tailored_settings!$B$15="Do not publish"),CONCATENATE([1]tailored_settings!$B$2&amp;TEXT(ROW(A99)-1,"0000")&amp;"_"&amp;TEXT(F99,"yyyy-mm")),CONCATENATE([1]tailored_settings!$B$2&amp;TEXT(ROW(A99)-1,"0000")&amp;"_"&amp;TEXT(F99,"yyyy-mm")))))</f>
        <v>360G-Longleigh-0098_2023-09</v>
      </c>
      <c r="B99" s="6" t="str">
        <f>IF([1]source_data!G101="","",IF([1]source_data!E101&lt;&gt;"",[1]source_data!E101,CONCATENATE("Grant to "&amp;G99)))</f>
        <v>Grant to Individual Recipient</v>
      </c>
      <c r="C99" s="6" t="str">
        <f>IF([1]source_data!G101="","",IF([1]source_data!F101="","",[1]source_data!F101))</f>
        <v>Helping to alleviate financial hardship</v>
      </c>
      <c r="D99" s="7">
        <f>IF([1]source_data!G101="","",IF([1]source_data!G101="","",[1]source_data!G101))</f>
        <v>300</v>
      </c>
      <c r="E99" s="6" t="str">
        <f>IF([1]source_data!G101="","",[1]tailored_settings!$B$3)</f>
        <v>GBP</v>
      </c>
      <c r="F99" s="8">
        <f>IF([1]source_data!G101="","",IF([1]source_data!H101="","",[1]source_data!H101))</f>
        <v>45176</v>
      </c>
      <c r="G99" s="6" t="str">
        <f>IF([1]source_data!G101="","",[1]tailored_settings!$B$5)</f>
        <v>Individual Recipient</v>
      </c>
      <c r="H99" s="6" t="str">
        <f>IF([1]source_data!G101="","",IF(AND([1]source_data!A101&lt;&gt;"",[1]tailored_settings!$B$16="Publish"),CONCATENATE([1]tailored_settings!$B$2&amp;[1]source_data!A101),IF(AND([1]source_data!A101&lt;&gt;"",[1]tailored_settings!$B$16="Do not publish"),CONCATENATE([1]tailored_settings!$B$4&amp;TEXT(ROW(A99)-1,"0000")&amp;"_"&amp;TEXT(F99,"yyyy-mm")),CONCATENATE([1]tailored_settings!$B$4&amp;TEXT(ROW(A99)-1,"0000")&amp;"_"&amp;TEXT(F99,"yyyy-mm")))))</f>
        <v>360G-Longleigh-IND-0098_2023-09</v>
      </c>
      <c r="I99" s="6" t="str">
        <f>IF([1]source_data!G101="","",[1]tailored_settings!$B$7)</f>
        <v>Longleigh Foundation</v>
      </c>
      <c r="J99" s="6" t="str">
        <f>IF([1]source_data!G101="","",[1]tailored_settings!$B$6)</f>
        <v>GB-CHC-1169016</v>
      </c>
      <c r="K99" s="6" t="str">
        <f>IF([1]source_data!G101="","",IF([1]source_data!I101="","",VLOOKUP([1]source_data!I101,[1]codelist_mapping!A:C,3,FALSE)))</f>
        <v>GTIR030</v>
      </c>
      <c r="L99" s="6" t="str">
        <f>IF([1]source_data!G101="","",IF([1]source_data!J101="","",VLOOKUP([1]source_data!J101,[1]codelist_mapping!A:C,3,FALSE)))</f>
        <v/>
      </c>
      <c r="M99" s="6" t="str">
        <f>IF([1]source_data!G101="","",IF([1]source_data!K101="","",IF([1]source_data!M101&lt;&gt;"",CONCATENATE(VLOOKUP([1]source_data!K101,[1]codelist_mapping!F:H,3,FALSE)&amp;";"&amp;VLOOKUP([1]source_data!L101,[1]codelist_mapping!F:H,3,FALSE)&amp;";"&amp;VLOOKUP([1]source_data!M101,[1]codelist_mapping!F:H,3,FALSE)),IF([1]source_data!L101&lt;&gt;"",CONCATENATE(VLOOKUP([1]source_data!K101,[1]codelist_mapping!F:H,3,FALSE)&amp;";"&amp;VLOOKUP([1]source_data!L101,[1]codelist_mapping!F:H,3,FALSE)),IF([1]source_data!K101&lt;&gt;"",CONCATENATE(VLOOKUP([1]source_data!K101,[1]codelist_mapping!F:H,3,FALSE)))))))</f>
        <v>GTIP020;GTIP080</v>
      </c>
      <c r="N99" s="9" t="str">
        <f>IF([1]source_data!G101="","",IF([1]source_data!D101="","",VLOOKUP([1]source_data!D101,[1]geo_data!A:I,9,FALSE)))</f>
        <v>Smethwick</v>
      </c>
      <c r="O99" s="9" t="str">
        <f>IF([1]source_data!G101="","",IF([1]source_data!D101="","",VLOOKUP([1]source_data!D101,[1]geo_data!A:I,8,FALSE)))</f>
        <v>E05001277</v>
      </c>
      <c r="P99" s="9" t="str">
        <f>IF([1]source_data!G101="","",IF(LEFT(O99,3)="E05","WD",IF(LEFT(O99,3)="S13","WD",IF(LEFT(O99,3)="W05","WD",IF(LEFT(O99,3)="W06","UA",IF(LEFT(O99,3)="S12","CA",IF(LEFT(O99,3)="E06","UA",IF(LEFT(O99,3)="E07","NMD",IF(LEFT(O99,3)="E08","MD",IF(LEFT(O99,3)="E09","LONB"))))))))))</f>
        <v>WD</v>
      </c>
      <c r="Q99" s="9" t="str">
        <f>IF([1]source_data!G101="","",IF([1]source_data!D101="","",VLOOKUP([1]source_data!D101,[1]geo_data!A:I,7,FALSE)))</f>
        <v>Sandwell</v>
      </c>
      <c r="R99" s="9" t="str">
        <f>IF([1]source_data!G101="","",IF([1]source_data!D101="","",VLOOKUP([1]source_data!D101,[1]geo_data!A:I,6,FALSE)))</f>
        <v>E08000028</v>
      </c>
      <c r="S99" s="9" t="str">
        <f>IF([1]source_data!G101="","",IF(LEFT(R99,3)="E05","WD",IF(LEFT(R99,3)="S13","WD",IF(LEFT(R99,3)="W05","WD",IF(LEFT(R99,3)="W06","UA",IF(LEFT(R99,3)="S12","CA",IF(LEFT(R99,3)="E06","UA",IF(LEFT(R99,3)="E07","NMD",IF(LEFT(R99,3)="E08","MD",IF(LEFT(R99,3)="E09","LONB"))))))))))</f>
        <v>MD</v>
      </c>
      <c r="T99" s="6" t="str">
        <f>IF([1]source_data!G101="","",IF([1]source_data!N101="","",[1]source_data!N101))</f>
        <v>Hardship Grant</v>
      </c>
      <c r="U99" s="10">
        <f>IF([1]source_data!G101="","",[1]tailored_settings!$B$8)</f>
        <v>45614</v>
      </c>
      <c r="V99" s="6" t="str">
        <f>IF([1]source_data!G101="","",[1]tailored_settings!$B$9)</f>
        <v>http://www.longleigh.org/</v>
      </c>
      <c r="W99" s="8">
        <f>IF([1]source_data!G101="","",IF([1]source_data!O101="","",[1]source_data!O101))</f>
        <v>45176</v>
      </c>
      <c r="X99" s="8">
        <f>IF([1]source_data!G101="","",IF([1]source_data!P101="","",[1]source_data!P101))</f>
        <v>45362</v>
      </c>
      <c r="Y99" s="6" t="str">
        <f>IF([1]source_data!G101="","",IF([1]source_data!Q101="","",[1]source_data!Q101))</f>
        <v/>
      </c>
      <c r="Z99" s="11" t="str">
        <f>IF([1]source_data!G101="","",IF([1]source_data!I101="","",[1]tailored_settings!$B$10))</f>
        <v>Primary grant reason</v>
      </c>
      <c r="AA99" s="11" t="str">
        <f>IF([1]source_data!G101="","",IF([1]source_data!I101="","",[1]source_data!I101))</f>
        <v>1. Customer (or family member residing with them) with a diagnosed condition or disability (physical and/or sensory and/or behavioural)</v>
      </c>
      <c r="AB99" s="11" t="str">
        <f>IF([1]source_data!G101="","",IF([1]source_data!J101="","",[1]tailored_settings!$B$11))</f>
        <v/>
      </c>
      <c r="AC99" s="11" t="str">
        <f>IF([1]source_data!G101="","",IF([1]source_data!J101="","",[1]source_data!J101))</f>
        <v/>
      </c>
      <c r="AD99" s="11" t="str">
        <f>IF([1]source_data!G101="","",IF([1]source_data!K101="","",[1]tailored_settings!$B$12))</f>
        <v>Grant purpose</v>
      </c>
      <c r="AE99" s="11" t="str">
        <f>IF([1]source_data!G101="","",IF([1]source_data!K101="","",[1]source_data!K101))</f>
        <v xml:space="preserve">Furniture </v>
      </c>
      <c r="AF99" s="11" t="str">
        <f>IF([1]source_data!G101="","",IF([1]source_data!L101="","",[1]tailored_settings!$B$13))</f>
        <v>Grant purpose</v>
      </c>
      <c r="AG99" s="11" t="str">
        <f>IF([1]source_data!G101="","",IF([1]source_data!L101="","",[1]source_data!L101))</f>
        <v>Clothing</v>
      </c>
      <c r="AH99" s="11" t="str">
        <f>IF([1]source_data!G101="","",IF([1]source_data!M101="","",[1]tailored_settings!$B$14))</f>
        <v/>
      </c>
      <c r="AI99" s="11" t="str">
        <f>IF([1]source_data!G101="","",IF([1]source_data!M101="","",[1]source_data!M101))</f>
        <v/>
      </c>
    </row>
    <row r="100" spans="1:35" x14ac:dyDescent="0.2">
      <c r="A100" s="6" t="str">
        <f>IF([1]source_data!G102="","",IF(AND([1]source_data!C102&lt;&gt;"",[1]tailored_settings!$B$15="Publish"),CONCATENATE([1]tailored_settings!$B$2&amp;[1]source_data!C102),IF(AND([1]source_data!C102&lt;&gt;"",[1]tailored_settings!$B$15="Do not publish"),CONCATENATE([1]tailored_settings!$B$2&amp;TEXT(ROW(A100)-1,"0000")&amp;"_"&amp;TEXT(F100,"yyyy-mm")),CONCATENATE([1]tailored_settings!$B$2&amp;TEXT(ROW(A100)-1,"0000")&amp;"_"&amp;TEXT(F100,"yyyy-mm")))))</f>
        <v>360G-Longleigh-0099_2023-09</v>
      </c>
      <c r="B100" s="6" t="str">
        <f>IF([1]source_data!G102="","",IF([1]source_data!E102&lt;&gt;"",[1]source_data!E102,CONCATENATE("Grant to "&amp;G100)))</f>
        <v>Grant to Individual Recipient</v>
      </c>
      <c r="C100" s="6" t="str">
        <f>IF([1]source_data!G102="","",IF([1]source_data!F102="","",[1]source_data!F102))</f>
        <v>Helping to alleviate financial hardship</v>
      </c>
      <c r="D100" s="7">
        <f>IF([1]source_data!G102="","",IF([1]source_data!G102="","",[1]source_data!G102))</f>
        <v>953</v>
      </c>
      <c r="E100" s="6" t="str">
        <f>IF([1]source_data!G102="","",[1]tailored_settings!$B$3)</f>
        <v>GBP</v>
      </c>
      <c r="F100" s="8">
        <f>IF([1]source_data!G102="","",IF([1]source_data!H102="","",[1]source_data!H102))</f>
        <v>45176</v>
      </c>
      <c r="G100" s="6" t="str">
        <f>IF([1]source_data!G102="","",[1]tailored_settings!$B$5)</f>
        <v>Individual Recipient</v>
      </c>
      <c r="H100" s="6" t="str">
        <f>IF([1]source_data!G102="","",IF(AND([1]source_data!A102&lt;&gt;"",[1]tailored_settings!$B$16="Publish"),CONCATENATE([1]tailored_settings!$B$2&amp;[1]source_data!A102),IF(AND([1]source_data!A102&lt;&gt;"",[1]tailored_settings!$B$16="Do not publish"),CONCATENATE([1]tailored_settings!$B$4&amp;TEXT(ROW(A100)-1,"0000")&amp;"_"&amp;TEXT(F100,"yyyy-mm")),CONCATENATE([1]tailored_settings!$B$4&amp;TEXT(ROW(A100)-1,"0000")&amp;"_"&amp;TEXT(F100,"yyyy-mm")))))</f>
        <v>360G-Longleigh-IND-0099_2023-09</v>
      </c>
      <c r="I100" s="6" t="str">
        <f>IF([1]source_data!G102="","",[1]tailored_settings!$B$7)</f>
        <v>Longleigh Foundation</v>
      </c>
      <c r="J100" s="6" t="str">
        <f>IF([1]source_data!G102="","",[1]tailored_settings!$B$6)</f>
        <v>GB-CHC-1169016</v>
      </c>
      <c r="K100" s="6" t="str">
        <f>IF([1]source_data!G102="","",IF([1]source_data!I102="","",VLOOKUP([1]source_data!I102,[1]codelist_mapping!A:C,3,FALSE)))</f>
        <v>GTIR040</v>
      </c>
      <c r="L100" s="6" t="str">
        <f>IF([1]source_data!G102="","",IF([1]source_data!J102="","",VLOOKUP([1]source_data!J102,[1]codelist_mapping!A:C,3,FALSE)))</f>
        <v/>
      </c>
      <c r="M100" s="6" t="str">
        <f>IF([1]source_data!G102="","",IF([1]source_data!K102="","",IF([1]source_data!M102&lt;&gt;"",CONCATENATE(VLOOKUP([1]source_data!K102,[1]codelist_mapping!F:H,3,FALSE)&amp;";"&amp;VLOOKUP([1]source_data!L102,[1]codelist_mapping!F:H,3,FALSE)&amp;";"&amp;VLOOKUP([1]source_data!M102,[1]codelist_mapping!F:H,3,FALSE)),IF([1]source_data!L102&lt;&gt;"",CONCATENATE(VLOOKUP([1]source_data!K102,[1]codelist_mapping!F:H,3,FALSE)&amp;";"&amp;VLOOKUP([1]source_data!L102,[1]codelist_mapping!F:H,3,FALSE)),IF([1]source_data!K102&lt;&gt;"",CONCATENATE(VLOOKUP([1]source_data!K102,[1]codelist_mapping!F:H,3,FALSE)))))))</f>
        <v>GTIP020</v>
      </c>
      <c r="N100" s="9" t="str">
        <f>IF([1]source_data!G102="","",IF([1]source_data!D102="","",VLOOKUP([1]source_data!D102,[1]geo_data!A:I,9,FALSE)))</f>
        <v>Haverhill North</v>
      </c>
      <c r="O100" s="9" t="str">
        <f>IF([1]source_data!G102="","",IF([1]source_data!D102="","",VLOOKUP([1]source_data!D102,[1]geo_data!A:I,8,FALSE)))</f>
        <v>E05012776</v>
      </c>
      <c r="P100" s="9" t="str">
        <f>IF([1]source_data!G102="","",IF(LEFT(O100,3)="E05","WD",IF(LEFT(O100,3)="S13","WD",IF(LEFT(O100,3)="W05","WD",IF(LEFT(O100,3)="W06","UA",IF(LEFT(O100,3)="S12","CA",IF(LEFT(O100,3)="E06","UA",IF(LEFT(O100,3)="E07","NMD",IF(LEFT(O100,3)="E08","MD",IF(LEFT(O100,3)="E09","LONB"))))))))))</f>
        <v>WD</v>
      </c>
      <c r="Q100" s="9" t="str">
        <f>IF([1]source_data!G102="","",IF([1]source_data!D102="","",VLOOKUP([1]source_data!D102,[1]geo_data!A:I,7,FALSE)))</f>
        <v>West Suffolk</v>
      </c>
      <c r="R100" s="9" t="str">
        <f>IF([1]source_data!G102="","",IF([1]source_data!D102="","",VLOOKUP([1]source_data!D102,[1]geo_data!A:I,6,FALSE)))</f>
        <v>E07000245</v>
      </c>
      <c r="S100" s="9" t="str">
        <f>IF([1]source_data!G102="","",IF(LEFT(R100,3)="E05","WD",IF(LEFT(R100,3)="S13","WD",IF(LEFT(R100,3)="W05","WD",IF(LEFT(R100,3)="W06","UA",IF(LEFT(R100,3)="S12","CA",IF(LEFT(R100,3)="E06","UA",IF(LEFT(R100,3)="E07","NMD",IF(LEFT(R100,3)="E08","MD",IF(LEFT(R100,3)="E09","LONB"))))))))))</f>
        <v>NMD</v>
      </c>
      <c r="T100" s="6" t="str">
        <f>IF([1]source_data!G102="","",IF([1]source_data!N102="","",[1]source_data!N102))</f>
        <v>Hardship Grant</v>
      </c>
      <c r="U100" s="10">
        <f>IF([1]source_data!G102="","",[1]tailored_settings!$B$8)</f>
        <v>45614</v>
      </c>
      <c r="V100" s="6" t="str">
        <f>IF([1]source_data!G102="","",[1]tailored_settings!$B$9)</f>
        <v>http://www.longleigh.org/</v>
      </c>
      <c r="W100" s="8">
        <f>IF([1]source_data!G102="","",IF([1]source_data!O102="","",[1]source_data!O102))</f>
        <v>45176</v>
      </c>
      <c r="X100" s="8">
        <f>IF([1]source_data!G102="","",IF([1]source_data!P102="","",[1]source_data!P102))</f>
        <v>45178</v>
      </c>
      <c r="Y100" s="6" t="str">
        <f>IF([1]source_data!G102="","",IF([1]source_data!Q102="","",[1]source_data!Q102))</f>
        <v/>
      </c>
      <c r="Z100" s="11" t="str">
        <f>IF([1]source_data!G102="","",IF([1]source_data!I102="","",[1]tailored_settings!$B$10))</f>
        <v>Primary grant reason</v>
      </c>
      <c r="AA100" s="11" t="str">
        <f>IF([1]source_data!G102="","",IF([1]source_data!I102="","",[1]source_data!I102))</f>
        <v>2. Customer receiving medication and/or therapy for a mental health condition or substance addiction</v>
      </c>
      <c r="AB100" s="11" t="str">
        <f>IF([1]source_data!G102="","",IF([1]source_data!J102="","",[1]tailored_settings!$B$11))</f>
        <v/>
      </c>
      <c r="AC100" s="11" t="str">
        <f>IF([1]source_data!G102="","",IF([1]source_data!J102="","",[1]source_data!J102))</f>
        <v/>
      </c>
      <c r="AD100" s="11" t="str">
        <f>IF([1]source_data!G102="","",IF([1]source_data!K102="","",[1]tailored_settings!$B$12))</f>
        <v>Grant purpose</v>
      </c>
      <c r="AE100" s="11" t="str">
        <f>IF([1]source_data!G102="","",IF([1]source_data!K102="","",[1]source_data!K102))</f>
        <v>Appliances</v>
      </c>
      <c r="AF100" s="11" t="str">
        <f>IF([1]source_data!G102="","",IF([1]source_data!L102="","",[1]tailored_settings!$B$13))</f>
        <v/>
      </c>
      <c r="AG100" s="11" t="str">
        <f>IF([1]source_data!G102="","",IF([1]source_data!L102="","",[1]source_data!L102))</f>
        <v/>
      </c>
      <c r="AH100" s="11" t="str">
        <f>IF([1]source_data!G102="","",IF([1]source_data!M102="","",[1]tailored_settings!$B$14))</f>
        <v/>
      </c>
      <c r="AI100" s="11" t="str">
        <f>IF([1]source_data!G102="","",IF([1]source_data!M102="","",[1]source_data!M102))</f>
        <v/>
      </c>
    </row>
    <row r="101" spans="1:35" x14ac:dyDescent="0.2">
      <c r="A101" s="6" t="str">
        <f>IF([1]source_data!G103="","",IF(AND([1]source_data!C103&lt;&gt;"",[1]tailored_settings!$B$15="Publish"),CONCATENATE([1]tailored_settings!$B$2&amp;[1]source_data!C103),IF(AND([1]source_data!C103&lt;&gt;"",[1]tailored_settings!$B$15="Do not publish"),CONCATENATE([1]tailored_settings!$B$2&amp;TEXT(ROW(A101)-1,"0000")&amp;"_"&amp;TEXT(F101,"yyyy-mm")),CONCATENATE([1]tailored_settings!$B$2&amp;TEXT(ROW(A101)-1,"0000")&amp;"_"&amp;TEXT(F101,"yyyy-mm")))))</f>
        <v>360G-Longleigh-0100_2023-09</v>
      </c>
      <c r="B101" s="6" t="str">
        <f>IF([1]source_data!G103="","",IF([1]source_data!E103&lt;&gt;"",[1]source_data!E103,CONCATENATE("Grant to "&amp;G101)))</f>
        <v>Grant to Individual Recipient</v>
      </c>
      <c r="C101" s="6" t="str">
        <f>IF([1]source_data!G103="","",IF([1]source_data!F103="","",[1]source_data!F103))</f>
        <v>Providing financial aid during a time of crisis</v>
      </c>
      <c r="D101" s="7">
        <f>IF([1]source_data!G103="","",IF([1]source_data!G103="","",[1]source_data!G103))</f>
        <v>543</v>
      </c>
      <c r="E101" s="6" t="str">
        <f>IF([1]source_data!G103="","",[1]tailored_settings!$B$3)</f>
        <v>GBP</v>
      </c>
      <c r="F101" s="8">
        <f>IF([1]source_data!G103="","",IF([1]source_data!H103="","",[1]source_data!H103))</f>
        <v>45177</v>
      </c>
      <c r="G101" s="6" t="str">
        <f>IF([1]source_data!G103="","",[1]tailored_settings!$B$5)</f>
        <v>Individual Recipient</v>
      </c>
      <c r="H101" s="6" t="str">
        <f>IF([1]source_data!G103="","",IF(AND([1]source_data!A103&lt;&gt;"",[1]tailored_settings!$B$16="Publish"),CONCATENATE([1]tailored_settings!$B$2&amp;[1]source_data!A103),IF(AND([1]source_data!A103&lt;&gt;"",[1]tailored_settings!$B$16="Do not publish"),CONCATENATE([1]tailored_settings!$B$4&amp;TEXT(ROW(A101)-1,"0000")&amp;"_"&amp;TEXT(F101,"yyyy-mm")),CONCATENATE([1]tailored_settings!$B$4&amp;TEXT(ROW(A101)-1,"0000")&amp;"_"&amp;TEXT(F101,"yyyy-mm")))))</f>
        <v>360G-Longleigh-IND-0100_2023-09</v>
      </c>
      <c r="I101" s="6" t="str">
        <f>IF([1]source_data!G103="","",[1]tailored_settings!$B$7)</f>
        <v>Longleigh Foundation</v>
      </c>
      <c r="J101" s="6" t="str">
        <f>IF([1]source_data!G103="","",[1]tailored_settings!$B$6)</f>
        <v>GB-CHC-1169016</v>
      </c>
      <c r="K101" s="6" t="str">
        <f>IF([1]source_data!G103="","",IF([1]source_data!I103="","",VLOOKUP([1]source_data!I103,[1]codelist_mapping!A:C,3,FALSE)))</f>
        <v>GTIR060</v>
      </c>
      <c r="L101" s="6" t="str">
        <f>IF([1]source_data!G103="","",IF([1]source_data!J103="","",VLOOKUP([1]source_data!J103,[1]codelist_mapping!A:C,3,FALSE)))</f>
        <v/>
      </c>
      <c r="M101" s="6" t="str">
        <f>IF([1]source_data!G103="","",IF([1]source_data!K103="","",IF([1]source_data!M103&lt;&gt;"",CONCATENATE(VLOOKUP([1]source_data!K103,[1]codelist_mapping!F:H,3,FALSE)&amp;";"&amp;VLOOKUP([1]source_data!L103,[1]codelist_mapping!F:H,3,FALSE)&amp;";"&amp;VLOOKUP([1]source_data!M103,[1]codelist_mapping!F:H,3,FALSE)),IF([1]source_data!L103&lt;&gt;"",CONCATENATE(VLOOKUP([1]source_data!K103,[1]codelist_mapping!F:H,3,FALSE)&amp;";"&amp;VLOOKUP([1]source_data!L103,[1]codelist_mapping!F:H,3,FALSE)),IF([1]source_data!K103&lt;&gt;"",CONCATENATE(VLOOKUP([1]source_data!K103,[1]codelist_mapping!F:H,3,FALSE)))))))</f>
        <v>GTIP080;GTIP070</v>
      </c>
      <c r="N101" s="9" t="str">
        <f>IF([1]source_data!G103="","",IF([1]source_data!D103="","",VLOOKUP([1]source_data!D103,[1]geo_data!A:I,9,FALSE)))</f>
        <v>West Hill &amp; North Laine</v>
      </c>
      <c r="O101" s="9" t="str">
        <f>IF([1]source_data!G103="","",IF([1]source_data!D103="","",VLOOKUP([1]source_data!D103,[1]geo_data!A:I,8,FALSE)))</f>
        <v>E05015415</v>
      </c>
      <c r="P101" s="9" t="str">
        <f>IF([1]source_data!G103="","",IF(LEFT(O101,3)="E05","WD",IF(LEFT(O101,3)="S13","WD",IF(LEFT(O101,3)="W05","WD",IF(LEFT(O101,3)="W06","UA",IF(LEFT(O101,3)="S12","CA",IF(LEFT(O101,3)="E06","UA",IF(LEFT(O101,3)="E07","NMD",IF(LEFT(O101,3)="E08","MD",IF(LEFT(O101,3)="E09","LONB"))))))))))</f>
        <v>WD</v>
      </c>
      <c r="Q101" s="9" t="str">
        <f>IF([1]source_data!G103="","",IF([1]source_data!D103="","",VLOOKUP([1]source_data!D103,[1]geo_data!A:I,7,FALSE)))</f>
        <v>Brighton and Hove</v>
      </c>
      <c r="R101" s="9" t="str">
        <f>IF([1]source_data!G103="","",IF([1]source_data!D103="","",VLOOKUP([1]source_data!D103,[1]geo_data!A:I,6,FALSE)))</f>
        <v>E06000043</v>
      </c>
      <c r="S101" s="9" t="str">
        <f>IF([1]source_data!G103="","",IF(LEFT(R101,3)="E05","WD",IF(LEFT(R101,3)="S13","WD",IF(LEFT(R101,3)="W05","WD",IF(LEFT(R101,3)="W06","UA",IF(LEFT(R101,3)="S12","CA",IF(LEFT(R101,3)="E06","UA",IF(LEFT(R101,3)="E07","NMD",IF(LEFT(R101,3)="E08","MD",IF(LEFT(R101,3)="E09","LONB"))))))))))</f>
        <v>UA</v>
      </c>
      <c r="T101" s="6" t="str">
        <f>IF([1]source_data!G103="","",IF([1]source_data!N103="","",[1]source_data!N103))</f>
        <v>Crisis Grant</v>
      </c>
      <c r="U101" s="10">
        <f>IF([1]source_data!G103="","",[1]tailored_settings!$B$8)</f>
        <v>45614</v>
      </c>
      <c r="V101" s="6" t="str">
        <f>IF([1]source_data!G103="","",[1]tailored_settings!$B$9)</f>
        <v>http://www.longleigh.org/</v>
      </c>
      <c r="W101" s="8">
        <f>IF([1]source_data!G103="","",IF([1]source_data!O103="","",[1]source_data!O103))</f>
        <v>45177</v>
      </c>
      <c r="X101" s="8">
        <f>IF([1]source_data!G103="","",IF([1]source_data!P103="","",[1]source_data!P103))</f>
        <v>45269</v>
      </c>
      <c r="Y101" s="6" t="str">
        <f>IF([1]source_data!G103="","",IF([1]source_data!Q103="","",[1]source_data!Q103))</f>
        <v/>
      </c>
      <c r="Z101" s="11" t="str">
        <f>IF([1]source_data!G103="","",IF([1]source_data!I103="","",[1]tailored_settings!$B$10))</f>
        <v>Primary grant reason</v>
      </c>
      <c r="AA101" s="11" t="str">
        <f>IF([1]source_data!G103="","",IF([1]source_data!I103="","",[1]source_data!I103))</f>
        <v>4. Customer/family fleeing from a violent or abusive relationship</v>
      </c>
      <c r="AB101" s="11" t="str">
        <f>IF([1]source_data!G103="","",IF([1]source_data!J103="","",[1]tailored_settings!$B$11))</f>
        <v/>
      </c>
      <c r="AC101" s="11" t="str">
        <f>IF([1]source_data!G103="","",IF([1]source_data!J103="","",[1]source_data!J103))</f>
        <v/>
      </c>
      <c r="AD101" s="11" t="str">
        <f>IF([1]source_data!G103="","",IF([1]source_data!K103="","",[1]tailored_settings!$B$12))</f>
        <v>Grant purpose</v>
      </c>
      <c r="AE101" s="11" t="str">
        <f>IF([1]source_data!G103="","",IF([1]source_data!K103="","",[1]source_data!K103))</f>
        <v>Clothing</v>
      </c>
      <c r="AF101" s="11" t="str">
        <f>IF([1]source_data!G103="","",IF([1]source_data!L103="","",[1]tailored_settings!$B$13))</f>
        <v>Grant purpose</v>
      </c>
      <c r="AG101" s="11" t="str">
        <f>IF([1]source_data!G103="","",IF([1]source_data!L103="","",[1]source_data!L103))</f>
        <v>Food Vouchers</v>
      </c>
      <c r="AH101" s="11" t="str">
        <f>IF([1]source_data!G103="","",IF([1]source_data!M103="","",[1]tailored_settings!$B$14))</f>
        <v/>
      </c>
      <c r="AI101" s="11" t="str">
        <f>IF([1]source_data!G103="","",IF([1]source_data!M103="","",[1]source_data!M103))</f>
        <v/>
      </c>
    </row>
    <row r="102" spans="1:35" x14ac:dyDescent="0.2">
      <c r="A102" s="6" t="str">
        <f>IF([1]source_data!G104="","",IF(AND([1]source_data!C104&lt;&gt;"",[1]tailored_settings!$B$15="Publish"),CONCATENATE([1]tailored_settings!$B$2&amp;[1]source_data!C104),IF(AND([1]source_data!C104&lt;&gt;"",[1]tailored_settings!$B$15="Do not publish"),CONCATENATE([1]tailored_settings!$B$2&amp;TEXT(ROW(A102)-1,"0000")&amp;"_"&amp;TEXT(F102,"yyyy-mm")),CONCATENATE([1]tailored_settings!$B$2&amp;TEXT(ROW(A102)-1,"0000")&amp;"_"&amp;TEXT(F102,"yyyy-mm")))))</f>
        <v>360G-Longleigh-0101_2023-09</v>
      </c>
      <c r="B102" s="6" t="str">
        <f>IF([1]source_data!G104="","",IF([1]source_data!E104&lt;&gt;"",[1]source_data!E104,CONCATENATE("Grant to "&amp;G102)))</f>
        <v>Grant to Individual Recipient</v>
      </c>
      <c r="C102" s="6" t="str">
        <f>IF([1]source_data!G104="","",IF([1]source_data!F104="","",[1]source_data!F104))</f>
        <v>Helping to alleviate financial hardship</v>
      </c>
      <c r="D102" s="7">
        <f>IF([1]source_data!G104="","",IF([1]source_data!G104="","",[1]source_data!G104))</f>
        <v>854</v>
      </c>
      <c r="E102" s="6" t="str">
        <f>IF([1]source_data!G104="","",[1]tailored_settings!$B$3)</f>
        <v>GBP</v>
      </c>
      <c r="F102" s="8">
        <f>IF([1]source_data!G104="","",IF([1]source_data!H104="","",[1]source_data!H104))</f>
        <v>45183</v>
      </c>
      <c r="G102" s="6" t="str">
        <f>IF([1]source_data!G104="","",[1]tailored_settings!$B$5)</f>
        <v>Individual Recipient</v>
      </c>
      <c r="H102" s="6" t="str">
        <f>IF([1]source_data!G104="","",IF(AND([1]source_data!A104&lt;&gt;"",[1]tailored_settings!$B$16="Publish"),CONCATENATE([1]tailored_settings!$B$2&amp;[1]source_data!A104),IF(AND([1]source_data!A104&lt;&gt;"",[1]tailored_settings!$B$16="Do not publish"),CONCATENATE([1]tailored_settings!$B$4&amp;TEXT(ROW(A102)-1,"0000")&amp;"_"&amp;TEXT(F102,"yyyy-mm")),CONCATENATE([1]tailored_settings!$B$4&amp;TEXT(ROW(A102)-1,"0000")&amp;"_"&amp;TEXT(F102,"yyyy-mm")))))</f>
        <v>360G-Longleigh-IND-0101_2023-09</v>
      </c>
      <c r="I102" s="6" t="str">
        <f>IF([1]source_data!G104="","",[1]tailored_settings!$B$7)</f>
        <v>Longleigh Foundation</v>
      </c>
      <c r="J102" s="6" t="str">
        <f>IF([1]source_data!G104="","",[1]tailored_settings!$B$6)</f>
        <v>GB-CHC-1169016</v>
      </c>
      <c r="K102" s="6" t="str">
        <f>IF([1]source_data!G104="","",IF([1]source_data!I104="","",VLOOKUP([1]source_data!I104,[1]codelist_mapping!A:C,3,FALSE)))</f>
        <v>GTIR030</v>
      </c>
      <c r="L102" s="6" t="str">
        <f>IF([1]source_data!G104="","",IF([1]source_data!J104="","",VLOOKUP([1]source_data!J104,[1]codelist_mapping!A:C,3,FALSE)))</f>
        <v/>
      </c>
      <c r="M102" s="6" t="str">
        <f>IF([1]source_data!G104="","",IF([1]source_data!K104="","",IF([1]source_data!M104&lt;&gt;"",CONCATENATE(VLOOKUP([1]source_data!K104,[1]codelist_mapping!F:H,3,FALSE)&amp;";"&amp;VLOOKUP([1]source_data!L104,[1]codelist_mapping!F:H,3,FALSE)&amp;";"&amp;VLOOKUP([1]source_data!M104,[1]codelist_mapping!F:H,3,FALSE)),IF([1]source_data!L104&lt;&gt;"",CONCATENATE(VLOOKUP([1]source_data!K104,[1]codelist_mapping!F:H,3,FALSE)&amp;";"&amp;VLOOKUP([1]source_data!L104,[1]codelist_mapping!F:H,3,FALSE)),IF([1]source_data!K104&lt;&gt;"",CONCATENATE(VLOOKUP([1]source_data!K104,[1]codelist_mapping!F:H,3,FALSE)))))))</f>
        <v>GTIP020;GTIP060</v>
      </c>
      <c r="N102" s="9" t="str">
        <f>IF([1]source_data!G104="","",IF([1]source_data!D104="","",VLOOKUP([1]source_data!D104,[1]geo_data!A:I,9,FALSE)))</f>
        <v>Warwick All Saints &amp; Woodloes</v>
      </c>
      <c r="O102" s="9" t="str">
        <f>IF([1]source_data!G104="","",IF([1]source_data!D104="","",VLOOKUP([1]source_data!D104,[1]geo_data!A:I,8,FALSE)))</f>
        <v>E05012627</v>
      </c>
      <c r="P102" s="9" t="str">
        <f>IF([1]source_data!G104="","",IF(LEFT(O102,3)="E05","WD",IF(LEFT(O102,3)="S13","WD",IF(LEFT(O102,3)="W05","WD",IF(LEFT(O102,3)="W06","UA",IF(LEFT(O102,3)="S12","CA",IF(LEFT(O102,3)="E06","UA",IF(LEFT(O102,3)="E07","NMD",IF(LEFT(O102,3)="E08","MD",IF(LEFT(O102,3)="E09","LONB"))))))))))</f>
        <v>WD</v>
      </c>
      <c r="Q102" s="9" t="str">
        <f>IF([1]source_data!G104="","",IF([1]source_data!D104="","",VLOOKUP([1]source_data!D104,[1]geo_data!A:I,7,FALSE)))</f>
        <v>Warwick</v>
      </c>
      <c r="R102" s="9" t="str">
        <f>IF([1]source_data!G104="","",IF([1]source_data!D104="","",VLOOKUP([1]source_data!D104,[1]geo_data!A:I,6,FALSE)))</f>
        <v>E07000222</v>
      </c>
      <c r="S102" s="9" t="str">
        <f>IF([1]source_data!G104="","",IF(LEFT(R102,3)="E05","WD",IF(LEFT(R102,3)="S13","WD",IF(LEFT(R102,3)="W05","WD",IF(LEFT(R102,3)="W06","UA",IF(LEFT(R102,3)="S12","CA",IF(LEFT(R102,3)="E06","UA",IF(LEFT(R102,3)="E07","NMD",IF(LEFT(R102,3)="E08","MD",IF(LEFT(R102,3)="E09","LONB"))))))))))</f>
        <v>NMD</v>
      </c>
      <c r="T102" s="6" t="str">
        <f>IF([1]source_data!G104="","",IF([1]source_data!N104="","",[1]source_data!N104))</f>
        <v>Hardship Grant</v>
      </c>
      <c r="U102" s="10">
        <f>IF([1]source_data!G104="","",[1]tailored_settings!$B$8)</f>
        <v>45614</v>
      </c>
      <c r="V102" s="6" t="str">
        <f>IF([1]source_data!G104="","",[1]tailored_settings!$B$9)</f>
        <v>http://www.longleigh.org/</v>
      </c>
      <c r="W102" s="8">
        <f>IF([1]source_data!G104="","",IF([1]source_data!O104="","",[1]source_data!O104))</f>
        <v>45183</v>
      </c>
      <c r="X102" s="8">
        <f>IF([1]source_data!G104="","",IF([1]source_data!P104="","",[1]source_data!P104))</f>
        <v>45268</v>
      </c>
      <c r="Y102" s="6" t="str">
        <f>IF([1]source_data!G104="","",IF([1]source_data!Q104="","",[1]source_data!Q104))</f>
        <v/>
      </c>
      <c r="Z102" s="11" t="str">
        <f>IF([1]source_data!G104="","",IF([1]source_data!I104="","",[1]tailored_settings!$B$10))</f>
        <v>Primary grant reason</v>
      </c>
      <c r="AA102" s="11" t="str">
        <f>IF([1]source_data!G104="","",IF([1]source_data!I104="","",[1]source_data!I104))</f>
        <v>1. Customer (or family member residing with them) with a diagnosed condition or disability (physical and/or sensory and/or behavioural)</v>
      </c>
      <c r="AB102" s="11" t="str">
        <f>IF([1]source_data!G104="","",IF([1]source_data!J104="","",[1]tailored_settings!$B$11))</f>
        <v/>
      </c>
      <c r="AC102" s="11" t="str">
        <f>IF([1]source_data!G104="","",IF([1]source_data!J104="","",[1]source_data!J104))</f>
        <v/>
      </c>
      <c r="AD102" s="11" t="str">
        <f>IF([1]source_data!G104="","",IF([1]source_data!K104="","",[1]tailored_settings!$B$12))</f>
        <v>Grant purpose</v>
      </c>
      <c r="AE102" s="11" t="str">
        <f>IF([1]source_data!G104="","",IF([1]source_data!K104="","",[1]source_data!K104))</f>
        <v>Appliances</v>
      </c>
      <c r="AF102" s="11" t="str">
        <f>IF([1]source_data!G104="","",IF([1]source_data!L104="","",[1]tailored_settings!$B$13))</f>
        <v>Grant purpose</v>
      </c>
      <c r="AG102" s="11" t="str">
        <f>IF([1]source_data!G104="","",IF([1]source_data!L104="","",[1]source_data!L104))</f>
        <v>Voucher for small household items</v>
      </c>
      <c r="AH102" s="11" t="str">
        <f>IF([1]source_data!G104="","",IF([1]source_data!M104="","",[1]tailored_settings!$B$14))</f>
        <v/>
      </c>
      <c r="AI102" s="11" t="str">
        <f>IF([1]source_data!G104="","",IF([1]source_data!M104="","",[1]source_data!M104))</f>
        <v/>
      </c>
    </row>
    <row r="103" spans="1:35" x14ac:dyDescent="0.2">
      <c r="A103" s="6" t="str">
        <f>IF([1]source_data!G105="","",IF(AND([1]source_data!C105&lt;&gt;"",[1]tailored_settings!$B$15="Publish"),CONCATENATE([1]tailored_settings!$B$2&amp;[1]source_data!C105),IF(AND([1]source_data!C105&lt;&gt;"",[1]tailored_settings!$B$15="Do not publish"),CONCATENATE([1]tailored_settings!$B$2&amp;TEXT(ROW(A103)-1,"0000")&amp;"_"&amp;TEXT(F103,"yyyy-mm")),CONCATENATE([1]tailored_settings!$B$2&amp;TEXT(ROW(A103)-1,"0000")&amp;"_"&amp;TEXT(F103,"yyyy-mm")))))</f>
        <v>360G-Longleigh-0102_2023-10</v>
      </c>
      <c r="B103" s="6" t="str">
        <f>IF([1]source_data!G105="","",IF([1]source_data!E105&lt;&gt;"",[1]source_data!E105,CONCATENATE("Grant to "&amp;G103)))</f>
        <v>Grant to Individual Recipient</v>
      </c>
      <c r="C103" s="6" t="str">
        <f>IF([1]source_data!G105="","",IF([1]source_data!F105="","",[1]source_data!F105))</f>
        <v>Helping to alleviate financial hardship</v>
      </c>
      <c r="D103" s="7">
        <f>IF([1]source_data!G105="","",IF([1]source_data!G105="","",[1]source_data!G105))</f>
        <v>940.99</v>
      </c>
      <c r="E103" s="6" t="str">
        <f>IF([1]source_data!G105="","",[1]tailored_settings!$B$3)</f>
        <v>GBP</v>
      </c>
      <c r="F103" s="8">
        <f>IF([1]source_data!G105="","",IF([1]source_data!H105="","",[1]source_data!H105))</f>
        <v>45204</v>
      </c>
      <c r="G103" s="6" t="str">
        <f>IF([1]source_data!G105="","",[1]tailored_settings!$B$5)</f>
        <v>Individual Recipient</v>
      </c>
      <c r="H103" s="6" t="str">
        <f>IF([1]source_data!G105="","",IF(AND([1]source_data!A105&lt;&gt;"",[1]tailored_settings!$B$16="Publish"),CONCATENATE([1]tailored_settings!$B$2&amp;[1]source_data!A105),IF(AND([1]source_data!A105&lt;&gt;"",[1]tailored_settings!$B$16="Do not publish"),CONCATENATE([1]tailored_settings!$B$4&amp;TEXT(ROW(A103)-1,"0000")&amp;"_"&amp;TEXT(F103,"yyyy-mm")),CONCATENATE([1]tailored_settings!$B$4&amp;TEXT(ROW(A103)-1,"0000")&amp;"_"&amp;TEXT(F103,"yyyy-mm")))))</f>
        <v>360G-Longleigh-IND-0102_2023-10</v>
      </c>
      <c r="I103" s="6" t="str">
        <f>IF([1]source_data!G105="","",[1]tailored_settings!$B$7)</f>
        <v>Longleigh Foundation</v>
      </c>
      <c r="J103" s="6" t="str">
        <f>IF([1]source_data!G105="","",[1]tailored_settings!$B$6)</f>
        <v>GB-CHC-1169016</v>
      </c>
      <c r="K103" s="6" t="str">
        <f>IF([1]source_data!G105="","",IF([1]source_data!I105="","",VLOOKUP([1]source_data!I105,[1]codelist_mapping!A:C,3,FALSE)))</f>
        <v>GTIR010</v>
      </c>
      <c r="L103" s="6" t="str">
        <f>IF([1]source_data!G105="","",IF([1]source_data!J105="","",VLOOKUP([1]source_data!J105,[1]codelist_mapping!A:C,3,FALSE)))</f>
        <v/>
      </c>
      <c r="M103" s="6" t="str">
        <f>IF([1]source_data!G105="","",IF([1]source_data!K105="","",IF([1]source_data!M105&lt;&gt;"",CONCATENATE(VLOOKUP([1]source_data!K105,[1]codelist_mapping!F:H,3,FALSE)&amp;";"&amp;VLOOKUP([1]source_data!L105,[1]codelist_mapping!F:H,3,FALSE)&amp;";"&amp;VLOOKUP([1]source_data!M105,[1]codelist_mapping!F:H,3,FALSE)),IF([1]source_data!L105&lt;&gt;"",CONCATENATE(VLOOKUP([1]source_data!K105,[1]codelist_mapping!F:H,3,FALSE)&amp;";"&amp;VLOOKUP([1]source_data!L105,[1]codelist_mapping!F:H,3,FALSE)),IF([1]source_data!K105&lt;&gt;"",CONCATENATE(VLOOKUP([1]source_data!K105,[1]codelist_mapping!F:H,3,FALSE)))))))</f>
        <v>GTIP020;GTIP070</v>
      </c>
      <c r="N103" s="9" t="str">
        <f>IF([1]source_data!G105="","",IF([1]source_data!D105="","",VLOOKUP([1]source_data!D105,[1]geo_data!A:I,9,FALSE)))</f>
        <v>Southcote</v>
      </c>
      <c r="O103" s="9" t="str">
        <f>IF([1]source_data!G105="","",IF([1]source_data!D105="","",VLOOKUP([1]source_data!D105,[1]geo_data!A:I,8,FALSE)))</f>
        <v>E05013876</v>
      </c>
      <c r="P103" s="9" t="str">
        <f>IF([1]source_data!G105="","",IF(LEFT(O103,3)="E05","WD",IF(LEFT(O103,3)="S13","WD",IF(LEFT(O103,3)="W05","WD",IF(LEFT(O103,3)="W06","UA",IF(LEFT(O103,3)="S12","CA",IF(LEFT(O103,3)="E06","UA",IF(LEFT(O103,3)="E07","NMD",IF(LEFT(O103,3)="E08","MD",IF(LEFT(O103,3)="E09","LONB"))))))))))</f>
        <v>WD</v>
      </c>
      <c r="Q103" s="9" t="str">
        <f>IF([1]source_data!G105="","",IF([1]source_data!D105="","",VLOOKUP([1]source_data!D105,[1]geo_data!A:I,7,FALSE)))</f>
        <v>Reading</v>
      </c>
      <c r="R103" s="9" t="str">
        <f>IF([1]source_data!G105="","",IF([1]source_data!D105="","",VLOOKUP([1]source_data!D105,[1]geo_data!A:I,6,FALSE)))</f>
        <v>E06000038</v>
      </c>
      <c r="S103" s="9" t="str">
        <f>IF([1]source_data!G105="","",IF(LEFT(R103,3)="E05","WD",IF(LEFT(R103,3)="S13","WD",IF(LEFT(R103,3)="W05","WD",IF(LEFT(R103,3)="W06","UA",IF(LEFT(R103,3)="S12","CA",IF(LEFT(R103,3)="E06","UA",IF(LEFT(R103,3)="E07","NMD",IF(LEFT(R103,3)="E08","MD",IF(LEFT(R103,3)="E09","LONB"))))))))))</f>
        <v>UA</v>
      </c>
      <c r="T103" s="6" t="str">
        <f>IF([1]source_data!G105="","",IF([1]source_data!N105="","",[1]source_data!N105))</f>
        <v>Hardship Grant</v>
      </c>
      <c r="U103" s="10">
        <f>IF([1]source_data!G105="","",[1]tailored_settings!$B$8)</f>
        <v>45614</v>
      </c>
      <c r="V103" s="6" t="str">
        <f>IF([1]source_data!G105="","",[1]tailored_settings!$B$9)</f>
        <v>http://www.longleigh.org/</v>
      </c>
      <c r="W103" s="8">
        <f>IF([1]source_data!G105="","",IF([1]source_data!O105="","",[1]source_data!O105))</f>
        <v>45204</v>
      </c>
      <c r="X103" s="8">
        <f>IF([1]source_data!G105="","",IF([1]source_data!P105="","",[1]source_data!P105))</f>
        <v>45268</v>
      </c>
      <c r="Y103" s="6" t="str">
        <f>IF([1]source_data!G105="","",IF([1]source_data!Q105="","",[1]source_data!Q105))</f>
        <v/>
      </c>
      <c r="Z103" s="11" t="str">
        <f>IF([1]source_data!G105="","",IF([1]source_data!I105="","",[1]tailored_settings!$B$10))</f>
        <v>Primary grant reason</v>
      </c>
      <c r="AA103" s="11" t="str">
        <f>IF([1]source_data!G105="","",IF([1]source_data!I105="","",[1]source_data!I105))</f>
        <v>7. Customer where there is a child/ren in receipt of means-tested free school meals</v>
      </c>
      <c r="AB103" s="11" t="str">
        <f>IF([1]source_data!G105="","",IF([1]source_data!J105="","",[1]tailored_settings!$B$11))</f>
        <v/>
      </c>
      <c r="AC103" s="11" t="str">
        <f>IF([1]source_data!G105="","",IF([1]source_data!J105="","",[1]source_data!J105))</f>
        <v/>
      </c>
      <c r="AD103" s="11" t="str">
        <f>IF([1]source_data!G105="","",IF([1]source_data!K105="","",[1]tailored_settings!$B$12))</f>
        <v>Grant purpose</v>
      </c>
      <c r="AE103" s="11" t="str">
        <f>IF([1]source_data!G105="","",IF([1]source_data!K105="","",[1]source_data!K105))</f>
        <v>Appliances</v>
      </c>
      <c r="AF103" s="11" t="str">
        <f>IF([1]source_data!G105="","",IF([1]source_data!L105="","",[1]tailored_settings!$B$13))</f>
        <v>Grant purpose</v>
      </c>
      <c r="AG103" s="11" t="str">
        <f>IF([1]source_data!G105="","",IF([1]source_data!L105="","",[1]source_data!L105))</f>
        <v>Food Vouchers</v>
      </c>
      <c r="AH103" s="11" t="str">
        <f>IF([1]source_data!G105="","",IF([1]source_data!M105="","",[1]tailored_settings!$B$14))</f>
        <v/>
      </c>
      <c r="AI103" s="11" t="str">
        <f>IF([1]source_data!G105="","",IF([1]source_data!M105="","",[1]source_data!M105))</f>
        <v/>
      </c>
    </row>
    <row r="104" spans="1:35" x14ac:dyDescent="0.2">
      <c r="A104" s="6" t="str">
        <f>IF([1]source_data!G106="","",IF(AND([1]source_data!C106&lt;&gt;"",[1]tailored_settings!$B$15="Publish"),CONCATENATE([1]tailored_settings!$B$2&amp;[1]source_data!C106),IF(AND([1]source_data!C106&lt;&gt;"",[1]tailored_settings!$B$15="Do not publish"),CONCATENATE([1]tailored_settings!$B$2&amp;TEXT(ROW(A104)-1,"0000")&amp;"_"&amp;TEXT(F104,"yyyy-mm")),CONCATENATE([1]tailored_settings!$B$2&amp;TEXT(ROW(A104)-1,"0000")&amp;"_"&amp;TEXT(F104,"yyyy-mm")))))</f>
        <v>360G-Longleigh-0103_2023-09</v>
      </c>
      <c r="B104" s="6" t="str">
        <f>IF([1]source_data!G106="","",IF([1]source_data!E106&lt;&gt;"",[1]source_data!E106,CONCATENATE("Grant to "&amp;G104)))</f>
        <v>Grant to Individual Recipient</v>
      </c>
      <c r="C104" s="6" t="str">
        <f>IF([1]source_data!G106="","",IF([1]source_data!F106="","",[1]source_data!F106))</f>
        <v>Helping to alleviate financial hardship</v>
      </c>
      <c r="D104" s="7">
        <f>IF([1]source_data!G106="","",IF([1]source_data!G106="","",[1]source_data!G106))</f>
        <v>533.98</v>
      </c>
      <c r="E104" s="6" t="str">
        <f>IF([1]source_data!G106="","",[1]tailored_settings!$B$3)</f>
        <v>GBP</v>
      </c>
      <c r="F104" s="8">
        <f>IF([1]source_data!G106="","",IF([1]source_data!H106="","",[1]source_data!H106))</f>
        <v>45183</v>
      </c>
      <c r="G104" s="6" t="str">
        <f>IF([1]source_data!G106="","",[1]tailored_settings!$B$5)</f>
        <v>Individual Recipient</v>
      </c>
      <c r="H104" s="6" t="str">
        <f>IF([1]source_data!G106="","",IF(AND([1]source_data!A106&lt;&gt;"",[1]tailored_settings!$B$16="Publish"),CONCATENATE([1]tailored_settings!$B$2&amp;[1]source_data!A106),IF(AND([1]source_data!A106&lt;&gt;"",[1]tailored_settings!$B$16="Do not publish"),CONCATENATE([1]tailored_settings!$B$4&amp;TEXT(ROW(A104)-1,"0000")&amp;"_"&amp;TEXT(F104,"yyyy-mm")),CONCATENATE([1]tailored_settings!$B$4&amp;TEXT(ROW(A104)-1,"0000")&amp;"_"&amp;TEXT(F104,"yyyy-mm")))))</f>
        <v>360G-Longleigh-IND-0103_2023-09</v>
      </c>
      <c r="I104" s="6" t="str">
        <f>IF([1]source_data!G106="","",[1]tailored_settings!$B$7)</f>
        <v>Longleigh Foundation</v>
      </c>
      <c r="J104" s="6" t="str">
        <f>IF([1]source_data!G106="","",[1]tailored_settings!$B$6)</f>
        <v>GB-CHC-1169016</v>
      </c>
      <c r="K104" s="6" t="str">
        <f>IF([1]source_data!G106="","",IF([1]source_data!I106="","",VLOOKUP([1]source_data!I106,[1]codelist_mapping!A:C,3,FALSE)))</f>
        <v>GTIR030</v>
      </c>
      <c r="L104" s="6" t="str">
        <f>IF([1]source_data!G106="","",IF([1]source_data!J106="","",VLOOKUP([1]source_data!J106,[1]codelist_mapping!A:C,3,FALSE)))</f>
        <v/>
      </c>
      <c r="M104" s="6" t="str">
        <f>IF([1]source_data!G106="","",IF([1]source_data!K106="","",IF([1]source_data!M106&lt;&gt;"",CONCATENATE(VLOOKUP([1]source_data!K106,[1]codelist_mapping!F:H,3,FALSE)&amp;";"&amp;VLOOKUP([1]source_data!L106,[1]codelist_mapping!F:H,3,FALSE)&amp;";"&amp;VLOOKUP([1]source_data!M106,[1]codelist_mapping!F:H,3,FALSE)),IF([1]source_data!L106&lt;&gt;"",CONCATENATE(VLOOKUP([1]source_data!K106,[1]codelist_mapping!F:H,3,FALSE)&amp;";"&amp;VLOOKUP([1]source_data!L106,[1]codelist_mapping!F:H,3,FALSE)),IF([1]source_data!K106&lt;&gt;"",CONCATENATE(VLOOKUP([1]source_data!K106,[1]codelist_mapping!F:H,3,FALSE)))))))</f>
        <v>GTIP020;GTIP070</v>
      </c>
      <c r="N104" s="9" t="str">
        <f>IF([1]source_data!G106="","",IF([1]source_data!D106="","",VLOOKUP([1]source_data!D106,[1]geo_data!A:I,9,FALSE)))</f>
        <v>Eastleigh North</v>
      </c>
      <c r="O104" s="9" t="str">
        <f>IF([1]source_data!G106="","",IF([1]source_data!D106="","",VLOOKUP([1]source_data!D106,[1]geo_data!A:I,8,FALSE)))</f>
        <v>E05011192</v>
      </c>
      <c r="P104" s="9" t="str">
        <f>IF([1]source_data!G106="","",IF(LEFT(O104,3)="E05","WD",IF(LEFT(O104,3)="S13","WD",IF(LEFT(O104,3)="W05","WD",IF(LEFT(O104,3)="W06","UA",IF(LEFT(O104,3)="S12","CA",IF(LEFT(O104,3)="E06","UA",IF(LEFT(O104,3)="E07","NMD",IF(LEFT(O104,3)="E08","MD",IF(LEFT(O104,3)="E09","LONB"))))))))))</f>
        <v>WD</v>
      </c>
      <c r="Q104" s="9" t="str">
        <f>IF([1]source_data!G106="","",IF([1]source_data!D106="","",VLOOKUP([1]source_data!D106,[1]geo_data!A:I,7,FALSE)))</f>
        <v>Eastleigh</v>
      </c>
      <c r="R104" s="9" t="str">
        <f>IF([1]source_data!G106="","",IF([1]source_data!D106="","",VLOOKUP([1]source_data!D106,[1]geo_data!A:I,6,FALSE)))</f>
        <v>E07000086</v>
      </c>
      <c r="S104" s="9" t="str">
        <f>IF([1]source_data!G106="","",IF(LEFT(R104,3)="E05","WD",IF(LEFT(R104,3)="S13","WD",IF(LEFT(R104,3)="W05","WD",IF(LEFT(R104,3)="W06","UA",IF(LEFT(R104,3)="S12","CA",IF(LEFT(R104,3)="E06","UA",IF(LEFT(R104,3)="E07","NMD",IF(LEFT(R104,3)="E08","MD",IF(LEFT(R104,3)="E09","LONB"))))))))))</f>
        <v>NMD</v>
      </c>
      <c r="T104" s="6" t="str">
        <f>IF([1]source_data!G106="","",IF([1]source_data!N106="","",[1]source_data!N106))</f>
        <v>Hardship Grant</v>
      </c>
      <c r="U104" s="10">
        <f>IF([1]source_data!G106="","",[1]tailored_settings!$B$8)</f>
        <v>45614</v>
      </c>
      <c r="V104" s="6" t="str">
        <f>IF([1]source_data!G106="","",[1]tailored_settings!$B$9)</f>
        <v>http://www.longleigh.org/</v>
      </c>
      <c r="W104" s="8">
        <f>IF([1]source_data!G106="","",IF([1]source_data!O106="","",[1]source_data!O106))</f>
        <v>45183</v>
      </c>
      <c r="X104" s="8">
        <f>IF([1]source_data!G106="","",IF([1]source_data!P106="","",[1]source_data!P106))</f>
        <v>45271</v>
      </c>
      <c r="Y104" s="6" t="str">
        <f>IF([1]source_data!G106="","",IF([1]source_data!Q106="","",[1]source_data!Q106))</f>
        <v/>
      </c>
      <c r="Z104" s="11" t="str">
        <f>IF([1]source_data!G106="","",IF([1]source_data!I106="","",[1]tailored_settings!$B$10))</f>
        <v>Primary grant reason</v>
      </c>
      <c r="AA104" s="11" t="str">
        <f>IF([1]source_data!G106="","",IF([1]source_data!I106="","",[1]source_data!I106))</f>
        <v>1. Customer (or family member residing with them) with a diagnosed condition or disability (physical and/or sensory and/or behavioural)</v>
      </c>
      <c r="AB104" s="11" t="str">
        <f>IF([1]source_data!G106="","",IF([1]source_data!J106="","",[1]tailored_settings!$B$11))</f>
        <v/>
      </c>
      <c r="AC104" s="11" t="str">
        <f>IF([1]source_data!G106="","",IF([1]source_data!J106="","",[1]source_data!J106))</f>
        <v/>
      </c>
      <c r="AD104" s="11" t="str">
        <f>IF([1]source_data!G106="","",IF([1]source_data!K106="","",[1]tailored_settings!$B$12))</f>
        <v>Grant purpose</v>
      </c>
      <c r="AE104" s="11" t="str">
        <f>IF([1]source_data!G106="","",IF([1]source_data!K106="","",[1]source_data!K106))</f>
        <v>Appliances</v>
      </c>
      <c r="AF104" s="11" t="str">
        <f>IF([1]source_data!G106="","",IF([1]source_data!L106="","",[1]tailored_settings!$B$13))</f>
        <v>Grant purpose</v>
      </c>
      <c r="AG104" s="11" t="str">
        <f>IF([1]source_data!G106="","",IF([1]source_data!L106="","",[1]source_data!L106))</f>
        <v>Food Vouchers</v>
      </c>
      <c r="AH104" s="11" t="str">
        <f>IF([1]source_data!G106="","",IF([1]source_data!M106="","",[1]tailored_settings!$B$14))</f>
        <v/>
      </c>
      <c r="AI104" s="11" t="str">
        <f>IF([1]source_data!G106="","",IF([1]source_data!M106="","",[1]source_data!M106))</f>
        <v/>
      </c>
    </row>
    <row r="105" spans="1:35" x14ac:dyDescent="0.2">
      <c r="A105" s="6" t="str">
        <f>IF([1]source_data!G107="","",IF(AND([1]source_data!C107&lt;&gt;"",[1]tailored_settings!$B$15="Publish"),CONCATENATE([1]tailored_settings!$B$2&amp;[1]source_data!C107),IF(AND([1]source_data!C107&lt;&gt;"",[1]tailored_settings!$B$15="Do not publish"),CONCATENATE([1]tailored_settings!$B$2&amp;TEXT(ROW(A105)-1,"0000")&amp;"_"&amp;TEXT(F105,"yyyy-mm")),CONCATENATE([1]tailored_settings!$B$2&amp;TEXT(ROW(A105)-1,"0000")&amp;"_"&amp;TEXT(F105,"yyyy-mm")))))</f>
        <v>360G-Longleigh-0104_2023-09</v>
      </c>
      <c r="B105" s="6" t="str">
        <f>IF([1]source_data!G107="","",IF([1]source_data!E107&lt;&gt;"",[1]source_data!E107,CONCATENATE("Grant to "&amp;G105)))</f>
        <v>Grant to Individual Recipient</v>
      </c>
      <c r="C105" s="6" t="str">
        <f>IF([1]source_data!G107="","",IF([1]source_data!F107="","",[1]source_data!F107))</f>
        <v>Helping to alleviate financial hardship</v>
      </c>
      <c r="D105" s="7">
        <f>IF([1]source_data!G107="","",IF([1]source_data!G107="","",[1]source_data!G107))</f>
        <v>991.97</v>
      </c>
      <c r="E105" s="6" t="str">
        <f>IF([1]source_data!G107="","",[1]tailored_settings!$B$3)</f>
        <v>GBP</v>
      </c>
      <c r="F105" s="8">
        <f>IF([1]source_data!G107="","",IF([1]source_data!H107="","",[1]source_data!H107))</f>
        <v>45184</v>
      </c>
      <c r="G105" s="6" t="str">
        <f>IF([1]source_data!G107="","",[1]tailored_settings!$B$5)</f>
        <v>Individual Recipient</v>
      </c>
      <c r="H105" s="6" t="str">
        <f>IF([1]source_data!G107="","",IF(AND([1]source_data!A107&lt;&gt;"",[1]tailored_settings!$B$16="Publish"),CONCATENATE([1]tailored_settings!$B$2&amp;[1]source_data!A107),IF(AND([1]source_data!A107&lt;&gt;"",[1]tailored_settings!$B$16="Do not publish"),CONCATENATE([1]tailored_settings!$B$4&amp;TEXT(ROW(A105)-1,"0000")&amp;"_"&amp;TEXT(F105,"yyyy-mm")),CONCATENATE([1]tailored_settings!$B$4&amp;TEXT(ROW(A105)-1,"0000")&amp;"_"&amp;TEXT(F105,"yyyy-mm")))))</f>
        <v>360G-Longleigh-IND-0104_2023-09</v>
      </c>
      <c r="I105" s="6" t="str">
        <f>IF([1]source_data!G107="","",[1]tailored_settings!$B$7)</f>
        <v>Longleigh Foundation</v>
      </c>
      <c r="J105" s="6" t="str">
        <f>IF([1]source_data!G107="","",[1]tailored_settings!$B$6)</f>
        <v>GB-CHC-1169016</v>
      </c>
      <c r="K105" s="6" t="str">
        <f>IF([1]source_data!G107="","",IF([1]source_data!I107="","",VLOOKUP([1]source_data!I107,[1]codelist_mapping!A:C,3,FALSE)))</f>
        <v>GTIR090</v>
      </c>
      <c r="L105" s="6" t="str">
        <f>IF([1]source_data!G107="","",IF([1]source_data!J107="","",VLOOKUP([1]source_data!J107,[1]codelist_mapping!A:C,3,FALSE)))</f>
        <v/>
      </c>
      <c r="M105" s="6" t="str">
        <f>IF([1]source_data!G107="","",IF([1]source_data!K107="","",IF([1]source_data!M107&lt;&gt;"",CONCATENATE(VLOOKUP([1]source_data!K107,[1]codelist_mapping!F:H,3,FALSE)&amp;";"&amp;VLOOKUP([1]source_data!L107,[1]codelist_mapping!F:H,3,FALSE)&amp;";"&amp;VLOOKUP([1]source_data!M107,[1]codelist_mapping!F:H,3,FALSE)),IF([1]source_data!L107&lt;&gt;"",CONCATENATE(VLOOKUP([1]source_data!K107,[1]codelist_mapping!F:H,3,FALSE)&amp;";"&amp;VLOOKUP([1]source_data!L107,[1]codelist_mapping!F:H,3,FALSE)),IF([1]source_data!K107&lt;&gt;"",CONCATENATE(VLOOKUP([1]source_data!K107,[1]codelist_mapping!F:H,3,FALSE)))))))</f>
        <v>GTIP020</v>
      </c>
      <c r="N105" s="9" t="str">
        <f>IF([1]source_data!G107="","",IF([1]source_data!D107="","",VLOOKUP([1]source_data!D107,[1]geo_data!A:I,9,FALSE)))</f>
        <v>Freemantle</v>
      </c>
      <c r="O105" s="9" t="str">
        <f>IF([1]source_data!G107="","",IF([1]source_data!D107="","",VLOOKUP([1]source_data!D107,[1]geo_data!A:I,8,FALSE)))</f>
        <v>E05015496</v>
      </c>
      <c r="P105" s="9" t="str">
        <f>IF([1]source_data!G107="","",IF(LEFT(O105,3)="E05","WD",IF(LEFT(O105,3)="S13","WD",IF(LEFT(O105,3)="W05","WD",IF(LEFT(O105,3)="W06","UA",IF(LEFT(O105,3)="S12","CA",IF(LEFT(O105,3)="E06","UA",IF(LEFT(O105,3)="E07","NMD",IF(LEFT(O105,3)="E08","MD",IF(LEFT(O105,3)="E09","LONB"))))))))))</f>
        <v>WD</v>
      </c>
      <c r="Q105" s="9" t="str">
        <f>IF([1]source_data!G107="","",IF([1]source_data!D107="","",VLOOKUP([1]source_data!D107,[1]geo_data!A:I,7,FALSE)))</f>
        <v>Southampton</v>
      </c>
      <c r="R105" s="9" t="str">
        <f>IF([1]source_data!G107="","",IF([1]source_data!D107="","",VLOOKUP([1]source_data!D107,[1]geo_data!A:I,6,FALSE)))</f>
        <v>E06000045</v>
      </c>
      <c r="S105" s="9" t="str">
        <f>IF([1]source_data!G107="","",IF(LEFT(R105,3)="E05","WD",IF(LEFT(R105,3)="S13","WD",IF(LEFT(R105,3)="W05","WD",IF(LEFT(R105,3)="W06","UA",IF(LEFT(R105,3)="S12","CA",IF(LEFT(R105,3)="E06","UA",IF(LEFT(R105,3)="E07","NMD",IF(LEFT(R105,3)="E08","MD",IF(LEFT(R105,3)="E09","LONB"))))))))))</f>
        <v>UA</v>
      </c>
      <c r="T105" s="6" t="str">
        <f>IF([1]source_data!G107="","",IF([1]source_data!N107="","",[1]source_data!N107))</f>
        <v>Hardship Grant</v>
      </c>
      <c r="U105" s="10">
        <f>IF([1]source_data!G107="","",[1]tailored_settings!$B$8)</f>
        <v>45614</v>
      </c>
      <c r="V105" s="6" t="str">
        <f>IF([1]source_data!G107="","",[1]tailored_settings!$B$9)</f>
        <v>http://www.longleigh.org/</v>
      </c>
      <c r="W105" s="8">
        <f>IF([1]source_data!G107="","",IF([1]source_data!O107="","",[1]source_data!O107))</f>
        <v>45184</v>
      </c>
      <c r="X105" s="8">
        <f>IF([1]source_data!G107="","",IF([1]source_data!P107="","",[1]source_data!P107))</f>
        <v>45268</v>
      </c>
      <c r="Y105" s="6" t="str">
        <f>IF([1]source_data!G107="","",IF([1]source_data!Q107="","",[1]source_data!Q107))</f>
        <v/>
      </c>
      <c r="Z105" s="11" t="str">
        <f>IF([1]source_data!G107="","",IF([1]source_data!I107="","",[1]tailored_settings!$B$10))</f>
        <v>Primary grant reason</v>
      </c>
      <c r="AA105" s="11" t="str">
        <f>IF([1]source_data!G107="","",IF([1]source_data!I107="","",[1]source_data!I107))</f>
        <v>9. Customer/family is in the UK as part of an official Government scheme supporting the resettlement of Refugees and Asylum Seekers (e.g. Ukraine or ACRS)</v>
      </c>
      <c r="AB105" s="11" t="str">
        <f>IF([1]source_data!G107="","",IF([1]source_data!J107="","",[1]tailored_settings!$B$11))</f>
        <v/>
      </c>
      <c r="AC105" s="11" t="str">
        <f>IF([1]source_data!G107="","",IF([1]source_data!J107="","",[1]source_data!J107))</f>
        <v/>
      </c>
      <c r="AD105" s="11" t="str">
        <f>IF([1]source_data!G107="","",IF([1]source_data!K107="","",[1]tailored_settings!$B$12))</f>
        <v>Grant purpose</v>
      </c>
      <c r="AE105" s="11" t="str">
        <f>IF([1]source_data!G107="","",IF([1]source_data!K107="","",[1]source_data!K107))</f>
        <v>Appliances</v>
      </c>
      <c r="AF105" s="11" t="str">
        <f>IF([1]source_data!G107="","",IF([1]source_data!L107="","",[1]tailored_settings!$B$13))</f>
        <v/>
      </c>
      <c r="AG105" s="11" t="str">
        <f>IF([1]source_data!G107="","",IF([1]source_data!L107="","",[1]source_data!L107))</f>
        <v/>
      </c>
      <c r="AH105" s="11" t="str">
        <f>IF([1]source_data!G107="","",IF([1]source_data!M107="","",[1]tailored_settings!$B$14))</f>
        <v/>
      </c>
      <c r="AI105" s="11" t="str">
        <f>IF([1]source_data!G107="","",IF([1]source_data!M107="","",[1]source_data!M107))</f>
        <v/>
      </c>
    </row>
    <row r="106" spans="1:35" x14ac:dyDescent="0.2">
      <c r="A106" s="6" t="str">
        <f>IF([1]source_data!G108="","",IF(AND([1]source_data!C108&lt;&gt;"",[1]tailored_settings!$B$15="Publish"),CONCATENATE([1]tailored_settings!$B$2&amp;[1]source_data!C108),IF(AND([1]source_data!C108&lt;&gt;"",[1]tailored_settings!$B$15="Do not publish"),CONCATENATE([1]tailored_settings!$B$2&amp;TEXT(ROW(A106)-1,"0000")&amp;"_"&amp;TEXT(F106,"yyyy-mm")),CONCATENATE([1]tailored_settings!$B$2&amp;TEXT(ROW(A106)-1,"0000")&amp;"_"&amp;TEXT(F106,"yyyy-mm")))))</f>
        <v>360G-Longleigh-0105_2023-09</v>
      </c>
      <c r="B106" s="6" t="str">
        <f>IF([1]source_data!G108="","",IF([1]source_data!E108&lt;&gt;"",[1]source_data!E108,CONCATENATE("Grant to "&amp;G106)))</f>
        <v>Grant to Individual Recipient</v>
      </c>
      <c r="C106" s="6" t="str">
        <f>IF([1]source_data!G108="","",IF([1]source_data!F108="","",[1]source_data!F108))</f>
        <v>Helping to alleviate financial hardship</v>
      </c>
      <c r="D106" s="7">
        <f>IF([1]source_data!G108="","",IF([1]source_data!G108="","",[1]source_data!G108))</f>
        <v>415.99</v>
      </c>
      <c r="E106" s="6" t="str">
        <f>IF([1]source_data!G108="","",[1]tailored_settings!$B$3)</f>
        <v>GBP</v>
      </c>
      <c r="F106" s="8">
        <f>IF([1]source_data!G108="","",IF([1]source_data!H108="","",[1]source_data!H108))</f>
        <v>45183</v>
      </c>
      <c r="G106" s="6" t="str">
        <f>IF([1]source_data!G108="","",[1]tailored_settings!$B$5)</f>
        <v>Individual Recipient</v>
      </c>
      <c r="H106" s="6" t="str">
        <f>IF([1]source_data!G108="","",IF(AND([1]source_data!A108&lt;&gt;"",[1]tailored_settings!$B$16="Publish"),CONCATENATE([1]tailored_settings!$B$2&amp;[1]source_data!A108),IF(AND([1]source_data!A108&lt;&gt;"",[1]tailored_settings!$B$16="Do not publish"),CONCATENATE([1]tailored_settings!$B$4&amp;TEXT(ROW(A106)-1,"0000")&amp;"_"&amp;TEXT(F106,"yyyy-mm")),CONCATENATE([1]tailored_settings!$B$4&amp;TEXT(ROW(A106)-1,"0000")&amp;"_"&amp;TEXT(F106,"yyyy-mm")))))</f>
        <v>360G-Longleigh-IND-0105_2023-09</v>
      </c>
      <c r="I106" s="6" t="str">
        <f>IF([1]source_data!G108="","",[1]tailored_settings!$B$7)</f>
        <v>Longleigh Foundation</v>
      </c>
      <c r="J106" s="6" t="str">
        <f>IF([1]source_data!G108="","",[1]tailored_settings!$B$6)</f>
        <v>GB-CHC-1169016</v>
      </c>
      <c r="K106" s="6" t="str">
        <f>IF([1]source_data!G108="","",IF([1]source_data!I108="","",VLOOKUP([1]source_data!I108,[1]codelist_mapping!A:C,3,FALSE)))</f>
        <v>GTIR040</v>
      </c>
      <c r="L106" s="6" t="str">
        <f>IF([1]source_data!G108="","",IF([1]source_data!J108="","",VLOOKUP([1]source_data!J108,[1]codelist_mapping!A:C,3,FALSE)))</f>
        <v/>
      </c>
      <c r="M106" s="6" t="str">
        <f>IF([1]source_data!G108="","",IF([1]source_data!K108="","",IF([1]source_data!M108&lt;&gt;"",CONCATENATE(VLOOKUP([1]source_data!K108,[1]codelist_mapping!F:H,3,FALSE)&amp;";"&amp;VLOOKUP([1]source_data!L108,[1]codelist_mapping!F:H,3,FALSE)&amp;";"&amp;VLOOKUP([1]source_data!M108,[1]codelist_mapping!F:H,3,FALSE)),IF([1]source_data!L108&lt;&gt;"",CONCATENATE(VLOOKUP([1]source_data!K108,[1]codelist_mapping!F:H,3,FALSE)&amp;";"&amp;VLOOKUP([1]source_data!L108,[1]codelist_mapping!F:H,3,FALSE)),IF([1]source_data!K108&lt;&gt;"",CONCATENATE(VLOOKUP([1]source_data!K108,[1]codelist_mapping!F:H,3,FALSE)))))))</f>
        <v>GTIP020</v>
      </c>
      <c r="N106" s="9" t="str">
        <f>IF([1]source_data!G108="","",IF([1]source_data!D108="","",VLOOKUP([1]source_data!D108,[1]geo_data!A:I,9,FALSE)))</f>
        <v>Arrow</v>
      </c>
      <c r="O106" s="9" t="str">
        <f>IF([1]source_data!G108="","",IF([1]source_data!D108="","",VLOOKUP([1]source_data!D108,[1]geo_data!A:I,8,FALSE)))</f>
        <v>E05009438</v>
      </c>
      <c r="P106" s="9" t="str">
        <f>IF([1]source_data!G108="","",IF(LEFT(O106,3)="E05","WD",IF(LEFT(O106,3)="S13","WD",IF(LEFT(O106,3)="W05","WD",IF(LEFT(O106,3)="W06","UA",IF(LEFT(O106,3)="S12","CA",IF(LEFT(O106,3)="E06","UA",IF(LEFT(O106,3)="E07","NMD",IF(LEFT(O106,3)="E08","MD",IF(LEFT(O106,3)="E09","LONB"))))))))))</f>
        <v>WD</v>
      </c>
      <c r="Q106" s="9" t="str">
        <f>IF([1]source_data!G108="","",IF([1]source_data!D108="","",VLOOKUP([1]source_data!D108,[1]geo_data!A:I,7,FALSE)))</f>
        <v>Herefordshire, County of</v>
      </c>
      <c r="R106" s="9" t="str">
        <f>IF([1]source_data!G108="","",IF([1]source_data!D108="","",VLOOKUP([1]source_data!D108,[1]geo_data!A:I,6,FALSE)))</f>
        <v>E06000019</v>
      </c>
      <c r="S106" s="9" t="str">
        <f>IF([1]source_data!G108="","",IF(LEFT(R106,3)="E05","WD",IF(LEFT(R106,3)="S13","WD",IF(LEFT(R106,3)="W05","WD",IF(LEFT(R106,3)="W06","UA",IF(LEFT(R106,3)="S12","CA",IF(LEFT(R106,3)="E06","UA",IF(LEFT(R106,3)="E07","NMD",IF(LEFT(R106,3)="E08","MD",IF(LEFT(R106,3)="E09","LONB"))))))))))</f>
        <v>UA</v>
      </c>
      <c r="T106" s="6" t="str">
        <f>IF([1]source_data!G108="","",IF([1]source_data!N108="","",[1]source_data!N108))</f>
        <v>Hardship Grant</v>
      </c>
      <c r="U106" s="10">
        <f>IF([1]source_data!G108="","",[1]tailored_settings!$B$8)</f>
        <v>45614</v>
      </c>
      <c r="V106" s="6" t="str">
        <f>IF([1]source_data!G108="","",[1]tailored_settings!$B$9)</f>
        <v>http://www.longleigh.org/</v>
      </c>
      <c r="W106" s="8">
        <f>IF([1]source_data!G108="","",IF([1]source_data!O108="","",[1]source_data!O108))</f>
        <v>45183</v>
      </c>
      <c r="X106" s="8">
        <f>IF([1]source_data!G108="","",IF([1]source_data!P108="","",[1]source_data!P108))</f>
        <v>45334</v>
      </c>
      <c r="Y106" s="6" t="str">
        <f>IF([1]source_data!G108="","",IF([1]source_data!Q108="","",[1]source_data!Q108))</f>
        <v/>
      </c>
      <c r="Z106" s="11" t="str">
        <f>IF([1]source_data!G108="","",IF([1]source_data!I108="","",[1]tailored_settings!$B$10))</f>
        <v>Primary grant reason</v>
      </c>
      <c r="AA106" s="11" t="str">
        <f>IF([1]source_data!G108="","",IF([1]source_data!I108="","",[1]source_data!I108))</f>
        <v>2. Customer receiving medication and/or therapy for a mental health condition or substance addiction</v>
      </c>
      <c r="AB106" s="11" t="str">
        <f>IF([1]source_data!G108="","",IF([1]source_data!J108="","",[1]tailored_settings!$B$11))</f>
        <v/>
      </c>
      <c r="AC106" s="11" t="str">
        <f>IF([1]source_data!G108="","",IF([1]source_data!J108="","",[1]source_data!J108))</f>
        <v/>
      </c>
      <c r="AD106" s="11" t="str">
        <f>IF([1]source_data!G108="","",IF([1]source_data!K108="","",[1]tailored_settings!$B$12))</f>
        <v>Grant purpose</v>
      </c>
      <c r="AE106" s="11" t="str">
        <f>IF([1]source_data!G108="","",IF([1]source_data!K108="","",[1]source_data!K108))</f>
        <v>Appliances</v>
      </c>
      <c r="AF106" s="11" t="str">
        <f>IF([1]source_data!G108="","",IF([1]source_data!L108="","",[1]tailored_settings!$B$13))</f>
        <v/>
      </c>
      <c r="AG106" s="11" t="str">
        <f>IF([1]source_data!G108="","",IF([1]source_data!L108="","",[1]source_data!L108))</f>
        <v/>
      </c>
      <c r="AH106" s="11" t="str">
        <f>IF([1]source_data!G108="","",IF([1]source_data!M108="","",[1]tailored_settings!$B$14))</f>
        <v/>
      </c>
      <c r="AI106" s="11" t="str">
        <f>IF([1]source_data!G108="","",IF([1]source_data!M108="","",[1]source_data!M108))</f>
        <v/>
      </c>
    </row>
    <row r="107" spans="1:35" x14ac:dyDescent="0.2">
      <c r="A107" s="6" t="str">
        <f>IF([1]source_data!G109="","",IF(AND([1]source_data!C109&lt;&gt;"",[1]tailored_settings!$B$15="Publish"),CONCATENATE([1]tailored_settings!$B$2&amp;[1]source_data!C109),IF(AND([1]source_data!C109&lt;&gt;"",[1]tailored_settings!$B$15="Do not publish"),CONCATENATE([1]tailored_settings!$B$2&amp;TEXT(ROW(A107)-1,"0000")&amp;"_"&amp;TEXT(F107,"yyyy-mm")),CONCATENATE([1]tailored_settings!$B$2&amp;TEXT(ROW(A107)-1,"0000")&amp;"_"&amp;TEXT(F107,"yyyy-mm")))))</f>
        <v>360G-Longleigh-0106_2023-09</v>
      </c>
      <c r="B107" s="6" t="str">
        <f>IF([1]source_data!G109="","",IF([1]source_data!E109&lt;&gt;"",[1]source_data!E109,CONCATENATE("Grant to "&amp;G107)))</f>
        <v>Grant to Individual Recipient</v>
      </c>
      <c r="C107" s="6" t="str">
        <f>IF([1]source_data!G109="","",IF([1]source_data!F109="","",[1]source_data!F109))</f>
        <v>Helping to alleviate financial hardship</v>
      </c>
      <c r="D107" s="7">
        <f>IF([1]source_data!G109="","",IF([1]source_data!G109="","",[1]source_data!G109))</f>
        <v>990</v>
      </c>
      <c r="E107" s="6" t="str">
        <f>IF([1]source_data!G109="","",[1]tailored_settings!$B$3)</f>
        <v>GBP</v>
      </c>
      <c r="F107" s="8">
        <f>IF([1]source_data!G109="","",IF([1]source_data!H109="","",[1]source_data!H109))</f>
        <v>45184</v>
      </c>
      <c r="G107" s="6" t="str">
        <f>IF([1]source_data!G109="","",[1]tailored_settings!$B$5)</f>
        <v>Individual Recipient</v>
      </c>
      <c r="H107" s="6" t="str">
        <f>IF([1]source_data!G109="","",IF(AND([1]source_data!A109&lt;&gt;"",[1]tailored_settings!$B$16="Publish"),CONCATENATE([1]tailored_settings!$B$2&amp;[1]source_data!A109),IF(AND([1]source_data!A109&lt;&gt;"",[1]tailored_settings!$B$16="Do not publish"),CONCATENATE([1]tailored_settings!$B$4&amp;TEXT(ROW(A107)-1,"0000")&amp;"_"&amp;TEXT(F107,"yyyy-mm")),CONCATENATE([1]tailored_settings!$B$4&amp;TEXT(ROW(A107)-1,"0000")&amp;"_"&amp;TEXT(F107,"yyyy-mm")))))</f>
        <v>360G-Longleigh-IND-0106_2023-09</v>
      </c>
      <c r="I107" s="6" t="str">
        <f>IF([1]source_data!G109="","",[1]tailored_settings!$B$7)</f>
        <v>Longleigh Foundation</v>
      </c>
      <c r="J107" s="6" t="str">
        <f>IF([1]source_data!G109="","",[1]tailored_settings!$B$6)</f>
        <v>GB-CHC-1169016</v>
      </c>
      <c r="K107" s="6" t="str">
        <f>IF([1]source_data!G109="","",IF([1]source_data!I109="","",VLOOKUP([1]source_data!I109,[1]codelist_mapping!A:C,3,FALSE)))</f>
        <v>GTIR080</v>
      </c>
      <c r="L107" s="6" t="str">
        <f>IF([1]source_data!G109="","",IF([1]source_data!J109="","",VLOOKUP([1]source_data!J109,[1]codelist_mapping!A:C,3,FALSE)))</f>
        <v/>
      </c>
      <c r="M107" s="6" t="str">
        <f>IF([1]source_data!G109="","",IF([1]source_data!K109="","",IF([1]source_data!M109&lt;&gt;"",CONCATENATE(VLOOKUP([1]source_data!K109,[1]codelist_mapping!F:H,3,FALSE)&amp;";"&amp;VLOOKUP([1]source_data!L109,[1]codelist_mapping!F:H,3,FALSE)&amp;";"&amp;VLOOKUP([1]source_data!M109,[1]codelist_mapping!F:H,3,FALSE)),IF([1]source_data!L109&lt;&gt;"",CONCATENATE(VLOOKUP([1]source_data!K109,[1]codelist_mapping!F:H,3,FALSE)&amp;";"&amp;VLOOKUP([1]source_data!L109,[1]codelist_mapping!F:H,3,FALSE)),IF([1]source_data!K109&lt;&gt;"",CONCATENATE(VLOOKUP([1]source_data!K109,[1]codelist_mapping!F:H,3,FALSE)))))))</f>
        <v>GTIP020</v>
      </c>
      <c r="N107" s="9" t="str">
        <f>IF([1]source_data!G109="","",IF([1]source_data!D109="","",VLOOKUP([1]source_data!D109,[1]geo_data!A:I,9,FALSE)))</f>
        <v>Central</v>
      </c>
      <c r="O107" s="9" t="str">
        <f>IF([1]source_data!G109="","",IF([1]source_data!D109="","",VLOOKUP([1]source_data!D109,[1]geo_data!A:I,8,FALSE)))</f>
        <v>E05008954</v>
      </c>
      <c r="P107" s="9" t="str">
        <f>IF([1]source_data!G109="","",IF(LEFT(O107,3)="E05","WD",IF(LEFT(O107,3)="S13","WD",IF(LEFT(O107,3)="W05","WD",IF(LEFT(O107,3)="W06","UA",IF(LEFT(O107,3)="S12","CA",IF(LEFT(O107,3)="E06","UA",IF(LEFT(O107,3)="E07","NMD",IF(LEFT(O107,3)="E08","MD",IF(LEFT(O107,3)="E09","LONB"))))))))))</f>
        <v>WD</v>
      </c>
      <c r="Q107" s="9" t="str">
        <f>IF([1]source_data!G109="","",IF([1]source_data!D109="","",VLOOKUP([1]source_data!D109,[1]geo_data!A:I,7,FALSE)))</f>
        <v>Swindon</v>
      </c>
      <c r="R107" s="9" t="str">
        <f>IF([1]source_data!G109="","",IF([1]source_data!D109="","",VLOOKUP([1]source_data!D109,[1]geo_data!A:I,6,FALSE)))</f>
        <v>E06000030</v>
      </c>
      <c r="S107" s="9" t="str">
        <f>IF([1]source_data!G109="","",IF(LEFT(R107,3)="E05","WD",IF(LEFT(R107,3)="S13","WD",IF(LEFT(R107,3)="W05","WD",IF(LEFT(R107,3)="W06","UA",IF(LEFT(R107,3)="S12","CA",IF(LEFT(R107,3)="E06","UA",IF(LEFT(R107,3)="E07","NMD",IF(LEFT(R107,3)="E08","MD",IF(LEFT(R107,3)="E09","LONB"))))))))))</f>
        <v>UA</v>
      </c>
      <c r="T107" s="6" t="str">
        <f>IF([1]source_data!G109="","",IF([1]source_data!N109="","",[1]source_data!N109))</f>
        <v>Hardship Grant</v>
      </c>
      <c r="U107" s="10">
        <f>IF([1]source_data!G109="","",[1]tailored_settings!$B$8)</f>
        <v>45614</v>
      </c>
      <c r="V107" s="6" t="str">
        <f>IF([1]source_data!G109="","",[1]tailored_settings!$B$9)</f>
        <v>http://www.longleigh.org/</v>
      </c>
      <c r="W107" s="8">
        <f>IF([1]source_data!G109="","",IF([1]source_data!O109="","",[1]source_data!O109))</f>
        <v>45184</v>
      </c>
      <c r="X107" s="8">
        <f>IF([1]source_data!G109="","",IF([1]source_data!P109="","",[1]source_data!P109))</f>
        <v>45269</v>
      </c>
      <c r="Y107" s="6" t="str">
        <f>IF([1]source_data!G109="","",IF([1]source_data!Q109="","",[1]source_data!Q109))</f>
        <v/>
      </c>
      <c r="Z107" s="11" t="str">
        <f>IF([1]source_data!G109="","",IF([1]source_data!I109="","",[1]tailored_settings!$B$10))</f>
        <v>Primary grant reason</v>
      </c>
      <c r="AA107" s="11" t="str">
        <f>IF([1]source_data!G109="","",IF([1]source_data!I109="","",[1]source_data!I109))</f>
        <v>3  Customer/family moving from homelessness/supported living into independent living</v>
      </c>
      <c r="AB107" s="11" t="str">
        <f>IF([1]source_data!G109="","",IF([1]source_data!J109="","",[1]tailored_settings!$B$11))</f>
        <v/>
      </c>
      <c r="AC107" s="11" t="str">
        <f>IF([1]source_data!G109="","",IF([1]source_data!J109="","",[1]source_data!J109))</f>
        <v/>
      </c>
      <c r="AD107" s="11" t="str">
        <f>IF([1]source_data!G109="","",IF([1]source_data!K109="","",[1]tailored_settings!$B$12))</f>
        <v>Grant purpose</v>
      </c>
      <c r="AE107" s="11" t="str">
        <f>IF([1]source_data!G109="","",IF([1]source_data!K109="","",[1]source_data!K109))</f>
        <v>Appliances</v>
      </c>
      <c r="AF107" s="11" t="str">
        <f>IF([1]source_data!G109="","",IF([1]source_data!L109="","",[1]tailored_settings!$B$13))</f>
        <v/>
      </c>
      <c r="AG107" s="11" t="str">
        <f>IF([1]source_data!G109="","",IF([1]source_data!L109="","",[1]source_data!L109))</f>
        <v/>
      </c>
      <c r="AH107" s="11" t="str">
        <f>IF([1]source_data!G109="","",IF([1]source_data!M109="","",[1]tailored_settings!$B$14))</f>
        <v/>
      </c>
      <c r="AI107" s="11" t="str">
        <f>IF([1]source_data!G109="","",IF([1]source_data!M109="","",[1]source_data!M109))</f>
        <v/>
      </c>
    </row>
    <row r="108" spans="1:35" x14ac:dyDescent="0.2">
      <c r="A108" s="6" t="str">
        <f>IF([1]source_data!G110="","",IF(AND([1]source_data!C110&lt;&gt;"",[1]tailored_settings!$B$15="Publish"),CONCATENATE([1]tailored_settings!$B$2&amp;[1]source_data!C110),IF(AND([1]source_data!C110&lt;&gt;"",[1]tailored_settings!$B$15="Do not publish"),CONCATENATE([1]tailored_settings!$B$2&amp;TEXT(ROW(A108)-1,"0000")&amp;"_"&amp;TEXT(F108,"yyyy-mm")),CONCATENATE([1]tailored_settings!$B$2&amp;TEXT(ROW(A108)-1,"0000")&amp;"_"&amp;TEXT(F108,"yyyy-mm")))))</f>
        <v>360G-Longleigh-0107_2023-09</v>
      </c>
      <c r="B108" s="6" t="str">
        <f>IF([1]source_data!G110="","",IF([1]source_data!E110&lt;&gt;"",[1]source_data!E110,CONCATENATE("Grant to "&amp;G108)))</f>
        <v>Grant to Individual Recipient</v>
      </c>
      <c r="C108" s="6" t="str">
        <f>IF([1]source_data!G110="","",IF([1]source_data!F110="","",[1]source_data!F110))</f>
        <v>Helping to alleviate financial hardship</v>
      </c>
      <c r="D108" s="7">
        <f>IF([1]source_data!G110="","",IF([1]source_data!G110="","",[1]source_data!G110))</f>
        <v>991</v>
      </c>
      <c r="E108" s="6" t="str">
        <f>IF([1]source_data!G110="","",[1]tailored_settings!$B$3)</f>
        <v>GBP</v>
      </c>
      <c r="F108" s="8">
        <f>IF([1]source_data!G110="","",IF([1]source_data!H110="","",[1]source_data!H110))</f>
        <v>45184</v>
      </c>
      <c r="G108" s="6" t="str">
        <f>IF([1]source_data!G110="","",[1]tailored_settings!$B$5)</f>
        <v>Individual Recipient</v>
      </c>
      <c r="H108" s="6" t="str">
        <f>IF([1]source_data!G110="","",IF(AND([1]source_data!A110&lt;&gt;"",[1]tailored_settings!$B$16="Publish"),CONCATENATE([1]tailored_settings!$B$2&amp;[1]source_data!A110),IF(AND([1]source_data!A110&lt;&gt;"",[1]tailored_settings!$B$16="Do not publish"),CONCATENATE([1]tailored_settings!$B$4&amp;TEXT(ROW(A108)-1,"0000")&amp;"_"&amp;TEXT(F108,"yyyy-mm")),CONCATENATE([1]tailored_settings!$B$4&amp;TEXT(ROW(A108)-1,"0000")&amp;"_"&amp;TEXT(F108,"yyyy-mm")))))</f>
        <v>360G-Longleigh-IND-0107_2023-09</v>
      </c>
      <c r="I108" s="6" t="str">
        <f>IF([1]source_data!G110="","",[1]tailored_settings!$B$7)</f>
        <v>Longleigh Foundation</v>
      </c>
      <c r="J108" s="6" t="str">
        <f>IF([1]source_data!G110="","",[1]tailored_settings!$B$6)</f>
        <v>GB-CHC-1169016</v>
      </c>
      <c r="K108" s="6" t="str">
        <f>IF([1]source_data!G110="","",IF([1]source_data!I110="","",VLOOKUP([1]source_data!I110,[1]codelist_mapping!A:C,3,FALSE)))</f>
        <v>GTIR030</v>
      </c>
      <c r="L108" s="6" t="str">
        <f>IF([1]source_data!G110="","",IF([1]source_data!J110="","",VLOOKUP([1]source_data!J110,[1]codelist_mapping!A:C,3,FALSE)))</f>
        <v/>
      </c>
      <c r="M108" s="6" t="str">
        <f>IF([1]source_data!G110="","",IF([1]source_data!K110="","",IF([1]source_data!M110&lt;&gt;"",CONCATENATE(VLOOKUP([1]source_data!K110,[1]codelist_mapping!F:H,3,FALSE)&amp;";"&amp;VLOOKUP([1]source_data!L110,[1]codelist_mapping!F:H,3,FALSE)&amp;";"&amp;VLOOKUP([1]source_data!M110,[1]codelist_mapping!F:H,3,FALSE)),IF([1]source_data!L110&lt;&gt;"",CONCATENATE(VLOOKUP([1]source_data!K110,[1]codelist_mapping!F:H,3,FALSE)&amp;";"&amp;VLOOKUP([1]source_data!L110,[1]codelist_mapping!F:H,3,FALSE)),IF([1]source_data!K110&lt;&gt;"",CONCATENATE(VLOOKUP([1]source_data!K110,[1]codelist_mapping!F:H,3,FALSE)))))))</f>
        <v>GTIP020;GTIP070</v>
      </c>
      <c r="N108" s="9" t="str">
        <f>IF([1]source_data!G110="","",IF([1]source_data!D110="","",VLOOKUP([1]source_data!D110,[1]geo_data!A:I,9,FALSE)))</f>
        <v>Tenbury</v>
      </c>
      <c r="O108" s="9" t="str">
        <f>IF([1]source_data!G110="","",IF([1]source_data!D110="","",VLOOKUP([1]source_data!D110,[1]geo_data!A:I,8,FALSE)))</f>
        <v>E05015394</v>
      </c>
      <c r="P108" s="9" t="str">
        <f>IF([1]source_data!G110="","",IF(LEFT(O108,3)="E05","WD",IF(LEFT(O108,3)="S13","WD",IF(LEFT(O108,3)="W05","WD",IF(LEFT(O108,3)="W06","UA",IF(LEFT(O108,3)="S12","CA",IF(LEFT(O108,3)="E06","UA",IF(LEFT(O108,3)="E07","NMD",IF(LEFT(O108,3)="E08","MD",IF(LEFT(O108,3)="E09","LONB"))))))))))</f>
        <v>WD</v>
      </c>
      <c r="Q108" s="9" t="str">
        <f>IF([1]source_data!G110="","",IF([1]source_data!D110="","",VLOOKUP([1]source_data!D110,[1]geo_data!A:I,7,FALSE)))</f>
        <v>Malvern Hills</v>
      </c>
      <c r="R108" s="9" t="str">
        <f>IF([1]source_data!G110="","",IF([1]source_data!D110="","",VLOOKUP([1]source_data!D110,[1]geo_data!A:I,6,FALSE)))</f>
        <v>E07000235</v>
      </c>
      <c r="S108" s="9" t="str">
        <f>IF([1]source_data!G110="","",IF(LEFT(R108,3)="E05","WD",IF(LEFT(R108,3)="S13","WD",IF(LEFT(R108,3)="W05","WD",IF(LEFT(R108,3)="W06","UA",IF(LEFT(R108,3)="S12","CA",IF(LEFT(R108,3)="E06","UA",IF(LEFT(R108,3)="E07","NMD",IF(LEFT(R108,3)="E08","MD",IF(LEFT(R108,3)="E09","LONB"))))))))))</f>
        <v>NMD</v>
      </c>
      <c r="T108" s="6" t="str">
        <f>IF([1]source_data!G110="","",IF([1]source_data!N110="","",[1]source_data!N110))</f>
        <v>Hardship Grant</v>
      </c>
      <c r="U108" s="10">
        <f>IF([1]source_data!G110="","",[1]tailored_settings!$B$8)</f>
        <v>45614</v>
      </c>
      <c r="V108" s="6" t="str">
        <f>IF([1]source_data!G110="","",[1]tailored_settings!$B$9)</f>
        <v>http://www.longleigh.org/</v>
      </c>
      <c r="W108" s="8">
        <f>IF([1]source_data!G110="","",IF([1]source_data!O110="","",[1]source_data!O110))</f>
        <v>45184</v>
      </c>
      <c r="X108" s="8">
        <f>IF([1]source_data!G110="","",IF([1]source_data!P110="","",[1]source_data!P110))</f>
        <v>45467</v>
      </c>
      <c r="Y108" s="6" t="str">
        <f>IF([1]source_data!G110="","",IF([1]source_data!Q110="","",[1]source_data!Q110))</f>
        <v/>
      </c>
      <c r="Z108" s="11" t="str">
        <f>IF([1]source_data!G110="","",IF([1]source_data!I110="","",[1]tailored_settings!$B$10))</f>
        <v>Primary grant reason</v>
      </c>
      <c r="AA108" s="11" t="str">
        <f>IF([1]source_data!G110="","",IF([1]source_data!I110="","",[1]source_data!I110))</f>
        <v>1. Customer (or family member residing with them) with a diagnosed condition or disability (physical and/or sensory and/or behavioural)</v>
      </c>
      <c r="AB108" s="11" t="str">
        <f>IF([1]source_data!G110="","",IF([1]source_data!J110="","",[1]tailored_settings!$B$11))</f>
        <v/>
      </c>
      <c r="AC108" s="11" t="str">
        <f>IF([1]source_data!G110="","",IF([1]source_data!J110="","",[1]source_data!J110))</f>
        <v/>
      </c>
      <c r="AD108" s="11" t="str">
        <f>IF([1]source_data!G110="","",IF([1]source_data!K110="","",[1]tailored_settings!$B$12))</f>
        <v>Grant purpose</v>
      </c>
      <c r="AE108" s="11" t="str">
        <f>IF([1]source_data!G110="","",IF([1]source_data!K110="","",[1]source_data!K110))</f>
        <v>Appliances</v>
      </c>
      <c r="AF108" s="11" t="str">
        <f>IF([1]source_data!G110="","",IF([1]source_data!L110="","",[1]tailored_settings!$B$13))</f>
        <v>Grant purpose</v>
      </c>
      <c r="AG108" s="11" t="str">
        <f>IF([1]source_data!G110="","",IF([1]source_data!L110="","",[1]source_data!L110))</f>
        <v>Food Vouchers</v>
      </c>
      <c r="AH108" s="11" t="str">
        <f>IF([1]source_data!G110="","",IF([1]source_data!M110="","",[1]tailored_settings!$B$14))</f>
        <v/>
      </c>
      <c r="AI108" s="11" t="str">
        <f>IF([1]source_data!G110="","",IF([1]source_data!M110="","",[1]source_data!M110))</f>
        <v/>
      </c>
    </row>
    <row r="109" spans="1:35" x14ac:dyDescent="0.2">
      <c r="A109" s="6" t="str">
        <f>IF([1]source_data!G111="","",IF(AND([1]source_data!C111&lt;&gt;"",[1]tailored_settings!$B$15="Publish"),CONCATENATE([1]tailored_settings!$B$2&amp;[1]source_data!C111),IF(AND([1]source_data!C111&lt;&gt;"",[1]tailored_settings!$B$15="Do not publish"),CONCATENATE([1]tailored_settings!$B$2&amp;TEXT(ROW(A109)-1,"0000")&amp;"_"&amp;TEXT(F109,"yyyy-mm")),CONCATENATE([1]tailored_settings!$B$2&amp;TEXT(ROW(A109)-1,"0000")&amp;"_"&amp;TEXT(F109,"yyyy-mm")))))</f>
        <v>360G-Longleigh-0108_2023-09</v>
      </c>
      <c r="B109" s="6" t="str">
        <f>IF([1]source_data!G111="","",IF([1]source_data!E111&lt;&gt;"",[1]source_data!E111,CONCATENATE("Grant to "&amp;G109)))</f>
        <v>Grant to Individual Recipient</v>
      </c>
      <c r="C109" s="6" t="str">
        <f>IF([1]source_data!G111="","",IF([1]source_data!F111="","",[1]source_data!F111))</f>
        <v>Helping to alleviate financial hardship</v>
      </c>
      <c r="D109" s="7">
        <f>IF([1]source_data!G111="","",IF([1]source_data!G111="","",[1]source_data!G111))</f>
        <v>962</v>
      </c>
      <c r="E109" s="6" t="str">
        <f>IF([1]source_data!G111="","",[1]tailored_settings!$B$3)</f>
        <v>GBP</v>
      </c>
      <c r="F109" s="8">
        <f>IF([1]source_data!G111="","",IF([1]source_data!H111="","",[1]source_data!H111))</f>
        <v>45188</v>
      </c>
      <c r="G109" s="6" t="str">
        <f>IF([1]source_data!G111="","",[1]tailored_settings!$B$5)</f>
        <v>Individual Recipient</v>
      </c>
      <c r="H109" s="6" t="str">
        <f>IF([1]source_data!G111="","",IF(AND([1]source_data!A111&lt;&gt;"",[1]tailored_settings!$B$16="Publish"),CONCATENATE([1]tailored_settings!$B$2&amp;[1]source_data!A111),IF(AND([1]source_data!A111&lt;&gt;"",[1]tailored_settings!$B$16="Do not publish"),CONCATENATE([1]tailored_settings!$B$4&amp;TEXT(ROW(A109)-1,"0000")&amp;"_"&amp;TEXT(F109,"yyyy-mm")),CONCATENATE([1]tailored_settings!$B$4&amp;TEXT(ROW(A109)-1,"0000")&amp;"_"&amp;TEXT(F109,"yyyy-mm")))))</f>
        <v>360G-Longleigh-IND-0108_2023-09</v>
      </c>
      <c r="I109" s="6" t="str">
        <f>IF([1]source_data!G111="","",[1]tailored_settings!$B$7)</f>
        <v>Longleigh Foundation</v>
      </c>
      <c r="J109" s="6" t="str">
        <f>IF([1]source_data!G111="","",[1]tailored_settings!$B$6)</f>
        <v>GB-CHC-1169016</v>
      </c>
      <c r="K109" s="6" t="str">
        <f>IF([1]source_data!G111="","",IF([1]source_data!I111="","",VLOOKUP([1]source_data!I111,[1]codelist_mapping!A:C,3,FALSE)))</f>
        <v>GTIR010</v>
      </c>
      <c r="L109" s="6" t="str">
        <f>IF([1]source_data!G111="","",IF([1]source_data!J111="","",VLOOKUP([1]source_data!J111,[1]codelist_mapping!A:C,3,FALSE)))</f>
        <v/>
      </c>
      <c r="M109" s="6" t="str">
        <f>IF([1]source_data!G111="","",IF([1]source_data!K111="","",IF([1]source_data!M111&lt;&gt;"",CONCATENATE(VLOOKUP([1]source_data!K111,[1]codelist_mapping!F:H,3,FALSE)&amp;";"&amp;VLOOKUP([1]source_data!L111,[1]codelist_mapping!F:H,3,FALSE)&amp;";"&amp;VLOOKUP([1]source_data!M111,[1]codelist_mapping!F:H,3,FALSE)),IF([1]source_data!L111&lt;&gt;"",CONCATENATE(VLOOKUP([1]source_data!K111,[1]codelist_mapping!F:H,3,FALSE)&amp;";"&amp;VLOOKUP([1]source_data!L111,[1]codelist_mapping!F:H,3,FALSE)),IF([1]source_data!K111&lt;&gt;"",CONCATENATE(VLOOKUP([1]source_data!K111,[1]codelist_mapping!F:H,3,FALSE)))))))</f>
        <v>GTIP050;GTIP080;GTIP070</v>
      </c>
      <c r="N109" s="9" t="str">
        <f>IF([1]source_data!G111="","",IF([1]source_data!D111="","",VLOOKUP([1]source_data!D111,[1]geo_data!A:I,9,FALSE)))</f>
        <v>Bridgwater North &amp; Central</v>
      </c>
      <c r="O109" s="9" t="str">
        <f>IF([1]source_data!G111="","",IF([1]source_data!D111="","",VLOOKUP([1]source_data!D111,[1]geo_data!A:I,8,FALSE)))</f>
        <v>E05014344</v>
      </c>
      <c r="P109" s="9" t="str">
        <f>IF([1]source_data!G111="","",IF(LEFT(O109,3)="E05","WD",IF(LEFT(O109,3)="S13","WD",IF(LEFT(O109,3)="W05","WD",IF(LEFT(O109,3)="W06","UA",IF(LEFT(O109,3)="S12","CA",IF(LEFT(O109,3)="E06","UA",IF(LEFT(O109,3)="E07","NMD",IF(LEFT(O109,3)="E08","MD",IF(LEFT(O109,3)="E09","LONB"))))))))))</f>
        <v>WD</v>
      </c>
      <c r="Q109" s="9" t="str">
        <f>IF([1]source_data!G111="","",IF([1]source_data!D111="","",VLOOKUP([1]source_data!D111,[1]geo_data!A:I,7,FALSE)))</f>
        <v>Somerset</v>
      </c>
      <c r="R109" s="9" t="str">
        <f>IF([1]source_data!G111="","",IF([1]source_data!D111="","",VLOOKUP([1]source_data!D111,[1]geo_data!A:I,6,FALSE)))</f>
        <v>E06000066</v>
      </c>
      <c r="S109" s="9" t="str">
        <f>IF([1]source_data!G111="","",IF(LEFT(R109,3)="E05","WD",IF(LEFT(R109,3)="S13","WD",IF(LEFT(R109,3)="W05","WD",IF(LEFT(R109,3)="W06","UA",IF(LEFT(R109,3)="S12","CA",IF(LEFT(R109,3)="E06","UA",IF(LEFT(R109,3)="E07","NMD",IF(LEFT(R109,3)="E08","MD",IF(LEFT(R109,3)="E09","LONB"))))))))))</f>
        <v>UA</v>
      </c>
      <c r="T109" s="6" t="str">
        <f>IF([1]source_data!G111="","",IF([1]source_data!N111="","",[1]source_data!N111))</f>
        <v>Hardship Grant</v>
      </c>
      <c r="U109" s="10">
        <f>IF([1]source_data!G111="","",[1]tailored_settings!$B$8)</f>
        <v>45614</v>
      </c>
      <c r="V109" s="6" t="str">
        <f>IF([1]source_data!G111="","",[1]tailored_settings!$B$9)</f>
        <v>http://www.longleigh.org/</v>
      </c>
      <c r="W109" s="8">
        <f>IF([1]source_data!G111="","",IF([1]source_data!O111="","",[1]source_data!O111))</f>
        <v>45188</v>
      </c>
      <c r="X109" s="8">
        <f>IF([1]source_data!G111="","",IF([1]source_data!P111="","",[1]source_data!P111))</f>
        <v>45268</v>
      </c>
      <c r="Y109" s="6" t="str">
        <f>IF([1]source_data!G111="","",IF([1]source_data!Q111="","",[1]source_data!Q111))</f>
        <v/>
      </c>
      <c r="Z109" s="11" t="str">
        <f>IF([1]source_data!G111="","",IF([1]source_data!I111="","",[1]tailored_settings!$B$10))</f>
        <v>Primary grant reason</v>
      </c>
      <c r="AA109" s="11" t="str">
        <f>IF([1]source_data!G111="","",IF([1]source_data!I111="","",[1]source_data!I111))</f>
        <v>7. Customer where there is a child/ren in receipt of means-tested free school meals</v>
      </c>
      <c r="AB109" s="11" t="str">
        <f>IF([1]source_data!G111="","",IF([1]source_data!J111="","",[1]tailored_settings!$B$11))</f>
        <v/>
      </c>
      <c r="AC109" s="11" t="str">
        <f>IF([1]source_data!G111="","",IF([1]source_data!J111="","",[1]source_data!J111))</f>
        <v/>
      </c>
      <c r="AD109" s="11" t="str">
        <f>IF([1]source_data!G111="","",IF([1]source_data!K111="","",[1]tailored_settings!$B$12))</f>
        <v>Grant purpose</v>
      </c>
      <c r="AE109" s="11" t="str">
        <f>IF([1]source_data!G111="","",IF([1]source_data!K111="","",[1]source_data!K111))</f>
        <v>Utility Vouchers</v>
      </c>
      <c r="AF109" s="11" t="str">
        <f>IF([1]source_data!G111="","",IF([1]source_data!L111="","",[1]tailored_settings!$B$13))</f>
        <v>Grant purpose</v>
      </c>
      <c r="AG109" s="11" t="str">
        <f>IF([1]source_data!G111="","",IF([1]source_data!L111="","",[1]source_data!L111))</f>
        <v>Clothing</v>
      </c>
      <c r="AH109" s="11" t="str">
        <f>IF([1]source_data!G111="","",IF([1]source_data!M111="","",[1]tailored_settings!$B$14))</f>
        <v>Grant purpose</v>
      </c>
      <c r="AI109" s="11" t="str">
        <f>IF([1]source_data!G111="","",IF([1]source_data!M111="","",[1]source_data!M111))</f>
        <v>Food Vouchers</v>
      </c>
    </row>
    <row r="110" spans="1:35" x14ac:dyDescent="0.2">
      <c r="A110" s="6" t="str">
        <f>IF([1]source_data!G112="","",IF(AND([1]source_data!C112&lt;&gt;"",[1]tailored_settings!$B$15="Publish"),CONCATENATE([1]tailored_settings!$B$2&amp;[1]source_data!C112),IF(AND([1]source_data!C112&lt;&gt;"",[1]tailored_settings!$B$15="Do not publish"),CONCATENATE([1]tailored_settings!$B$2&amp;TEXT(ROW(A110)-1,"0000")&amp;"_"&amp;TEXT(F110,"yyyy-mm")),CONCATENATE([1]tailored_settings!$B$2&amp;TEXT(ROW(A110)-1,"0000")&amp;"_"&amp;TEXT(F110,"yyyy-mm")))))</f>
        <v>360G-Longleigh-0109_2023-09</v>
      </c>
      <c r="B110" s="6" t="str">
        <f>IF([1]source_data!G112="","",IF([1]source_data!E112&lt;&gt;"",[1]source_data!E112,CONCATENATE("Grant to "&amp;G110)))</f>
        <v>Grant to Individual Recipient</v>
      </c>
      <c r="C110" s="6" t="str">
        <f>IF([1]source_data!G112="","",IF([1]source_data!F112="","",[1]source_data!F112))</f>
        <v>Helping to alleviate financial hardship</v>
      </c>
      <c r="D110" s="7">
        <f>IF([1]source_data!G112="","",IF([1]source_data!G112="","",[1]source_data!G112))</f>
        <v>960</v>
      </c>
      <c r="E110" s="6" t="str">
        <f>IF([1]source_data!G112="","",[1]tailored_settings!$B$3)</f>
        <v>GBP</v>
      </c>
      <c r="F110" s="8">
        <f>IF([1]source_data!G112="","",IF([1]source_data!H112="","",[1]source_data!H112))</f>
        <v>45184</v>
      </c>
      <c r="G110" s="6" t="str">
        <f>IF([1]source_data!G112="","",[1]tailored_settings!$B$5)</f>
        <v>Individual Recipient</v>
      </c>
      <c r="H110" s="6" t="str">
        <f>IF([1]source_data!G112="","",IF(AND([1]source_data!A112&lt;&gt;"",[1]tailored_settings!$B$16="Publish"),CONCATENATE([1]tailored_settings!$B$2&amp;[1]source_data!A112),IF(AND([1]source_data!A112&lt;&gt;"",[1]tailored_settings!$B$16="Do not publish"),CONCATENATE([1]tailored_settings!$B$4&amp;TEXT(ROW(A110)-1,"0000")&amp;"_"&amp;TEXT(F110,"yyyy-mm")),CONCATENATE([1]tailored_settings!$B$4&amp;TEXT(ROW(A110)-1,"0000")&amp;"_"&amp;TEXT(F110,"yyyy-mm")))))</f>
        <v>360G-Longleigh-IND-0109_2023-09</v>
      </c>
      <c r="I110" s="6" t="str">
        <f>IF([1]source_data!G112="","",[1]tailored_settings!$B$7)</f>
        <v>Longleigh Foundation</v>
      </c>
      <c r="J110" s="6" t="str">
        <f>IF([1]source_data!G112="","",[1]tailored_settings!$B$6)</f>
        <v>GB-CHC-1169016</v>
      </c>
      <c r="K110" s="6" t="str">
        <f>IF([1]source_data!G112="","",IF([1]source_data!I112="","",VLOOKUP([1]source_data!I112,[1]codelist_mapping!A:C,3,FALSE)))</f>
        <v>GTIR080</v>
      </c>
      <c r="L110" s="6" t="str">
        <f>IF([1]source_data!G112="","",IF([1]source_data!J112="","",VLOOKUP([1]source_data!J112,[1]codelist_mapping!A:C,3,FALSE)))</f>
        <v>GTIR060</v>
      </c>
      <c r="M110" s="6" t="str">
        <f>IF([1]source_data!G112="","",IF([1]source_data!K112="","",IF([1]source_data!M112&lt;&gt;"",CONCATENATE(VLOOKUP([1]source_data!K112,[1]codelist_mapping!F:H,3,FALSE)&amp;";"&amp;VLOOKUP([1]source_data!L112,[1]codelist_mapping!F:H,3,FALSE)&amp;";"&amp;VLOOKUP([1]source_data!M112,[1]codelist_mapping!F:H,3,FALSE)),IF([1]source_data!L112&lt;&gt;"",CONCATENATE(VLOOKUP([1]source_data!K112,[1]codelist_mapping!F:H,3,FALSE)&amp;";"&amp;VLOOKUP([1]source_data!L112,[1]codelist_mapping!F:H,3,FALSE)),IF([1]source_data!K112&lt;&gt;"",CONCATENATE(VLOOKUP([1]source_data!K112,[1]codelist_mapping!F:H,3,FALSE)))))))</f>
        <v>GTIP020</v>
      </c>
      <c r="N110" s="9" t="str">
        <f>IF([1]source_data!G112="","",IF([1]source_data!D112="","",VLOOKUP([1]source_data!D112,[1]geo_data!A:I,9,FALSE)))</f>
        <v>Soho and Victoria</v>
      </c>
      <c r="O110" s="9" t="str">
        <f>IF([1]source_data!G112="","",IF([1]source_data!D112="","",VLOOKUP([1]source_data!D112,[1]geo_data!A:I,8,FALSE)))</f>
        <v>E05001278</v>
      </c>
      <c r="P110" s="9" t="str">
        <f>IF([1]source_data!G112="","",IF(LEFT(O110,3)="E05","WD",IF(LEFT(O110,3)="S13","WD",IF(LEFT(O110,3)="W05","WD",IF(LEFT(O110,3)="W06","UA",IF(LEFT(O110,3)="S12","CA",IF(LEFT(O110,3)="E06","UA",IF(LEFT(O110,3)="E07","NMD",IF(LEFT(O110,3)="E08","MD",IF(LEFT(O110,3)="E09","LONB"))))))))))</f>
        <v>WD</v>
      </c>
      <c r="Q110" s="9" t="str">
        <f>IF([1]source_data!G112="","",IF([1]source_data!D112="","",VLOOKUP([1]source_data!D112,[1]geo_data!A:I,7,FALSE)))</f>
        <v>Sandwell</v>
      </c>
      <c r="R110" s="9" t="str">
        <f>IF([1]source_data!G112="","",IF([1]source_data!D112="","",VLOOKUP([1]source_data!D112,[1]geo_data!A:I,6,FALSE)))</f>
        <v>E08000028</v>
      </c>
      <c r="S110" s="9" t="str">
        <f>IF([1]source_data!G112="","",IF(LEFT(R110,3)="E05","WD",IF(LEFT(R110,3)="S13","WD",IF(LEFT(R110,3)="W05","WD",IF(LEFT(R110,3)="W06","UA",IF(LEFT(R110,3)="S12","CA",IF(LEFT(R110,3)="E06","UA",IF(LEFT(R110,3)="E07","NMD",IF(LEFT(R110,3)="E08","MD",IF(LEFT(R110,3)="E09","LONB"))))))))))</f>
        <v>MD</v>
      </c>
      <c r="T110" s="6" t="str">
        <f>IF([1]source_data!G112="","",IF([1]source_data!N112="","",[1]source_data!N112))</f>
        <v>Hardship Grant</v>
      </c>
      <c r="U110" s="10">
        <f>IF([1]source_data!G112="","",[1]tailored_settings!$B$8)</f>
        <v>45614</v>
      </c>
      <c r="V110" s="6" t="str">
        <f>IF([1]source_data!G112="","",[1]tailored_settings!$B$9)</f>
        <v>http://www.longleigh.org/</v>
      </c>
      <c r="W110" s="8">
        <f>IF([1]source_data!G112="","",IF([1]source_data!O112="","",[1]source_data!O112))</f>
        <v>45184</v>
      </c>
      <c r="X110" s="8">
        <f>IF([1]source_data!G112="","",IF([1]source_data!P112="","",[1]source_data!P112))</f>
        <v>45268</v>
      </c>
      <c r="Y110" s="6" t="str">
        <f>IF([1]source_data!G112="","",IF([1]source_data!Q112="","",[1]source_data!Q112))</f>
        <v/>
      </c>
      <c r="Z110" s="11" t="str">
        <f>IF([1]source_data!G112="","",IF([1]source_data!I112="","",[1]tailored_settings!$B$10))</f>
        <v>Primary grant reason</v>
      </c>
      <c r="AA110" s="11" t="str">
        <f>IF([1]source_data!G112="","",IF([1]source_data!I112="","",[1]source_data!I112))</f>
        <v>3  Customer/family moving from homelessness/supported living into independent living</v>
      </c>
      <c r="AB110" s="11" t="str">
        <f>IF([1]source_data!G112="","",IF([1]source_data!J112="","",[1]tailored_settings!$B$11))</f>
        <v>Secondary grant reason</v>
      </c>
      <c r="AC110" s="11" t="str">
        <f>IF([1]source_data!G112="","",IF([1]source_data!J112="","",[1]source_data!J112))</f>
        <v>4. Customer/family fleeing from a violent or abusive relationship</v>
      </c>
      <c r="AD110" s="11" t="str">
        <f>IF([1]source_data!G112="","",IF([1]source_data!K112="","",[1]tailored_settings!$B$12))</f>
        <v>Grant purpose</v>
      </c>
      <c r="AE110" s="11" t="str">
        <f>IF([1]source_data!G112="","",IF([1]source_data!K112="","",[1]source_data!K112))</f>
        <v>Appliances</v>
      </c>
      <c r="AF110" s="11" t="str">
        <f>IF([1]source_data!G112="","",IF([1]source_data!L112="","",[1]tailored_settings!$B$13))</f>
        <v/>
      </c>
      <c r="AG110" s="11" t="str">
        <f>IF([1]source_data!G112="","",IF([1]source_data!L112="","",[1]source_data!L112))</f>
        <v/>
      </c>
      <c r="AH110" s="11" t="str">
        <f>IF([1]source_data!G112="","",IF([1]source_data!M112="","",[1]tailored_settings!$B$14))</f>
        <v/>
      </c>
      <c r="AI110" s="11" t="str">
        <f>IF([1]source_data!G112="","",IF([1]source_data!M112="","",[1]source_data!M112))</f>
        <v/>
      </c>
    </row>
    <row r="111" spans="1:35" x14ac:dyDescent="0.2">
      <c r="A111" s="6" t="str">
        <f>IF([1]source_data!G113="","",IF(AND([1]source_data!C113&lt;&gt;"",[1]tailored_settings!$B$15="Publish"),CONCATENATE([1]tailored_settings!$B$2&amp;[1]source_data!C113),IF(AND([1]source_data!C113&lt;&gt;"",[1]tailored_settings!$B$15="Do not publish"),CONCATENATE([1]tailored_settings!$B$2&amp;TEXT(ROW(A111)-1,"0000")&amp;"_"&amp;TEXT(F111,"yyyy-mm")),CONCATENATE([1]tailored_settings!$B$2&amp;TEXT(ROW(A111)-1,"0000")&amp;"_"&amp;TEXT(F111,"yyyy-mm")))))</f>
        <v>360G-Longleigh-0110_2023-09</v>
      </c>
      <c r="B111" s="6" t="str">
        <f>IF([1]source_data!G113="","",IF([1]source_data!E113&lt;&gt;"",[1]source_data!E113,CONCATENATE("Grant to "&amp;G111)))</f>
        <v>Grant to Individual Recipient</v>
      </c>
      <c r="C111" s="6" t="str">
        <f>IF([1]source_data!G113="","",IF([1]source_data!F113="","",[1]source_data!F113))</f>
        <v>Helping to alleviate financial hardship</v>
      </c>
      <c r="D111" s="7">
        <f>IF([1]source_data!G113="","",IF([1]source_data!G113="","",[1]source_data!G113))</f>
        <v>766</v>
      </c>
      <c r="E111" s="6" t="str">
        <f>IF([1]source_data!G113="","",[1]tailored_settings!$B$3)</f>
        <v>GBP</v>
      </c>
      <c r="F111" s="8">
        <f>IF([1]source_data!G113="","",IF([1]source_data!H113="","",[1]source_data!H113))</f>
        <v>45184</v>
      </c>
      <c r="G111" s="6" t="str">
        <f>IF([1]source_data!G113="","",[1]tailored_settings!$B$5)</f>
        <v>Individual Recipient</v>
      </c>
      <c r="H111" s="6" t="str">
        <f>IF([1]source_data!G113="","",IF(AND([1]source_data!A113&lt;&gt;"",[1]tailored_settings!$B$16="Publish"),CONCATENATE([1]tailored_settings!$B$2&amp;[1]source_data!A113),IF(AND([1]source_data!A113&lt;&gt;"",[1]tailored_settings!$B$16="Do not publish"),CONCATENATE([1]tailored_settings!$B$4&amp;TEXT(ROW(A111)-1,"0000")&amp;"_"&amp;TEXT(F111,"yyyy-mm")),CONCATENATE([1]tailored_settings!$B$4&amp;TEXT(ROW(A111)-1,"0000")&amp;"_"&amp;TEXT(F111,"yyyy-mm")))))</f>
        <v>360G-Longleigh-IND-0110_2023-09</v>
      </c>
      <c r="I111" s="6" t="str">
        <f>IF([1]source_data!G113="","",[1]tailored_settings!$B$7)</f>
        <v>Longleigh Foundation</v>
      </c>
      <c r="J111" s="6" t="str">
        <f>IF([1]source_data!G113="","",[1]tailored_settings!$B$6)</f>
        <v>GB-CHC-1169016</v>
      </c>
      <c r="K111" s="6" t="str">
        <f>IF([1]source_data!G113="","",IF([1]source_data!I113="","",VLOOKUP([1]source_data!I113,[1]codelist_mapping!A:C,3,FALSE)))</f>
        <v>GTIR010</v>
      </c>
      <c r="L111" s="6" t="str">
        <f>IF([1]source_data!G113="","",IF([1]source_data!J113="","",VLOOKUP([1]source_data!J113,[1]codelist_mapping!A:C,3,FALSE)))</f>
        <v/>
      </c>
      <c r="M111" s="6" t="str">
        <f>IF([1]source_data!G113="","",IF([1]source_data!K113="","",IF([1]source_data!M113&lt;&gt;"",CONCATENATE(VLOOKUP([1]source_data!K113,[1]codelist_mapping!F:H,3,FALSE)&amp;";"&amp;VLOOKUP([1]source_data!L113,[1]codelist_mapping!F:H,3,FALSE)&amp;";"&amp;VLOOKUP([1]source_data!M113,[1]codelist_mapping!F:H,3,FALSE)),IF([1]source_data!L113&lt;&gt;"",CONCATENATE(VLOOKUP([1]source_data!K113,[1]codelist_mapping!F:H,3,FALSE)&amp;";"&amp;VLOOKUP([1]source_data!L113,[1]codelist_mapping!F:H,3,FALSE)),IF([1]source_data!K113&lt;&gt;"",CONCATENATE(VLOOKUP([1]source_data!K113,[1]codelist_mapping!F:H,3,FALSE)))))))</f>
        <v>GTIP020</v>
      </c>
      <c r="N111" s="9" t="str">
        <f>IF([1]source_data!G113="","",IF([1]source_data!D113="","",VLOOKUP([1]source_data!D113,[1]geo_data!A:I,9,FALSE)))</f>
        <v>Freemantle</v>
      </c>
      <c r="O111" s="9" t="str">
        <f>IF([1]source_data!G113="","",IF([1]source_data!D113="","",VLOOKUP([1]source_data!D113,[1]geo_data!A:I,8,FALSE)))</f>
        <v>E05015496</v>
      </c>
      <c r="P111" s="9" t="str">
        <f>IF([1]source_data!G113="","",IF(LEFT(O111,3)="E05","WD",IF(LEFT(O111,3)="S13","WD",IF(LEFT(O111,3)="W05","WD",IF(LEFT(O111,3)="W06","UA",IF(LEFT(O111,3)="S12","CA",IF(LEFT(O111,3)="E06","UA",IF(LEFT(O111,3)="E07","NMD",IF(LEFT(O111,3)="E08","MD",IF(LEFT(O111,3)="E09","LONB"))))))))))</f>
        <v>WD</v>
      </c>
      <c r="Q111" s="9" t="str">
        <f>IF([1]source_data!G113="","",IF([1]source_data!D113="","",VLOOKUP([1]source_data!D113,[1]geo_data!A:I,7,FALSE)))</f>
        <v>Southampton</v>
      </c>
      <c r="R111" s="9" t="str">
        <f>IF([1]source_data!G113="","",IF([1]source_data!D113="","",VLOOKUP([1]source_data!D113,[1]geo_data!A:I,6,FALSE)))</f>
        <v>E06000045</v>
      </c>
      <c r="S111" s="9" t="str">
        <f>IF([1]source_data!G113="","",IF(LEFT(R111,3)="E05","WD",IF(LEFT(R111,3)="S13","WD",IF(LEFT(R111,3)="W05","WD",IF(LEFT(R111,3)="W06","UA",IF(LEFT(R111,3)="S12","CA",IF(LEFT(R111,3)="E06","UA",IF(LEFT(R111,3)="E07","NMD",IF(LEFT(R111,3)="E08","MD",IF(LEFT(R111,3)="E09","LONB"))))))))))</f>
        <v>UA</v>
      </c>
      <c r="T111" s="6" t="str">
        <f>IF([1]source_data!G113="","",IF([1]source_data!N113="","",[1]source_data!N113))</f>
        <v>Hardship Grant</v>
      </c>
      <c r="U111" s="10">
        <f>IF([1]source_data!G113="","",[1]tailored_settings!$B$8)</f>
        <v>45614</v>
      </c>
      <c r="V111" s="6" t="str">
        <f>IF([1]source_data!G113="","",[1]tailored_settings!$B$9)</f>
        <v>http://www.longleigh.org/</v>
      </c>
      <c r="W111" s="8">
        <f>IF([1]source_data!G113="","",IF([1]source_data!O113="","",[1]source_data!O113))</f>
        <v>45184</v>
      </c>
      <c r="X111" s="8">
        <f>IF([1]source_data!G113="","",IF([1]source_data!P113="","",[1]source_data!P113))</f>
        <v>45269</v>
      </c>
      <c r="Y111" s="6" t="str">
        <f>IF([1]source_data!G113="","",IF([1]source_data!Q113="","",[1]source_data!Q113))</f>
        <v/>
      </c>
      <c r="Z111" s="11" t="str">
        <f>IF([1]source_data!G113="","",IF([1]source_data!I113="","",[1]tailored_settings!$B$10))</f>
        <v>Primary grant reason</v>
      </c>
      <c r="AA111" s="11" t="str">
        <f>IF([1]source_data!G113="","",IF([1]source_data!I113="","",[1]source_data!I113))</f>
        <v>7. Customer where there is a child/ren in receipt of means-tested free school meals</v>
      </c>
      <c r="AB111" s="11" t="str">
        <f>IF([1]source_data!G113="","",IF([1]source_data!J113="","",[1]tailored_settings!$B$11))</f>
        <v/>
      </c>
      <c r="AC111" s="11" t="str">
        <f>IF([1]source_data!G113="","",IF([1]source_data!J113="","",[1]source_data!J113))</f>
        <v/>
      </c>
      <c r="AD111" s="11" t="str">
        <f>IF([1]source_data!G113="","",IF([1]source_data!K113="","",[1]tailored_settings!$B$12))</f>
        <v>Grant purpose</v>
      </c>
      <c r="AE111" s="11" t="str">
        <f>IF([1]source_data!G113="","",IF([1]source_data!K113="","",[1]source_data!K113))</f>
        <v>Appliances</v>
      </c>
      <c r="AF111" s="11" t="str">
        <f>IF([1]source_data!G113="","",IF([1]source_data!L113="","",[1]tailored_settings!$B$13))</f>
        <v/>
      </c>
      <c r="AG111" s="11" t="str">
        <f>IF([1]source_data!G113="","",IF([1]source_data!L113="","",[1]source_data!L113))</f>
        <v/>
      </c>
      <c r="AH111" s="11" t="str">
        <f>IF([1]source_data!G113="","",IF([1]source_data!M113="","",[1]tailored_settings!$B$14))</f>
        <v/>
      </c>
      <c r="AI111" s="11" t="str">
        <f>IF([1]source_data!G113="","",IF([1]source_data!M113="","",[1]source_data!M113))</f>
        <v/>
      </c>
    </row>
    <row r="112" spans="1:35" x14ac:dyDescent="0.2">
      <c r="A112" s="6" t="str">
        <f>IF([1]source_data!G114="","",IF(AND([1]source_data!C114&lt;&gt;"",[1]tailored_settings!$B$15="Publish"),CONCATENATE([1]tailored_settings!$B$2&amp;[1]source_data!C114),IF(AND([1]source_data!C114&lt;&gt;"",[1]tailored_settings!$B$15="Do not publish"),CONCATENATE([1]tailored_settings!$B$2&amp;TEXT(ROW(A112)-1,"0000")&amp;"_"&amp;TEXT(F112,"yyyy-mm")),CONCATENATE([1]tailored_settings!$B$2&amp;TEXT(ROW(A112)-1,"0000")&amp;"_"&amp;TEXT(F112,"yyyy-mm")))))</f>
        <v>360G-Longleigh-0111_2023-09</v>
      </c>
      <c r="B112" s="6" t="str">
        <f>IF([1]source_data!G114="","",IF([1]source_data!E114&lt;&gt;"",[1]source_data!E114,CONCATENATE("Grant to "&amp;G112)))</f>
        <v>Grant to Individual Recipient</v>
      </c>
      <c r="C112" s="6" t="str">
        <f>IF([1]source_data!G114="","",IF([1]source_data!F114="","",[1]source_data!F114))</f>
        <v>Helping to alleviate financial hardship</v>
      </c>
      <c r="D112" s="7">
        <f>IF([1]source_data!G114="","",IF([1]source_data!G114="","",[1]source_data!G114))</f>
        <v>999.6</v>
      </c>
      <c r="E112" s="6" t="str">
        <f>IF([1]source_data!G114="","",[1]tailored_settings!$B$3)</f>
        <v>GBP</v>
      </c>
      <c r="F112" s="8">
        <f>IF([1]source_data!G114="","",IF([1]source_data!H114="","",[1]source_data!H114))</f>
        <v>45196</v>
      </c>
      <c r="G112" s="6" t="str">
        <f>IF([1]source_data!G114="","",[1]tailored_settings!$B$5)</f>
        <v>Individual Recipient</v>
      </c>
      <c r="H112" s="6" t="str">
        <f>IF([1]source_data!G114="","",IF(AND([1]source_data!A114&lt;&gt;"",[1]tailored_settings!$B$16="Publish"),CONCATENATE([1]tailored_settings!$B$2&amp;[1]source_data!A114),IF(AND([1]source_data!A114&lt;&gt;"",[1]tailored_settings!$B$16="Do not publish"),CONCATENATE([1]tailored_settings!$B$4&amp;TEXT(ROW(A112)-1,"0000")&amp;"_"&amp;TEXT(F112,"yyyy-mm")),CONCATENATE([1]tailored_settings!$B$4&amp;TEXT(ROW(A112)-1,"0000")&amp;"_"&amp;TEXT(F112,"yyyy-mm")))))</f>
        <v>360G-Longleigh-IND-0111_2023-09</v>
      </c>
      <c r="I112" s="6" t="str">
        <f>IF([1]source_data!G114="","",[1]tailored_settings!$B$7)</f>
        <v>Longleigh Foundation</v>
      </c>
      <c r="J112" s="6" t="str">
        <f>IF([1]source_data!G114="","",[1]tailored_settings!$B$6)</f>
        <v>GB-CHC-1169016</v>
      </c>
      <c r="K112" s="6" t="str">
        <f>IF([1]source_data!G114="","",IF([1]source_data!I114="","",VLOOKUP([1]source_data!I114,[1]codelist_mapping!A:C,3,FALSE)))</f>
        <v>GTIR030</v>
      </c>
      <c r="L112" s="6" t="str">
        <f>IF([1]source_data!G114="","",IF([1]source_data!J114="","",VLOOKUP([1]source_data!J114,[1]codelist_mapping!A:C,3,FALSE)))</f>
        <v/>
      </c>
      <c r="M112" s="6" t="str">
        <f>IF([1]source_data!G114="","",IF([1]source_data!K114="","",IF([1]source_data!M114&lt;&gt;"",CONCATENATE(VLOOKUP([1]source_data!K114,[1]codelist_mapping!F:H,3,FALSE)&amp;";"&amp;VLOOKUP([1]source_data!L114,[1]codelist_mapping!F:H,3,FALSE)&amp;";"&amp;VLOOKUP([1]source_data!M114,[1]codelist_mapping!F:H,3,FALSE)),IF([1]source_data!L114&lt;&gt;"",CONCATENATE(VLOOKUP([1]source_data!K114,[1]codelist_mapping!F:H,3,FALSE)&amp;";"&amp;VLOOKUP([1]source_data!L114,[1]codelist_mapping!F:H,3,FALSE)),IF([1]source_data!K114&lt;&gt;"",CONCATENATE(VLOOKUP([1]source_data!K114,[1]codelist_mapping!F:H,3,FALSE)))))))</f>
        <v>GTIP070;GTIP050</v>
      </c>
      <c r="N112" s="9" t="str">
        <f>IF([1]source_data!G114="","",IF([1]source_data!D114="","",VLOOKUP([1]source_data!D114,[1]geo_data!A:I,9,FALSE)))</f>
        <v>Harefield</v>
      </c>
      <c r="O112" s="9" t="str">
        <f>IF([1]source_data!G114="","",IF([1]source_data!D114="","",VLOOKUP([1]source_data!D114,[1]geo_data!A:I,8,FALSE)))</f>
        <v>E05015497</v>
      </c>
      <c r="P112" s="9" t="str">
        <f>IF([1]source_data!G114="","",IF(LEFT(O112,3)="E05","WD",IF(LEFT(O112,3)="S13","WD",IF(LEFT(O112,3)="W05","WD",IF(LEFT(O112,3)="W06","UA",IF(LEFT(O112,3)="S12","CA",IF(LEFT(O112,3)="E06","UA",IF(LEFT(O112,3)="E07","NMD",IF(LEFT(O112,3)="E08","MD",IF(LEFT(O112,3)="E09","LONB"))))))))))</f>
        <v>WD</v>
      </c>
      <c r="Q112" s="9" t="str">
        <f>IF([1]source_data!G114="","",IF([1]source_data!D114="","",VLOOKUP([1]source_data!D114,[1]geo_data!A:I,7,FALSE)))</f>
        <v>Southampton</v>
      </c>
      <c r="R112" s="9" t="str">
        <f>IF([1]source_data!G114="","",IF([1]source_data!D114="","",VLOOKUP([1]source_data!D114,[1]geo_data!A:I,6,FALSE)))</f>
        <v>E06000045</v>
      </c>
      <c r="S112" s="9" t="str">
        <f>IF([1]source_data!G114="","",IF(LEFT(R112,3)="E05","WD",IF(LEFT(R112,3)="S13","WD",IF(LEFT(R112,3)="W05","WD",IF(LEFT(R112,3)="W06","UA",IF(LEFT(R112,3)="S12","CA",IF(LEFT(R112,3)="E06","UA",IF(LEFT(R112,3)="E07","NMD",IF(LEFT(R112,3)="E08","MD",IF(LEFT(R112,3)="E09","LONB"))))))))))</f>
        <v>UA</v>
      </c>
      <c r="T112" s="6" t="str">
        <f>IF([1]source_data!G114="","",IF([1]source_data!N114="","",[1]source_data!N114))</f>
        <v>Hardship Grant</v>
      </c>
      <c r="U112" s="10">
        <f>IF([1]source_data!G114="","",[1]tailored_settings!$B$8)</f>
        <v>45614</v>
      </c>
      <c r="V112" s="6" t="str">
        <f>IF([1]source_data!G114="","",[1]tailored_settings!$B$9)</f>
        <v>http://www.longleigh.org/</v>
      </c>
      <c r="W112" s="8">
        <f>IF([1]source_data!G114="","",IF([1]source_data!O114="","",[1]source_data!O114))</f>
        <v>45196</v>
      </c>
      <c r="X112" s="8">
        <f>IF([1]source_data!G114="","",IF([1]source_data!P114="","",[1]source_data!P114))</f>
        <v>45268</v>
      </c>
      <c r="Y112" s="6" t="str">
        <f>IF([1]source_data!G114="","",IF([1]source_data!Q114="","",[1]source_data!Q114))</f>
        <v/>
      </c>
      <c r="Z112" s="11" t="str">
        <f>IF([1]source_data!G114="","",IF([1]source_data!I114="","",[1]tailored_settings!$B$10))</f>
        <v>Primary grant reason</v>
      </c>
      <c r="AA112" s="11" t="str">
        <f>IF([1]source_data!G114="","",IF([1]source_data!I114="","",[1]source_data!I114))</f>
        <v>1. Customer (or family member residing with them) with a diagnosed condition or disability (physical and/or sensory and/or behavioural)</v>
      </c>
      <c r="AB112" s="11" t="str">
        <f>IF([1]source_data!G114="","",IF([1]source_data!J114="","",[1]tailored_settings!$B$11))</f>
        <v/>
      </c>
      <c r="AC112" s="11" t="str">
        <f>IF([1]source_data!G114="","",IF([1]source_data!J114="","",[1]source_data!J114))</f>
        <v/>
      </c>
      <c r="AD112" s="11" t="str">
        <f>IF([1]source_data!G114="","",IF([1]source_data!K114="","",[1]tailored_settings!$B$12))</f>
        <v>Grant purpose</v>
      </c>
      <c r="AE112" s="11" t="str">
        <f>IF([1]source_data!G114="","",IF([1]source_data!K114="","",[1]source_data!K114))</f>
        <v>Food Vouchers</v>
      </c>
      <c r="AF112" s="11" t="str">
        <f>IF([1]source_data!G114="","",IF([1]source_data!L114="","",[1]tailored_settings!$B$13))</f>
        <v>Grant purpose</v>
      </c>
      <c r="AG112" s="11" t="str">
        <f>IF([1]source_data!G114="","",IF([1]source_data!L114="","",[1]source_data!L114))</f>
        <v>Utility Vouchers</v>
      </c>
      <c r="AH112" s="11" t="str">
        <f>IF([1]source_data!G114="","",IF([1]source_data!M114="","",[1]tailored_settings!$B$14))</f>
        <v/>
      </c>
      <c r="AI112" s="11" t="str">
        <f>IF([1]source_data!G114="","",IF([1]source_data!M114="","",[1]source_data!M114))</f>
        <v/>
      </c>
    </row>
    <row r="113" spans="1:35" x14ac:dyDescent="0.2">
      <c r="A113" s="6" t="str">
        <f>IF([1]source_data!G115="","",IF(AND([1]source_data!C115&lt;&gt;"",[1]tailored_settings!$B$15="Publish"),CONCATENATE([1]tailored_settings!$B$2&amp;[1]source_data!C115),IF(AND([1]source_data!C115&lt;&gt;"",[1]tailored_settings!$B$15="Do not publish"),CONCATENATE([1]tailored_settings!$B$2&amp;TEXT(ROW(A113)-1,"0000")&amp;"_"&amp;TEXT(F113,"yyyy-mm")),CONCATENATE([1]tailored_settings!$B$2&amp;TEXT(ROW(A113)-1,"0000")&amp;"_"&amp;TEXT(F113,"yyyy-mm")))))</f>
        <v>360G-Longleigh-0112_2023-09</v>
      </c>
      <c r="B113" s="6" t="str">
        <f>IF([1]source_data!G115="","",IF([1]source_data!E115&lt;&gt;"",[1]source_data!E115,CONCATENATE("Grant to "&amp;G113)))</f>
        <v>Grant to Individual Recipient</v>
      </c>
      <c r="C113" s="6" t="str">
        <f>IF([1]source_data!G115="","",IF([1]source_data!F115="","",[1]source_data!F115))</f>
        <v>Helping to alleviate financial hardship</v>
      </c>
      <c r="D113" s="7">
        <f>IF([1]source_data!G115="","",IF([1]source_data!G115="","",[1]source_data!G115))</f>
        <v>1104.98</v>
      </c>
      <c r="E113" s="6" t="str">
        <f>IF([1]source_data!G115="","",[1]tailored_settings!$B$3)</f>
        <v>GBP</v>
      </c>
      <c r="F113" s="8">
        <f>IF([1]source_data!G115="","",IF([1]source_data!H115="","",[1]source_data!H115))</f>
        <v>45184</v>
      </c>
      <c r="G113" s="6" t="str">
        <f>IF([1]source_data!G115="","",[1]tailored_settings!$B$5)</f>
        <v>Individual Recipient</v>
      </c>
      <c r="H113" s="6" t="str">
        <f>IF([1]source_data!G115="","",IF(AND([1]source_data!A115&lt;&gt;"",[1]tailored_settings!$B$16="Publish"),CONCATENATE([1]tailored_settings!$B$2&amp;[1]source_data!A115),IF(AND([1]source_data!A115&lt;&gt;"",[1]tailored_settings!$B$16="Do not publish"),CONCATENATE([1]tailored_settings!$B$4&amp;TEXT(ROW(A113)-1,"0000")&amp;"_"&amp;TEXT(F113,"yyyy-mm")),CONCATENATE([1]tailored_settings!$B$4&amp;TEXT(ROW(A113)-1,"0000")&amp;"_"&amp;TEXT(F113,"yyyy-mm")))))</f>
        <v>360G-Longleigh-IND-0112_2023-09</v>
      </c>
      <c r="I113" s="6" t="str">
        <f>IF([1]source_data!G115="","",[1]tailored_settings!$B$7)</f>
        <v>Longleigh Foundation</v>
      </c>
      <c r="J113" s="6" t="str">
        <f>IF([1]source_data!G115="","",[1]tailored_settings!$B$6)</f>
        <v>GB-CHC-1169016</v>
      </c>
      <c r="K113" s="6" t="str">
        <f>IF([1]source_data!G115="","",IF([1]source_data!I115="","",VLOOKUP([1]source_data!I115,[1]codelist_mapping!A:C,3,FALSE)))</f>
        <v>GTIR040</v>
      </c>
      <c r="L113" s="6" t="str">
        <f>IF([1]source_data!G115="","",IF([1]source_data!J115="","",VLOOKUP([1]source_data!J115,[1]codelist_mapping!A:C,3,FALSE)))</f>
        <v/>
      </c>
      <c r="M113" s="6" t="str">
        <f>IF([1]source_data!G115="","",IF([1]source_data!K115="","",IF([1]source_data!M115&lt;&gt;"",CONCATENATE(VLOOKUP([1]source_data!K115,[1]codelist_mapping!F:H,3,FALSE)&amp;";"&amp;VLOOKUP([1]source_data!L115,[1]codelist_mapping!F:H,3,FALSE)&amp;";"&amp;VLOOKUP([1]source_data!M115,[1]codelist_mapping!F:H,3,FALSE)),IF([1]source_data!L115&lt;&gt;"",CONCATENATE(VLOOKUP([1]source_data!K115,[1]codelist_mapping!F:H,3,FALSE)&amp;";"&amp;VLOOKUP([1]source_data!L115,[1]codelist_mapping!F:H,3,FALSE)),IF([1]source_data!K115&lt;&gt;"",CONCATENATE(VLOOKUP([1]source_data!K115,[1]codelist_mapping!F:H,3,FALSE)))))))</f>
        <v>GTIP020</v>
      </c>
      <c r="N113" s="9" t="str">
        <f>IF([1]source_data!G115="","",IF([1]source_data!D115="","",VLOOKUP([1]source_data!D115,[1]geo_data!A:I,9,FALSE)))</f>
        <v>Pewsey</v>
      </c>
      <c r="O113" s="9" t="str">
        <f>IF([1]source_data!G115="","",IF([1]source_data!D115="","",VLOOKUP([1]source_data!D115,[1]geo_data!A:I,8,FALSE)))</f>
        <v>E05013834</v>
      </c>
      <c r="P113" s="9" t="str">
        <f>IF([1]source_data!G115="","",IF(LEFT(O113,3)="E05","WD",IF(LEFT(O113,3)="S13","WD",IF(LEFT(O113,3)="W05","WD",IF(LEFT(O113,3)="W06","UA",IF(LEFT(O113,3)="S12","CA",IF(LEFT(O113,3)="E06","UA",IF(LEFT(O113,3)="E07","NMD",IF(LEFT(O113,3)="E08","MD",IF(LEFT(O113,3)="E09","LONB"))))))))))</f>
        <v>WD</v>
      </c>
      <c r="Q113" s="9" t="str">
        <f>IF([1]source_data!G115="","",IF([1]source_data!D115="","",VLOOKUP([1]source_data!D115,[1]geo_data!A:I,7,FALSE)))</f>
        <v>Wiltshire</v>
      </c>
      <c r="R113" s="9" t="str">
        <f>IF([1]source_data!G115="","",IF([1]source_data!D115="","",VLOOKUP([1]source_data!D115,[1]geo_data!A:I,6,FALSE)))</f>
        <v>E06000054</v>
      </c>
      <c r="S113" s="9" t="str">
        <f>IF([1]source_data!G115="","",IF(LEFT(R113,3)="E05","WD",IF(LEFT(R113,3)="S13","WD",IF(LEFT(R113,3)="W05","WD",IF(LEFT(R113,3)="W06","UA",IF(LEFT(R113,3)="S12","CA",IF(LEFT(R113,3)="E06","UA",IF(LEFT(R113,3)="E07","NMD",IF(LEFT(R113,3)="E08","MD",IF(LEFT(R113,3)="E09","LONB"))))))))))</f>
        <v>UA</v>
      </c>
      <c r="T113" s="6" t="str">
        <f>IF([1]source_data!G115="","",IF([1]source_data!N115="","",[1]source_data!N115))</f>
        <v>Hardship Grant</v>
      </c>
      <c r="U113" s="10">
        <f>IF([1]source_data!G115="","",[1]tailored_settings!$B$8)</f>
        <v>45614</v>
      </c>
      <c r="V113" s="6" t="str">
        <f>IF([1]source_data!G115="","",[1]tailored_settings!$B$9)</f>
        <v>http://www.longleigh.org/</v>
      </c>
      <c r="W113" s="8">
        <f>IF([1]source_data!G115="","",IF([1]source_data!O115="","",[1]source_data!O115))</f>
        <v>45184</v>
      </c>
      <c r="X113" s="8">
        <f>IF([1]source_data!G115="","",IF([1]source_data!P115="","",[1]source_data!P115))</f>
        <v>45269</v>
      </c>
      <c r="Y113" s="6" t="str">
        <f>IF([1]source_data!G115="","",IF([1]source_data!Q115="","",[1]source_data!Q115))</f>
        <v/>
      </c>
      <c r="Z113" s="11" t="str">
        <f>IF([1]source_data!G115="","",IF([1]source_data!I115="","",[1]tailored_settings!$B$10))</f>
        <v>Primary grant reason</v>
      </c>
      <c r="AA113" s="11" t="str">
        <f>IF([1]source_data!G115="","",IF([1]source_data!I115="","",[1]source_data!I115))</f>
        <v>2. Customer receiving medication and/or therapy for a mental health condition or substance addiction</v>
      </c>
      <c r="AB113" s="11" t="str">
        <f>IF([1]source_data!G115="","",IF([1]source_data!J115="","",[1]tailored_settings!$B$11))</f>
        <v/>
      </c>
      <c r="AC113" s="11" t="str">
        <f>IF([1]source_data!G115="","",IF([1]source_data!J115="","",[1]source_data!J115))</f>
        <v/>
      </c>
      <c r="AD113" s="11" t="str">
        <f>IF([1]source_data!G115="","",IF([1]source_data!K115="","",[1]tailored_settings!$B$12))</f>
        <v>Grant purpose</v>
      </c>
      <c r="AE113" s="11" t="str">
        <f>IF([1]source_data!G115="","",IF([1]source_data!K115="","",[1]source_data!K115))</f>
        <v>Appliances</v>
      </c>
      <c r="AF113" s="11" t="str">
        <f>IF([1]source_data!G115="","",IF([1]source_data!L115="","",[1]tailored_settings!$B$13))</f>
        <v/>
      </c>
      <c r="AG113" s="11" t="str">
        <f>IF([1]source_data!G115="","",IF([1]source_data!L115="","",[1]source_data!L115))</f>
        <v/>
      </c>
      <c r="AH113" s="11" t="str">
        <f>IF([1]source_data!G115="","",IF([1]source_data!M115="","",[1]tailored_settings!$B$14))</f>
        <v/>
      </c>
      <c r="AI113" s="11" t="str">
        <f>IF([1]source_data!G115="","",IF([1]source_data!M115="","",[1]source_data!M115))</f>
        <v/>
      </c>
    </row>
    <row r="114" spans="1:35" x14ac:dyDescent="0.2">
      <c r="A114" s="6" t="str">
        <f>IF([1]source_data!G116="","",IF(AND([1]source_data!C116&lt;&gt;"",[1]tailored_settings!$B$15="Publish"),CONCATENATE([1]tailored_settings!$B$2&amp;[1]source_data!C116),IF(AND([1]source_data!C116&lt;&gt;"",[1]tailored_settings!$B$15="Do not publish"),CONCATENATE([1]tailored_settings!$B$2&amp;TEXT(ROW(A114)-1,"0000")&amp;"_"&amp;TEXT(F114,"yyyy-mm")),CONCATENATE([1]tailored_settings!$B$2&amp;TEXT(ROW(A114)-1,"0000")&amp;"_"&amp;TEXT(F114,"yyyy-mm")))))</f>
        <v>360G-Longleigh-0113_2023-09</v>
      </c>
      <c r="B114" s="6" t="str">
        <f>IF([1]source_data!G116="","",IF([1]source_data!E116&lt;&gt;"",[1]source_data!E116,CONCATENATE("Grant to "&amp;G114)))</f>
        <v>Grant to Individual Recipient</v>
      </c>
      <c r="C114" s="6" t="str">
        <f>IF([1]source_data!G116="","",IF([1]source_data!F116="","",[1]source_data!F116))</f>
        <v>Helping to alleviate financial hardship</v>
      </c>
      <c r="D114" s="7">
        <f>IF([1]source_data!G116="","",IF([1]source_data!G116="","",[1]source_data!G116))</f>
        <v>957.11</v>
      </c>
      <c r="E114" s="6" t="str">
        <f>IF([1]source_data!G116="","",[1]tailored_settings!$B$3)</f>
        <v>GBP</v>
      </c>
      <c r="F114" s="8">
        <f>IF([1]source_data!G116="","",IF([1]source_data!H116="","",[1]source_data!H116))</f>
        <v>45195</v>
      </c>
      <c r="G114" s="6" t="str">
        <f>IF([1]source_data!G116="","",[1]tailored_settings!$B$5)</f>
        <v>Individual Recipient</v>
      </c>
      <c r="H114" s="6" t="str">
        <f>IF([1]source_data!G116="","",IF(AND([1]source_data!A116&lt;&gt;"",[1]tailored_settings!$B$16="Publish"),CONCATENATE([1]tailored_settings!$B$2&amp;[1]source_data!A116),IF(AND([1]source_data!A116&lt;&gt;"",[1]tailored_settings!$B$16="Do not publish"),CONCATENATE([1]tailored_settings!$B$4&amp;TEXT(ROW(A114)-1,"0000")&amp;"_"&amp;TEXT(F114,"yyyy-mm")),CONCATENATE([1]tailored_settings!$B$4&amp;TEXT(ROW(A114)-1,"0000")&amp;"_"&amp;TEXT(F114,"yyyy-mm")))))</f>
        <v>360G-Longleigh-IND-0113_2023-09</v>
      </c>
      <c r="I114" s="6" t="str">
        <f>IF([1]source_data!G116="","",[1]tailored_settings!$B$7)</f>
        <v>Longleigh Foundation</v>
      </c>
      <c r="J114" s="6" t="str">
        <f>IF([1]source_data!G116="","",[1]tailored_settings!$B$6)</f>
        <v>GB-CHC-1169016</v>
      </c>
      <c r="K114" s="6" t="str">
        <f>IF([1]source_data!G116="","",IF([1]source_data!I116="","",VLOOKUP([1]source_data!I116,[1]codelist_mapping!A:C,3,FALSE)))</f>
        <v>GTIR080</v>
      </c>
      <c r="L114" s="6" t="str">
        <f>IF([1]source_data!G116="","",IF([1]source_data!J116="","",VLOOKUP([1]source_data!J116,[1]codelist_mapping!A:C,3,FALSE)))</f>
        <v/>
      </c>
      <c r="M114" s="6" t="str">
        <f>IF([1]source_data!G116="","",IF([1]source_data!K116="","",IF([1]source_data!M116&lt;&gt;"",CONCATENATE(VLOOKUP([1]source_data!K116,[1]codelist_mapping!F:H,3,FALSE)&amp;";"&amp;VLOOKUP([1]source_data!L116,[1]codelist_mapping!F:H,3,FALSE)&amp;";"&amp;VLOOKUP([1]source_data!M116,[1]codelist_mapping!F:H,3,FALSE)),IF([1]source_data!L116&lt;&gt;"",CONCATENATE(VLOOKUP([1]source_data!K116,[1]codelist_mapping!F:H,3,FALSE)&amp;";"&amp;VLOOKUP([1]source_data!L116,[1]codelist_mapping!F:H,3,FALSE)),IF([1]source_data!K116&lt;&gt;"",CONCATENATE(VLOOKUP([1]source_data!K116,[1]codelist_mapping!F:H,3,FALSE)))))))</f>
        <v>GTIP070;GTIP020;GTIP060</v>
      </c>
      <c r="N114" s="9" t="str">
        <f>IF([1]source_data!G116="","",IF([1]source_data!D116="","",VLOOKUP([1]source_data!D116,[1]geo_data!A:I,9,FALSE)))</f>
        <v>Old Town</v>
      </c>
      <c r="O114" s="9" t="str">
        <f>IF([1]source_data!G116="","",IF([1]source_data!D116="","",VLOOKUP([1]source_data!D116,[1]geo_data!A:I,8,FALSE)))</f>
        <v>E05008963</v>
      </c>
      <c r="P114" s="9" t="str">
        <f>IF([1]source_data!G116="","",IF(LEFT(O114,3)="E05","WD",IF(LEFT(O114,3)="S13","WD",IF(LEFT(O114,3)="W05","WD",IF(LEFT(O114,3)="W06","UA",IF(LEFT(O114,3)="S12","CA",IF(LEFT(O114,3)="E06","UA",IF(LEFT(O114,3)="E07","NMD",IF(LEFT(O114,3)="E08","MD",IF(LEFT(O114,3)="E09","LONB"))))))))))</f>
        <v>WD</v>
      </c>
      <c r="Q114" s="9" t="str">
        <f>IF([1]source_data!G116="","",IF([1]source_data!D116="","",VLOOKUP([1]source_data!D116,[1]geo_data!A:I,7,FALSE)))</f>
        <v>Swindon</v>
      </c>
      <c r="R114" s="9" t="str">
        <f>IF([1]source_data!G116="","",IF([1]source_data!D116="","",VLOOKUP([1]source_data!D116,[1]geo_data!A:I,6,FALSE)))</f>
        <v>E06000030</v>
      </c>
      <c r="S114" s="9" t="str">
        <f>IF([1]source_data!G116="","",IF(LEFT(R114,3)="E05","WD",IF(LEFT(R114,3)="S13","WD",IF(LEFT(R114,3)="W05","WD",IF(LEFT(R114,3)="W06","UA",IF(LEFT(R114,3)="S12","CA",IF(LEFT(R114,3)="E06","UA",IF(LEFT(R114,3)="E07","NMD",IF(LEFT(R114,3)="E08","MD",IF(LEFT(R114,3)="E09","LONB"))))))))))</f>
        <v>UA</v>
      </c>
      <c r="T114" s="6" t="str">
        <f>IF([1]source_data!G116="","",IF([1]source_data!N116="","",[1]source_data!N116))</f>
        <v>Hardship Grant</v>
      </c>
      <c r="U114" s="10">
        <f>IF([1]source_data!G116="","",[1]tailored_settings!$B$8)</f>
        <v>45614</v>
      </c>
      <c r="V114" s="6" t="str">
        <f>IF([1]source_data!G116="","",[1]tailored_settings!$B$9)</f>
        <v>http://www.longleigh.org/</v>
      </c>
      <c r="W114" s="8">
        <f>IF([1]source_data!G116="","",IF([1]source_data!O116="","",[1]source_data!O116))</f>
        <v>45195</v>
      </c>
      <c r="X114" s="8">
        <f>IF([1]source_data!G116="","",IF([1]source_data!P116="","",[1]source_data!P116))</f>
        <v>45300</v>
      </c>
      <c r="Y114" s="6" t="str">
        <f>IF([1]source_data!G116="","",IF([1]source_data!Q116="","",[1]source_data!Q116))</f>
        <v/>
      </c>
      <c r="Z114" s="11" t="str">
        <f>IF([1]source_data!G116="","",IF([1]source_data!I116="","",[1]tailored_settings!$B$10))</f>
        <v>Primary grant reason</v>
      </c>
      <c r="AA114" s="11" t="str">
        <f>IF([1]source_data!G116="","",IF([1]source_data!I116="","",[1]source_data!I116))</f>
        <v>3  Customer/family moving from homelessness/supported living into independent living</v>
      </c>
      <c r="AB114" s="11" t="str">
        <f>IF([1]source_data!G116="","",IF([1]source_data!J116="","",[1]tailored_settings!$B$11))</f>
        <v/>
      </c>
      <c r="AC114" s="11" t="str">
        <f>IF([1]source_data!G116="","",IF([1]source_data!J116="","",[1]source_data!J116))</f>
        <v/>
      </c>
      <c r="AD114" s="11" t="str">
        <f>IF([1]source_data!G116="","",IF([1]source_data!K116="","",[1]tailored_settings!$B$12))</f>
        <v>Grant purpose</v>
      </c>
      <c r="AE114" s="11" t="str">
        <f>IF([1]source_data!G116="","",IF([1]source_data!K116="","",[1]source_data!K116))</f>
        <v>Food Vouchers</v>
      </c>
      <c r="AF114" s="11" t="str">
        <f>IF([1]source_data!G116="","",IF([1]source_data!L116="","",[1]tailored_settings!$B$13))</f>
        <v>Grant purpose</v>
      </c>
      <c r="AG114" s="11" t="str">
        <f>IF([1]source_data!G116="","",IF([1]source_data!L116="","",[1]source_data!L116))</f>
        <v xml:space="preserve">Furniture </v>
      </c>
      <c r="AH114" s="11" t="str">
        <f>IF([1]source_data!G116="","",IF([1]source_data!M116="","",[1]tailored_settings!$B$14))</f>
        <v>Grant purpose</v>
      </c>
      <c r="AI114" s="11" t="str">
        <f>IF([1]source_data!G116="","",IF([1]source_data!M116="","",[1]source_data!M116))</f>
        <v>Voucher for small household items</v>
      </c>
    </row>
    <row r="115" spans="1:35" x14ac:dyDescent="0.2">
      <c r="A115" s="6" t="str">
        <f>IF([1]source_data!G117="","",IF(AND([1]source_data!C117&lt;&gt;"",[1]tailored_settings!$B$15="Publish"),CONCATENATE([1]tailored_settings!$B$2&amp;[1]source_data!C117),IF(AND([1]source_data!C117&lt;&gt;"",[1]tailored_settings!$B$15="Do not publish"),CONCATENATE([1]tailored_settings!$B$2&amp;TEXT(ROW(A115)-1,"0000")&amp;"_"&amp;TEXT(F115,"yyyy-mm")),CONCATENATE([1]tailored_settings!$B$2&amp;TEXT(ROW(A115)-1,"0000")&amp;"_"&amp;TEXT(F115,"yyyy-mm")))))</f>
        <v>360G-Longleigh-0114_2023-09</v>
      </c>
      <c r="B115" s="6" t="str">
        <f>IF([1]source_data!G117="","",IF([1]source_data!E117&lt;&gt;"",[1]source_data!E117,CONCATENATE("Grant to "&amp;G115)))</f>
        <v>Grant to Individual Recipient</v>
      </c>
      <c r="C115" s="6" t="str">
        <f>IF([1]source_data!G117="","",IF([1]source_data!F117="","",[1]source_data!F117))</f>
        <v>Helping to alleviate financial hardship</v>
      </c>
      <c r="D115" s="7">
        <f>IF([1]source_data!G117="","",IF([1]source_data!G117="","",[1]source_data!G117))</f>
        <v>960</v>
      </c>
      <c r="E115" s="6" t="str">
        <f>IF([1]source_data!G117="","",[1]tailored_settings!$B$3)</f>
        <v>GBP</v>
      </c>
      <c r="F115" s="8">
        <f>IF([1]source_data!G117="","",IF([1]source_data!H117="","",[1]source_data!H117))</f>
        <v>45197</v>
      </c>
      <c r="G115" s="6" t="str">
        <f>IF([1]source_data!G117="","",[1]tailored_settings!$B$5)</f>
        <v>Individual Recipient</v>
      </c>
      <c r="H115" s="6" t="str">
        <f>IF([1]source_data!G117="","",IF(AND([1]source_data!A117&lt;&gt;"",[1]tailored_settings!$B$16="Publish"),CONCATENATE([1]tailored_settings!$B$2&amp;[1]source_data!A117),IF(AND([1]source_data!A117&lt;&gt;"",[1]tailored_settings!$B$16="Do not publish"),CONCATENATE([1]tailored_settings!$B$4&amp;TEXT(ROW(A115)-1,"0000")&amp;"_"&amp;TEXT(F115,"yyyy-mm")),CONCATENATE([1]tailored_settings!$B$4&amp;TEXT(ROW(A115)-1,"0000")&amp;"_"&amp;TEXT(F115,"yyyy-mm")))))</f>
        <v>360G-Longleigh-IND-0114_2023-09</v>
      </c>
      <c r="I115" s="6" t="str">
        <f>IF([1]source_data!G117="","",[1]tailored_settings!$B$7)</f>
        <v>Longleigh Foundation</v>
      </c>
      <c r="J115" s="6" t="str">
        <f>IF([1]source_data!G117="","",[1]tailored_settings!$B$6)</f>
        <v>GB-CHC-1169016</v>
      </c>
      <c r="K115" s="6" t="str">
        <f>IF([1]source_data!G117="","",IF([1]source_data!I117="","",VLOOKUP([1]source_data!I117,[1]codelist_mapping!A:C,3,FALSE)))</f>
        <v>GTIR030</v>
      </c>
      <c r="L115" s="6" t="str">
        <f>IF([1]source_data!G117="","",IF([1]source_data!J117="","",VLOOKUP([1]source_data!J117,[1]codelist_mapping!A:C,3,FALSE)))</f>
        <v>GTIR060</v>
      </c>
      <c r="M115" s="6" t="str">
        <f>IF([1]source_data!G117="","",IF([1]source_data!K117="","",IF([1]source_data!M117&lt;&gt;"",CONCATENATE(VLOOKUP([1]source_data!K117,[1]codelist_mapping!F:H,3,FALSE)&amp;";"&amp;VLOOKUP([1]source_data!L117,[1]codelist_mapping!F:H,3,FALSE)&amp;";"&amp;VLOOKUP([1]source_data!M117,[1]codelist_mapping!F:H,3,FALSE)),IF([1]source_data!L117&lt;&gt;"",CONCATENATE(VLOOKUP([1]source_data!K117,[1]codelist_mapping!F:H,3,FALSE)&amp;";"&amp;VLOOKUP([1]source_data!L117,[1]codelist_mapping!F:H,3,FALSE)),IF([1]source_data!K117&lt;&gt;"",CONCATENATE(VLOOKUP([1]source_data!K117,[1]codelist_mapping!F:H,3,FALSE)))))))</f>
        <v>GTIP020;GTIP070</v>
      </c>
      <c r="N115" s="9" t="str">
        <f>IF([1]source_data!G117="","",IF([1]source_data!D117="","",VLOOKUP([1]source_data!D117,[1]geo_data!A:I,9,FALSE)))</f>
        <v>Chichester East</v>
      </c>
      <c r="O115" s="9" t="str">
        <f>IF([1]source_data!G117="","",IF([1]source_data!D117="","",VLOOKUP([1]source_data!D117,[1]geo_data!A:I,8,FALSE)))</f>
        <v>E05011667</v>
      </c>
      <c r="P115" s="9" t="str">
        <f>IF([1]source_data!G117="","",IF(LEFT(O115,3)="E05","WD",IF(LEFT(O115,3)="S13","WD",IF(LEFT(O115,3)="W05","WD",IF(LEFT(O115,3)="W06","UA",IF(LEFT(O115,3)="S12","CA",IF(LEFT(O115,3)="E06","UA",IF(LEFT(O115,3)="E07","NMD",IF(LEFT(O115,3)="E08","MD",IF(LEFT(O115,3)="E09","LONB"))))))))))</f>
        <v>WD</v>
      </c>
      <c r="Q115" s="9" t="str">
        <f>IF([1]source_data!G117="","",IF([1]source_data!D117="","",VLOOKUP([1]source_data!D117,[1]geo_data!A:I,7,FALSE)))</f>
        <v>Chichester</v>
      </c>
      <c r="R115" s="9" t="str">
        <f>IF([1]source_data!G117="","",IF([1]source_data!D117="","",VLOOKUP([1]source_data!D117,[1]geo_data!A:I,6,FALSE)))</f>
        <v>E07000225</v>
      </c>
      <c r="S115" s="9" t="str">
        <f>IF([1]source_data!G117="","",IF(LEFT(R115,3)="E05","WD",IF(LEFT(R115,3)="S13","WD",IF(LEFT(R115,3)="W05","WD",IF(LEFT(R115,3)="W06","UA",IF(LEFT(R115,3)="S12","CA",IF(LEFT(R115,3)="E06","UA",IF(LEFT(R115,3)="E07","NMD",IF(LEFT(R115,3)="E08","MD",IF(LEFT(R115,3)="E09","LONB"))))))))))</f>
        <v>NMD</v>
      </c>
      <c r="T115" s="6" t="str">
        <f>IF([1]source_data!G117="","",IF([1]source_data!N117="","",[1]source_data!N117))</f>
        <v>Hardship Grant</v>
      </c>
      <c r="U115" s="10">
        <f>IF([1]source_data!G117="","",[1]tailored_settings!$B$8)</f>
        <v>45614</v>
      </c>
      <c r="V115" s="6" t="str">
        <f>IF([1]source_data!G117="","",[1]tailored_settings!$B$9)</f>
        <v>http://www.longleigh.org/</v>
      </c>
      <c r="W115" s="8">
        <f>IF([1]source_data!G117="","",IF([1]source_data!O117="","",[1]source_data!O117))</f>
        <v>45197</v>
      </c>
      <c r="X115" s="8">
        <f>IF([1]source_data!G117="","",IF([1]source_data!P117="","",[1]source_data!P117))</f>
        <v>45330</v>
      </c>
      <c r="Y115" s="6" t="str">
        <f>IF([1]source_data!G117="","",IF([1]source_data!Q117="","",[1]source_data!Q117))</f>
        <v/>
      </c>
      <c r="Z115" s="11" t="str">
        <f>IF([1]source_data!G117="","",IF([1]source_data!I117="","",[1]tailored_settings!$B$10))</f>
        <v>Primary grant reason</v>
      </c>
      <c r="AA115" s="11" t="str">
        <f>IF([1]source_data!G117="","",IF([1]source_data!I117="","",[1]source_data!I117))</f>
        <v>1. Customer (or family member residing with them) with a diagnosed condition or disability (physical and/or sensory and/or behavioural)</v>
      </c>
      <c r="AB115" s="11" t="str">
        <f>IF([1]source_data!G117="","",IF([1]source_data!J117="","",[1]tailored_settings!$B$11))</f>
        <v>Secondary grant reason</v>
      </c>
      <c r="AC115" s="11" t="str">
        <f>IF([1]source_data!G117="","",IF([1]source_data!J117="","",[1]source_data!J117))</f>
        <v>4. Customer/family fleeing from a violent or abusive relationship</v>
      </c>
      <c r="AD115" s="11" t="str">
        <f>IF([1]source_data!G117="","",IF([1]source_data!K117="","",[1]tailored_settings!$B$12))</f>
        <v>Grant purpose</v>
      </c>
      <c r="AE115" s="11" t="str">
        <f>IF([1]source_data!G117="","",IF([1]source_data!K117="","",[1]source_data!K117))</f>
        <v>Appliances</v>
      </c>
      <c r="AF115" s="11" t="str">
        <f>IF([1]source_data!G117="","",IF([1]source_data!L117="","",[1]tailored_settings!$B$13))</f>
        <v>Grant purpose</v>
      </c>
      <c r="AG115" s="11" t="str">
        <f>IF([1]source_data!G117="","",IF([1]source_data!L117="","",[1]source_data!L117))</f>
        <v>Food Vouchers</v>
      </c>
      <c r="AH115" s="11" t="str">
        <f>IF([1]source_data!G117="","",IF([1]source_data!M117="","",[1]tailored_settings!$B$14))</f>
        <v/>
      </c>
      <c r="AI115" s="11" t="str">
        <f>IF([1]source_data!G117="","",IF([1]source_data!M117="","",[1]source_data!M117))</f>
        <v/>
      </c>
    </row>
    <row r="116" spans="1:35" x14ac:dyDescent="0.2">
      <c r="A116" s="6" t="str">
        <f>IF([1]source_data!G118="","",IF(AND([1]source_data!C118&lt;&gt;"",[1]tailored_settings!$B$15="Publish"),CONCATENATE([1]tailored_settings!$B$2&amp;[1]source_data!C118),IF(AND([1]source_data!C118&lt;&gt;"",[1]tailored_settings!$B$15="Do not publish"),CONCATENATE([1]tailored_settings!$B$2&amp;TEXT(ROW(A116)-1,"0000")&amp;"_"&amp;TEXT(F116,"yyyy-mm")),CONCATENATE([1]tailored_settings!$B$2&amp;TEXT(ROW(A116)-1,"0000")&amp;"_"&amp;TEXT(F116,"yyyy-mm")))))</f>
        <v>360G-Longleigh-0115_2023-09</v>
      </c>
      <c r="B116" s="6" t="str">
        <f>IF([1]source_data!G118="","",IF([1]source_data!E118&lt;&gt;"",[1]source_data!E118,CONCATENATE("Grant to "&amp;G116)))</f>
        <v>Grant to Individual Recipient</v>
      </c>
      <c r="C116" s="6" t="str">
        <f>IF([1]source_data!G118="","",IF([1]source_data!F118="","",[1]source_data!F118))</f>
        <v>Helping to alleviate financial hardship</v>
      </c>
      <c r="D116" s="7">
        <f>IF([1]source_data!G118="","",IF([1]source_data!G118="","",[1]source_data!G118))</f>
        <v>925.07</v>
      </c>
      <c r="E116" s="6" t="str">
        <f>IF([1]source_data!G118="","",[1]tailored_settings!$B$3)</f>
        <v>GBP</v>
      </c>
      <c r="F116" s="8">
        <f>IF([1]source_data!G118="","",IF([1]source_data!H118="","",[1]source_data!H118))</f>
        <v>45189</v>
      </c>
      <c r="G116" s="6" t="str">
        <f>IF([1]source_data!G118="","",[1]tailored_settings!$B$5)</f>
        <v>Individual Recipient</v>
      </c>
      <c r="H116" s="6" t="str">
        <f>IF([1]source_data!G118="","",IF(AND([1]source_data!A118&lt;&gt;"",[1]tailored_settings!$B$16="Publish"),CONCATENATE([1]tailored_settings!$B$2&amp;[1]source_data!A118),IF(AND([1]source_data!A118&lt;&gt;"",[1]tailored_settings!$B$16="Do not publish"),CONCATENATE([1]tailored_settings!$B$4&amp;TEXT(ROW(A116)-1,"0000")&amp;"_"&amp;TEXT(F116,"yyyy-mm")),CONCATENATE([1]tailored_settings!$B$4&amp;TEXT(ROW(A116)-1,"0000")&amp;"_"&amp;TEXT(F116,"yyyy-mm")))))</f>
        <v>360G-Longleigh-IND-0115_2023-09</v>
      </c>
      <c r="I116" s="6" t="str">
        <f>IF([1]source_data!G118="","",[1]tailored_settings!$B$7)</f>
        <v>Longleigh Foundation</v>
      </c>
      <c r="J116" s="6" t="str">
        <f>IF([1]source_data!G118="","",[1]tailored_settings!$B$6)</f>
        <v>GB-CHC-1169016</v>
      </c>
      <c r="K116" s="6" t="str">
        <f>IF([1]source_data!G118="","",IF([1]source_data!I118="","",VLOOKUP([1]source_data!I118,[1]codelist_mapping!A:C,3,FALSE)))</f>
        <v>GTIR080</v>
      </c>
      <c r="L116" s="6" t="str">
        <f>IF([1]source_data!G118="","",IF([1]source_data!J118="","",VLOOKUP([1]source_data!J118,[1]codelist_mapping!A:C,3,FALSE)))</f>
        <v>GTIR060</v>
      </c>
      <c r="M116" s="6" t="str">
        <f>IF([1]source_data!G118="","",IF([1]source_data!K118="","",IF([1]source_data!M118&lt;&gt;"",CONCATENATE(VLOOKUP([1]source_data!K118,[1]codelist_mapping!F:H,3,FALSE)&amp;";"&amp;VLOOKUP([1]source_data!L118,[1]codelist_mapping!F:H,3,FALSE)&amp;";"&amp;VLOOKUP([1]source_data!M118,[1]codelist_mapping!F:H,3,FALSE)),IF([1]source_data!L118&lt;&gt;"",CONCATENATE(VLOOKUP([1]source_data!K118,[1]codelist_mapping!F:H,3,FALSE)&amp;";"&amp;VLOOKUP([1]source_data!L118,[1]codelist_mapping!F:H,3,FALSE)),IF([1]source_data!K118&lt;&gt;"",CONCATENATE(VLOOKUP([1]source_data!K118,[1]codelist_mapping!F:H,3,FALSE)))))))</f>
        <v>GTIP020</v>
      </c>
      <c r="N116" s="9" t="str">
        <f>IF([1]source_data!G118="","",IF([1]source_data!D118="","",VLOOKUP([1]source_data!D118,[1]geo_data!A:I,9,FALSE)))</f>
        <v>Houghton Conquest &amp; Haynes</v>
      </c>
      <c r="O116" s="9" t="str">
        <f>IF([1]source_data!G118="","",IF([1]source_data!D118="","",VLOOKUP([1]source_data!D118,[1]geo_data!A:I,8,FALSE)))</f>
        <v>E05014411</v>
      </c>
      <c r="P116" s="9" t="str">
        <f>IF([1]source_data!G118="","",IF(LEFT(O116,3)="E05","WD",IF(LEFT(O116,3)="S13","WD",IF(LEFT(O116,3)="W05","WD",IF(LEFT(O116,3)="W06","UA",IF(LEFT(O116,3)="S12","CA",IF(LEFT(O116,3)="E06","UA",IF(LEFT(O116,3)="E07","NMD",IF(LEFT(O116,3)="E08","MD",IF(LEFT(O116,3)="E09","LONB"))))))))))</f>
        <v>WD</v>
      </c>
      <c r="Q116" s="9" t="str">
        <f>IF([1]source_data!G118="","",IF([1]source_data!D118="","",VLOOKUP([1]source_data!D118,[1]geo_data!A:I,7,FALSE)))</f>
        <v>Central Bedfordshire</v>
      </c>
      <c r="R116" s="9" t="str">
        <f>IF([1]source_data!G118="","",IF([1]source_data!D118="","",VLOOKUP([1]source_data!D118,[1]geo_data!A:I,6,FALSE)))</f>
        <v>E06000056</v>
      </c>
      <c r="S116" s="9" t="str">
        <f>IF([1]source_data!G118="","",IF(LEFT(R116,3)="E05","WD",IF(LEFT(R116,3)="S13","WD",IF(LEFT(R116,3)="W05","WD",IF(LEFT(R116,3)="W06","UA",IF(LEFT(R116,3)="S12","CA",IF(LEFT(R116,3)="E06","UA",IF(LEFT(R116,3)="E07","NMD",IF(LEFT(R116,3)="E08","MD",IF(LEFT(R116,3)="E09","LONB"))))))))))</f>
        <v>UA</v>
      </c>
      <c r="T116" s="6" t="str">
        <f>IF([1]source_data!G118="","",IF([1]source_data!N118="","",[1]source_data!N118))</f>
        <v>Hardship Grant</v>
      </c>
      <c r="U116" s="10">
        <f>IF([1]source_data!G118="","",[1]tailored_settings!$B$8)</f>
        <v>45614</v>
      </c>
      <c r="V116" s="6" t="str">
        <f>IF([1]source_data!G118="","",[1]tailored_settings!$B$9)</f>
        <v>http://www.longleigh.org/</v>
      </c>
      <c r="W116" s="8">
        <f>IF([1]source_data!G118="","",IF([1]source_data!O118="","",[1]source_data!O118))</f>
        <v>45189</v>
      </c>
      <c r="X116" s="8">
        <f>IF([1]source_data!G118="","",IF([1]source_data!P118="","",[1]source_data!P118))</f>
        <v>45330</v>
      </c>
      <c r="Y116" s="6" t="str">
        <f>IF([1]source_data!G118="","",IF([1]source_data!Q118="","",[1]source_data!Q118))</f>
        <v/>
      </c>
      <c r="Z116" s="11" t="str">
        <f>IF([1]source_data!G118="","",IF([1]source_data!I118="","",[1]tailored_settings!$B$10))</f>
        <v>Primary grant reason</v>
      </c>
      <c r="AA116" s="11" t="str">
        <f>IF([1]source_data!G118="","",IF([1]source_data!I118="","",[1]source_data!I118))</f>
        <v>3  Customer/family moving from homelessness/supported living into independent living</v>
      </c>
      <c r="AB116" s="11" t="str">
        <f>IF([1]source_data!G118="","",IF([1]source_data!J118="","",[1]tailored_settings!$B$11))</f>
        <v>Secondary grant reason</v>
      </c>
      <c r="AC116" s="11" t="str">
        <f>IF([1]source_data!G118="","",IF([1]source_data!J118="","",[1]source_data!J118))</f>
        <v>4. Customer/family fleeing from a violent or abusive relationship</v>
      </c>
      <c r="AD116" s="11" t="str">
        <f>IF([1]source_data!G118="","",IF([1]source_data!K118="","",[1]tailored_settings!$B$12))</f>
        <v>Grant purpose</v>
      </c>
      <c r="AE116" s="11" t="str">
        <f>IF([1]source_data!G118="","",IF([1]source_data!K118="","",[1]source_data!K118))</f>
        <v xml:space="preserve">Furniture </v>
      </c>
      <c r="AF116" s="11" t="str">
        <f>IF([1]source_data!G118="","",IF([1]source_data!L118="","",[1]tailored_settings!$B$13))</f>
        <v/>
      </c>
      <c r="AG116" s="11" t="str">
        <f>IF([1]source_data!G118="","",IF([1]source_data!L118="","",[1]source_data!L118))</f>
        <v/>
      </c>
      <c r="AH116" s="11" t="str">
        <f>IF([1]source_data!G118="","",IF([1]source_data!M118="","",[1]tailored_settings!$B$14))</f>
        <v/>
      </c>
      <c r="AI116" s="11" t="str">
        <f>IF([1]source_data!G118="","",IF([1]source_data!M118="","",[1]source_data!M118))</f>
        <v/>
      </c>
    </row>
    <row r="117" spans="1:35" x14ac:dyDescent="0.2">
      <c r="A117" s="6" t="str">
        <f>IF([1]source_data!G119="","",IF(AND([1]source_data!C119&lt;&gt;"",[1]tailored_settings!$B$15="Publish"),CONCATENATE([1]tailored_settings!$B$2&amp;[1]source_data!C119),IF(AND([1]source_data!C119&lt;&gt;"",[1]tailored_settings!$B$15="Do not publish"),CONCATENATE([1]tailored_settings!$B$2&amp;TEXT(ROW(A117)-1,"0000")&amp;"_"&amp;TEXT(F117,"yyyy-mm")),CONCATENATE([1]tailored_settings!$B$2&amp;TEXT(ROW(A117)-1,"0000")&amp;"_"&amp;TEXT(F117,"yyyy-mm")))))</f>
        <v>360G-Longleigh-0116_2023-09</v>
      </c>
      <c r="B117" s="6" t="str">
        <f>IF([1]source_data!G119="","",IF([1]source_data!E119&lt;&gt;"",[1]source_data!E119,CONCATENATE("Grant to "&amp;G117)))</f>
        <v>Grant to Individual Recipient</v>
      </c>
      <c r="C117" s="6" t="str">
        <f>IF([1]source_data!G119="","",IF([1]source_data!F119="","",[1]source_data!F119))</f>
        <v>Helping to alleviate financial hardship</v>
      </c>
      <c r="D117" s="7">
        <f>IF([1]source_data!G119="","",IF([1]source_data!G119="","",[1]source_data!G119))</f>
        <v>960</v>
      </c>
      <c r="E117" s="6" t="str">
        <f>IF([1]source_data!G119="","",[1]tailored_settings!$B$3)</f>
        <v>GBP</v>
      </c>
      <c r="F117" s="8">
        <f>IF([1]source_data!G119="","",IF([1]source_data!H119="","",[1]source_data!H119))</f>
        <v>45189</v>
      </c>
      <c r="G117" s="6" t="str">
        <f>IF([1]source_data!G119="","",[1]tailored_settings!$B$5)</f>
        <v>Individual Recipient</v>
      </c>
      <c r="H117" s="6" t="str">
        <f>IF([1]source_data!G119="","",IF(AND([1]source_data!A119&lt;&gt;"",[1]tailored_settings!$B$16="Publish"),CONCATENATE([1]tailored_settings!$B$2&amp;[1]source_data!A119),IF(AND([1]source_data!A119&lt;&gt;"",[1]tailored_settings!$B$16="Do not publish"),CONCATENATE([1]tailored_settings!$B$4&amp;TEXT(ROW(A117)-1,"0000")&amp;"_"&amp;TEXT(F117,"yyyy-mm")),CONCATENATE([1]tailored_settings!$B$4&amp;TEXT(ROW(A117)-1,"0000")&amp;"_"&amp;TEXT(F117,"yyyy-mm")))))</f>
        <v>360G-Longleigh-IND-0116_2023-09</v>
      </c>
      <c r="I117" s="6" t="str">
        <f>IF([1]source_data!G119="","",[1]tailored_settings!$B$7)</f>
        <v>Longleigh Foundation</v>
      </c>
      <c r="J117" s="6" t="str">
        <f>IF([1]source_data!G119="","",[1]tailored_settings!$B$6)</f>
        <v>GB-CHC-1169016</v>
      </c>
      <c r="K117" s="6" t="str">
        <f>IF([1]source_data!G119="","",IF([1]source_data!I119="","",VLOOKUP([1]source_data!I119,[1]codelist_mapping!A:C,3,FALSE)))</f>
        <v>GTIR040</v>
      </c>
      <c r="L117" s="6" t="str">
        <f>IF([1]source_data!G119="","",IF([1]source_data!J119="","",VLOOKUP([1]source_data!J119,[1]codelist_mapping!A:C,3,FALSE)))</f>
        <v/>
      </c>
      <c r="M117" s="6" t="str">
        <f>IF([1]source_data!G119="","",IF([1]source_data!K119="","",IF([1]source_data!M119&lt;&gt;"",CONCATENATE(VLOOKUP([1]source_data!K119,[1]codelist_mapping!F:H,3,FALSE)&amp;";"&amp;VLOOKUP([1]source_data!L119,[1]codelist_mapping!F:H,3,FALSE)&amp;";"&amp;VLOOKUP([1]source_data!M119,[1]codelist_mapping!F:H,3,FALSE)),IF([1]source_data!L119&lt;&gt;"",CONCATENATE(VLOOKUP([1]source_data!K119,[1]codelist_mapping!F:H,3,FALSE)&amp;";"&amp;VLOOKUP([1]source_data!L119,[1]codelist_mapping!F:H,3,FALSE)),IF([1]source_data!K119&lt;&gt;"",CONCATENATE(VLOOKUP([1]source_data!K119,[1]codelist_mapping!F:H,3,FALSE)))))))</f>
        <v>GTIP070;GTIP050</v>
      </c>
      <c r="N117" s="9" t="str">
        <f>IF([1]source_data!G119="","",IF([1]source_data!D119="","",VLOOKUP([1]source_data!D119,[1]geo_data!A:I,9,FALSE)))</f>
        <v>Tenbury</v>
      </c>
      <c r="O117" s="9" t="str">
        <f>IF([1]source_data!G119="","",IF([1]source_data!D119="","",VLOOKUP([1]source_data!D119,[1]geo_data!A:I,8,FALSE)))</f>
        <v>E05015394</v>
      </c>
      <c r="P117" s="9" t="str">
        <f>IF([1]source_data!G119="","",IF(LEFT(O117,3)="E05","WD",IF(LEFT(O117,3)="S13","WD",IF(LEFT(O117,3)="W05","WD",IF(LEFT(O117,3)="W06","UA",IF(LEFT(O117,3)="S12","CA",IF(LEFT(O117,3)="E06","UA",IF(LEFT(O117,3)="E07","NMD",IF(LEFT(O117,3)="E08","MD",IF(LEFT(O117,3)="E09","LONB"))))))))))</f>
        <v>WD</v>
      </c>
      <c r="Q117" s="9" t="str">
        <f>IF([1]source_data!G119="","",IF([1]source_data!D119="","",VLOOKUP([1]source_data!D119,[1]geo_data!A:I,7,FALSE)))</f>
        <v>Malvern Hills</v>
      </c>
      <c r="R117" s="9" t="str">
        <f>IF([1]source_data!G119="","",IF([1]source_data!D119="","",VLOOKUP([1]source_data!D119,[1]geo_data!A:I,6,FALSE)))</f>
        <v>E07000235</v>
      </c>
      <c r="S117" s="9" t="str">
        <f>IF([1]source_data!G119="","",IF(LEFT(R117,3)="E05","WD",IF(LEFT(R117,3)="S13","WD",IF(LEFT(R117,3)="W05","WD",IF(LEFT(R117,3)="W06","UA",IF(LEFT(R117,3)="S12","CA",IF(LEFT(R117,3)="E06","UA",IF(LEFT(R117,3)="E07","NMD",IF(LEFT(R117,3)="E08","MD",IF(LEFT(R117,3)="E09","LONB"))))))))))</f>
        <v>NMD</v>
      </c>
      <c r="T117" s="6" t="str">
        <f>IF([1]source_data!G119="","",IF([1]source_data!N119="","",[1]source_data!N119))</f>
        <v>Hardship Grant</v>
      </c>
      <c r="U117" s="10">
        <f>IF([1]source_data!G119="","",[1]tailored_settings!$B$8)</f>
        <v>45614</v>
      </c>
      <c r="V117" s="6" t="str">
        <f>IF([1]source_data!G119="","",[1]tailored_settings!$B$9)</f>
        <v>http://www.longleigh.org/</v>
      </c>
      <c r="W117" s="8">
        <f>IF([1]source_data!G119="","",IF([1]source_data!O119="","",[1]source_data!O119))</f>
        <v>45189</v>
      </c>
      <c r="X117" s="8">
        <f>IF([1]source_data!G119="","",IF([1]source_data!P119="","",[1]source_data!P119))</f>
        <v>45268</v>
      </c>
      <c r="Y117" s="6" t="str">
        <f>IF([1]source_data!G119="","",IF([1]source_data!Q119="","",[1]source_data!Q119))</f>
        <v/>
      </c>
      <c r="Z117" s="11" t="str">
        <f>IF([1]source_data!G119="","",IF([1]source_data!I119="","",[1]tailored_settings!$B$10))</f>
        <v>Primary grant reason</v>
      </c>
      <c r="AA117" s="11" t="str">
        <f>IF([1]source_data!G119="","",IF([1]source_data!I119="","",[1]source_data!I119))</f>
        <v>2. Customer receiving medication and/or therapy for a mental health condition or substance addiction</v>
      </c>
      <c r="AB117" s="11" t="str">
        <f>IF([1]source_data!G119="","",IF([1]source_data!J119="","",[1]tailored_settings!$B$11))</f>
        <v/>
      </c>
      <c r="AC117" s="11" t="str">
        <f>IF([1]source_data!G119="","",IF([1]source_data!J119="","",[1]source_data!J119))</f>
        <v/>
      </c>
      <c r="AD117" s="11" t="str">
        <f>IF([1]source_data!G119="","",IF([1]source_data!K119="","",[1]tailored_settings!$B$12))</f>
        <v>Grant purpose</v>
      </c>
      <c r="AE117" s="11" t="str">
        <f>IF([1]source_data!G119="","",IF([1]source_data!K119="","",[1]source_data!K119))</f>
        <v>Food Vouchers</v>
      </c>
      <c r="AF117" s="11" t="str">
        <f>IF([1]source_data!G119="","",IF([1]source_data!L119="","",[1]tailored_settings!$B$13))</f>
        <v>Grant purpose</v>
      </c>
      <c r="AG117" s="11" t="str">
        <f>IF([1]source_data!G119="","",IF([1]source_data!L119="","",[1]source_data!L119))</f>
        <v>Utility Vouchers</v>
      </c>
      <c r="AH117" s="11" t="str">
        <f>IF([1]source_data!G119="","",IF([1]source_data!M119="","",[1]tailored_settings!$B$14))</f>
        <v/>
      </c>
      <c r="AI117" s="11" t="str">
        <f>IF([1]source_data!G119="","",IF([1]source_data!M119="","",[1]source_data!M119))</f>
        <v/>
      </c>
    </row>
    <row r="118" spans="1:35" x14ac:dyDescent="0.2">
      <c r="A118" s="6" t="str">
        <f>IF([1]source_data!G120="","",IF(AND([1]source_data!C120&lt;&gt;"",[1]tailored_settings!$B$15="Publish"),CONCATENATE([1]tailored_settings!$B$2&amp;[1]source_data!C120),IF(AND([1]source_data!C120&lt;&gt;"",[1]tailored_settings!$B$15="Do not publish"),CONCATENATE([1]tailored_settings!$B$2&amp;TEXT(ROW(A118)-1,"0000")&amp;"_"&amp;TEXT(F118,"yyyy-mm")),CONCATENATE([1]tailored_settings!$B$2&amp;TEXT(ROW(A118)-1,"0000")&amp;"_"&amp;TEXT(F118,"yyyy-mm")))))</f>
        <v>360G-Longleigh-0117_2023-09</v>
      </c>
      <c r="B118" s="6" t="str">
        <f>IF([1]source_data!G120="","",IF([1]source_data!E120&lt;&gt;"",[1]source_data!E120,CONCATENATE("Grant to "&amp;G118)))</f>
        <v>Grant to Individual Recipient</v>
      </c>
      <c r="C118" s="6" t="str">
        <f>IF([1]source_data!G120="","",IF([1]source_data!F120="","",[1]source_data!F120))</f>
        <v>Helping to alleviate financial hardship</v>
      </c>
      <c r="D118" s="7">
        <f>IF([1]source_data!G120="","",IF([1]source_data!G120="","",[1]source_data!G120))</f>
        <v>1027</v>
      </c>
      <c r="E118" s="6" t="str">
        <f>IF([1]source_data!G120="","",[1]tailored_settings!$B$3)</f>
        <v>GBP</v>
      </c>
      <c r="F118" s="8">
        <f>IF([1]source_data!G120="","",IF([1]source_data!H120="","",[1]source_data!H120))</f>
        <v>45190</v>
      </c>
      <c r="G118" s="6" t="str">
        <f>IF([1]source_data!G120="","",[1]tailored_settings!$B$5)</f>
        <v>Individual Recipient</v>
      </c>
      <c r="H118" s="6" t="str">
        <f>IF([1]source_data!G120="","",IF(AND([1]source_data!A120&lt;&gt;"",[1]tailored_settings!$B$16="Publish"),CONCATENATE([1]tailored_settings!$B$2&amp;[1]source_data!A120),IF(AND([1]source_data!A120&lt;&gt;"",[1]tailored_settings!$B$16="Do not publish"),CONCATENATE([1]tailored_settings!$B$4&amp;TEXT(ROW(A118)-1,"0000")&amp;"_"&amp;TEXT(F118,"yyyy-mm")),CONCATENATE([1]tailored_settings!$B$4&amp;TEXT(ROW(A118)-1,"0000")&amp;"_"&amp;TEXT(F118,"yyyy-mm")))))</f>
        <v>360G-Longleigh-IND-0117_2023-09</v>
      </c>
      <c r="I118" s="6" t="str">
        <f>IF([1]source_data!G120="","",[1]tailored_settings!$B$7)</f>
        <v>Longleigh Foundation</v>
      </c>
      <c r="J118" s="6" t="str">
        <f>IF([1]source_data!G120="","",[1]tailored_settings!$B$6)</f>
        <v>GB-CHC-1169016</v>
      </c>
      <c r="K118" s="6" t="str">
        <f>IF([1]source_data!G120="","",IF([1]source_data!I120="","",VLOOKUP([1]source_data!I120,[1]codelist_mapping!A:C,3,FALSE)))</f>
        <v>GTIR040</v>
      </c>
      <c r="L118" s="6" t="str">
        <f>IF([1]source_data!G120="","",IF([1]source_data!J120="","",VLOOKUP([1]source_data!J120,[1]codelist_mapping!A:C,3,FALSE)))</f>
        <v/>
      </c>
      <c r="M118" s="6" t="str">
        <f>IF([1]source_data!G120="","",IF([1]source_data!K120="","",IF([1]source_data!M120&lt;&gt;"",CONCATENATE(VLOOKUP([1]source_data!K120,[1]codelist_mapping!F:H,3,FALSE)&amp;";"&amp;VLOOKUP([1]source_data!L120,[1]codelist_mapping!F:H,3,FALSE)&amp;";"&amp;VLOOKUP([1]source_data!M120,[1]codelist_mapping!F:H,3,FALSE)),IF([1]source_data!L120&lt;&gt;"",CONCATENATE(VLOOKUP([1]source_data!K120,[1]codelist_mapping!F:H,3,FALSE)&amp;";"&amp;VLOOKUP([1]source_data!L120,[1]codelist_mapping!F:H,3,FALSE)),IF([1]source_data!K120&lt;&gt;"",CONCATENATE(VLOOKUP([1]source_data!K120,[1]codelist_mapping!F:H,3,FALSE)))))))</f>
        <v>GTIP020</v>
      </c>
      <c r="N118" s="9" t="str">
        <f>IF([1]source_data!G120="","",IF([1]source_data!D120="","",VLOOKUP([1]source_data!D120,[1]geo_data!A:I,9,FALSE)))</f>
        <v>South Elmsall and South Kirkby</v>
      </c>
      <c r="O118" s="9" t="str">
        <f>IF([1]source_data!G120="","",IF([1]source_data!D120="","",VLOOKUP([1]source_data!D120,[1]geo_data!A:I,8,FALSE)))</f>
        <v>E05001457</v>
      </c>
      <c r="P118" s="9" t="str">
        <f>IF([1]source_data!G120="","",IF(LEFT(O118,3)="E05","WD",IF(LEFT(O118,3)="S13","WD",IF(LEFT(O118,3)="W05","WD",IF(LEFT(O118,3)="W06","UA",IF(LEFT(O118,3)="S12","CA",IF(LEFT(O118,3)="E06","UA",IF(LEFT(O118,3)="E07","NMD",IF(LEFT(O118,3)="E08","MD",IF(LEFT(O118,3)="E09","LONB"))))))))))</f>
        <v>WD</v>
      </c>
      <c r="Q118" s="9" t="str">
        <f>IF([1]source_data!G120="","",IF([1]source_data!D120="","",VLOOKUP([1]source_data!D120,[1]geo_data!A:I,7,FALSE)))</f>
        <v>Wakefield</v>
      </c>
      <c r="R118" s="9" t="str">
        <f>IF([1]source_data!G120="","",IF([1]source_data!D120="","",VLOOKUP([1]source_data!D120,[1]geo_data!A:I,6,FALSE)))</f>
        <v>E08000036</v>
      </c>
      <c r="S118" s="9" t="str">
        <f>IF([1]source_data!G120="","",IF(LEFT(R118,3)="E05","WD",IF(LEFT(R118,3)="S13","WD",IF(LEFT(R118,3)="W05","WD",IF(LEFT(R118,3)="W06","UA",IF(LEFT(R118,3)="S12","CA",IF(LEFT(R118,3)="E06","UA",IF(LEFT(R118,3)="E07","NMD",IF(LEFT(R118,3)="E08","MD",IF(LEFT(R118,3)="E09","LONB"))))))))))</f>
        <v>MD</v>
      </c>
      <c r="T118" s="6" t="str">
        <f>IF([1]source_data!G120="","",IF([1]source_data!N120="","",[1]source_data!N120))</f>
        <v>Hardship Grant</v>
      </c>
      <c r="U118" s="10">
        <f>IF([1]source_data!G120="","",[1]tailored_settings!$B$8)</f>
        <v>45614</v>
      </c>
      <c r="V118" s="6" t="str">
        <f>IF([1]source_data!G120="","",[1]tailored_settings!$B$9)</f>
        <v>http://www.longleigh.org/</v>
      </c>
      <c r="W118" s="8">
        <f>IF([1]source_data!G120="","",IF([1]source_data!O120="","",[1]source_data!O120))</f>
        <v>45190</v>
      </c>
      <c r="X118" s="8">
        <f>IF([1]source_data!G120="","",IF([1]source_data!P120="","",[1]source_data!P120))</f>
        <v>45269</v>
      </c>
      <c r="Y118" s="6" t="str">
        <f>IF([1]source_data!G120="","",IF([1]source_data!Q120="","",[1]source_data!Q120))</f>
        <v/>
      </c>
      <c r="Z118" s="11" t="str">
        <f>IF([1]source_data!G120="","",IF([1]source_data!I120="","",[1]tailored_settings!$B$10))</f>
        <v>Primary grant reason</v>
      </c>
      <c r="AA118" s="11" t="str">
        <f>IF([1]source_data!G120="","",IF([1]source_data!I120="","",[1]source_data!I120))</f>
        <v>2. Customer receiving medication and/or therapy for a mental health condition or substance addiction</v>
      </c>
      <c r="AB118" s="11" t="str">
        <f>IF([1]source_data!G120="","",IF([1]source_data!J120="","",[1]tailored_settings!$B$11))</f>
        <v/>
      </c>
      <c r="AC118" s="11" t="str">
        <f>IF([1]source_data!G120="","",IF([1]source_data!J120="","",[1]source_data!J120))</f>
        <v/>
      </c>
      <c r="AD118" s="11" t="str">
        <f>IF([1]source_data!G120="","",IF([1]source_data!K120="","",[1]tailored_settings!$B$12))</f>
        <v>Grant purpose</v>
      </c>
      <c r="AE118" s="11" t="str">
        <f>IF([1]source_data!G120="","",IF([1]source_data!K120="","",[1]source_data!K120))</f>
        <v xml:space="preserve">Furniture </v>
      </c>
      <c r="AF118" s="11" t="str">
        <f>IF([1]source_data!G120="","",IF([1]source_data!L120="","",[1]tailored_settings!$B$13))</f>
        <v/>
      </c>
      <c r="AG118" s="11" t="str">
        <f>IF([1]source_data!G120="","",IF([1]source_data!L120="","",[1]source_data!L120))</f>
        <v/>
      </c>
      <c r="AH118" s="11" t="str">
        <f>IF([1]source_data!G120="","",IF([1]source_data!M120="","",[1]tailored_settings!$B$14))</f>
        <v/>
      </c>
      <c r="AI118" s="11" t="str">
        <f>IF([1]source_data!G120="","",IF([1]source_data!M120="","",[1]source_data!M120))</f>
        <v/>
      </c>
    </row>
    <row r="119" spans="1:35" x14ac:dyDescent="0.2">
      <c r="A119" s="6" t="str">
        <f>IF([1]source_data!G121="","",IF(AND([1]source_data!C121&lt;&gt;"",[1]tailored_settings!$B$15="Publish"),CONCATENATE([1]tailored_settings!$B$2&amp;[1]source_data!C121),IF(AND([1]source_data!C121&lt;&gt;"",[1]tailored_settings!$B$15="Do not publish"),CONCATENATE([1]tailored_settings!$B$2&amp;TEXT(ROW(A119)-1,"0000")&amp;"_"&amp;TEXT(F119,"yyyy-mm")),CONCATENATE([1]tailored_settings!$B$2&amp;TEXT(ROW(A119)-1,"0000")&amp;"_"&amp;TEXT(F119,"yyyy-mm")))))</f>
        <v>360G-Longleigh-0118_2023-09</v>
      </c>
      <c r="B119" s="6" t="str">
        <f>IF([1]source_data!G121="","",IF([1]source_data!E121&lt;&gt;"",[1]source_data!E121,CONCATENATE("Grant to "&amp;G119)))</f>
        <v>Grant to Individual Recipient</v>
      </c>
      <c r="C119" s="6" t="str">
        <f>IF([1]source_data!G121="","",IF([1]source_data!F121="","",[1]source_data!F121))</f>
        <v>Helping to alleviate financial hardship</v>
      </c>
      <c r="D119" s="7">
        <f>IF([1]source_data!G121="","",IF([1]source_data!G121="","",[1]source_data!G121))</f>
        <v>923.15</v>
      </c>
      <c r="E119" s="6" t="str">
        <f>IF([1]source_data!G121="","",[1]tailored_settings!$B$3)</f>
        <v>GBP</v>
      </c>
      <c r="F119" s="8">
        <f>IF([1]source_data!G121="","",IF([1]source_data!H121="","",[1]source_data!H121))</f>
        <v>45189</v>
      </c>
      <c r="G119" s="6" t="str">
        <f>IF([1]source_data!G121="","",[1]tailored_settings!$B$5)</f>
        <v>Individual Recipient</v>
      </c>
      <c r="H119" s="6" t="str">
        <f>IF([1]source_data!G121="","",IF(AND([1]source_data!A121&lt;&gt;"",[1]tailored_settings!$B$16="Publish"),CONCATENATE([1]tailored_settings!$B$2&amp;[1]source_data!A121),IF(AND([1]source_data!A121&lt;&gt;"",[1]tailored_settings!$B$16="Do not publish"),CONCATENATE([1]tailored_settings!$B$4&amp;TEXT(ROW(A119)-1,"0000")&amp;"_"&amp;TEXT(F119,"yyyy-mm")),CONCATENATE([1]tailored_settings!$B$4&amp;TEXT(ROW(A119)-1,"0000")&amp;"_"&amp;TEXT(F119,"yyyy-mm")))))</f>
        <v>360G-Longleigh-IND-0118_2023-09</v>
      </c>
      <c r="I119" s="6" t="str">
        <f>IF([1]source_data!G121="","",[1]tailored_settings!$B$7)</f>
        <v>Longleigh Foundation</v>
      </c>
      <c r="J119" s="6" t="str">
        <f>IF([1]source_data!G121="","",[1]tailored_settings!$B$6)</f>
        <v>GB-CHC-1169016</v>
      </c>
      <c r="K119" s="6" t="str">
        <f>IF([1]source_data!G121="","",IF([1]source_data!I121="","",VLOOKUP([1]source_data!I121,[1]codelist_mapping!A:C,3,FALSE)))</f>
        <v>GTIR040</v>
      </c>
      <c r="L119" s="6" t="str">
        <f>IF([1]source_data!G121="","",IF([1]source_data!J121="","",VLOOKUP([1]source_data!J121,[1]codelist_mapping!A:C,3,FALSE)))</f>
        <v/>
      </c>
      <c r="M119" s="6" t="str">
        <f>IF([1]source_data!G121="","",IF([1]source_data!K121="","",IF([1]source_data!M121&lt;&gt;"",CONCATENATE(VLOOKUP([1]source_data!K121,[1]codelist_mapping!F:H,3,FALSE)&amp;";"&amp;VLOOKUP([1]source_data!L121,[1]codelist_mapping!F:H,3,FALSE)&amp;";"&amp;VLOOKUP([1]source_data!M121,[1]codelist_mapping!F:H,3,FALSE)),IF([1]source_data!L121&lt;&gt;"",CONCATENATE(VLOOKUP([1]source_data!K121,[1]codelist_mapping!F:H,3,FALSE)&amp;";"&amp;VLOOKUP([1]source_data!L121,[1]codelist_mapping!F:H,3,FALSE)),IF([1]source_data!K121&lt;&gt;"",CONCATENATE(VLOOKUP([1]source_data!K121,[1]codelist_mapping!F:H,3,FALSE)))))))</f>
        <v>GTIP070;GTIP050</v>
      </c>
      <c r="N119" s="9" t="str">
        <f>IF([1]source_data!G121="","",IF([1]source_data!D121="","",VLOOKUP([1]source_data!D121,[1]geo_data!A:I,9,FALSE)))</f>
        <v>Bromham, Rowde &amp; Roundway</v>
      </c>
      <c r="O119" s="9" t="str">
        <f>IF([1]source_data!G121="","",IF([1]source_data!D121="","",VLOOKUP([1]source_data!D121,[1]geo_data!A:I,8,FALSE)))</f>
        <v>E05013409</v>
      </c>
      <c r="P119" s="9" t="str">
        <f>IF([1]source_data!G121="","",IF(LEFT(O119,3)="E05","WD",IF(LEFT(O119,3)="S13","WD",IF(LEFT(O119,3)="W05","WD",IF(LEFT(O119,3)="W06","UA",IF(LEFT(O119,3)="S12","CA",IF(LEFT(O119,3)="E06","UA",IF(LEFT(O119,3)="E07","NMD",IF(LEFT(O119,3)="E08","MD",IF(LEFT(O119,3)="E09","LONB"))))))))))</f>
        <v>WD</v>
      </c>
      <c r="Q119" s="9" t="str">
        <f>IF([1]source_data!G121="","",IF([1]source_data!D121="","",VLOOKUP([1]source_data!D121,[1]geo_data!A:I,7,FALSE)))</f>
        <v>Wiltshire</v>
      </c>
      <c r="R119" s="9" t="str">
        <f>IF([1]source_data!G121="","",IF([1]source_data!D121="","",VLOOKUP([1]source_data!D121,[1]geo_data!A:I,6,FALSE)))</f>
        <v>E06000054</v>
      </c>
      <c r="S119" s="9" t="str">
        <f>IF([1]source_data!G121="","",IF(LEFT(R119,3)="E05","WD",IF(LEFT(R119,3)="S13","WD",IF(LEFT(R119,3)="W05","WD",IF(LEFT(R119,3)="W06","UA",IF(LEFT(R119,3)="S12","CA",IF(LEFT(R119,3)="E06","UA",IF(LEFT(R119,3)="E07","NMD",IF(LEFT(R119,3)="E08","MD",IF(LEFT(R119,3)="E09","LONB"))))))))))</f>
        <v>UA</v>
      </c>
      <c r="T119" s="6" t="str">
        <f>IF([1]source_data!G121="","",IF([1]source_data!N121="","",[1]source_data!N121))</f>
        <v>Hardship Grant</v>
      </c>
      <c r="U119" s="10">
        <f>IF([1]source_data!G121="","",[1]tailored_settings!$B$8)</f>
        <v>45614</v>
      </c>
      <c r="V119" s="6" t="str">
        <f>IF([1]source_data!G121="","",[1]tailored_settings!$B$9)</f>
        <v>http://www.longleigh.org/</v>
      </c>
      <c r="W119" s="8">
        <f>IF([1]source_data!G121="","",IF([1]source_data!O121="","",[1]source_data!O121))</f>
        <v>45189</v>
      </c>
      <c r="X119" s="8">
        <f>IF([1]source_data!G121="","",IF([1]source_data!P121="","",[1]source_data!P121))</f>
        <v>45268</v>
      </c>
      <c r="Y119" s="6" t="str">
        <f>IF([1]source_data!G121="","",IF([1]source_data!Q121="","",[1]source_data!Q121))</f>
        <v/>
      </c>
      <c r="Z119" s="11" t="str">
        <f>IF([1]source_data!G121="","",IF([1]source_data!I121="","",[1]tailored_settings!$B$10))</f>
        <v>Primary grant reason</v>
      </c>
      <c r="AA119" s="11" t="str">
        <f>IF([1]source_data!G121="","",IF([1]source_data!I121="","",[1]source_data!I121))</f>
        <v>2. Customer receiving medication and/or therapy for a mental health condition or substance addiction</v>
      </c>
      <c r="AB119" s="11" t="str">
        <f>IF([1]source_data!G121="","",IF([1]source_data!J121="","",[1]tailored_settings!$B$11))</f>
        <v/>
      </c>
      <c r="AC119" s="11" t="str">
        <f>IF([1]source_data!G121="","",IF([1]source_data!J121="","",[1]source_data!J121))</f>
        <v/>
      </c>
      <c r="AD119" s="11" t="str">
        <f>IF([1]source_data!G121="","",IF([1]source_data!K121="","",[1]tailored_settings!$B$12))</f>
        <v>Grant purpose</v>
      </c>
      <c r="AE119" s="11" t="str">
        <f>IF([1]source_data!G121="","",IF([1]source_data!K121="","",[1]source_data!K121))</f>
        <v>Food Vouchers</v>
      </c>
      <c r="AF119" s="11" t="str">
        <f>IF([1]source_data!G121="","",IF([1]source_data!L121="","",[1]tailored_settings!$B$13))</f>
        <v>Grant purpose</v>
      </c>
      <c r="AG119" s="11" t="str">
        <f>IF([1]source_data!G121="","",IF([1]source_data!L121="","",[1]source_data!L121))</f>
        <v>Utility Vouchers</v>
      </c>
      <c r="AH119" s="11" t="str">
        <f>IF([1]source_data!G121="","",IF([1]source_data!M121="","",[1]tailored_settings!$B$14))</f>
        <v/>
      </c>
      <c r="AI119" s="11" t="str">
        <f>IF([1]source_data!G121="","",IF([1]source_data!M121="","",[1]source_data!M121))</f>
        <v/>
      </c>
    </row>
    <row r="120" spans="1:35" x14ac:dyDescent="0.2">
      <c r="A120" s="6" t="str">
        <f>IF([1]source_data!G122="","",IF(AND([1]source_data!C122&lt;&gt;"",[1]tailored_settings!$B$15="Publish"),CONCATENATE([1]tailored_settings!$B$2&amp;[1]source_data!C122),IF(AND([1]source_data!C122&lt;&gt;"",[1]tailored_settings!$B$15="Do not publish"),CONCATENATE([1]tailored_settings!$B$2&amp;TEXT(ROW(A120)-1,"0000")&amp;"_"&amp;TEXT(F120,"yyyy-mm")),CONCATENATE([1]tailored_settings!$B$2&amp;TEXT(ROW(A120)-1,"0000")&amp;"_"&amp;TEXT(F120,"yyyy-mm")))))</f>
        <v>360G-Longleigh-0119_2023-09</v>
      </c>
      <c r="B120" s="6" t="str">
        <f>IF([1]source_data!G122="","",IF([1]source_data!E122&lt;&gt;"",[1]source_data!E122,CONCATENATE("Grant to "&amp;G120)))</f>
        <v>Grant to Individual Recipient</v>
      </c>
      <c r="C120" s="6" t="str">
        <f>IF([1]source_data!G122="","",IF([1]source_data!F122="","",[1]source_data!F122))</f>
        <v>Helping to alleviate financial hardship</v>
      </c>
      <c r="D120" s="7">
        <f>IF([1]source_data!G122="","",IF([1]source_data!G122="","",[1]source_data!G122))</f>
        <v>989.11</v>
      </c>
      <c r="E120" s="6" t="str">
        <f>IF([1]source_data!G122="","",[1]tailored_settings!$B$3)</f>
        <v>GBP</v>
      </c>
      <c r="F120" s="8">
        <f>IF([1]source_data!G122="","",IF([1]source_data!H122="","",[1]source_data!H122))</f>
        <v>45189</v>
      </c>
      <c r="G120" s="6" t="str">
        <f>IF([1]source_data!G122="","",[1]tailored_settings!$B$5)</f>
        <v>Individual Recipient</v>
      </c>
      <c r="H120" s="6" t="str">
        <f>IF([1]source_data!G122="","",IF(AND([1]source_data!A122&lt;&gt;"",[1]tailored_settings!$B$16="Publish"),CONCATENATE([1]tailored_settings!$B$2&amp;[1]source_data!A122),IF(AND([1]source_data!A122&lt;&gt;"",[1]tailored_settings!$B$16="Do not publish"),CONCATENATE([1]tailored_settings!$B$4&amp;TEXT(ROW(A120)-1,"0000")&amp;"_"&amp;TEXT(F120,"yyyy-mm")),CONCATENATE([1]tailored_settings!$B$4&amp;TEXT(ROW(A120)-1,"0000")&amp;"_"&amp;TEXT(F120,"yyyy-mm")))))</f>
        <v>360G-Longleigh-IND-0119_2023-09</v>
      </c>
      <c r="I120" s="6" t="str">
        <f>IF([1]source_data!G122="","",[1]tailored_settings!$B$7)</f>
        <v>Longleigh Foundation</v>
      </c>
      <c r="J120" s="6" t="str">
        <f>IF([1]source_data!G122="","",[1]tailored_settings!$B$6)</f>
        <v>GB-CHC-1169016</v>
      </c>
      <c r="K120" s="6" t="str">
        <f>IF([1]source_data!G122="","",IF([1]source_data!I122="","",VLOOKUP([1]source_data!I122,[1]codelist_mapping!A:C,3,FALSE)))</f>
        <v>GTIR040</v>
      </c>
      <c r="L120" s="6" t="str">
        <f>IF([1]source_data!G122="","",IF([1]source_data!J122="","",VLOOKUP([1]source_data!J122,[1]codelist_mapping!A:C,3,FALSE)))</f>
        <v/>
      </c>
      <c r="M120" s="6" t="str">
        <f>IF([1]source_data!G122="","",IF([1]source_data!K122="","",IF([1]source_data!M122&lt;&gt;"",CONCATENATE(VLOOKUP([1]source_data!K122,[1]codelist_mapping!F:H,3,FALSE)&amp;";"&amp;VLOOKUP([1]source_data!L122,[1]codelist_mapping!F:H,3,FALSE)&amp;";"&amp;VLOOKUP([1]source_data!M122,[1]codelist_mapping!F:H,3,FALSE)),IF([1]source_data!L122&lt;&gt;"",CONCATENATE(VLOOKUP([1]source_data!K122,[1]codelist_mapping!F:H,3,FALSE)&amp;";"&amp;VLOOKUP([1]source_data!L122,[1]codelist_mapping!F:H,3,FALSE)),IF([1]source_data!K122&lt;&gt;"",CONCATENATE(VLOOKUP([1]source_data!K122,[1]codelist_mapping!F:H,3,FALSE)))))))</f>
        <v>GTIP020</v>
      </c>
      <c r="N120" s="9" t="str">
        <f>IF([1]source_data!G122="","",IF([1]source_data!D122="","",VLOOKUP([1]source_data!D122,[1]geo_data!A:I,9,FALSE)))</f>
        <v>Polegate Central</v>
      </c>
      <c r="O120" s="9" t="str">
        <f>IF([1]source_data!G122="","",IF([1]source_data!D122="","",VLOOKUP([1]source_data!D122,[1]geo_data!A:I,8,FALSE)))</f>
        <v>E05011655</v>
      </c>
      <c r="P120" s="9" t="str">
        <f>IF([1]source_data!G122="","",IF(LEFT(O120,3)="E05","WD",IF(LEFT(O120,3)="S13","WD",IF(LEFT(O120,3)="W05","WD",IF(LEFT(O120,3)="W06","UA",IF(LEFT(O120,3)="S12","CA",IF(LEFT(O120,3)="E06","UA",IF(LEFT(O120,3)="E07","NMD",IF(LEFT(O120,3)="E08","MD",IF(LEFT(O120,3)="E09","LONB"))))))))))</f>
        <v>WD</v>
      </c>
      <c r="Q120" s="9" t="str">
        <f>IF([1]source_data!G122="","",IF([1]source_data!D122="","",VLOOKUP([1]source_data!D122,[1]geo_data!A:I,7,FALSE)))</f>
        <v>Wealden</v>
      </c>
      <c r="R120" s="9" t="str">
        <f>IF([1]source_data!G122="","",IF([1]source_data!D122="","",VLOOKUP([1]source_data!D122,[1]geo_data!A:I,6,FALSE)))</f>
        <v>E07000065</v>
      </c>
      <c r="S120" s="9" t="str">
        <f>IF([1]source_data!G122="","",IF(LEFT(R120,3)="E05","WD",IF(LEFT(R120,3)="S13","WD",IF(LEFT(R120,3)="W05","WD",IF(LEFT(R120,3)="W06","UA",IF(LEFT(R120,3)="S12","CA",IF(LEFT(R120,3)="E06","UA",IF(LEFT(R120,3)="E07","NMD",IF(LEFT(R120,3)="E08","MD",IF(LEFT(R120,3)="E09","LONB"))))))))))</f>
        <v>NMD</v>
      </c>
      <c r="T120" s="6" t="str">
        <f>IF([1]source_data!G122="","",IF([1]source_data!N122="","",[1]source_data!N122))</f>
        <v>Hardship Grant</v>
      </c>
      <c r="U120" s="10">
        <f>IF([1]source_data!G122="","",[1]tailored_settings!$B$8)</f>
        <v>45614</v>
      </c>
      <c r="V120" s="6" t="str">
        <f>IF([1]source_data!G122="","",[1]tailored_settings!$B$9)</f>
        <v>http://www.longleigh.org/</v>
      </c>
      <c r="W120" s="8">
        <f>IF([1]source_data!G122="","",IF([1]source_data!O122="","",[1]source_data!O122))</f>
        <v>45189</v>
      </c>
      <c r="X120" s="8">
        <f>IF([1]source_data!G122="","",IF([1]source_data!P122="","",[1]source_data!P122))</f>
        <v>45268</v>
      </c>
      <c r="Y120" s="6" t="str">
        <f>IF([1]source_data!G122="","",IF([1]source_data!Q122="","",[1]source_data!Q122))</f>
        <v/>
      </c>
      <c r="Z120" s="11" t="str">
        <f>IF([1]source_data!G122="","",IF([1]source_data!I122="","",[1]tailored_settings!$B$10))</f>
        <v>Primary grant reason</v>
      </c>
      <c r="AA120" s="11" t="str">
        <f>IF([1]source_data!G122="","",IF([1]source_data!I122="","",[1]source_data!I122))</f>
        <v>2. Customer receiving medication and/or therapy for a mental health condition or substance addiction</v>
      </c>
      <c r="AB120" s="11" t="str">
        <f>IF([1]source_data!G122="","",IF([1]source_data!J122="","",[1]tailored_settings!$B$11))</f>
        <v/>
      </c>
      <c r="AC120" s="11" t="str">
        <f>IF([1]source_data!G122="","",IF([1]source_data!J122="","",[1]source_data!J122))</f>
        <v/>
      </c>
      <c r="AD120" s="11" t="str">
        <f>IF([1]source_data!G122="","",IF([1]source_data!K122="","",[1]tailored_settings!$B$12))</f>
        <v>Grant purpose</v>
      </c>
      <c r="AE120" s="11" t="str">
        <f>IF([1]source_data!G122="","",IF([1]source_data!K122="","",[1]source_data!K122))</f>
        <v>Appliances</v>
      </c>
      <c r="AF120" s="11" t="str">
        <f>IF([1]source_data!G122="","",IF([1]source_data!L122="","",[1]tailored_settings!$B$13))</f>
        <v/>
      </c>
      <c r="AG120" s="11" t="str">
        <f>IF([1]source_data!G122="","",IF([1]source_data!L122="","",[1]source_data!L122))</f>
        <v/>
      </c>
      <c r="AH120" s="11" t="str">
        <f>IF([1]source_data!G122="","",IF([1]source_data!M122="","",[1]tailored_settings!$B$14))</f>
        <v/>
      </c>
      <c r="AI120" s="11" t="str">
        <f>IF([1]source_data!G122="","",IF([1]source_data!M122="","",[1]source_data!M122))</f>
        <v/>
      </c>
    </row>
    <row r="121" spans="1:35" x14ac:dyDescent="0.2">
      <c r="A121" s="6" t="str">
        <f>IF([1]source_data!G123="","",IF(AND([1]source_data!C123&lt;&gt;"",[1]tailored_settings!$B$15="Publish"),CONCATENATE([1]tailored_settings!$B$2&amp;[1]source_data!C123),IF(AND([1]source_data!C123&lt;&gt;"",[1]tailored_settings!$B$15="Do not publish"),CONCATENATE([1]tailored_settings!$B$2&amp;TEXT(ROW(A121)-1,"0000")&amp;"_"&amp;TEXT(F121,"yyyy-mm")),CONCATENATE([1]tailored_settings!$B$2&amp;TEXT(ROW(A121)-1,"0000")&amp;"_"&amp;TEXT(F121,"yyyy-mm")))))</f>
        <v>360G-Longleigh-0120_2023-09</v>
      </c>
      <c r="B121" s="6" t="str">
        <f>IF([1]source_data!G123="","",IF([1]source_data!E123&lt;&gt;"",[1]source_data!E123,CONCATENATE("Grant to "&amp;G121)))</f>
        <v>Grant to Individual Recipient</v>
      </c>
      <c r="C121" s="6" t="str">
        <f>IF([1]source_data!G123="","",IF([1]source_data!F123="","",[1]source_data!F123))</f>
        <v>Helping to alleviate financial hardship</v>
      </c>
      <c r="D121" s="7">
        <f>IF([1]source_data!G123="","",IF([1]source_data!G123="","",[1]source_data!G123))</f>
        <v>1000</v>
      </c>
      <c r="E121" s="6" t="str">
        <f>IF([1]source_data!G123="","",[1]tailored_settings!$B$3)</f>
        <v>GBP</v>
      </c>
      <c r="F121" s="8">
        <f>IF([1]source_data!G123="","",IF([1]source_data!H123="","",[1]source_data!H123))</f>
        <v>45190</v>
      </c>
      <c r="G121" s="6" t="str">
        <f>IF([1]source_data!G123="","",[1]tailored_settings!$B$5)</f>
        <v>Individual Recipient</v>
      </c>
      <c r="H121" s="6" t="str">
        <f>IF([1]source_data!G123="","",IF(AND([1]source_data!A123&lt;&gt;"",[1]tailored_settings!$B$16="Publish"),CONCATENATE([1]tailored_settings!$B$2&amp;[1]source_data!A123),IF(AND([1]source_data!A123&lt;&gt;"",[1]tailored_settings!$B$16="Do not publish"),CONCATENATE([1]tailored_settings!$B$4&amp;TEXT(ROW(A121)-1,"0000")&amp;"_"&amp;TEXT(F121,"yyyy-mm")),CONCATENATE([1]tailored_settings!$B$4&amp;TEXT(ROW(A121)-1,"0000")&amp;"_"&amp;TEXT(F121,"yyyy-mm")))))</f>
        <v>360G-Longleigh-IND-0120_2023-09</v>
      </c>
      <c r="I121" s="6" t="str">
        <f>IF([1]source_data!G123="","",[1]tailored_settings!$B$7)</f>
        <v>Longleigh Foundation</v>
      </c>
      <c r="J121" s="6" t="str">
        <f>IF([1]source_data!G123="","",[1]tailored_settings!$B$6)</f>
        <v>GB-CHC-1169016</v>
      </c>
      <c r="K121" s="6" t="str">
        <f>IF([1]source_data!G123="","",IF([1]source_data!I123="","",VLOOKUP([1]source_data!I123,[1]codelist_mapping!A:C,3,FALSE)))</f>
        <v>GTIR010</v>
      </c>
      <c r="L121" s="6" t="str">
        <f>IF([1]source_data!G123="","",IF([1]source_data!J123="","",VLOOKUP([1]source_data!J123,[1]codelist_mapping!A:C,3,FALSE)))</f>
        <v/>
      </c>
      <c r="M121" s="6" t="str">
        <f>IF([1]source_data!G123="","",IF([1]source_data!K123="","",IF([1]source_data!M123&lt;&gt;"",CONCATENATE(VLOOKUP([1]source_data!K123,[1]codelist_mapping!F:H,3,FALSE)&amp;";"&amp;VLOOKUP([1]source_data!L123,[1]codelist_mapping!F:H,3,FALSE)&amp;";"&amp;VLOOKUP([1]source_data!M123,[1]codelist_mapping!F:H,3,FALSE)),IF([1]source_data!L123&lt;&gt;"",CONCATENATE(VLOOKUP([1]source_data!K123,[1]codelist_mapping!F:H,3,FALSE)&amp;";"&amp;VLOOKUP([1]source_data!L123,[1]codelist_mapping!F:H,3,FALSE)),IF([1]source_data!K123&lt;&gt;"",CONCATENATE(VLOOKUP([1]source_data!K123,[1]codelist_mapping!F:H,3,FALSE)))))))</f>
        <v>GTIP020;GTIP080</v>
      </c>
      <c r="N121" s="9" t="str">
        <f>IF([1]source_data!G123="","",IF([1]source_data!D123="","",VLOOKUP([1]source_data!D123,[1]geo_data!A:I,9,FALSE)))</f>
        <v>Sixfields</v>
      </c>
      <c r="O121" s="9" t="str">
        <f>IF([1]source_data!G123="","",IF([1]source_data!D123="","",VLOOKUP([1]source_data!D123,[1]geo_data!A:I,8,FALSE)))</f>
        <v>E05013266</v>
      </c>
      <c r="P121" s="9" t="str">
        <f>IF([1]source_data!G123="","",IF(LEFT(O121,3)="E05","WD",IF(LEFT(O121,3)="S13","WD",IF(LEFT(O121,3)="W05","WD",IF(LEFT(O121,3)="W06","UA",IF(LEFT(O121,3)="S12","CA",IF(LEFT(O121,3)="E06","UA",IF(LEFT(O121,3)="E07","NMD",IF(LEFT(O121,3)="E08","MD",IF(LEFT(O121,3)="E09","LONB"))))))))))</f>
        <v>WD</v>
      </c>
      <c r="Q121" s="9" t="str">
        <f>IF([1]source_data!G123="","",IF([1]source_data!D123="","",VLOOKUP([1]source_data!D123,[1]geo_data!A:I,7,FALSE)))</f>
        <v>West Northamptonshire</v>
      </c>
      <c r="R121" s="9" t="str">
        <f>IF([1]source_data!G123="","",IF([1]source_data!D123="","",VLOOKUP([1]source_data!D123,[1]geo_data!A:I,6,FALSE)))</f>
        <v>E06000062</v>
      </c>
      <c r="S121" s="9" t="str">
        <f>IF([1]source_data!G123="","",IF(LEFT(R121,3)="E05","WD",IF(LEFT(R121,3)="S13","WD",IF(LEFT(R121,3)="W05","WD",IF(LEFT(R121,3)="W06","UA",IF(LEFT(R121,3)="S12","CA",IF(LEFT(R121,3)="E06","UA",IF(LEFT(R121,3)="E07","NMD",IF(LEFT(R121,3)="E08","MD",IF(LEFT(R121,3)="E09","LONB"))))))))))</f>
        <v>UA</v>
      </c>
      <c r="T121" s="6" t="str">
        <f>IF([1]source_data!G123="","",IF([1]source_data!N123="","",[1]source_data!N123))</f>
        <v>Hardship Grant</v>
      </c>
      <c r="U121" s="10">
        <f>IF([1]source_data!G123="","",[1]tailored_settings!$B$8)</f>
        <v>45614</v>
      </c>
      <c r="V121" s="6" t="str">
        <f>IF([1]source_data!G123="","",[1]tailored_settings!$B$9)</f>
        <v>http://www.longleigh.org/</v>
      </c>
      <c r="W121" s="8">
        <f>IF([1]source_data!G123="","",IF([1]source_data!O123="","",[1]source_data!O123))</f>
        <v>45190</v>
      </c>
      <c r="X121" s="8">
        <f>IF([1]source_data!G123="","",IF([1]source_data!P123="","",[1]source_data!P123))</f>
        <v>45269</v>
      </c>
      <c r="Y121" s="6" t="str">
        <f>IF([1]source_data!G123="","",IF([1]source_data!Q123="","",[1]source_data!Q123))</f>
        <v/>
      </c>
      <c r="Z121" s="11" t="str">
        <f>IF([1]source_data!G123="","",IF([1]source_data!I123="","",[1]tailored_settings!$B$10))</f>
        <v>Primary grant reason</v>
      </c>
      <c r="AA121" s="11" t="str">
        <f>IF([1]source_data!G123="","",IF([1]source_data!I123="","",[1]source_data!I123))</f>
        <v>7. Customer where there is a child/ren in receipt of means-tested free school meals</v>
      </c>
      <c r="AB121" s="11" t="str">
        <f>IF([1]source_data!G123="","",IF([1]source_data!J123="","",[1]tailored_settings!$B$11))</f>
        <v/>
      </c>
      <c r="AC121" s="11" t="str">
        <f>IF([1]source_data!G123="","",IF([1]source_data!J123="","",[1]source_data!J123))</f>
        <v/>
      </c>
      <c r="AD121" s="11" t="str">
        <f>IF([1]source_data!G123="","",IF([1]source_data!K123="","",[1]tailored_settings!$B$12))</f>
        <v>Grant purpose</v>
      </c>
      <c r="AE121" s="11" t="str">
        <f>IF([1]source_data!G123="","",IF([1]source_data!K123="","",[1]source_data!K123))</f>
        <v xml:space="preserve">Furniture </v>
      </c>
      <c r="AF121" s="11" t="str">
        <f>IF([1]source_data!G123="","",IF([1]source_data!L123="","",[1]tailored_settings!$B$13))</f>
        <v>Grant purpose</v>
      </c>
      <c r="AG121" s="11" t="str">
        <f>IF([1]source_data!G123="","",IF([1]source_data!L123="","",[1]source_data!L123))</f>
        <v>Clothing</v>
      </c>
      <c r="AH121" s="11" t="str">
        <f>IF([1]source_data!G123="","",IF([1]source_data!M123="","",[1]tailored_settings!$B$14))</f>
        <v/>
      </c>
      <c r="AI121" s="11" t="str">
        <f>IF([1]source_data!G123="","",IF([1]source_data!M123="","",[1]source_data!M123))</f>
        <v/>
      </c>
    </row>
    <row r="122" spans="1:35" x14ac:dyDescent="0.2">
      <c r="A122" s="6" t="str">
        <f>IF([1]source_data!G124="","",IF(AND([1]source_data!C124&lt;&gt;"",[1]tailored_settings!$B$15="Publish"),CONCATENATE([1]tailored_settings!$B$2&amp;[1]source_data!C124),IF(AND([1]source_data!C124&lt;&gt;"",[1]tailored_settings!$B$15="Do not publish"),CONCATENATE([1]tailored_settings!$B$2&amp;TEXT(ROW(A122)-1,"0000")&amp;"_"&amp;TEXT(F122,"yyyy-mm")),CONCATENATE([1]tailored_settings!$B$2&amp;TEXT(ROW(A122)-1,"0000")&amp;"_"&amp;TEXT(F122,"yyyy-mm")))))</f>
        <v>360G-Longleigh-0121_2023-09</v>
      </c>
      <c r="B122" s="6" t="str">
        <f>IF([1]source_data!G124="","",IF([1]source_data!E124&lt;&gt;"",[1]source_data!E124,CONCATENATE("Grant to "&amp;G122)))</f>
        <v>Grant to Individual Recipient</v>
      </c>
      <c r="C122" s="6" t="str">
        <f>IF([1]source_data!G124="","",IF([1]source_data!F124="","",[1]source_data!F124))</f>
        <v>Helping to alleviate financial hardship</v>
      </c>
      <c r="D122" s="7">
        <f>IF([1]source_data!G124="","",IF([1]source_data!G124="","",[1]source_data!G124))</f>
        <v>998</v>
      </c>
      <c r="E122" s="6" t="str">
        <f>IF([1]source_data!G124="","",[1]tailored_settings!$B$3)</f>
        <v>GBP</v>
      </c>
      <c r="F122" s="8">
        <f>IF([1]source_data!G124="","",IF([1]source_data!H124="","",[1]source_data!H124))</f>
        <v>45190</v>
      </c>
      <c r="G122" s="6" t="str">
        <f>IF([1]source_data!G124="","",[1]tailored_settings!$B$5)</f>
        <v>Individual Recipient</v>
      </c>
      <c r="H122" s="6" t="str">
        <f>IF([1]source_data!G124="","",IF(AND([1]source_data!A124&lt;&gt;"",[1]tailored_settings!$B$16="Publish"),CONCATENATE([1]tailored_settings!$B$2&amp;[1]source_data!A124),IF(AND([1]source_data!A124&lt;&gt;"",[1]tailored_settings!$B$16="Do not publish"),CONCATENATE([1]tailored_settings!$B$4&amp;TEXT(ROW(A122)-1,"0000")&amp;"_"&amp;TEXT(F122,"yyyy-mm")),CONCATENATE([1]tailored_settings!$B$4&amp;TEXT(ROW(A122)-1,"0000")&amp;"_"&amp;TEXT(F122,"yyyy-mm")))))</f>
        <v>360G-Longleigh-IND-0121_2023-09</v>
      </c>
      <c r="I122" s="6" t="str">
        <f>IF([1]source_data!G124="","",[1]tailored_settings!$B$7)</f>
        <v>Longleigh Foundation</v>
      </c>
      <c r="J122" s="6" t="str">
        <f>IF([1]source_data!G124="","",[1]tailored_settings!$B$6)</f>
        <v>GB-CHC-1169016</v>
      </c>
      <c r="K122" s="6" t="str">
        <f>IF([1]source_data!G124="","",IF([1]source_data!I124="","",VLOOKUP([1]source_data!I124,[1]codelist_mapping!A:C,3,FALSE)))</f>
        <v>GTIR040</v>
      </c>
      <c r="L122" s="6" t="str">
        <f>IF([1]source_data!G124="","",IF([1]source_data!J124="","",VLOOKUP([1]source_data!J124,[1]codelist_mapping!A:C,3,FALSE)))</f>
        <v/>
      </c>
      <c r="M122" s="6" t="str">
        <f>IF([1]source_data!G124="","",IF([1]source_data!K124="","",IF([1]source_data!M124&lt;&gt;"",CONCATENATE(VLOOKUP([1]source_data!K124,[1]codelist_mapping!F:H,3,FALSE)&amp;";"&amp;VLOOKUP([1]source_data!L124,[1]codelist_mapping!F:H,3,FALSE)&amp;";"&amp;VLOOKUP([1]source_data!M124,[1]codelist_mapping!F:H,3,FALSE)),IF([1]source_data!L124&lt;&gt;"",CONCATENATE(VLOOKUP([1]source_data!K124,[1]codelist_mapping!F:H,3,FALSE)&amp;";"&amp;VLOOKUP([1]source_data!L124,[1]codelist_mapping!F:H,3,FALSE)),IF([1]source_data!K124&lt;&gt;"",CONCATENATE(VLOOKUP([1]source_data!K124,[1]codelist_mapping!F:H,3,FALSE)))))))</f>
        <v>GTIP020</v>
      </c>
      <c r="N122" s="9" t="str">
        <f>IF([1]source_data!G124="","",IF([1]source_data!D124="","",VLOOKUP([1]source_data!D124,[1]geo_data!A:I,9,FALSE)))</f>
        <v>Sandy</v>
      </c>
      <c r="O122" s="9" t="str">
        <f>IF([1]source_data!G124="","",IF([1]source_data!D124="","",VLOOKUP([1]source_data!D124,[1]geo_data!A:I,8,FALSE)))</f>
        <v>E05014420</v>
      </c>
      <c r="P122" s="9" t="str">
        <f>IF([1]source_data!G124="","",IF(LEFT(O122,3)="E05","WD",IF(LEFT(O122,3)="S13","WD",IF(LEFT(O122,3)="W05","WD",IF(LEFT(O122,3)="W06","UA",IF(LEFT(O122,3)="S12","CA",IF(LEFT(O122,3)="E06","UA",IF(LEFT(O122,3)="E07","NMD",IF(LEFT(O122,3)="E08","MD",IF(LEFT(O122,3)="E09","LONB"))))))))))</f>
        <v>WD</v>
      </c>
      <c r="Q122" s="9" t="str">
        <f>IF([1]source_data!G124="","",IF([1]source_data!D124="","",VLOOKUP([1]source_data!D124,[1]geo_data!A:I,7,FALSE)))</f>
        <v>Central Bedfordshire</v>
      </c>
      <c r="R122" s="9" t="str">
        <f>IF([1]source_data!G124="","",IF([1]source_data!D124="","",VLOOKUP([1]source_data!D124,[1]geo_data!A:I,6,FALSE)))</f>
        <v>E06000056</v>
      </c>
      <c r="S122" s="9" t="str">
        <f>IF([1]source_data!G124="","",IF(LEFT(R122,3)="E05","WD",IF(LEFT(R122,3)="S13","WD",IF(LEFT(R122,3)="W05","WD",IF(LEFT(R122,3)="W06","UA",IF(LEFT(R122,3)="S12","CA",IF(LEFT(R122,3)="E06","UA",IF(LEFT(R122,3)="E07","NMD",IF(LEFT(R122,3)="E08","MD",IF(LEFT(R122,3)="E09","LONB"))))))))))</f>
        <v>UA</v>
      </c>
      <c r="T122" s="6" t="str">
        <f>IF([1]source_data!G124="","",IF([1]source_data!N124="","",[1]source_data!N124))</f>
        <v>Hardship Grant</v>
      </c>
      <c r="U122" s="10">
        <f>IF([1]source_data!G124="","",[1]tailored_settings!$B$8)</f>
        <v>45614</v>
      </c>
      <c r="V122" s="6" t="str">
        <f>IF([1]source_data!G124="","",[1]tailored_settings!$B$9)</f>
        <v>http://www.longleigh.org/</v>
      </c>
      <c r="W122" s="8">
        <f>IF([1]source_data!G124="","",IF([1]source_data!O124="","",[1]source_data!O124))</f>
        <v>45190</v>
      </c>
      <c r="X122" s="8">
        <f>IF([1]source_data!G124="","",IF([1]source_data!P124="","",[1]source_data!P124))</f>
        <v>45269</v>
      </c>
      <c r="Y122" s="6" t="str">
        <f>IF([1]source_data!G124="","",IF([1]source_data!Q124="","",[1]source_data!Q124))</f>
        <v/>
      </c>
      <c r="Z122" s="11" t="str">
        <f>IF([1]source_data!G124="","",IF([1]source_data!I124="","",[1]tailored_settings!$B$10))</f>
        <v>Primary grant reason</v>
      </c>
      <c r="AA122" s="11" t="str">
        <f>IF([1]source_data!G124="","",IF([1]source_data!I124="","",[1]source_data!I124))</f>
        <v>2. Customer receiving medication and/or therapy for a mental health condition or substance addiction</v>
      </c>
      <c r="AB122" s="11" t="str">
        <f>IF([1]source_data!G124="","",IF([1]source_data!J124="","",[1]tailored_settings!$B$11))</f>
        <v/>
      </c>
      <c r="AC122" s="11" t="str">
        <f>IF([1]source_data!G124="","",IF([1]source_data!J124="","",[1]source_data!J124))</f>
        <v/>
      </c>
      <c r="AD122" s="11" t="str">
        <f>IF([1]source_data!G124="","",IF([1]source_data!K124="","",[1]tailored_settings!$B$12))</f>
        <v>Grant purpose</v>
      </c>
      <c r="AE122" s="11" t="str">
        <f>IF([1]source_data!G124="","",IF([1]source_data!K124="","",[1]source_data!K124))</f>
        <v xml:space="preserve">Furniture </v>
      </c>
      <c r="AF122" s="11" t="str">
        <f>IF([1]source_data!G124="","",IF([1]source_data!L124="","",[1]tailored_settings!$B$13))</f>
        <v/>
      </c>
      <c r="AG122" s="11" t="str">
        <f>IF([1]source_data!G124="","",IF([1]source_data!L124="","",[1]source_data!L124))</f>
        <v/>
      </c>
      <c r="AH122" s="11" t="str">
        <f>IF([1]source_data!G124="","",IF([1]source_data!M124="","",[1]tailored_settings!$B$14))</f>
        <v/>
      </c>
      <c r="AI122" s="11" t="str">
        <f>IF([1]source_data!G124="","",IF([1]source_data!M124="","",[1]source_data!M124))</f>
        <v/>
      </c>
    </row>
    <row r="123" spans="1:35" x14ac:dyDescent="0.2">
      <c r="A123" s="6" t="str">
        <f>IF([1]source_data!G125="","",IF(AND([1]source_data!C125&lt;&gt;"",[1]tailored_settings!$B$15="Publish"),CONCATENATE([1]tailored_settings!$B$2&amp;[1]source_data!C125),IF(AND([1]source_data!C125&lt;&gt;"",[1]tailored_settings!$B$15="Do not publish"),CONCATENATE([1]tailored_settings!$B$2&amp;TEXT(ROW(A123)-1,"0000")&amp;"_"&amp;TEXT(F123,"yyyy-mm")),CONCATENATE([1]tailored_settings!$B$2&amp;TEXT(ROW(A123)-1,"0000")&amp;"_"&amp;TEXT(F123,"yyyy-mm")))))</f>
        <v>360G-Longleigh-0122_2023-09</v>
      </c>
      <c r="B123" s="6" t="str">
        <f>IF([1]source_data!G125="","",IF([1]source_data!E125&lt;&gt;"",[1]source_data!E125,CONCATENATE("Grant to "&amp;G123)))</f>
        <v>Grant to Individual Recipient</v>
      </c>
      <c r="C123" s="6" t="str">
        <f>IF([1]source_data!G125="","",IF([1]source_data!F125="","",[1]source_data!F125))</f>
        <v>Helping to alleviate financial hardship</v>
      </c>
      <c r="D123" s="7">
        <f>IF([1]source_data!G125="","",IF([1]source_data!G125="","",[1]source_data!G125))</f>
        <v>954.7</v>
      </c>
      <c r="E123" s="6" t="str">
        <f>IF([1]source_data!G125="","",[1]tailored_settings!$B$3)</f>
        <v>GBP</v>
      </c>
      <c r="F123" s="8">
        <f>IF([1]source_data!G125="","",IF([1]source_data!H125="","",[1]source_data!H125))</f>
        <v>45188</v>
      </c>
      <c r="G123" s="6" t="str">
        <f>IF([1]source_data!G125="","",[1]tailored_settings!$B$5)</f>
        <v>Individual Recipient</v>
      </c>
      <c r="H123" s="6" t="str">
        <f>IF([1]source_data!G125="","",IF(AND([1]source_data!A125&lt;&gt;"",[1]tailored_settings!$B$16="Publish"),CONCATENATE([1]tailored_settings!$B$2&amp;[1]source_data!A125),IF(AND([1]source_data!A125&lt;&gt;"",[1]tailored_settings!$B$16="Do not publish"),CONCATENATE([1]tailored_settings!$B$4&amp;TEXT(ROW(A123)-1,"0000")&amp;"_"&amp;TEXT(F123,"yyyy-mm")),CONCATENATE([1]tailored_settings!$B$4&amp;TEXT(ROW(A123)-1,"0000")&amp;"_"&amp;TEXT(F123,"yyyy-mm")))))</f>
        <v>360G-Longleigh-IND-0122_2023-09</v>
      </c>
      <c r="I123" s="6" t="str">
        <f>IF([1]source_data!G125="","",[1]tailored_settings!$B$7)</f>
        <v>Longleigh Foundation</v>
      </c>
      <c r="J123" s="6" t="str">
        <f>IF([1]source_data!G125="","",[1]tailored_settings!$B$6)</f>
        <v>GB-CHC-1169016</v>
      </c>
      <c r="K123" s="6" t="str">
        <f>IF([1]source_data!G125="","",IF([1]source_data!I125="","",VLOOKUP([1]source_data!I125,[1]codelist_mapping!A:C,3,FALSE)))</f>
        <v>GTIR030</v>
      </c>
      <c r="L123" s="6" t="str">
        <f>IF([1]source_data!G125="","",IF([1]source_data!J125="","",VLOOKUP([1]source_data!J125,[1]codelist_mapping!A:C,3,FALSE)))</f>
        <v/>
      </c>
      <c r="M123" s="6" t="str">
        <f>IF([1]source_data!G125="","",IF([1]source_data!K125="","",IF([1]source_data!M125&lt;&gt;"",CONCATENATE(VLOOKUP([1]source_data!K125,[1]codelist_mapping!F:H,3,FALSE)&amp;";"&amp;VLOOKUP([1]source_data!L125,[1]codelist_mapping!F:H,3,FALSE)&amp;";"&amp;VLOOKUP([1]source_data!M125,[1]codelist_mapping!F:H,3,FALSE)),IF([1]source_data!L125&lt;&gt;"",CONCATENATE(VLOOKUP([1]source_data!K125,[1]codelist_mapping!F:H,3,FALSE)&amp;";"&amp;VLOOKUP([1]source_data!L125,[1]codelist_mapping!F:H,3,FALSE)),IF([1]source_data!K125&lt;&gt;"",CONCATENATE(VLOOKUP([1]source_data!K125,[1]codelist_mapping!F:H,3,FALSE)))))))</f>
        <v>GTIP070;GTIP050</v>
      </c>
      <c r="N123" s="9" t="str">
        <f>IF([1]source_data!G125="","",IF([1]source_data!D125="","",VLOOKUP([1]source_data!D125,[1]geo_data!A:I,9,FALSE)))</f>
        <v>Shipston South</v>
      </c>
      <c r="O123" s="9" t="str">
        <f>IF([1]source_data!G125="","",IF([1]source_data!D125="","",VLOOKUP([1]source_data!D125,[1]geo_data!A:I,8,FALSE)))</f>
        <v>E05015122</v>
      </c>
      <c r="P123" s="9" t="str">
        <f>IF([1]source_data!G125="","",IF(LEFT(O123,3)="E05","WD",IF(LEFT(O123,3)="S13","WD",IF(LEFT(O123,3)="W05","WD",IF(LEFT(O123,3)="W06","UA",IF(LEFT(O123,3)="S12","CA",IF(LEFT(O123,3)="E06","UA",IF(LEFT(O123,3)="E07","NMD",IF(LEFT(O123,3)="E08","MD",IF(LEFT(O123,3)="E09","LONB"))))))))))</f>
        <v>WD</v>
      </c>
      <c r="Q123" s="9" t="str">
        <f>IF([1]source_data!G125="","",IF([1]source_data!D125="","",VLOOKUP([1]source_data!D125,[1]geo_data!A:I,7,FALSE)))</f>
        <v>Stratford-on-Avon</v>
      </c>
      <c r="R123" s="9" t="str">
        <f>IF([1]source_data!G125="","",IF([1]source_data!D125="","",VLOOKUP([1]source_data!D125,[1]geo_data!A:I,6,FALSE)))</f>
        <v>E07000221</v>
      </c>
      <c r="S123" s="9" t="str">
        <f>IF([1]source_data!G125="","",IF(LEFT(R123,3)="E05","WD",IF(LEFT(R123,3)="S13","WD",IF(LEFT(R123,3)="W05","WD",IF(LEFT(R123,3)="W06","UA",IF(LEFT(R123,3)="S12","CA",IF(LEFT(R123,3)="E06","UA",IF(LEFT(R123,3)="E07","NMD",IF(LEFT(R123,3)="E08","MD",IF(LEFT(R123,3)="E09","LONB"))))))))))</f>
        <v>NMD</v>
      </c>
      <c r="T123" s="6" t="str">
        <f>IF([1]source_data!G125="","",IF([1]source_data!N125="","",[1]source_data!N125))</f>
        <v>Hardship Grant</v>
      </c>
      <c r="U123" s="10">
        <f>IF([1]source_data!G125="","",[1]tailored_settings!$B$8)</f>
        <v>45614</v>
      </c>
      <c r="V123" s="6" t="str">
        <f>IF([1]source_data!G125="","",[1]tailored_settings!$B$9)</f>
        <v>http://www.longleigh.org/</v>
      </c>
      <c r="W123" s="8">
        <f>IF([1]source_data!G125="","",IF([1]source_data!O125="","",[1]source_data!O125))</f>
        <v>45188</v>
      </c>
      <c r="X123" s="8">
        <f>IF([1]source_data!G125="","",IF([1]source_data!P125="","",[1]source_data!P125))</f>
        <v>45269</v>
      </c>
      <c r="Y123" s="6" t="str">
        <f>IF([1]source_data!G125="","",IF([1]source_data!Q125="","",[1]source_data!Q125))</f>
        <v/>
      </c>
      <c r="Z123" s="11" t="str">
        <f>IF([1]source_data!G125="","",IF([1]source_data!I125="","",[1]tailored_settings!$B$10))</f>
        <v>Primary grant reason</v>
      </c>
      <c r="AA123" s="11" t="str">
        <f>IF([1]source_data!G125="","",IF([1]source_data!I125="","",[1]source_data!I125))</f>
        <v>1. Customer (or family member residing with them) with a diagnosed condition or disability (physical and/or sensory and/or behavioural)</v>
      </c>
      <c r="AB123" s="11" t="str">
        <f>IF([1]source_data!G125="","",IF([1]source_data!J125="","",[1]tailored_settings!$B$11))</f>
        <v/>
      </c>
      <c r="AC123" s="11" t="str">
        <f>IF([1]source_data!G125="","",IF([1]source_data!J125="","",[1]source_data!J125))</f>
        <v/>
      </c>
      <c r="AD123" s="11" t="str">
        <f>IF([1]source_data!G125="","",IF([1]source_data!K125="","",[1]tailored_settings!$B$12))</f>
        <v>Grant purpose</v>
      </c>
      <c r="AE123" s="11" t="str">
        <f>IF([1]source_data!G125="","",IF([1]source_data!K125="","",[1]source_data!K125))</f>
        <v>Food Vouchers</v>
      </c>
      <c r="AF123" s="11" t="str">
        <f>IF([1]source_data!G125="","",IF([1]source_data!L125="","",[1]tailored_settings!$B$13))</f>
        <v>Grant purpose</v>
      </c>
      <c r="AG123" s="11" t="str">
        <f>IF([1]source_data!G125="","",IF([1]source_data!L125="","",[1]source_data!L125))</f>
        <v>Utility Vouchers</v>
      </c>
      <c r="AH123" s="11" t="str">
        <f>IF([1]source_data!G125="","",IF([1]source_data!M125="","",[1]tailored_settings!$B$14))</f>
        <v/>
      </c>
      <c r="AI123" s="11" t="str">
        <f>IF([1]source_data!G125="","",IF([1]source_data!M125="","",[1]source_data!M125))</f>
        <v/>
      </c>
    </row>
    <row r="124" spans="1:35" x14ac:dyDescent="0.2">
      <c r="A124" s="6" t="str">
        <f>IF([1]source_data!G126="","",IF(AND([1]source_data!C126&lt;&gt;"",[1]tailored_settings!$B$15="Publish"),CONCATENATE([1]tailored_settings!$B$2&amp;[1]source_data!C126),IF(AND([1]source_data!C126&lt;&gt;"",[1]tailored_settings!$B$15="Do not publish"),CONCATENATE([1]tailored_settings!$B$2&amp;TEXT(ROW(A124)-1,"0000")&amp;"_"&amp;TEXT(F124,"yyyy-mm")),CONCATENATE([1]tailored_settings!$B$2&amp;TEXT(ROW(A124)-1,"0000")&amp;"_"&amp;TEXT(F124,"yyyy-mm")))))</f>
        <v>360G-Longleigh-0123_2023-09</v>
      </c>
      <c r="B124" s="6" t="str">
        <f>IF([1]source_data!G126="","",IF([1]source_data!E126&lt;&gt;"",[1]source_data!E126,CONCATENATE("Grant to "&amp;G124)))</f>
        <v>Grant to Individual Recipient</v>
      </c>
      <c r="C124" s="6" t="str">
        <f>IF([1]source_data!G126="","",IF([1]source_data!F126="","",[1]source_data!F126))</f>
        <v>Helping to alleviate financial hardship</v>
      </c>
      <c r="D124" s="7">
        <f>IF([1]source_data!G126="","",IF([1]source_data!G126="","",[1]source_data!G126))</f>
        <v>942</v>
      </c>
      <c r="E124" s="6" t="str">
        <f>IF([1]source_data!G126="","",[1]tailored_settings!$B$3)</f>
        <v>GBP</v>
      </c>
      <c r="F124" s="8">
        <f>IF([1]source_data!G126="","",IF([1]source_data!H126="","",[1]source_data!H126))</f>
        <v>45190</v>
      </c>
      <c r="G124" s="6" t="str">
        <f>IF([1]source_data!G126="","",[1]tailored_settings!$B$5)</f>
        <v>Individual Recipient</v>
      </c>
      <c r="H124" s="6" t="str">
        <f>IF([1]source_data!G126="","",IF(AND([1]source_data!A126&lt;&gt;"",[1]tailored_settings!$B$16="Publish"),CONCATENATE([1]tailored_settings!$B$2&amp;[1]source_data!A126),IF(AND([1]source_data!A126&lt;&gt;"",[1]tailored_settings!$B$16="Do not publish"),CONCATENATE([1]tailored_settings!$B$4&amp;TEXT(ROW(A124)-1,"0000")&amp;"_"&amp;TEXT(F124,"yyyy-mm")),CONCATENATE([1]tailored_settings!$B$4&amp;TEXT(ROW(A124)-1,"0000")&amp;"_"&amp;TEXT(F124,"yyyy-mm")))))</f>
        <v>360G-Longleigh-IND-0123_2023-09</v>
      </c>
      <c r="I124" s="6" t="str">
        <f>IF([1]source_data!G126="","",[1]tailored_settings!$B$7)</f>
        <v>Longleigh Foundation</v>
      </c>
      <c r="J124" s="6" t="str">
        <f>IF([1]source_data!G126="","",[1]tailored_settings!$B$6)</f>
        <v>GB-CHC-1169016</v>
      </c>
      <c r="K124" s="6" t="str">
        <f>IF([1]source_data!G126="","",IF([1]source_data!I126="","",VLOOKUP([1]source_data!I126,[1]codelist_mapping!A:C,3,FALSE)))</f>
        <v>GTIR040</v>
      </c>
      <c r="L124" s="6" t="str">
        <f>IF([1]source_data!G126="","",IF([1]source_data!J126="","",VLOOKUP([1]source_data!J126,[1]codelist_mapping!A:C,3,FALSE)))</f>
        <v/>
      </c>
      <c r="M124" s="6" t="str">
        <f>IF([1]source_data!G126="","",IF([1]source_data!K126="","",IF([1]source_data!M126&lt;&gt;"",CONCATENATE(VLOOKUP([1]source_data!K126,[1]codelist_mapping!F:H,3,FALSE)&amp;";"&amp;VLOOKUP([1]source_data!L126,[1]codelist_mapping!F:H,3,FALSE)&amp;";"&amp;VLOOKUP([1]source_data!M126,[1]codelist_mapping!F:H,3,FALSE)),IF([1]source_data!L126&lt;&gt;"",CONCATENATE(VLOOKUP([1]source_data!K126,[1]codelist_mapping!F:H,3,FALSE)&amp;";"&amp;VLOOKUP([1]source_data!L126,[1]codelist_mapping!F:H,3,FALSE)),IF([1]source_data!K126&lt;&gt;"",CONCATENATE(VLOOKUP([1]source_data!K126,[1]codelist_mapping!F:H,3,FALSE)))))))</f>
        <v>GTIP020;GTIP080</v>
      </c>
      <c r="N124" s="9" t="str">
        <f>IF([1]source_data!G126="","",IF([1]source_data!D126="","",VLOOKUP([1]source_data!D126,[1]geo_data!A:I,9,FALSE)))</f>
        <v>Woolston</v>
      </c>
      <c r="O124" s="9" t="str">
        <f>IF([1]source_data!G126="","",IF([1]source_data!D126="","",VLOOKUP([1]source_data!D126,[1]geo_data!A:I,8,FALSE)))</f>
        <v>E05015506</v>
      </c>
      <c r="P124" s="9" t="str">
        <f>IF([1]source_data!G126="","",IF(LEFT(O124,3)="E05","WD",IF(LEFT(O124,3)="S13","WD",IF(LEFT(O124,3)="W05","WD",IF(LEFT(O124,3)="W06","UA",IF(LEFT(O124,3)="S12","CA",IF(LEFT(O124,3)="E06","UA",IF(LEFT(O124,3)="E07","NMD",IF(LEFT(O124,3)="E08","MD",IF(LEFT(O124,3)="E09","LONB"))))))))))</f>
        <v>WD</v>
      </c>
      <c r="Q124" s="9" t="str">
        <f>IF([1]source_data!G126="","",IF([1]source_data!D126="","",VLOOKUP([1]source_data!D126,[1]geo_data!A:I,7,FALSE)))</f>
        <v>Southampton</v>
      </c>
      <c r="R124" s="9" t="str">
        <f>IF([1]source_data!G126="","",IF([1]source_data!D126="","",VLOOKUP([1]source_data!D126,[1]geo_data!A:I,6,FALSE)))</f>
        <v>E06000045</v>
      </c>
      <c r="S124" s="9" t="str">
        <f>IF([1]source_data!G126="","",IF(LEFT(R124,3)="E05","WD",IF(LEFT(R124,3)="S13","WD",IF(LEFT(R124,3)="W05","WD",IF(LEFT(R124,3)="W06","UA",IF(LEFT(R124,3)="S12","CA",IF(LEFT(R124,3)="E06","UA",IF(LEFT(R124,3)="E07","NMD",IF(LEFT(R124,3)="E08","MD",IF(LEFT(R124,3)="E09","LONB"))))))))))</f>
        <v>UA</v>
      </c>
      <c r="T124" s="6" t="str">
        <f>IF([1]source_data!G126="","",IF([1]source_data!N126="","",[1]source_data!N126))</f>
        <v>Hardship Grant</v>
      </c>
      <c r="U124" s="10">
        <f>IF([1]source_data!G126="","",[1]tailored_settings!$B$8)</f>
        <v>45614</v>
      </c>
      <c r="V124" s="6" t="str">
        <f>IF([1]source_data!G126="","",[1]tailored_settings!$B$9)</f>
        <v>http://www.longleigh.org/</v>
      </c>
      <c r="W124" s="8">
        <f>IF([1]source_data!G126="","",IF([1]source_data!O126="","",[1]source_data!O126))</f>
        <v>45190</v>
      </c>
      <c r="X124" s="8">
        <f>IF([1]source_data!G126="","",IF([1]source_data!P126="","",[1]source_data!P126))</f>
        <v>45269</v>
      </c>
      <c r="Y124" s="6" t="str">
        <f>IF([1]source_data!G126="","",IF([1]source_data!Q126="","",[1]source_data!Q126))</f>
        <v/>
      </c>
      <c r="Z124" s="11" t="str">
        <f>IF([1]source_data!G126="","",IF([1]source_data!I126="","",[1]tailored_settings!$B$10))</f>
        <v>Primary grant reason</v>
      </c>
      <c r="AA124" s="11" t="str">
        <f>IF([1]source_data!G126="","",IF([1]source_data!I126="","",[1]source_data!I126))</f>
        <v>2. Customer receiving medication and/or therapy for a mental health condition or substance addiction</v>
      </c>
      <c r="AB124" s="11" t="str">
        <f>IF([1]source_data!G126="","",IF([1]source_data!J126="","",[1]tailored_settings!$B$11))</f>
        <v/>
      </c>
      <c r="AC124" s="11" t="str">
        <f>IF([1]source_data!G126="","",IF([1]source_data!J126="","",[1]source_data!J126))</f>
        <v/>
      </c>
      <c r="AD124" s="11" t="str">
        <f>IF([1]source_data!G126="","",IF([1]source_data!K126="","",[1]tailored_settings!$B$12))</f>
        <v>Grant purpose</v>
      </c>
      <c r="AE124" s="11" t="str">
        <f>IF([1]source_data!G126="","",IF([1]source_data!K126="","",[1]source_data!K126))</f>
        <v>Appliances</v>
      </c>
      <c r="AF124" s="11" t="str">
        <f>IF([1]source_data!G126="","",IF([1]source_data!L126="","",[1]tailored_settings!$B$13))</f>
        <v>Grant purpose</v>
      </c>
      <c r="AG124" s="11" t="str">
        <f>IF([1]source_data!G126="","",IF([1]source_data!L126="","",[1]source_data!L126))</f>
        <v>Clothing</v>
      </c>
      <c r="AH124" s="11" t="str">
        <f>IF([1]source_data!G126="","",IF([1]source_data!M126="","",[1]tailored_settings!$B$14))</f>
        <v/>
      </c>
      <c r="AI124" s="11" t="str">
        <f>IF([1]source_data!G126="","",IF([1]source_data!M126="","",[1]source_data!M126))</f>
        <v/>
      </c>
    </row>
    <row r="125" spans="1:35" x14ac:dyDescent="0.2">
      <c r="A125" s="6" t="str">
        <f>IF([1]source_data!G127="","",IF(AND([1]source_data!C127&lt;&gt;"",[1]tailored_settings!$B$15="Publish"),CONCATENATE([1]tailored_settings!$B$2&amp;[1]source_data!C127),IF(AND([1]source_data!C127&lt;&gt;"",[1]tailored_settings!$B$15="Do not publish"),CONCATENATE([1]tailored_settings!$B$2&amp;TEXT(ROW(A125)-1,"0000")&amp;"_"&amp;TEXT(F125,"yyyy-mm")),CONCATENATE([1]tailored_settings!$B$2&amp;TEXT(ROW(A125)-1,"0000")&amp;"_"&amp;TEXT(F125,"yyyy-mm")))))</f>
        <v>360G-Longleigh-0124_2023-09</v>
      </c>
      <c r="B125" s="6" t="str">
        <f>IF([1]source_data!G127="","",IF([1]source_data!E127&lt;&gt;"",[1]source_data!E127,CONCATENATE("Grant to "&amp;G125)))</f>
        <v>Grant to Individual Recipient</v>
      </c>
      <c r="C125" s="6" t="str">
        <f>IF([1]source_data!G127="","",IF([1]source_data!F127="","",[1]source_data!F127))</f>
        <v>Helping to alleviate financial hardship</v>
      </c>
      <c r="D125" s="7">
        <f>IF([1]source_data!G127="","",IF([1]source_data!G127="","",[1]source_data!G127))</f>
        <v>1007</v>
      </c>
      <c r="E125" s="6" t="str">
        <f>IF([1]source_data!G127="","",[1]tailored_settings!$B$3)</f>
        <v>GBP</v>
      </c>
      <c r="F125" s="8">
        <f>IF([1]source_data!G127="","",IF([1]source_data!H127="","",[1]source_data!H127))</f>
        <v>45190</v>
      </c>
      <c r="G125" s="6" t="str">
        <f>IF([1]source_data!G127="","",[1]tailored_settings!$B$5)</f>
        <v>Individual Recipient</v>
      </c>
      <c r="H125" s="6" t="str">
        <f>IF([1]source_data!G127="","",IF(AND([1]source_data!A127&lt;&gt;"",[1]tailored_settings!$B$16="Publish"),CONCATENATE([1]tailored_settings!$B$2&amp;[1]source_data!A127),IF(AND([1]source_data!A127&lt;&gt;"",[1]tailored_settings!$B$16="Do not publish"),CONCATENATE([1]tailored_settings!$B$4&amp;TEXT(ROW(A125)-1,"0000")&amp;"_"&amp;TEXT(F125,"yyyy-mm")),CONCATENATE([1]tailored_settings!$B$4&amp;TEXT(ROW(A125)-1,"0000")&amp;"_"&amp;TEXT(F125,"yyyy-mm")))))</f>
        <v>360G-Longleigh-IND-0124_2023-09</v>
      </c>
      <c r="I125" s="6" t="str">
        <f>IF([1]source_data!G127="","",[1]tailored_settings!$B$7)</f>
        <v>Longleigh Foundation</v>
      </c>
      <c r="J125" s="6" t="str">
        <f>IF([1]source_data!G127="","",[1]tailored_settings!$B$6)</f>
        <v>GB-CHC-1169016</v>
      </c>
      <c r="K125" s="6" t="str">
        <f>IF([1]source_data!G127="","",IF([1]source_data!I127="","",VLOOKUP([1]source_data!I127,[1]codelist_mapping!A:C,3,FALSE)))</f>
        <v>GTIR080</v>
      </c>
      <c r="L125" s="6" t="str">
        <f>IF([1]source_data!G127="","",IF([1]source_data!J127="","",VLOOKUP([1]source_data!J127,[1]codelist_mapping!A:C,3,FALSE)))</f>
        <v/>
      </c>
      <c r="M125" s="6" t="str">
        <f>IF([1]source_data!G127="","",IF([1]source_data!K127="","",IF([1]source_data!M127&lt;&gt;"",CONCATENATE(VLOOKUP([1]source_data!K127,[1]codelist_mapping!F:H,3,FALSE)&amp;";"&amp;VLOOKUP([1]source_data!L127,[1]codelist_mapping!F:H,3,FALSE)&amp;";"&amp;VLOOKUP([1]source_data!M127,[1]codelist_mapping!F:H,3,FALSE)),IF([1]source_data!L127&lt;&gt;"",CONCATENATE(VLOOKUP([1]source_data!K127,[1]codelist_mapping!F:H,3,FALSE)&amp;";"&amp;VLOOKUP([1]source_data!L127,[1]codelist_mapping!F:H,3,FALSE)),IF([1]source_data!K127&lt;&gt;"",CONCATENATE(VLOOKUP([1]source_data!K127,[1]codelist_mapping!F:H,3,FALSE)))))))</f>
        <v>GTIP020</v>
      </c>
      <c r="N125" s="9" t="str">
        <f>IF([1]source_data!G127="","",IF([1]source_data!D127="","",VLOOKUP([1]source_data!D127,[1]geo_data!A:I,9,FALSE)))</f>
        <v>Mendip Hills</v>
      </c>
      <c r="O125" s="9" t="str">
        <f>IF([1]source_data!G127="","",IF([1]source_data!D127="","",VLOOKUP([1]source_data!D127,[1]geo_data!A:I,8,FALSE)))</f>
        <v>E05014371</v>
      </c>
      <c r="P125" s="9" t="str">
        <f>IF([1]source_data!G127="","",IF(LEFT(O125,3)="E05","WD",IF(LEFT(O125,3)="S13","WD",IF(LEFT(O125,3)="W05","WD",IF(LEFT(O125,3)="W06","UA",IF(LEFT(O125,3)="S12","CA",IF(LEFT(O125,3)="E06","UA",IF(LEFT(O125,3)="E07","NMD",IF(LEFT(O125,3)="E08","MD",IF(LEFT(O125,3)="E09","LONB"))))))))))</f>
        <v>WD</v>
      </c>
      <c r="Q125" s="9" t="str">
        <f>IF([1]source_data!G127="","",IF([1]source_data!D127="","",VLOOKUP([1]source_data!D127,[1]geo_data!A:I,7,FALSE)))</f>
        <v>Somerset</v>
      </c>
      <c r="R125" s="9" t="str">
        <f>IF([1]source_data!G127="","",IF([1]source_data!D127="","",VLOOKUP([1]source_data!D127,[1]geo_data!A:I,6,FALSE)))</f>
        <v>E06000066</v>
      </c>
      <c r="S125" s="9" t="str">
        <f>IF([1]source_data!G127="","",IF(LEFT(R125,3)="E05","WD",IF(LEFT(R125,3)="S13","WD",IF(LEFT(R125,3)="W05","WD",IF(LEFT(R125,3)="W06","UA",IF(LEFT(R125,3)="S12","CA",IF(LEFT(R125,3)="E06","UA",IF(LEFT(R125,3)="E07","NMD",IF(LEFT(R125,3)="E08","MD",IF(LEFT(R125,3)="E09","LONB"))))))))))</f>
        <v>UA</v>
      </c>
      <c r="T125" s="6" t="str">
        <f>IF([1]source_data!G127="","",IF([1]source_data!N127="","",[1]source_data!N127))</f>
        <v>Hardship Grant</v>
      </c>
      <c r="U125" s="10">
        <f>IF([1]source_data!G127="","",[1]tailored_settings!$B$8)</f>
        <v>45614</v>
      </c>
      <c r="V125" s="6" t="str">
        <f>IF([1]source_data!G127="","",[1]tailored_settings!$B$9)</f>
        <v>http://www.longleigh.org/</v>
      </c>
      <c r="W125" s="8">
        <f>IF([1]source_data!G127="","",IF([1]source_data!O127="","",[1]source_data!O127))</f>
        <v>45190</v>
      </c>
      <c r="X125" s="8">
        <f>IF([1]source_data!G127="","",IF([1]source_data!P127="","",[1]source_data!P127))</f>
        <v>45272</v>
      </c>
      <c r="Y125" s="6" t="str">
        <f>IF([1]source_data!G127="","",IF([1]source_data!Q127="","",[1]source_data!Q127))</f>
        <v/>
      </c>
      <c r="Z125" s="11" t="str">
        <f>IF([1]source_data!G127="","",IF([1]source_data!I127="","",[1]tailored_settings!$B$10))</f>
        <v>Primary grant reason</v>
      </c>
      <c r="AA125" s="11" t="str">
        <f>IF([1]source_data!G127="","",IF([1]source_data!I127="","",[1]source_data!I127))</f>
        <v>3  Customer/family moving from homelessness/supported living into independent living</v>
      </c>
      <c r="AB125" s="11" t="str">
        <f>IF([1]source_data!G127="","",IF([1]source_data!J127="","",[1]tailored_settings!$B$11))</f>
        <v/>
      </c>
      <c r="AC125" s="11" t="str">
        <f>IF([1]source_data!G127="","",IF([1]source_data!J127="","",[1]source_data!J127))</f>
        <v/>
      </c>
      <c r="AD125" s="11" t="str">
        <f>IF([1]source_data!G127="","",IF([1]source_data!K127="","",[1]tailored_settings!$B$12))</f>
        <v>Grant purpose</v>
      </c>
      <c r="AE125" s="11" t="str">
        <f>IF([1]source_data!G127="","",IF([1]source_data!K127="","",[1]source_data!K127))</f>
        <v>Appliances</v>
      </c>
      <c r="AF125" s="11" t="str">
        <f>IF([1]source_data!G127="","",IF([1]source_data!L127="","",[1]tailored_settings!$B$13))</f>
        <v/>
      </c>
      <c r="AG125" s="11" t="str">
        <f>IF([1]source_data!G127="","",IF([1]source_data!L127="","",[1]source_data!L127))</f>
        <v/>
      </c>
      <c r="AH125" s="11" t="str">
        <f>IF([1]source_data!G127="","",IF([1]source_data!M127="","",[1]tailored_settings!$B$14))</f>
        <v/>
      </c>
      <c r="AI125" s="11" t="str">
        <f>IF([1]source_data!G127="","",IF([1]source_data!M127="","",[1]source_data!M127))</f>
        <v/>
      </c>
    </row>
    <row r="126" spans="1:35" x14ac:dyDescent="0.2">
      <c r="A126" s="6" t="str">
        <f>IF([1]source_data!G128="","",IF(AND([1]source_data!C128&lt;&gt;"",[1]tailored_settings!$B$15="Publish"),CONCATENATE([1]tailored_settings!$B$2&amp;[1]source_data!C128),IF(AND([1]source_data!C128&lt;&gt;"",[1]tailored_settings!$B$15="Do not publish"),CONCATENATE([1]tailored_settings!$B$2&amp;TEXT(ROW(A126)-1,"0000")&amp;"_"&amp;TEXT(F126,"yyyy-mm")),CONCATENATE([1]tailored_settings!$B$2&amp;TEXT(ROW(A126)-1,"0000")&amp;"_"&amp;TEXT(F126,"yyyy-mm")))))</f>
        <v>360G-Longleigh-0125_2023-09</v>
      </c>
      <c r="B126" s="6" t="str">
        <f>IF([1]source_data!G128="","",IF([1]source_data!E128&lt;&gt;"",[1]source_data!E128,CONCATENATE("Grant to "&amp;G126)))</f>
        <v>Grant to Individual Recipient</v>
      </c>
      <c r="C126" s="6" t="str">
        <f>IF([1]source_data!G128="","",IF([1]source_data!F128="","",[1]source_data!F128))</f>
        <v>Helping to alleviate financial hardship</v>
      </c>
      <c r="D126" s="7">
        <f>IF([1]source_data!G128="","",IF([1]source_data!G128="","",[1]source_data!G128))</f>
        <v>1262.4000000000001</v>
      </c>
      <c r="E126" s="6" t="str">
        <f>IF([1]source_data!G128="","",[1]tailored_settings!$B$3)</f>
        <v>GBP</v>
      </c>
      <c r="F126" s="8">
        <f>IF([1]source_data!G128="","",IF([1]source_data!H128="","",[1]source_data!H128))</f>
        <v>45190</v>
      </c>
      <c r="G126" s="6" t="str">
        <f>IF([1]source_data!G128="","",[1]tailored_settings!$B$5)</f>
        <v>Individual Recipient</v>
      </c>
      <c r="H126" s="6" t="str">
        <f>IF([1]source_data!G128="","",IF(AND([1]source_data!A128&lt;&gt;"",[1]tailored_settings!$B$16="Publish"),CONCATENATE([1]tailored_settings!$B$2&amp;[1]source_data!A128),IF(AND([1]source_data!A128&lt;&gt;"",[1]tailored_settings!$B$16="Do not publish"),CONCATENATE([1]tailored_settings!$B$4&amp;TEXT(ROW(A126)-1,"0000")&amp;"_"&amp;TEXT(F126,"yyyy-mm")),CONCATENATE([1]tailored_settings!$B$4&amp;TEXT(ROW(A126)-1,"0000")&amp;"_"&amp;TEXT(F126,"yyyy-mm")))))</f>
        <v>360G-Longleigh-IND-0125_2023-09</v>
      </c>
      <c r="I126" s="6" t="str">
        <f>IF([1]source_data!G128="","",[1]tailored_settings!$B$7)</f>
        <v>Longleigh Foundation</v>
      </c>
      <c r="J126" s="6" t="str">
        <f>IF([1]source_data!G128="","",[1]tailored_settings!$B$6)</f>
        <v>GB-CHC-1169016</v>
      </c>
      <c r="K126" s="6" t="str">
        <f>IF([1]source_data!G128="","",IF([1]source_data!I128="","",VLOOKUP([1]source_data!I128,[1]codelist_mapping!A:C,3,FALSE)))</f>
        <v>GTIR080</v>
      </c>
      <c r="L126" s="6" t="str">
        <f>IF([1]source_data!G128="","",IF([1]source_data!J128="","",VLOOKUP([1]source_data!J128,[1]codelist_mapping!A:C,3,FALSE)))</f>
        <v/>
      </c>
      <c r="M126" s="6" t="str">
        <f>IF([1]source_data!G128="","",IF([1]source_data!K128="","",IF([1]source_data!M128&lt;&gt;"",CONCATENATE(VLOOKUP([1]source_data!K128,[1]codelist_mapping!F:H,3,FALSE)&amp;";"&amp;VLOOKUP([1]source_data!L128,[1]codelist_mapping!F:H,3,FALSE)&amp;";"&amp;VLOOKUP([1]source_data!M128,[1]codelist_mapping!F:H,3,FALSE)),IF([1]source_data!L128&lt;&gt;"",CONCATENATE(VLOOKUP([1]source_data!K128,[1]codelist_mapping!F:H,3,FALSE)&amp;";"&amp;VLOOKUP([1]source_data!L128,[1]codelist_mapping!F:H,3,FALSE)),IF([1]source_data!K128&lt;&gt;"",CONCATENATE(VLOOKUP([1]source_data!K128,[1]codelist_mapping!F:H,3,FALSE)))))))</f>
        <v>GTIP020</v>
      </c>
      <c r="N126" s="9" t="str">
        <f>IF([1]source_data!G128="","",IF([1]source_data!D128="","",VLOOKUP([1]source_data!D128,[1]geo_data!A:I,9,FALSE)))</f>
        <v>Weston-super-Mare Milton</v>
      </c>
      <c r="O126" s="9" t="str">
        <f>IF([1]source_data!G128="","",IF([1]source_data!D128="","",VLOOKUP([1]source_data!D128,[1]geo_data!A:I,8,FALSE)))</f>
        <v>E05010302</v>
      </c>
      <c r="P126" s="9" t="str">
        <f>IF([1]source_data!G128="","",IF(LEFT(O126,3)="E05","WD",IF(LEFT(O126,3)="S13","WD",IF(LEFT(O126,3)="W05","WD",IF(LEFT(O126,3)="W06","UA",IF(LEFT(O126,3)="S12","CA",IF(LEFT(O126,3)="E06","UA",IF(LEFT(O126,3)="E07","NMD",IF(LEFT(O126,3)="E08","MD",IF(LEFT(O126,3)="E09","LONB"))))))))))</f>
        <v>WD</v>
      </c>
      <c r="Q126" s="9" t="str">
        <f>IF([1]source_data!G128="","",IF([1]source_data!D128="","",VLOOKUP([1]source_data!D128,[1]geo_data!A:I,7,FALSE)))</f>
        <v>North Somerset</v>
      </c>
      <c r="R126" s="9" t="str">
        <f>IF([1]source_data!G128="","",IF([1]source_data!D128="","",VLOOKUP([1]source_data!D128,[1]geo_data!A:I,6,FALSE)))</f>
        <v>E06000024</v>
      </c>
      <c r="S126" s="9" t="str">
        <f>IF([1]source_data!G128="","",IF(LEFT(R126,3)="E05","WD",IF(LEFT(R126,3)="S13","WD",IF(LEFT(R126,3)="W05","WD",IF(LEFT(R126,3)="W06","UA",IF(LEFT(R126,3)="S12","CA",IF(LEFT(R126,3)="E06","UA",IF(LEFT(R126,3)="E07","NMD",IF(LEFT(R126,3)="E08","MD",IF(LEFT(R126,3)="E09","LONB"))))))))))</f>
        <v>UA</v>
      </c>
      <c r="T126" s="6" t="str">
        <f>IF([1]source_data!G128="","",IF([1]source_data!N128="","",[1]source_data!N128))</f>
        <v>Hardship Grant</v>
      </c>
      <c r="U126" s="10">
        <f>IF([1]source_data!G128="","",[1]tailored_settings!$B$8)</f>
        <v>45614</v>
      </c>
      <c r="V126" s="6" t="str">
        <f>IF([1]source_data!G128="","",[1]tailored_settings!$B$9)</f>
        <v>http://www.longleigh.org/</v>
      </c>
      <c r="W126" s="8">
        <f>IF([1]source_data!G128="","",IF([1]source_data!O128="","",[1]source_data!O128))</f>
        <v>45190</v>
      </c>
      <c r="X126" s="8">
        <f>IF([1]source_data!G128="","",IF([1]source_data!P128="","",[1]source_data!P128))</f>
        <v>45269</v>
      </c>
      <c r="Y126" s="6" t="str">
        <f>IF([1]source_data!G128="","",IF([1]source_data!Q128="","",[1]source_data!Q128))</f>
        <v/>
      </c>
      <c r="Z126" s="11" t="str">
        <f>IF([1]source_data!G128="","",IF([1]source_data!I128="","",[1]tailored_settings!$B$10))</f>
        <v>Primary grant reason</v>
      </c>
      <c r="AA126" s="11" t="str">
        <f>IF([1]source_data!G128="","",IF([1]source_data!I128="","",[1]source_data!I128))</f>
        <v>3  Customer/family moving from homelessness/supported living into independent living</v>
      </c>
      <c r="AB126" s="11" t="str">
        <f>IF([1]source_data!G128="","",IF([1]source_data!J128="","",[1]tailored_settings!$B$11))</f>
        <v/>
      </c>
      <c r="AC126" s="11" t="str">
        <f>IF([1]source_data!G128="","",IF([1]source_data!J128="","",[1]source_data!J128))</f>
        <v/>
      </c>
      <c r="AD126" s="11" t="str">
        <f>IF([1]source_data!G128="","",IF([1]source_data!K128="","",[1]tailored_settings!$B$12))</f>
        <v>Grant purpose</v>
      </c>
      <c r="AE126" s="11" t="str">
        <f>IF([1]source_data!G128="","",IF([1]source_data!K128="","",[1]source_data!K128))</f>
        <v>Appliances</v>
      </c>
      <c r="AF126" s="11" t="str">
        <f>IF([1]source_data!G128="","",IF([1]source_data!L128="","",[1]tailored_settings!$B$13))</f>
        <v/>
      </c>
      <c r="AG126" s="11" t="str">
        <f>IF([1]source_data!G128="","",IF([1]source_data!L128="","",[1]source_data!L128))</f>
        <v/>
      </c>
      <c r="AH126" s="11" t="str">
        <f>IF([1]source_data!G128="","",IF([1]source_data!M128="","",[1]tailored_settings!$B$14))</f>
        <v/>
      </c>
      <c r="AI126" s="11" t="str">
        <f>IF([1]source_data!G128="","",IF([1]source_data!M128="","",[1]source_data!M128))</f>
        <v/>
      </c>
    </row>
    <row r="127" spans="1:35" x14ac:dyDescent="0.2">
      <c r="A127" s="6" t="str">
        <f>IF([1]source_data!G129="","",IF(AND([1]source_data!C129&lt;&gt;"",[1]tailored_settings!$B$15="Publish"),CONCATENATE([1]tailored_settings!$B$2&amp;[1]source_data!C129),IF(AND([1]source_data!C129&lt;&gt;"",[1]tailored_settings!$B$15="Do not publish"),CONCATENATE([1]tailored_settings!$B$2&amp;TEXT(ROW(A127)-1,"0000")&amp;"_"&amp;TEXT(F127,"yyyy-mm")),CONCATENATE([1]tailored_settings!$B$2&amp;TEXT(ROW(A127)-1,"0000")&amp;"_"&amp;TEXT(F127,"yyyy-mm")))))</f>
        <v>360G-Longleigh-0126_2023-09</v>
      </c>
      <c r="B127" s="6" t="str">
        <f>IF([1]source_data!G129="","",IF([1]source_data!E129&lt;&gt;"",[1]source_data!E129,CONCATENATE("Grant to "&amp;G127)))</f>
        <v>Grant to Individual Recipient</v>
      </c>
      <c r="C127" s="6" t="str">
        <f>IF([1]source_data!G129="","",IF([1]source_data!F129="","",[1]source_data!F129))</f>
        <v>Helping to alleviate financial hardship</v>
      </c>
      <c r="D127" s="7">
        <f>IF([1]source_data!G129="","",IF([1]source_data!G129="","",[1]source_data!G129))</f>
        <v>833.01</v>
      </c>
      <c r="E127" s="6" t="str">
        <f>IF([1]source_data!G129="","",[1]tailored_settings!$B$3)</f>
        <v>GBP</v>
      </c>
      <c r="F127" s="8">
        <f>IF([1]source_data!G129="","",IF([1]source_data!H129="","",[1]source_data!H129))</f>
        <v>45189</v>
      </c>
      <c r="G127" s="6" t="str">
        <f>IF([1]source_data!G129="","",[1]tailored_settings!$B$5)</f>
        <v>Individual Recipient</v>
      </c>
      <c r="H127" s="6" t="str">
        <f>IF([1]source_data!G129="","",IF(AND([1]source_data!A129&lt;&gt;"",[1]tailored_settings!$B$16="Publish"),CONCATENATE([1]tailored_settings!$B$2&amp;[1]source_data!A129),IF(AND([1]source_data!A129&lt;&gt;"",[1]tailored_settings!$B$16="Do not publish"),CONCATENATE([1]tailored_settings!$B$4&amp;TEXT(ROW(A127)-1,"0000")&amp;"_"&amp;TEXT(F127,"yyyy-mm")),CONCATENATE([1]tailored_settings!$B$4&amp;TEXT(ROW(A127)-1,"0000")&amp;"_"&amp;TEXT(F127,"yyyy-mm")))))</f>
        <v>360G-Longleigh-IND-0126_2023-09</v>
      </c>
      <c r="I127" s="6" t="str">
        <f>IF([1]source_data!G129="","",[1]tailored_settings!$B$7)</f>
        <v>Longleigh Foundation</v>
      </c>
      <c r="J127" s="6" t="str">
        <f>IF([1]source_data!G129="","",[1]tailored_settings!$B$6)</f>
        <v>GB-CHC-1169016</v>
      </c>
      <c r="K127" s="6" t="str">
        <f>IF([1]source_data!G129="","",IF([1]source_data!I129="","",VLOOKUP([1]source_data!I129,[1]codelist_mapping!A:C,3,FALSE)))</f>
        <v>GTIR080</v>
      </c>
      <c r="L127" s="6" t="str">
        <f>IF([1]source_data!G129="","",IF([1]source_data!J129="","",VLOOKUP([1]source_data!J129,[1]codelist_mapping!A:C,3,FALSE)))</f>
        <v/>
      </c>
      <c r="M127" s="6" t="str">
        <f>IF([1]source_data!G129="","",IF([1]source_data!K129="","",IF([1]source_data!M129&lt;&gt;"",CONCATENATE(VLOOKUP([1]source_data!K129,[1]codelist_mapping!F:H,3,FALSE)&amp;";"&amp;VLOOKUP([1]source_data!L129,[1]codelist_mapping!F:H,3,FALSE)&amp;";"&amp;VLOOKUP([1]source_data!M129,[1]codelist_mapping!F:H,3,FALSE)),IF([1]source_data!L129&lt;&gt;"",CONCATENATE(VLOOKUP([1]source_data!K129,[1]codelist_mapping!F:H,3,FALSE)&amp;";"&amp;VLOOKUP([1]source_data!L129,[1]codelist_mapping!F:H,3,FALSE)),IF([1]source_data!K129&lt;&gt;"",CONCATENATE(VLOOKUP([1]source_data!K129,[1]codelist_mapping!F:H,3,FALSE)))))))</f>
        <v>GTIP020</v>
      </c>
      <c r="N127" s="9" t="str">
        <f>IF([1]source_data!G129="","",IF([1]source_data!D129="","",VLOOKUP([1]source_data!D129,[1]geo_data!A:I,9,FALSE)))</f>
        <v>Tenbury</v>
      </c>
      <c r="O127" s="9" t="str">
        <f>IF([1]source_data!G129="","",IF([1]source_data!D129="","",VLOOKUP([1]source_data!D129,[1]geo_data!A:I,8,FALSE)))</f>
        <v>E05015394</v>
      </c>
      <c r="P127" s="9" t="str">
        <f>IF([1]source_data!G129="","",IF(LEFT(O127,3)="E05","WD",IF(LEFT(O127,3)="S13","WD",IF(LEFT(O127,3)="W05","WD",IF(LEFT(O127,3)="W06","UA",IF(LEFT(O127,3)="S12","CA",IF(LEFT(O127,3)="E06","UA",IF(LEFT(O127,3)="E07","NMD",IF(LEFT(O127,3)="E08","MD",IF(LEFT(O127,3)="E09","LONB"))))))))))</f>
        <v>WD</v>
      </c>
      <c r="Q127" s="9" t="str">
        <f>IF([1]source_data!G129="","",IF([1]source_data!D129="","",VLOOKUP([1]source_data!D129,[1]geo_data!A:I,7,FALSE)))</f>
        <v>Malvern Hills</v>
      </c>
      <c r="R127" s="9" t="str">
        <f>IF([1]source_data!G129="","",IF([1]source_data!D129="","",VLOOKUP([1]source_data!D129,[1]geo_data!A:I,6,FALSE)))</f>
        <v>E07000235</v>
      </c>
      <c r="S127" s="9" t="str">
        <f>IF([1]source_data!G129="","",IF(LEFT(R127,3)="E05","WD",IF(LEFT(R127,3)="S13","WD",IF(LEFT(R127,3)="W05","WD",IF(LEFT(R127,3)="W06","UA",IF(LEFT(R127,3)="S12","CA",IF(LEFT(R127,3)="E06","UA",IF(LEFT(R127,3)="E07","NMD",IF(LEFT(R127,3)="E08","MD",IF(LEFT(R127,3)="E09","LONB"))))))))))</f>
        <v>NMD</v>
      </c>
      <c r="T127" s="6" t="str">
        <f>IF([1]source_data!G129="","",IF([1]source_data!N129="","",[1]source_data!N129))</f>
        <v>Hardship Grant</v>
      </c>
      <c r="U127" s="10">
        <f>IF([1]source_data!G129="","",[1]tailored_settings!$B$8)</f>
        <v>45614</v>
      </c>
      <c r="V127" s="6" t="str">
        <f>IF([1]source_data!G129="","",[1]tailored_settings!$B$9)</f>
        <v>http://www.longleigh.org/</v>
      </c>
      <c r="W127" s="8">
        <f>IF([1]source_data!G129="","",IF([1]source_data!O129="","",[1]source_data!O129))</f>
        <v>45189</v>
      </c>
      <c r="X127" s="8">
        <f>IF([1]source_data!G129="","",IF([1]source_data!P129="","",[1]source_data!P129))</f>
        <v>45268</v>
      </c>
      <c r="Y127" s="6" t="str">
        <f>IF([1]source_data!G129="","",IF([1]source_data!Q129="","",[1]source_data!Q129))</f>
        <v/>
      </c>
      <c r="Z127" s="11" t="str">
        <f>IF([1]source_data!G129="","",IF([1]source_data!I129="","",[1]tailored_settings!$B$10))</f>
        <v>Primary grant reason</v>
      </c>
      <c r="AA127" s="11" t="str">
        <f>IF([1]source_data!G129="","",IF([1]source_data!I129="","",[1]source_data!I129))</f>
        <v>3  Customer/family moving from homelessness/supported living into independent living</v>
      </c>
      <c r="AB127" s="11" t="str">
        <f>IF([1]source_data!G129="","",IF([1]source_data!J129="","",[1]tailored_settings!$B$11))</f>
        <v/>
      </c>
      <c r="AC127" s="11" t="str">
        <f>IF([1]source_data!G129="","",IF([1]source_data!J129="","",[1]source_data!J129))</f>
        <v/>
      </c>
      <c r="AD127" s="11" t="str">
        <f>IF([1]source_data!G129="","",IF([1]source_data!K129="","",[1]tailored_settings!$B$12))</f>
        <v>Grant purpose</v>
      </c>
      <c r="AE127" s="11" t="str">
        <f>IF([1]source_data!G129="","",IF([1]source_data!K129="","",[1]source_data!K129))</f>
        <v>Appliances</v>
      </c>
      <c r="AF127" s="11" t="str">
        <f>IF([1]source_data!G129="","",IF([1]source_data!L129="","",[1]tailored_settings!$B$13))</f>
        <v/>
      </c>
      <c r="AG127" s="11" t="str">
        <f>IF([1]source_data!G129="","",IF([1]source_data!L129="","",[1]source_data!L129))</f>
        <v/>
      </c>
      <c r="AH127" s="11" t="str">
        <f>IF([1]source_data!G129="","",IF([1]source_data!M129="","",[1]tailored_settings!$B$14))</f>
        <v/>
      </c>
      <c r="AI127" s="11" t="str">
        <f>IF([1]source_data!G129="","",IF([1]source_data!M129="","",[1]source_data!M129))</f>
        <v/>
      </c>
    </row>
    <row r="128" spans="1:35" x14ac:dyDescent="0.2">
      <c r="A128" s="6" t="str">
        <f>IF([1]source_data!G130="","",IF(AND([1]source_data!C130&lt;&gt;"",[1]tailored_settings!$B$15="Publish"),CONCATENATE([1]tailored_settings!$B$2&amp;[1]source_data!C130),IF(AND([1]source_data!C130&lt;&gt;"",[1]tailored_settings!$B$15="Do not publish"),CONCATENATE([1]tailored_settings!$B$2&amp;TEXT(ROW(A128)-1,"0000")&amp;"_"&amp;TEXT(F128,"yyyy-mm")),CONCATENATE([1]tailored_settings!$B$2&amp;TEXT(ROW(A128)-1,"0000")&amp;"_"&amp;TEXT(F128,"yyyy-mm")))))</f>
        <v>360G-Longleigh-0127_2023-09</v>
      </c>
      <c r="B128" s="6" t="str">
        <f>IF([1]source_data!G130="","",IF([1]source_data!E130&lt;&gt;"",[1]source_data!E130,CONCATENATE("Grant to "&amp;G128)))</f>
        <v>Grant to Individual Recipient</v>
      </c>
      <c r="C128" s="6" t="str">
        <f>IF([1]source_data!G130="","",IF([1]source_data!F130="","",[1]source_data!F130))</f>
        <v xml:space="preserve">Providing new flooring </v>
      </c>
      <c r="D128" s="7">
        <f>IF([1]source_data!G130="","",IF([1]source_data!G130="","",[1]source_data!G130))</f>
        <v>926</v>
      </c>
      <c r="E128" s="6" t="str">
        <f>IF([1]source_data!G130="","",[1]tailored_settings!$B$3)</f>
        <v>GBP</v>
      </c>
      <c r="F128" s="8">
        <f>IF([1]source_data!G130="","",IF([1]source_data!H130="","",[1]source_data!H130))</f>
        <v>45196</v>
      </c>
      <c r="G128" s="6" t="str">
        <f>IF([1]source_data!G130="","",[1]tailored_settings!$B$5)</f>
        <v>Individual Recipient</v>
      </c>
      <c r="H128" s="6" t="str">
        <f>IF([1]source_data!G130="","",IF(AND([1]source_data!A130&lt;&gt;"",[1]tailored_settings!$B$16="Publish"),CONCATENATE([1]tailored_settings!$B$2&amp;[1]source_data!A130),IF(AND([1]source_data!A130&lt;&gt;"",[1]tailored_settings!$B$16="Do not publish"),CONCATENATE([1]tailored_settings!$B$4&amp;TEXT(ROW(A128)-1,"0000")&amp;"_"&amp;TEXT(F128,"yyyy-mm")),CONCATENATE([1]tailored_settings!$B$4&amp;TEXT(ROW(A128)-1,"0000")&amp;"_"&amp;TEXT(F128,"yyyy-mm")))))</f>
        <v>360G-Longleigh-IND-0127_2023-09</v>
      </c>
      <c r="I128" s="6" t="str">
        <f>IF([1]source_data!G130="","",[1]tailored_settings!$B$7)</f>
        <v>Longleigh Foundation</v>
      </c>
      <c r="J128" s="6" t="str">
        <f>IF([1]source_data!G130="","",[1]tailored_settings!$B$6)</f>
        <v>GB-CHC-1169016</v>
      </c>
      <c r="K128" s="6" t="str">
        <f>IF([1]source_data!G130="","",IF([1]source_data!I130="","",VLOOKUP([1]source_data!I130,[1]codelist_mapping!A:C,3,FALSE)))</f>
        <v>GTIR030</v>
      </c>
      <c r="L128" s="6" t="str">
        <f>IF([1]source_data!G130="","",IF([1]source_data!J130="","",VLOOKUP([1]source_data!J130,[1]codelist_mapping!A:C,3,FALSE)))</f>
        <v/>
      </c>
      <c r="M128" s="6" t="str">
        <f>IF([1]source_data!G130="","",IF([1]source_data!K130="","",IF([1]source_data!M130&lt;&gt;"",CONCATENATE(VLOOKUP([1]source_data!K130,[1]codelist_mapping!F:H,3,FALSE)&amp;";"&amp;VLOOKUP([1]source_data!L130,[1]codelist_mapping!F:H,3,FALSE)&amp;";"&amp;VLOOKUP([1]source_data!M130,[1]codelist_mapping!F:H,3,FALSE)),IF([1]source_data!L130&lt;&gt;"",CONCATENATE(VLOOKUP([1]source_data!K130,[1]codelist_mapping!F:H,3,FALSE)&amp;";"&amp;VLOOKUP([1]source_data!L130,[1]codelist_mapping!F:H,3,FALSE)),IF([1]source_data!K130&lt;&gt;"",CONCATENATE(VLOOKUP([1]source_data!K130,[1]codelist_mapping!F:H,3,FALSE)))))))</f>
        <v>GTIP030</v>
      </c>
      <c r="N128" s="9" t="str">
        <f>IF([1]source_data!G130="","",IF([1]source_data!D130="","",VLOOKUP([1]source_data!D130,[1]geo_data!A:I,9,FALSE)))</f>
        <v>Brighton Hill</v>
      </c>
      <c r="O128" s="9" t="str">
        <f>IF([1]source_data!G130="","",IF([1]source_data!D130="","",VLOOKUP([1]source_data!D130,[1]geo_data!A:I,8,FALSE)))</f>
        <v>E05013080</v>
      </c>
      <c r="P128" s="9" t="str">
        <f>IF([1]source_data!G130="","",IF(LEFT(O128,3)="E05","WD",IF(LEFT(O128,3)="S13","WD",IF(LEFT(O128,3)="W05","WD",IF(LEFT(O128,3)="W06","UA",IF(LEFT(O128,3)="S12","CA",IF(LEFT(O128,3)="E06","UA",IF(LEFT(O128,3)="E07","NMD",IF(LEFT(O128,3)="E08","MD",IF(LEFT(O128,3)="E09","LONB"))))))))))</f>
        <v>WD</v>
      </c>
      <c r="Q128" s="9" t="str">
        <f>IF([1]source_data!G130="","",IF([1]source_data!D130="","",VLOOKUP([1]source_data!D130,[1]geo_data!A:I,7,FALSE)))</f>
        <v>Basingstoke and Deane</v>
      </c>
      <c r="R128" s="9" t="str">
        <f>IF([1]source_data!G130="","",IF([1]source_data!D130="","",VLOOKUP([1]source_data!D130,[1]geo_data!A:I,6,FALSE)))</f>
        <v>E07000084</v>
      </c>
      <c r="S128" s="9" t="str">
        <f>IF([1]source_data!G130="","",IF(LEFT(R128,3)="E05","WD",IF(LEFT(R128,3)="S13","WD",IF(LEFT(R128,3)="W05","WD",IF(LEFT(R128,3)="W06","UA",IF(LEFT(R128,3)="S12","CA",IF(LEFT(R128,3)="E06","UA",IF(LEFT(R128,3)="E07","NMD",IF(LEFT(R128,3)="E08","MD",IF(LEFT(R128,3)="E09","LONB"))))))))))</f>
        <v>NMD</v>
      </c>
      <c r="T128" s="6" t="str">
        <f>IF([1]source_data!G130="","",IF([1]source_data!N130="","",[1]source_data!N130))</f>
        <v>Flooring Grant</v>
      </c>
      <c r="U128" s="10">
        <f>IF([1]source_data!G130="","",[1]tailored_settings!$B$8)</f>
        <v>45614</v>
      </c>
      <c r="V128" s="6" t="str">
        <f>IF([1]source_data!G130="","",[1]tailored_settings!$B$9)</f>
        <v>http://www.longleigh.org/</v>
      </c>
      <c r="W128" s="8">
        <f>IF([1]source_data!G130="","",IF([1]source_data!O130="","",[1]source_data!O130))</f>
        <v>45196</v>
      </c>
      <c r="X128" s="8">
        <f>IF([1]source_data!G130="","",IF([1]source_data!P130="","",[1]source_data!P130))</f>
        <v>45268</v>
      </c>
      <c r="Y128" s="6" t="str">
        <f>IF([1]source_data!G130="","",IF([1]source_data!Q130="","",[1]source_data!Q130))</f>
        <v/>
      </c>
      <c r="Z128" s="11" t="str">
        <f>IF([1]source_data!G130="","",IF([1]source_data!I130="","",[1]tailored_settings!$B$10))</f>
        <v>Primary grant reason</v>
      </c>
      <c r="AA128" s="11" t="str">
        <f>IF([1]source_data!G130="","",IF([1]source_data!I130="","",[1]source_data!I130))</f>
        <v>1. Customer (or family member residing with them) with a diagnosed condition or disability (physical and/or sensory and/or behavioural)</v>
      </c>
      <c r="AB128" s="11" t="str">
        <f>IF([1]source_data!G130="","",IF([1]source_data!J130="","",[1]tailored_settings!$B$11))</f>
        <v/>
      </c>
      <c r="AC128" s="11" t="str">
        <f>IF([1]source_data!G130="","",IF([1]source_data!J130="","",[1]source_data!J130))</f>
        <v/>
      </c>
      <c r="AD128" s="11" t="str">
        <f>IF([1]source_data!G130="","",IF([1]source_data!K130="","",[1]tailored_settings!$B$12))</f>
        <v>Grant purpose</v>
      </c>
      <c r="AE128" s="11" t="str">
        <f>IF([1]source_data!G130="","",IF([1]source_data!K130="","",[1]source_data!K130))</f>
        <v>Flooring</v>
      </c>
      <c r="AF128" s="11" t="str">
        <f>IF([1]source_data!G130="","",IF([1]source_data!L130="","",[1]tailored_settings!$B$13))</f>
        <v/>
      </c>
      <c r="AG128" s="11" t="str">
        <f>IF([1]source_data!G130="","",IF([1]source_data!L130="","",[1]source_data!L130))</f>
        <v/>
      </c>
      <c r="AH128" s="11" t="str">
        <f>IF([1]source_data!G130="","",IF([1]source_data!M130="","",[1]tailored_settings!$B$14))</f>
        <v/>
      </c>
      <c r="AI128" s="11" t="str">
        <f>IF([1]source_data!G130="","",IF([1]source_data!M130="","",[1]source_data!M130))</f>
        <v/>
      </c>
    </row>
    <row r="129" spans="1:35" x14ac:dyDescent="0.2">
      <c r="A129" s="6" t="str">
        <f>IF([1]source_data!G131="","",IF(AND([1]source_data!C131&lt;&gt;"",[1]tailored_settings!$B$15="Publish"),CONCATENATE([1]tailored_settings!$B$2&amp;[1]source_data!C131),IF(AND([1]source_data!C131&lt;&gt;"",[1]tailored_settings!$B$15="Do not publish"),CONCATENATE([1]tailored_settings!$B$2&amp;TEXT(ROW(A129)-1,"0000")&amp;"_"&amp;TEXT(F129,"yyyy-mm")),CONCATENATE([1]tailored_settings!$B$2&amp;TEXT(ROW(A129)-1,"0000")&amp;"_"&amp;TEXT(F129,"yyyy-mm")))))</f>
        <v>360G-Longleigh-0128_2023-09</v>
      </c>
      <c r="B129" s="6" t="str">
        <f>IF([1]source_data!G131="","",IF([1]source_data!E131&lt;&gt;"",[1]source_data!E131,CONCATENATE("Grant to "&amp;G129)))</f>
        <v>Grant to Individual Recipient</v>
      </c>
      <c r="C129" s="6" t="str">
        <f>IF([1]source_data!G131="","",IF([1]source_data!F131="","",[1]source_data!F131))</f>
        <v>Helping to alleviate financial hardship</v>
      </c>
      <c r="D129" s="7">
        <f>IF([1]source_data!G131="","",IF([1]source_data!G131="","",[1]source_data!G131))</f>
        <v>991.85</v>
      </c>
      <c r="E129" s="6" t="str">
        <f>IF([1]source_data!G131="","",[1]tailored_settings!$B$3)</f>
        <v>GBP</v>
      </c>
      <c r="F129" s="8">
        <f>IF([1]source_data!G131="","",IF([1]source_data!H131="","",[1]source_data!H131))</f>
        <v>45191</v>
      </c>
      <c r="G129" s="6" t="str">
        <f>IF([1]source_data!G131="","",[1]tailored_settings!$B$5)</f>
        <v>Individual Recipient</v>
      </c>
      <c r="H129" s="6" t="str">
        <f>IF([1]source_data!G131="","",IF(AND([1]source_data!A131&lt;&gt;"",[1]tailored_settings!$B$16="Publish"),CONCATENATE([1]tailored_settings!$B$2&amp;[1]source_data!A131),IF(AND([1]source_data!A131&lt;&gt;"",[1]tailored_settings!$B$16="Do not publish"),CONCATENATE([1]tailored_settings!$B$4&amp;TEXT(ROW(A129)-1,"0000")&amp;"_"&amp;TEXT(F129,"yyyy-mm")),CONCATENATE([1]tailored_settings!$B$4&amp;TEXT(ROW(A129)-1,"0000")&amp;"_"&amp;TEXT(F129,"yyyy-mm")))))</f>
        <v>360G-Longleigh-IND-0128_2023-09</v>
      </c>
      <c r="I129" s="6" t="str">
        <f>IF([1]source_data!G131="","",[1]tailored_settings!$B$7)</f>
        <v>Longleigh Foundation</v>
      </c>
      <c r="J129" s="6" t="str">
        <f>IF([1]source_data!G131="","",[1]tailored_settings!$B$6)</f>
        <v>GB-CHC-1169016</v>
      </c>
      <c r="K129" s="6" t="str">
        <f>IF([1]source_data!G131="","",IF([1]source_data!I131="","",VLOOKUP([1]source_data!I131,[1]codelist_mapping!A:C,3,FALSE)))</f>
        <v>GTIR010</v>
      </c>
      <c r="L129" s="6" t="str">
        <f>IF([1]source_data!G131="","",IF([1]source_data!J131="","",VLOOKUP([1]source_data!J131,[1]codelist_mapping!A:C,3,FALSE)))</f>
        <v>GTIR030</v>
      </c>
      <c r="M129" s="6" t="str">
        <f>IF([1]source_data!G131="","",IF([1]source_data!K131="","",IF([1]source_data!M131&lt;&gt;"",CONCATENATE(VLOOKUP([1]source_data!K131,[1]codelist_mapping!F:H,3,FALSE)&amp;";"&amp;VLOOKUP([1]source_data!L131,[1]codelist_mapping!F:H,3,FALSE)&amp;";"&amp;VLOOKUP([1]source_data!M131,[1]codelist_mapping!F:H,3,FALSE)),IF([1]source_data!L131&lt;&gt;"",CONCATENATE(VLOOKUP([1]source_data!K131,[1]codelist_mapping!F:H,3,FALSE)&amp;";"&amp;VLOOKUP([1]source_data!L131,[1]codelist_mapping!F:H,3,FALSE)),IF([1]source_data!K131&lt;&gt;"",CONCATENATE(VLOOKUP([1]source_data!K131,[1]codelist_mapping!F:H,3,FALSE)))))))</f>
        <v>GTIP020;GTIP080</v>
      </c>
      <c r="N129" s="9" t="str">
        <f>IF([1]source_data!G131="","",IF([1]source_data!D131="","",VLOOKUP([1]source_data!D131,[1]geo_data!A:I,9,FALSE)))</f>
        <v>Weddington</v>
      </c>
      <c r="O129" s="9" t="str">
        <f>IF([1]source_data!G131="","",IF([1]source_data!D131="","",VLOOKUP([1]source_data!D131,[1]geo_data!A:I,8,FALSE)))</f>
        <v>E05007488</v>
      </c>
      <c r="P129" s="9" t="str">
        <f>IF([1]source_data!G131="","",IF(LEFT(O129,3)="E05","WD",IF(LEFT(O129,3)="S13","WD",IF(LEFT(O129,3)="W05","WD",IF(LEFT(O129,3)="W06","UA",IF(LEFT(O129,3)="S12","CA",IF(LEFT(O129,3)="E06","UA",IF(LEFT(O129,3)="E07","NMD",IF(LEFT(O129,3)="E08","MD",IF(LEFT(O129,3)="E09","LONB"))))))))))</f>
        <v>WD</v>
      </c>
      <c r="Q129" s="9" t="str">
        <f>IF([1]source_data!G131="","",IF([1]source_data!D131="","",VLOOKUP([1]source_data!D131,[1]geo_data!A:I,7,FALSE)))</f>
        <v>Nuneaton and Bedworth</v>
      </c>
      <c r="R129" s="9" t="str">
        <f>IF([1]source_data!G131="","",IF([1]source_data!D131="","",VLOOKUP([1]source_data!D131,[1]geo_data!A:I,6,FALSE)))</f>
        <v>E07000219</v>
      </c>
      <c r="S129" s="9" t="str">
        <f>IF([1]source_data!G131="","",IF(LEFT(R129,3)="E05","WD",IF(LEFT(R129,3)="S13","WD",IF(LEFT(R129,3)="W05","WD",IF(LEFT(R129,3)="W06","UA",IF(LEFT(R129,3)="S12","CA",IF(LEFT(R129,3)="E06","UA",IF(LEFT(R129,3)="E07","NMD",IF(LEFT(R129,3)="E08","MD",IF(LEFT(R129,3)="E09","LONB"))))))))))</f>
        <v>NMD</v>
      </c>
      <c r="T129" s="6" t="str">
        <f>IF([1]source_data!G131="","",IF([1]source_data!N131="","",[1]source_data!N131))</f>
        <v>Hardship Grant</v>
      </c>
      <c r="U129" s="10">
        <f>IF([1]source_data!G131="","",[1]tailored_settings!$B$8)</f>
        <v>45614</v>
      </c>
      <c r="V129" s="6" t="str">
        <f>IF([1]source_data!G131="","",[1]tailored_settings!$B$9)</f>
        <v>http://www.longleigh.org/</v>
      </c>
      <c r="W129" s="8">
        <f>IF([1]source_data!G131="","",IF([1]source_data!O131="","",[1]source_data!O131))</f>
        <v>45191</v>
      </c>
      <c r="X129" s="8">
        <f>IF([1]source_data!G131="","",IF([1]source_data!P131="","",[1]source_data!P131))</f>
        <v>45297</v>
      </c>
      <c r="Y129" s="6" t="str">
        <f>IF([1]source_data!G131="","",IF([1]source_data!Q131="","",[1]source_data!Q131))</f>
        <v/>
      </c>
      <c r="Z129" s="11" t="str">
        <f>IF([1]source_data!G131="","",IF([1]source_data!I131="","",[1]tailored_settings!$B$10))</f>
        <v>Primary grant reason</v>
      </c>
      <c r="AA129" s="11" t="str">
        <f>IF([1]source_data!G131="","",IF([1]source_data!I131="","",[1]source_data!I131))</f>
        <v>6d. Customer/family under the care of Social Services (Adult or Children’s - FH</v>
      </c>
      <c r="AB129" s="11" t="str">
        <f>IF([1]source_data!G131="","",IF([1]source_data!J131="","",[1]tailored_settings!$B$11))</f>
        <v>Secondary grant reason</v>
      </c>
      <c r="AC129" s="11" t="str">
        <f>IF([1]source_data!G131="","",IF([1]source_data!J131="","",[1]source_data!J131))</f>
        <v>1. Customer (or family member residing with them) with a diagnosed condition or disability (physical and/or sensory and/or behavioural)</v>
      </c>
      <c r="AD129" s="11" t="str">
        <f>IF([1]source_data!G131="","",IF([1]source_data!K131="","",[1]tailored_settings!$B$12))</f>
        <v>Grant purpose</v>
      </c>
      <c r="AE129" s="11" t="str">
        <f>IF([1]source_data!G131="","",IF([1]source_data!K131="","",[1]source_data!K131))</f>
        <v xml:space="preserve">Furniture </v>
      </c>
      <c r="AF129" s="11" t="str">
        <f>IF([1]source_data!G131="","",IF([1]source_data!L131="","",[1]tailored_settings!$B$13))</f>
        <v>Grant purpose</v>
      </c>
      <c r="AG129" s="11" t="str">
        <f>IF([1]source_data!G131="","",IF([1]source_data!L131="","",[1]source_data!L131))</f>
        <v>Clothing</v>
      </c>
      <c r="AH129" s="11" t="str">
        <f>IF([1]source_data!G131="","",IF([1]source_data!M131="","",[1]tailored_settings!$B$14))</f>
        <v/>
      </c>
      <c r="AI129" s="11" t="str">
        <f>IF([1]source_data!G131="","",IF([1]source_data!M131="","",[1]source_data!M131))</f>
        <v/>
      </c>
    </row>
    <row r="130" spans="1:35" x14ac:dyDescent="0.2">
      <c r="A130" s="6" t="str">
        <f>IF([1]source_data!G132="","",IF(AND([1]source_data!C132&lt;&gt;"",[1]tailored_settings!$B$15="Publish"),CONCATENATE([1]tailored_settings!$B$2&amp;[1]source_data!C132),IF(AND([1]source_data!C132&lt;&gt;"",[1]tailored_settings!$B$15="Do not publish"),CONCATENATE([1]tailored_settings!$B$2&amp;TEXT(ROW(A130)-1,"0000")&amp;"_"&amp;TEXT(F130,"yyyy-mm")),CONCATENATE([1]tailored_settings!$B$2&amp;TEXT(ROW(A130)-1,"0000")&amp;"_"&amp;TEXT(F130,"yyyy-mm")))))</f>
        <v>360G-Longleigh-0129_2023-09</v>
      </c>
      <c r="B130" s="6" t="str">
        <f>IF([1]source_data!G132="","",IF([1]source_data!E132&lt;&gt;"",[1]source_data!E132,CONCATENATE("Grant to "&amp;G130)))</f>
        <v>Grant to Individual Recipient</v>
      </c>
      <c r="C130" s="6" t="str">
        <f>IF([1]source_data!G132="","",IF([1]source_data!F132="","",[1]source_data!F132))</f>
        <v>Helping to alleviate financial hardship</v>
      </c>
      <c r="D130" s="7">
        <f>IF([1]source_data!G132="","",IF([1]source_data!G132="","",[1]source_data!G132))</f>
        <v>975.39</v>
      </c>
      <c r="E130" s="6" t="str">
        <f>IF([1]source_data!G132="","",[1]tailored_settings!$B$3)</f>
        <v>GBP</v>
      </c>
      <c r="F130" s="8">
        <f>IF([1]source_data!G132="","",IF([1]source_data!H132="","",[1]source_data!H132))</f>
        <v>45192</v>
      </c>
      <c r="G130" s="6" t="str">
        <f>IF([1]source_data!G132="","",[1]tailored_settings!$B$5)</f>
        <v>Individual Recipient</v>
      </c>
      <c r="H130" s="6" t="str">
        <f>IF([1]source_data!G132="","",IF(AND([1]source_data!A132&lt;&gt;"",[1]tailored_settings!$B$16="Publish"),CONCATENATE([1]tailored_settings!$B$2&amp;[1]source_data!A132),IF(AND([1]source_data!A132&lt;&gt;"",[1]tailored_settings!$B$16="Do not publish"),CONCATENATE([1]tailored_settings!$B$4&amp;TEXT(ROW(A130)-1,"0000")&amp;"_"&amp;TEXT(F130,"yyyy-mm")),CONCATENATE([1]tailored_settings!$B$4&amp;TEXT(ROW(A130)-1,"0000")&amp;"_"&amp;TEXT(F130,"yyyy-mm")))))</f>
        <v>360G-Longleigh-IND-0129_2023-09</v>
      </c>
      <c r="I130" s="6" t="str">
        <f>IF([1]source_data!G132="","",[1]tailored_settings!$B$7)</f>
        <v>Longleigh Foundation</v>
      </c>
      <c r="J130" s="6" t="str">
        <f>IF([1]source_data!G132="","",[1]tailored_settings!$B$6)</f>
        <v>GB-CHC-1169016</v>
      </c>
      <c r="K130" s="6" t="str">
        <f>IF([1]source_data!G132="","",IF([1]source_data!I132="","",VLOOKUP([1]source_data!I132,[1]codelist_mapping!A:C,3,FALSE)))</f>
        <v>GTIR080</v>
      </c>
      <c r="L130" s="6" t="str">
        <f>IF([1]source_data!G132="","",IF([1]source_data!J132="","",VLOOKUP([1]source_data!J132,[1]codelist_mapping!A:C,3,FALSE)))</f>
        <v/>
      </c>
      <c r="M130" s="6" t="str">
        <f>IF([1]source_data!G132="","",IF([1]source_data!K132="","",IF([1]source_data!M132&lt;&gt;"",CONCATENATE(VLOOKUP([1]source_data!K132,[1]codelist_mapping!F:H,3,FALSE)&amp;";"&amp;VLOOKUP([1]source_data!L132,[1]codelist_mapping!F:H,3,FALSE)&amp;";"&amp;VLOOKUP([1]source_data!M132,[1]codelist_mapping!F:H,3,FALSE)),IF([1]source_data!L132&lt;&gt;"",CONCATENATE(VLOOKUP([1]source_data!K132,[1]codelist_mapping!F:H,3,FALSE)&amp;";"&amp;VLOOKUP([1]source_data!L132,[1]codelist_mapping!F:H,3,FALSE)),IF([1]source_data!K132&lt;&gt;"",CONCATENATE(VLOOKUP([1]source_data!K132,[1]codelist_mapping!F:H,3,FALSE)))))))</f>
        <v>GTIP020</v>
      </c>
      <c r="N130" s="9" t="str">
        <f>IF([1]source_data!G132="","",IF([1]source_data!D132="","",VLOOKUP([1]source_data!D132,[1]geo_data!A:I,9,FALSE)))</f>
        <v>Okehampton North</v>
      </c>
      <c r="O130" s="9" t="str">
        <f>IF([1]source_data!G132="","",IF([1]source_data!D132="","",VLOOKUP([1]source_data!D132,[1]geo_data!A:I,8,FALSE)))</f>
        <v>E05010561</v>
      </c>
      <c r="P130" s="9" t="str">
        <f>IF([1]source_data!G132="","",IF(LEFT(O130,3)="E05","WD",IF(LEFT(O130,3)="S13","WD",IF(LEFT(O130,3)="W05","WD",IF(LEFT(O130,3)="W06","UA",IF(LEFT(O130,3)="S12","CA",IF(LEFT(O130,3)="E06","UA",IF(LEFT(O130,3)="E07","NMD",IF(LEFT(O130,3)="E08","MD",IF(LEFT(O130,3)="E09","LONB"))))))))))</f>
        <v>WD</v>
      </c>
      <c r="Q130" s="9" t="str">
        <f>IF([1]source_data!G132="","",IF([1]source_data!D132="","",VLOOKUP([1]source_data!D132,[1]geo_data!A:I,7,FALSE)))</f>
        <v>West Devon</v>
      </c>
      <c r="R130" s="9" t="str">
        <f>IF([1]source_data!G132="","",IF([1]source_data!D132="","",VLOOKUP([1]source_data!D132,[1]geo_data!A:I,6,FALSE)))</f>
        <v>E07000047</v>
      </c>
      <c r="S130" s="9" t="str">
        <f>IF([1]source_data!G132="","",IF(LEFT(R130,3)="E05","WD",IF(LEFT(R130,3)="S13","WD",IF(LEFT(R130,3)="W05","WD",IF(LEFT(R130,3)="W06","UA",IF(LEFT(R130,3)="S12","CA",IF(LEFT(R130,3)="E06","UA",IF(LEFT(R130,3)="E07","NMD",IF(LEFT(R130,3)="E08","MD",IF(LEFT(R130,3)="E09","LONB"))))))))))</f>
        <v>NMD</v>
      </c>
      <c r="T130" s="6" t="str">
        <f>IF([1]source_data!G132="","",IF([1]source_data!N132="","",[1]source_data!N132))</f>
        <v>Hardship Grant</v>
      </c>
      <c r="U130" s="10">
        <f>IF([1]source_data!G132="","",[1]tailored_settings!$B$8)</f>
        <v>45614</v>
      </c>
      <c r="V130" s="6" t="str">
        <f>IF([1]source_data!G132="","",[1]tailored_settings!$B$9)</f>
        <v>http://www.longleigh.org/</v>
      </c>
      <c r="W130" s="8">
        <f>IF([1]source_data!G132="","",IF([1]source_data!O132="","",[1]source_data!O132))</f>
        <v>45192</v>
      </c>
      <c r="X130" s="8">
        <f>IF([1]source_data!G132="","",IF([1]source_data!P132="","",[1]source_data!P132))</f>
        <v>45268</v>
      </c>
      <c r="Y130" s="6" t="str">
        <f>IF([1]source_data!G132="","",IF([1]source_data!Q132="","",[1]source_data!Q132))</f>
        <v/>
      </c>
      <c r="Z130" s="11" t="str">
        <f>IF([1]source_data!G132="","",IF([1]source_data!I132="","",[1]tailored_settings!$B$10))</f>
        <v>Primary grant reason</v>
      </c>
      <c r="AA130" s="11" t="str">
        <f>IF([1]source_data!G132="","",IF([1]source_data!I132="","",[1]source_data!I132))</f>
        <v>3  Customer/family moving from homelessness/supported living into independent living</v>
      </c>
      <c r="AB130" s="11" t="str">
        <f>IF([1]source_data!G132="","",IF([1]source_data!J132="","",[1]tailored_settings!$B$11))</f>
        <v/>
      </c>
      <c r="AC130" s="11" t="str">
        <f>IF([1]source_data!G132="","",IF([1]source_data!J132="","",[1]source_data!J132))</f>
        <v/>
      </c>
      <c r="AD130" s="11" t="str">
        <f>IF([1]source_data!G132="","",IF([1]source_data!K132="","",[1]tailored_settings!$B$12))</f>
        <v>Grant purpose</v>
      </c>
      <c r="AE130" s="11" t="str">
        <f>IF([1]source_data!G132="","",IF([1]source_data!K132="","",[1]source_data!K132))</f>
        <v>Appliances</v>
      </c>
      <c r="AF130" s="11" t="str">
        <f>IF([1]source_data!G132="","",IF([1]source_data!L132="","",[1]tailored_settings!$B$13))</f>
        <v/>
      </c>
      <c r="AG130" s="11" t="str">
        <f>IF([1]source_data!G132="","",IF([1]source_data!L132="","",[1]source_data!L132))</f>
        <v/>
      </c>
      <c r="AH130" s="11" t="str">
        <f>IF([1]source_data!G132="","",IF([1]source_data!M132="","",[1]tailored_settings!$B$14))</f>
        <v/>
      </c>
      <c r="AI130" s="11" t="str">
        <f>IF([1]source_data!G132="","",IF([1]source_data!M132="","",[1]source_data!M132))</f>
        <v/>
      </c>
    </row>
    <row r="131" spans="1:35" x14ac:dyDescent="0.2">
      <c r="A131" s="6" t="str">
        <f>IF([1]source_data!G133="","",IF(AND([1]source_data!C133&lt;&gt;"",[1]tailored_settings!$B$15="Publish"),CONCATENATE([1]tailored_settings!$B$2&amp;[1]source_data!C133),IF(AND([1]source_data!C133&lt;&gt;"",[1]tailored_settings!$B$15="Do not publish"),CONCATENATE([1]tailored_settings!$B$2&amp;TEXT(ROW(A131)-1,"0000")&amp;"_"&amp;TEXT(F131,"yyyy-mm")),CONCATENATE([1]tailored_settings!$B$2&amp;TEXT(ROW(A131)-1,"0000")&amp;"_"&amp;TEXT(F131,"yyyy-mm")))))</f>
        <v>360G-Longleigh-0130_2023-09</v>
      </c>
      <c r="B131" s="6" t="str">
        <f>IF([1]source_data!G133="","",IF([1]source_data!E133&lt;&gt;"",[1]source_data!E133,CONCATENATE("Grant to "&amp;G131)))</f>
        <v>Grant to Individual Recipient</v>
      </c>
      <c r="C131" s="6" t="str">
        <f>IF([1]source_data!G133="","",IF([1]source_data!F133="","",[1]source_data!F133))</f>
        <v>Helping to alleviate financial hardship</v>
      </c>
      <c r="D131" s="7">
        <f>IF([1]source_data!G133="","",IF([1]source_data!G133="","",[1]source_data!G133))</f>
        <v>876</v>
      </c>
      <c r="E131" s="6" t="str">
        <f>IF([1]source_data!G133="","",[1]tailored_settings!$B$3)</f>
        <v>GBP</v>
      </c>
      <c r="F131" s="8">
        <f>IF([1]source_data!G133="","",IF([1]source_data!H133="","",[1]source_data!H133))</f>
        <v>45196</v>
      </c>
      <c r="G131" s="6" t="str">
        <f>IF([1]source_data!G133="","",[1]tailored_settings!$B$5)</f>
        <v>Individual Recipient</v>
      </c>
      <c r="H131" s="6" t="str">
        <f>IF([1]source_data!G133="","",IF(AND([1]source_data!A133&lt;&gt;"",[1]tailored_settings!$B$16="Publish"),CONCATENATE([1]tailored_settings!$B$2&amp;[1]source_data!A133),IF(AND([1]source_data!A133&lt;&gt;"",[1]tailored_settings!$B$16="Do not publish"),CONCATENATE([1]tailored_settings!$B$4&amp;TEXT(ROW(A131)-1,"0000")&amp;"_"&amp;TEXT(F131,"yyyy-mm")),CONCATENATE([1]tailored_settings!$B$4&amp;TEXT(ROW(A131)-1,"0000")&amp;"_"&amp;TEXT(F131,"yyyy-mm")))))</f>
        <v>360G-Longleigh-IND-0130_2023-09</v>
      </c>
      <c r="I131" s="6" t="str">
        <f>IF([1]source_data!G133="","",[1]tailored_settings!$B$7)</f>
        <v>Longleigh Foundation</v>
      </c>
      <c r="J131" s="6" t="str">
        <f>IF([1]source_data!G133="","",[1]tailored_settings!$B$6)</f>
        <v>GB-CHC-1169016</v>
      </c>
      <c r="K131" s="6" t="str">
        <f>IF([1]source_data!G133="","",IF([1]source_data!I133="","",VLOOKUP([1]source_data!I133,[1]codelist_mapping!A:C,3,FALSE)))</f>
        <v>GTIR040</v>
      </c>
      <c r="L131" s="6" t="str">
        <f>IF([1]source_data!G133="","",IF([1]source_data!J133="","",VLOOKUP([1]source_data!J133,[1]codelist_mapping!A:C,3,FALSE)))</f>
        <v/>
      </c>
      <c r="M131" s="6" t="str">
        <f>IF([1]source_data!G133="","",IF([1]source_data!K133="","",IF([1]source_data!M133&lt;&gt;"",CONCATENATE(VLOOKUP([1]source_data!K133,[1]codelist_mapping!F:H,3,FALSE)&amp;";"&amp;VLOOKUP([1]source_data!L133,[1]codelist_mapping!F:H,3,FALSE)&amp;";"&amp;VLOOKUP([1]source_data!M133,[1]codelist_mapping!F:H,3,FALSE)),IF([1]source_data!L133&lt;&gt;"",CONCATENATE(VLOOKUP([1]source_data!K133,[1]codelist_mapping!F:H,3,FALSE)&amp;";"&amp;VLOOKUP([1]source_data!L133,[1]codelist_mapping!F:H,3,FALSE)),IF([1]source_data!K133&lt;&gt;"",CONCATENATE(VLOOKUP([1]source_data!K133,[1]codelist_mapping!F:H,3,FALSE)))))))</f>
        <v>GTIP020;GTIP080;GTIP060</v>
      </c>
      <c r="N131" s="9" t="str">
        <f>IF([1]source_data!G133="","",IF([1]source_data!D133="","",VLOOKUP([1]source_data!D133,[1]geo_data!A:I,9,FALSE)))</f>
        <v>Leamington Willes</v>
      </c>
      <c r="O131" s="9" t="str">
        <f>IF([1]source_data!G133="","",IF([1]source_data!D133="","",VLOOKUP([1]source_data!D133,[1]geo_data!A:I,8,FALSE)))</f>
        <v>E05012625</v>
      </c>
      <c r="P131" s="9" t="str">
        <f>IF([1]source_data!G133="","",IF(LEFT(O131,3)="E05","WD",IF(LEFT(O131,3)="S13","WD",IF(LEFT(O131,3)="W05","WD",IF(LEFT(O131,3)="W06","UA",IF(LEFT(O131,3)="S12","CA",IF(LEFT(O131,3)="E06","UA",IF(LEFT(O131,3)="E07","NMD",IF(LEFT(O131,3)="E08","MD",IF(LEFT(O131,3)="E09","LONB"))))))))))</f>
        <v>WD</v>
      </c>
      <c r="Q131" s="9" t="str">
        <f>IF([1]source_data!G133="","",IF([1]source_data!D133="","",VLOOKUP([1]source_data!D133,[1]geo_data!A:I,7,FALSE)))</f>
        <v>Warwick</v>
      </c>
      <c r="R131" s="9" t="str">
        <f>IF([1]source_data!G133="","",IF([1]source_data!D133="","",VLOOKUP([1]source_data!D133,[1]geo_data!A:I,6,FALSE)))</f>
        <v>E07000222</v>
      </c>
      <c r="S131" s="9" t="str">
        <f>IF([1]source_data!G133="","",IF(LEFT(R131,3)="E05","WD",IF(LEFT(R131,3)="S13","WD",IF(LEFT(R131,3)="W05","WD",IF(LEFT(R131,3)="W06","UA",IF(LEFT(R131,3)="S12","CA",IF(LEFT(R131,3)="E06","UA",IF(LEFT(R131,3)="E07","NMD",IF(LEFT(R131,3)="E08","MD",IF(LEFT(R131,3)="E09","LONB"))))))))))</f>
        <v>NMD</v>
      </c>
      <c r="T131" s="6" t="str">
        <f>IF([1]source_data!G133="","",IF([1]source_data!N133="","",[1]source_data!N133))</f>
        <v>Hardship Grant</v>
      </c>
      <c r="U131" s="10">
        <f>IF([1]source_data!G133="","",[1]tailored_settings!$B$8)</f>
        <v>45614</v>
      </c>
      <c r="V131" s="6" t="str">
        <f>IF([1]source_data!G133="","",[1]tailored_settings!$B$9)</f>
        <v>http://www.longleigh.org/</v>
      </c>
      <c r="W131" s="8">
        <f>IF([1]source_data!G133="","",IF([1]source_data!O133="","",[1]source_data!O133))</f>
        <v>45196</v>
      </c>
      <c r="X131" s="8">
        <f>IF([1]source_data!G133="","",IF([1]source_data!P133="","",[1]source_data!P133))</f>
        <v>45268</v>
      </c>
      <c r="Y131" s="6" t="str">
        <f>IF([1]source_data!G133="","",IF([1]source_data!Q133="","",[1]source_data!Q133))</f>
        <v/>
      </c>
      <c r="Z131" s="11" t="str">
        <f>IF([1]source_data!G133="","",IF([1]source_data!I133="","",[1]tailored_settings!$B$10))</f>
        <v>Primary grant reason</v>
      </c>
      <c r="AA131" s="11" t="str">
        <f>IF([1]source_data!G133="","",IF([1]source_data!I133="","",[1]source_data!I133))</f>
        <v>2. Customer receiving medication and/or therapy for a mental health condition or substance addiction</v>
      </c>
      <c r="AB131" s="11" t="str">
        <f>IF([1]source_data!G133="","",IF([1]source_data!J133="","",[1]tailored_settings!$B$11))</f>
        <v/>
      </c>
      <c r="AC131" s="11" t="str">
        <f>IF([1]source_data!G133="","",IF([1]source_data!J133="","",[1]source_data!J133))</f>
        <v/>
      </c>
      <c r="AD131" s="11" t="str">
        <f>IF([1]source_data!G133="","",IF([1]source_data!K133="","",[1]tailored_settings!$B$12))</f>
        <v>Grant purpose</v>
      </c>
      <c r="AE131" s="11" t="str">
        <f>IF([1]source_data!G133="","",IF([1]source_data!K133="","",[1]source_data!K133))</f>
        <v xml:space="preserve">Furniture </v>
      </c>
      <c r="AF131" s="11" t="str">
        <f>IF([1]source_data!G133="","",IF([1]source_data!L133="","",[1]tailored_settings!$B$13))</f>
        <v>Grant purpose</v>
      </c>
      <c r="AG131" s="11" t="str">
        <f>IF([1]source_data!G133="","",IF([1]source_data!L133="","",[1]source_data!L133))</f>
        <v>Clothing</v>
      </c>
      <c r="AH131" s="11" t="str">
        <f>IF([1]source_data!G133="","",IF([1]source_data!M133="","",[1]tailored_settings!$B$14))</f>
        <v>Grant purpose</v>
      </c>
      <c r="AI131" s="11" t="str">
        <f>IF([1]source_data!G133="","",IF([1]source_data!M133="","",[1]source_data!M133))</f>
        <v>Voucher for small household items</v>
      </c>
    </row>
    <row r="132" spans="1:35" x14ac:dyDescent="0.2">
      <c r="A132" s="6" t="str">
        <f>IF([1]source_data!G134="","",IF(AND([1]source_data!C134&lt;&gt;"",[1]tailored_settings!$B$15="Publish"),CONCATENATE([1]tailored_settings!$B$2&amp;[1]source_data!C134),IF(AND([1]source_data!C134&lt;&gt;"",[1]tailored_settings!$B$15="Do not publish"),CONCATENATE([1]tailored_settings!$B$2&amp;TEXT(ROW(A132)-1,"0000")&amp;"_"&amp;TEXT(F132,"yyyy-mm")),CONCATENATE([1]tailored_settings!$B$2&amp;TEXT(ROW(A132)-1,"0000")&amp;"_"&amp;TEXT(F132,"yyyy-mm")))))</f>
        <v>360G-Longleigh-0131_2023-09</v>
      </c>
      <c r="B132" s="6" t="str">
        <f>IF([1]source_data!G134="","",IF([1]source_data!E134&lt;&gt;"",[1]source_data!E134,CONCATENATE("Grant to "&amp;G132)))</f>
        <v>Grant to Individual Recipient</v>
      </c>
      <c r="C132" s="6" t="str">
        <f>IF([1]source_data!G134="","",IF([1]source_data!F134="","",[1]source_data!F134))</f>
        <v>Helping to alleviate financial hardship</v>
      </c>
      <c r="D132" s="7">
        <f>IF([1]source_data!G134="","",IF([1]source_data!G134="","",[1]source_data!G134))</f>
        <v>250</v>
      </c>
      <c r="E132" s="6" t="str">
        <f>IF([1]source_data!G134="","",[1]tailored_settings!$B$3)</f>
        <v>GBP</v>
      </c>
      <c r="F132" s="8">
        <f>IF([1]source_data!G134="","",IF([1]source_data!H134="","",[1]source_data!H134))</f>
        <v>45196</v>
      </c>
      <c r="G132" s="6" t="str">
        <f>IF([1]source_data!G134="","",[1]tailored_settings!$B$5)</f>
        <v>Individual Recipient</v>
      </c>
      <c r="H132" s="6" t="str">
        <f>IF([1]source_data!G134="","",IF(AND([1]source_data!A134&lt;&gt;"",[1]tailored_settings!$B$16="Publish"),CONCATENATE([1]tailored_settings!$B$2&amp;[1]source_data!A134),IF(AND([1]source_data!A134&lt;&gt;"",[1]tailored_settings!$B$16="Do not publish"),CONCATENATE([1]tailored_settings!$B$4&amp;TEXT(ROW(A132)-1,"0000")&amp;"_"&amp;TEXT(F132,"yyyy-mm")),CONCATENATE([1]tailored_settings!$B$4&amp;TEXT(ROW(A132)-1,"0000")&amp;"_"&amp;TEXT(F132,"yyyy-mm")))))</f>
        <v>360G-Longleigh-IND-0131_2023-09</v>
      </c>
      <c r="I132" s="6" t="str">
        <f>IF([1]source_data!G134="","",[1]tailored_settings!$B$7)</f>
        <v>Longleigh Foundation</v>
      </c>
      <c r="J132" s="6" t="str">
        <f>IF([1]source_data!G134="","",[1]tailored_settings!$B$6)</f>
        <v>GB-CHC-1169016</v>
      </c>
      <c r="K132" s="6" t="str">
        <f>IF([1]source_data!G134="","",IF([1]source_data!I134="","",VLOOKUP([1]source_data!I134,[1]codelist_mapping!A:C,3,FALSE)))</f>
        <v>GTIR040</v>
      </c>
      <c r="L132" s="6" t="str">
        <f>IF([1]source_data!G134="","",IF([1]source_data!J134="","",VLOOKUP([1]source_data!J134,[1]codelist_mapping!A:C,3,FALSE)))</f>
        <v/>
      </c>
      <c r="M132" s="6" t="str">
        <f>IF([1]source_data!G134="","",IF([1]source_data!K134="","",IF([1]source_data!M134&lt;&gt;"",CONCATENATE(VLOOKUP([1]source_data!K134,[1]codelist_mapping!F:H,3,FALSE)&amp;";"&amp;VLOOKUP([1]source_data!L134,[1]codelist_mapping!F:H,3,FALSE)&amp;";"&amp;VLOOKUP([1]source_data!M134,[1]codelist_mapping!F:H,3,FALSE)),IF([1]source_data!L134&lt;&gt;"",CONCATENATE(VLOOKUP([1]source_data!K134,[1]codelist_mapping!F:H,3,FALSE)&amp;";"&amp;VLOOKUP([1]source_data!L134,[1]codelist_mapping!F:H,3,FALSE)),IF([1]source_data!K134&lt;&gt;"",CONCATENATE(VLOOKUP([1]source_data!K134,[1]codelist_mapping!F:H,3,FALSE)))))))</f>
        <v>GTIP070;GTIP020</v>
      </c>
      <c r="N132" s="9" t="str">
        <f>IF([1]source_data!G134="","",IF([1]source_data!D134="","",VLOOKUP([1]source_data!D134,[1]geo_data!A:I,9,FALSE)))</f>
        <v>Penn Hill</v>
      </c>
      <c r="O132" s="9" t="str">
        <f>IF([1]source_data!G134="","",IF([1]source_data!D134="","",VLOOKUP([1]source_data!D134,[1]geo_data!A:I,8,FALSE)))</f>
        <v>E05012673</v>
      </c>
      <c r="P132" s="9" t="str">
        <f>IF([1]source_data!G134="","",IF(LEFT(O132,3)="E05","WD",IF(LEFT(O132,3)="S13","WD",IF(LEFT(O132,3)="W05","WD",IF(LEFT(O132,3)="W06","UA",IF(LEFT(O132,3)="S12","CA",IF(LEFT(O132,3)="E06","UA",IF(LEFT(O132,3)="E07","NMD",IF(LEFT(O132,3)="E08","MD",IF(LEFT(O132,3)="E09","LONB"))))))))))</f>
        <v>WD</v>
      </c>
      <c r="Q132" s="9" t="str">
        <f>IF([1]source_data!G134="","",IF([1]source_data!D134="","",VLOOKUP([1]source_data!D134,[1]geo_data!A:I,7,FALSE)))</f>
        <v>Bournemouth, Christchurch and Poole</v>
      </c>
      <c r="R132" s="9" t="str">
        <f>IF([1]source_data!G134="","",IF([1]source_data!D134="","",VLOOKUP([1]source_data!D134,[1]geo_data!A:I,6,FALSE)))</f>
        <v>E06000058</v>
      </c>
      <c r="S132" s="9" t="str">
        <f>IF([1]source_data!G134="","",IF(LEFT(R132,3)="E05","WD",IF(LEFT(R132,3)="S13","WD",IF(LEFT(R132,3)="W05","WD",IF(LEFT(R132,3)="W06","UA",IF(LEFT(R132,3)="S12","CA",IF(LEFT(R132,3)="E06","UA",IF(LEFT(R132,3)="E07","NMD",IF(LEFT(R132,3)="E08","MD",IF(LEFT(R132,3)="E09","LONB"))))))))))</f>
        <v>UA</v>
      </c>
      <c r="T132" s="6" t="str">
        <f>IF([1]source_data!G134="","",IF([1]source_data!N134="","",[1]source_data!N134))</f>
        <v>Hardship Grant</v>
      </c>
      <c r="U132" s="10">
        <f>IF([1]source_data!G134="","",[1]tailored_settings!$B$8)</f>
        <v>45614</v>
      </c>
      <c r="V132" s="6" t="str">
        <f>IF([1]source_data!G134="","",[1]tailored_settings!$B$9)</f>
        <v>http://www.longleigh.org/</v>
      </c>
      <c r="W132" s="8">
        <f>IF([1]source_data!G134="","",IF([1]source_data!O134="","",[1]source_data!O134))</f>
        <v>45196</v>
      </c>
      <c r="X132" s="8">
        <f>IF([1]source_data!G134="","",IF([1]source_data!P134="","",[1]source_data!P134))</f>
        <v>45282</v>
      </c>
      <c r="Y132" s="6" t="str">
        <f>IF([1]source_data!G134="","",IF([1]source_data!Q134="","",[1]source_data!Q134))</f>
        <v/>
      </c>
      <c r="Z132" s="11" t="str">
        <f>IF([1]source_data!G134="","",IF([1]source_data!I134="","",[1]tailored_settings!$B$10))</f>
        <v>Primary grant reason</v>
      </c>
      <c r="AA132" s="11" t="str">
        <f>IF([1]source_data!G134="","",IF([1]source_data!I134="","",[1]source_data!I134))</f>
        <v>2. Customer receiving medication and/or therapy for a mental health condition or substance addiction</v>
      </c>
      <c r="AB132" s="11" t="str">
        <f>IF([1]source_data!G134="","",IF([1]source_data!J134="","",[1]tailored_settings!$B$11))</f>
        <v/>
      </c>
      <c r="AC132" s="11" t="str">
        <f>IF([1]source_data!G134="","",IF([1]source_data!J134="","",[1]source_data!J134))</f>
        <v/>
      </c>
      <c r="AD132" s="11" t="str">
        <f>IF([1]source_data!G134="","",IF([1]source_data!K134="","",[1]tailored_settings!$B$12))</f>
        <v>Grant purpose</v>
      </c>
      <c r="AE132" s="11" t="str">
        <f>IF([1]source_data!G134="","",IF([1]source_data!K134="","",[1]source_data!K134))</f>
        <v>Food Vouchers</v>
      </c>
      <c r="AF132" s="11" t="str">
        <f>IF([1]source_data!G134="","",IF([1]source_data!L134="","",[1]tailored_settings!$B$13))</f>
        <v>Grant purpose</v>
      </c>
      <c r="AG132" s="11" t="str">
        <f>IF([1]source_data!G134="","",IF([1]source_data!L134="","",[1]source_data!L134))</f>
        <v xml:space="preserve">Furniture </v>
      </c>
      <c r="AH132" s="11" t="str">
        <f>IF([1]source_data!G134="","",IF([1]source_data!M134="","",[1]tailored_settings!$B$14))</f>
        <v/>
      </c>
      <c r="AI132" s="11" t="str">
        <f>IF([1]source_data!G134="","",IF([1]source_data!M134="","",[1]source_data!M134))</f>
        <v/>
      </c>
    </row>
    <row r="133" spans="1:35" x14ac:dyDescent="0.2">
      <c r="A133" s="6" t="str">
        <f>IF([1]source_data!G135="","",IF(AND([1]source_data!C135&lt;&gt;"",[1]tailored_settings!$B$15="Publish"),CONCATENATE([1]tailored_settings!$B$2&amp;[1]source_data!C135),IF(AND([1]source_data!C135&lt;&gt;"",[1]tailored_settings!$B$15="Do not publish"),CONCATENATE([1]tailored_settings!$B$2&amp;TEXT(ROW(A133)-1,"0000")&amp;"_"&amp;TEXT(F133,"yyyy-mm")),CONCATENATE([1]tailored_settings!$B$2&amp;TEXT(ROW(A133)-1,"0000")&amp;"_"&amp;TEXT(F133,"yyyy-mm")))))</f>
        <v>360G-Longleigh-0132_2023-09</v>
      </c>
      <c r="B133" s="6" t="str">
        <f>IF([1]source_data!G135="","",IF([1]source_data!E135&lt;&gt;"",[1]source_data!E135,CONCATENATE("Grant to "&amp;G133)))</f>
        <v>Grant to Individual Recipient</v>
      </c>
      <c r="C133" s="6" t="str">
        <f>IF([1]source_data!G135="","",IF([1]source_data!F135="","",[1]source_data!F135))</f>
        <v>Helping to alleviate financial hardship</v>
      </c>
      <c r="D133" s="7">
        <f>IF([1]source_data!G135="","",IF([1]source_data!G135="","",[1]source_data!G135))</f>
        <v>960</v>
      </c>
      <c r="E133" s="6" t="str">
        <f>IF([1]source_data!G135="","",[1]tailored_settings!$B$3)</f>
        <v>GBP</v>
      </c>
      <c r="F133" s="8">
        <f>IF([1]source_data!G135="","",IF([1]source_data!H135="","",[1]source_data!H135))</f>
        <v>45195</v>
      </c>
      <c r="G133" s="6" t="str">
        <f>IF([1]source_data!G135="","",[1]tailored_settings!$B$5)</f>
        <v>Individual Recipient</v>
      </c>
      <c r="H133" s="6" t="str">
        <f>IF([1]source_data!G135="","",IF(AND([1]source_data!A135&lt;&gt;"",[1]tailored_settings!$B$16="Publish"),CONCATENATE([1]tailored_settings!$B$2&amp;[1]source_data!A135),IF(AND([1]source_data!A135&lt;&gt;"",[1]tailored_settings!$B$16="Do not publish"),CONCATENATE([1]tailored_settings!$B$4&amp;TEXT(ROW(A133)-1,"0000")&amp;"_"&amp;TEXT(F133,"yyyy-mm")),CONCATENATE([1]tailored_settings!$B$4&amp;TEXT(ROW(A133)-1,"0000")&amp;"_"&amp;TEXT(F133,"yyyy-mm")))))</f>
        <v>360G-Longleigh-IND-0132_2023-09</v>
      </c>
      <c r="I133" s="6" t="str">
        <f>IF([1]source_data!G135="","",[1]tailored_settings!$B$7)</f>
        <v>Longleigh Foundation</v>
      </c>
      <c r="J133" s="6" t="str">
        <f>IF([1]source_data!G135="","",[1]tailored_settings!$B$6)</f>
        <v>GB-CHC-1169016</v>
      </c>
      <c r="K133" s="6" t="str">
        <f>IF([1]source_data!G135="","",IF([1]source_data!I135="","",VLOOKUP([1]source_data!I135,[1]codelist_mapping!A:C,3,FALSE)))</f>
        <v>GTIR030</v>
      </c>
      <c r="L133" s="6" t="str">
        <f>IF([1]source_data!G135="","",IF([1]source_data!J135="","",VLOOKUP([1]source_data!J135,[1]codelist_mapping!A:C,3,FALSE)))</f>
        <v>GTIR060</v>
      </c>
      <c r="M133" s="6" t="str">
        <f>IF([1]source_data!G135="","",IF([1]source_data!K135="","",IF([1]source_data!M135&lt;&gt;"",CONCATENATE(VLOOKUP([1]source_data!K135,[1]codelist_mapping!F:H,3,FALSE)&amp;";"&amp;VLOOKUP([1]source_data!L135,[1]codelist_mapping!F:H,3,FALSE)&amp;";"&amp;VLOOKUP([1]source_data!M135,[1]codelist_mapping!F:H,3,FALSE)),IF([1]source_data!L135&lt;&gt;"",CONCATENATE(VLOOKUP([1]source_data!K135,[1]codelist_mapping!F:H,3,FALSE)&amp;";"&amp;VLOOKUP([1]source_data!L135,[1]codelist_mapping!F:H,3,FALSE)),IF([1]source_data!K135&lt;&gt;"",CONCATENATE(VLOOKUP([1]source_data!K135,[1]codelist_mapping!F:H,3,FALSE)))))))</f>
        <v>GTIP020</v>
      </c>
      <c r="N133" s="9" t="str">
        <f>IF([1]source_data!G135="","",IF([1]source_data!D135="","",VLOOKUP([1]source_data!D135,[1]geo_data!A:I,9,FALSE)))</f>
        <v>Upperton</v>
      </c>
      <c r="O133" s="9" t="str">
        <f>IF([1]source_data!G135="","",IF([1]source_data!D135="","",VLOOKUP([1]source_data!D135,[1]geo_data!A:I,8,FALSE)))</f>
        <v>E05011582</v>
      </c>
      <c r="P133" s="9" t="str">
        <f>IF([1]source_data!G135="","",IF(LEFT(O133,3)="E05","WD",IF(LEFT(O133,3)="S13","WD",IF(LEFT(O133,3)="W05","WD",IF(LEFT(O133,3)="W06","UA",IF(LEFT(O133,3)="S12","CA",IF(LEFT(O133,3)="E06","UA",IF(LEFT(O133,3)="E07","NMD",IF(LEFT(O133,3)="E08","MD",IF(LEFT(O133,3)="E09","LONB"))))))))))</f>
        <v>WD</v>
      </c>
      <c r="Q133" s="9" t="str">
        <f>IF([1]source_data!G135="","",IF([1]source_data!D135="","",VLOOKUP([1]source_data!D135,[1]geo_data!A:I,7,FALSE)))</f>
        <v>Eastbourne</v>
      </c>
      <c r="R133" s="9" t="str">
        <f>IF([1]source_data!G135="","",IF([1]source_data!D135="","",VLOOKUP([1]source_data!D135,[1]geo_data!A:I,6,FALSE)))</f>
        <v>E07000061</v>
      </c>
      <c r="S133" s="9" t="str">
        <f>IF([1]source_data!G135="","",IF(LEFT(R133,3)="E05","WD",IF(LEFT(R133,3)="S13","WD",IF(LEFT(R133,3)="W05","WD",IF(LEFT(R133,3)="W06","UA",IF(LEFT(R133,3)="S12","CA",IF(LEFT(R133,3)="E06","UA",IF(LEFT(R133,3)="E07","NMD",IF(LEFT(R133,3)="E08","MD",IF(LEFT(R133,3)="E09","LONB"))))))))))</f>
        <v>NMD</v>
      </c>
      <c r="T133" s="6" t="str">
        <f>IF([1]source_data!G135="","",IF([1]source_data!N135="","",[1]source_data!N135))</f>
        <v>Hardship Grant</v>
      </c>
      <c r="U133" s="10">
        <f>IF([1]source_data!G135="","",[1]tailored_settings!$B$8)</f>
        <v>45614</v>
      </c>
      <c r="V133" s="6" t="str">
        <f>IF([1]source_data!G135="","",[1]tailored_settings!$B$9)</f>
        <v>http://www.longleigh.org/</v>
      </c>
      <c r="W133" s="8">
        <f>IF([1]source_data!G135="","",IF([1]source_data!O135="","",[1]source_data!O135))</f>
        <v>45195</v>
      </c>
      <c r="X133" s="8">
        <f>IF([1]source_data!G135="","",IF([1]source_data!P135="","",[1]source_data!P135))</f>
        <v>45313</v>
      </c>
      <c r="Y133" s="6" t="str">
        <f>IF([1]source_data!G135="","",IF([1]source_data!Q135="","",[1]source_data!Q135))</f>
        <v/>
      </c>
      <c r="Z133" s="11" t="str">
        <f>IF([1]source_data!G135="","",IF([1]source_data!I135="","",[1]tailored_settings!$B$10))</f>
        <v>Primary grant reason</v>
      </c>
      <c r="AA133" s="11" t="str">
        <f>IF([1]source_data!G135="","",IF([1]source_data!I135="","",[1]source_data!I135))</f>
        <v>1. Customer (or family member residing with them) with a diagnosed condition or disability (physical and/or sensory and/or behavioural)</v>
      </c>
      <c r="AB133" s="11" t="str">
        <f>IF([1]source_data!G135="","",IF([1]source_data!J135="","",[1]tailored_settings!$B$11))</f>
        <v>Secondary grant reason</v>
      </c>
      <c r="AC133" s="11" t="str">
        <f>IF([1]source_data!G135="","",IF([1]source_data!J135="","",[1]source_data!J135))</f>
        <v>4. Customer/family fleeing from a violent or abusive relationship</v>
      </c>
      <c r="AD133" s="11" t="str">
        <f>IF([1]source_data!G135="","",IF([1]source_data!K135="","",[1]tailored_settings!$B$12))</f>
        <v>Grant purpose</v>
      </c>
      <c r="AE133" s="11" t="str">
        <f>IF([1]source_data!G135="","",IF([1]source_data!K135="","",[1]source_data!K135))</f>
        <v>Appliances</v>
      </c>
      <c r="AF133" s="11" t="str">
        <f>IF([1]source_data!G135="","",IF([1]source_data!L135="","",[1]tailored_settings!$B$13))</f>
        <v/>
      </c>
      <c r="AG133" s="11" t="str">
        <f>IF([1]source_data!G135="","",IF([1]source_data!L135="","",[1]source_data!L135))</f>
        <v/>
      </c>
      <c r="AH133" s="11" t="str">
        <f>IF([1]source_data!G135="","",IF([1]source_data!M135="","",[1]tailored_settings!$B$14))</f>
        <v/>
      </c>
      <c r="AI133" s="11" t="str">
        <f>IF([1]source_data!G135="","",IF([1]source_data!M135="","",[1]source_data!M135))</f>
        <v/>
      </c>
    </row>
    <row r="134" spans="1:35" x14ac:dyDescent="0.2">
      <c r="A134" s="6" t="str">
        <f>IF([1]source_data!G136="","",IF(AND([1]source_data!C136&lt;&gt;"",[1]tailored_settings!$B$15="Publish"),CONCATENATE([1]tailored_settings!$B$2&amp;[1]source_data!C136),IF(AND([1]source_data!C136&lt;&gt;"",[1]tailored_settings!$B$15="Do not publish"),CONCATENATE([1]tailored_settings!$B$2&amp;TEXT(ROW(A134)-1,"0000")&amp;"_"&amp;TEXT(F134,"yyyy-mm")),CONCATENATE([1]tailored_settings!$B$2&amp;TEXT(ROW(A134)-1,"0000")&amp;"_"&amp;TEXT(F134,"yyyy-mm")))))</f>
        <v>360G-Longleigh-0133_2023-10</v>
      </c>
      <c r="B134" s="6" t="str">
        <f>IF([1]source_data!G136="","",IF([1]source_data!E136&lt;&gt;"",[1]source_data!E136,CONCATENATE("Grant to "&amp;G134)))</f>
        <v>Grant to Individual Recipient</v>
      </c>
      <c r="C134" s="6" t="str">
        <f>IF([1]source_data!G136="","",IF([1]source_data!F136="","",[1]source_data!F136))</f>
        <v>Providing financial aid after an impactful incident</v>
      </c>
      <c r="D134" s="7">
        <f>IF([1]source_data!G136="","",IF([1]source_data!G136="","",[1]source_data!G136))</f>
        <v>1000</v>
      </c>
      <c r="E134" s="6" t="str">
        <f>IF([1]source_data!G136="","",[1]tailored_settings!$B$3)</f>
        <v>GBP</v>
      </c>
      <c r="F134" s="8">
        <f>IF([1]source_data!G136="","",IF([1]source_data!H136="","",[1]source_data!H136))</f>
        <v>45219</v>
      </c>
      <c r="G134" s="6" t="str">
        <f>IF([1]source_data!G136="","",[1]tailored_settings!$B$5)</f>
        <v>Individual Recipient</v>
      </c>
      <c r="H134" s="6" t="str">
        <f>IF([1]source_data!G136="","",IF(AND([1]source_data!A136&lt;&gt;"",[1]tailored_settings!$B$16="Publish"),CONCATENATE([1]tailored_settings!$B$2&amp;[1]source_data!A136),IF(AND([1]source_data!A136&lt;&gt;"",[1]tailored_settings!$B$16="Do not publish"),CONCATENATE([1]tailored_settings!$B$4&amp;TEXT(ROW(A134)-1,"0000")&amp;"_"&amp;TEXT(F134,"yyyy-mm")),CONCATENATE([1]tailored_settings!$B$4&amp;TEXT(ROW(A134)-1,"0000")&amp;"_"&amp;TEXT(F134,"yyyy-mm")))))</f>
        <v>360G-Longleigh-IND-0133_2023-10</v>
      </c>
      <c r="I134" s="6" t="str">
        <f>IF([1]source_data!G136="","",[1]tailored_settings!$B$7)</f>
        <v>Longleigh Foundation</v>
      </c>
      <c r="J134" s="6" t="str">
        <f>IF([1]source_data!G136="","",[1]tailored_settings!$B$6)</f>
        <v>GB-CHC-1169016</v>
      </c>
      <c r="K134" s="6" t="str">
        <f>IF([1]source_data!G136="","",IF([1]source_data!I136="","",VLOOKUP([1]source_data!I136,[1]codelist_mapping!A:C,3,FALSE)))</f>
        <v>GTIR040</v>
      </c>
      <c r="L134" s="6" t="str">
        <f>IF([1]source_data!G136="","",IF([1]source_data!J136="","",VLOOKUP([1]source_data!J136,[1]codelist_mapping!A:C,3,FALSE)))</f>
        <v/>
      </c>
      <c r="M134" s="6" t="str">
        <f>IF([1]source_data!G136="","",IF([1]source_data!K136="","",IF([1]source_data!M136&lt;&gt;"",CONCATENATE(VLOOKUP([1]source_data!K136,[1]codelist_mapping!F:H,3,FALSE)&amp;";"&amp;VLOOKUP([1]source_data!L136,[1]codelist_mapping!F:H,3,FALSE)&amp;";"&amp;VLOOKUP([1]source_data!M136,[1]codelist_mapping!F:H,3,FALSE)),IF([1]source_data!L136&lt;&gt;"",CONCATENATE(VLOOKUP([1]source_data!K136,[1]codelist_mapping!F:H,3,FALSE)&amp;";"&amp;VLOOKUP([1]source_data!L136,[1]codelist_mapping!F:H,3,FALSE)),IF([1]source_data!K136&lt;&gt;"",CONCATENATE(VLOOKUP([1]source_data!K136,[1]codelist_mapping!F:H,3,FALSE)))))))</f>
        <v>GTIP060</v>
      </c>
      <c r="N134" s="9" t="str">
        <f>IF([1]source_data!G136="","",IF([1]source_data!D136="","",VLOOKUP([1]source_data!D136,[1]geo_data!A:I,9,FALSE)))</f>
        <v>Galley Common</v>
      </c>
      <c r="O134" s="9" t="str">
        <f>IF([1]source_data!G136="","",IF([1]source_data!D136="","",VLOOKUP([1]source_data!D136,[1]geo_data!A:I,8,FALSE)))</f>
        <v>E05007482</v>
      </c>
      <c r="P134" s="9" t="str">
        <f>IF([1]source_data!G136="","",IF(LEFT(O134,3)="E05","WD",IF(LEFT(O134,3)="S13","WD",IF(LEFT(O134,3)="W05","WD",IF(LEFT(O134,3)="W06","UA",IF(LEFT(O134,3)="S12","CA",IF(LEFT(O134,3)="E06","UA",IF(LEFT(O134,3)="E07","NMD",IF(LEFT(O134,3)="E08","MD",IF(LEFT(O134,3)="E09","LONB"))))))))))</f>
        <v>WD</v>
      </c>
      <c r="Q134" s="9" t="str">
        <f>IF([1]source_data!G136="","",IF([1]source_data!D136="","",VLOOKUP([1]source_data!D136,[1]geo_data!A:I,7,FALSE)))</f>
        <v>Nuneaton and Bedworth</v>
      </c>
      <c r="R134" s="9" t="str">
        <f>IF([1]source_data!G136="","",IF([1]source_data!D136="","",VLOOKUP([1]source_data!D136,[1]geo_data!A:I,6,FALSE)))</f>
        <v>E07000219</v>
      </c>
      <c r="S134" s="9" t="str">
        <f>IF([1]source_data!G136="","",IF(LEFT(R134,3)="E05","WD",IF(LEFT(R134,3)="S13","WD",IF(LEFT(R134,3)="W05","WD",IF(LEFT(R134,3)="W06","UA",IF(LEFT(R134,3)="S12","CA",IF(LEFT(R134,3)="E06","UA",IF(LEFT(R134,3)="E07","NMD",IF(LEFT(R134,3)="E08","MD",IF(LEFT(R134,3)="E09","LONB"))))))))))</f>
        <v>NMD</v>
      </c>
      <c r="T134" s="6" t="str">
        <f>IF([1]source_data!G136="","",IF([1]source_data!N136="","",[1]source_data!N136))</f>
        <v>Critical Incident Grant</v>
      </c>
      <c r="U134" s="10">
        <f>IF([1]source_data!G136="","",[1]tailored_settings!$B$8)</f>
        <v>45614</v>
      </c>
      <c r="V134" s="6" t="str">
        <f>IF([1]source_data!G136="","",[1]tailored_settings!$B$9)</f>
        <v>http://www.longleigh.org/</v>
      </c>
      <c r="W134" s="8">
        <f>IF([1]source_data!G136="","",IF([1]source_data!O136="","",[1]source_data!O136))</f>
        <v>45219</v>
      </c>
      <c r="X134" s="8">
        <f>IF([1]source_data!G136="","",IF([1]source_data!P136="","",[1]source_data!P136))</f>
        <v>45362</v>
      </c>
      <c r="Y134" s="6" t="str">
        <f>IF([1]source_data!G136="","",IF([1]source_data!Q136="","",[1]source_data!Q136))</f>
        <v/>
      </c>
      <c r="Z134" s="11" t="str">
        <f>IF([1]source_data!G136="","",IF([1]source_data!I136="","",[1]tailored_settings!$B$10))</f>
        <v>Primary grant reason</v>
      </c>
      <c r="AA134" s="11" t="str">
        <f>IF([1]source_data!G136="","",IF([1]source_data!I136="","",[1]source_data!I136))</f>
        <v>2. Customer receiving medication and/or therapy for a mental health condition or substance addiction</v>
      </c>
      <c r="AB134" s="11" t="str">
        <f>IF([1]source_data!G136="","",IF([1]source_data!J136="","",[1]tailored_settings!$B$11))</f>
        <v/>
      </c>
      <c r="AC134" s="11" t="str">
        <f>IF([1]source_data!G136="","",IF([1]source_data!J136="","",[1]source_data!J136))</f>
        <v/>
      </c>
      <c r="AD134" s="11" t="str">
        <f>IF([1]source_data!G136="","",IF([1]source_data!K136="","",[1]tailored_settings!$B$12))</f>
        <v>Grant purpose</v>
      </c>
      <c r="AE134" s="11" t="str">
        <f>IF([1]source_data!G136="","",IF([1]source_data!K136="","",[1]source_data!K136))</f>
        <v>Voucher for small household items</v>
      </c>
      <c r="AF134" s="11" t="str">
        <f>IF([1]source_data!G136="","",IF([1]source_data!L136="","",[1]tailored_settings!$B$13))</f>
        <v/>
      </c>
      <c r="AG134" s="11" t="str">
        <f>IF([1]source_data!G136="","",IF([1]source_data!L136="","",[1]source_data!L136))</f>
        <v/>
      </c>
      <c r="AH134" s="11" t="str">
        <f>IF([1]source_data!G136="","",IF([1]source_data!M136="","",[1]tailored_settings!$B$14))</f>
        <v/>
      </c>
      <c r="AI134" s="11" t="str">
        <f>IF([1]source_data!G136="","",IF([1]source_data!M136="","",[1]source_data!M136))</f>
        <v/>
      </c>
    </row>
    <row r="135" spans="1:35" x14ac:dyDescent="0.2">
      <c r="A135" s="6" t="str">
        <f>IF([1]source_data!G137="","",IF(AND([1]source_data!C137&lt;&gt;"",[1]tailored_settings!$B$15="Publish"),CONCATENATE([1]tailored_settings!$B$2&amp;[1]source_data!C137),IF(AND([1]source_data!C137&lt;&gt;"",[1]tailored_settings!$B$15="Do not publish"),CONCATENATE([1]tailored_settings!$B$2&amp;TEXT(ROW(A135)-1,"0000")&amp;"_"&amp;TEXT(F135,"yyyy-mm")),CONCATENATE([1]tailored_settings!$B$2&amp;TEXT(ROW(A135)-1,"0000")&amp;"_"&amp;TEXT(F135,"yyyy-mm")))))</f>
        <v>360G-Longleigh-0134_2023-09</v>
      </c>
      <c r="B135" s="6" t="str">
        <f>IF([1]source_data!G137="","",IF([1]source_data!E137&lt;&gt;"",[1]source_data!E137,CONCATENATE("Grant to "&amp;G135)))</f>
        <v>Grant to Individual Recipient</v>
      </c>
      <c r="C135" s="6" t="str">
        <f>IF([1]source_data!G137="","",IF([1]source_data!F137="","",[1]source_data!F137))</f>
        <v>Helping to alleviate financial hardship</v>
      </c>
      <c r="D135" s="7">
        <f>IF([1]source_data!G137="","",IF([1]source_data!G137="","",[1]source_data!G137))</f>
        <v>2500</v>
      </c>
      <c r="E135" s="6" t="str">
        <f>IF([1]source_data!G137="","",[1]tailored_settings!$B$3)</f>
        <v>GBP</v>
      </c>
      <c r="F135" s="8">
        <f>IF([1]source_data!G137="","",IF([1]source_data!H137="","",[1]source_data!H137))</f>
        <v>45197</v>
      </c>
      <c r="G135" s="6" t="str">
        <f>IF([1]source_data!G137="","",[1]tailored_settings!$B$5)</f>
        <v>Individual Recipient</v>
      </c>
      <c r="H135" s="6" t="str">
        <f>IF([1]source_data!G137="","",IF(AND([1]source_data!A137&lt;&gt;"",[1]tailored_settings!$B$16="Publish"),CONCATENATE([1]tailored_settings!$B$2&amp;[1]source_data!A137),IF(AND([1]source_data!A137&lt;&gt;"",[1]tailored_settings!$B$16="Do not publish"),CONCATENATE([1]tailored_settings!$B$4&amp;TEXT(ROW(A135)-1,"0000")&amp;"_"&amp;TEXT(F135,"yyyy-mm")),CONCATENATE([1]tailored_settings!$B$4&amp;TEXT(ROW(A135)-1,"0000")&amp;"_"&amp;TEXT(F135,"yyyy-mm")))))</f>
        <v>360G-Longleigh-IND-0134_2023-09</v>
      </c>
      <c r="I135" s="6" t="str">
        <f>IF([1]source_data!G137="","",[1]tailored_settings!$B$7)</f>
        <v>Longleigh Foundation</v>
      </c>
      <c r="J135" s="6" t="str">
        <f>IF([1]source_data!G137="","",[1]tailored_settings!$B$6)</f>
        <v>GB-CHC-1169016</v>
      </c>
      <c r="K135" s="6" t="str">
        <f>IF([1]source_data!G137="","",IF([1]source_data!I137="","",VLOOKUP([1]source_data!I137,[1]codelist_mapping!A:C,3,FALSE)))</f>
        <v>GTIR030</v>
      </c>
      <c r="L135" s="6" t="str">
        <f>IF([1]source_data!G137="","",IF([1]source_data!J137="","",VLOOKUP([1]source_data!J137,[1]codelist_mapping!A:C,3,FALSE)))</f>
        <v/>
      </c>
      <c r="M135" s="6" t="str">
        <f>IF([1]source_data!G137="","",IF([1]source_data!K137="","",IF([1]source_data!M137&lt;&gt;"",CONCATENATE(VLOOKUP([1]source_data!K137,[1]codelist_mapping!F:H,3,FALSE)&amp;";"&amp;VLOOKUP([1]source_data!L137,[1]codelist_mapping!F:H,3,FALSE)&amp;";"&amp;VLOOKUP([1]source_data!M137,[1]codelist_mapping!F:H,3,FALSE)),IF([1]source_data!L137&lt;&gt;"",CONCATENATE(VLOOKUP([1]source_data!K137,[1]codelist_mapping!F:H,3,FALSE)&amp;";"&amp;VLOOKUP([1]source_data!L137,[1]codelist_mapping!F:H,3,FALSE)),IF([1]source_data!K137&lt;&gt;"",CONCATENATE(VLOOKUP([1]source_data!K137,[1]codelist_mapping!F:H,3,FALSE)))))))</f>
        <v>GTIP070;GTIP050</v>
      </c>
      <c r="N135" s="9" t="str">
        <f>IF([1]source_data!G137="","",IF([1]source_data!D137="","",VLOOKUP([1]source_data!D137,[1]geo_data!A:I,9,FALSE)))</f>
        <v>Smethwick</v>
      </c>
      <c r="O135" s="9" t="str">
        <f>IF([1]source_data!G137="","",IF([1]source_data!D137="","",VLOOKUP([1]source_data!D137,[1]geo_data!A:I,8,FALSE)))</f>
        <v>E05001277</v>
      </c>
      <c r="P135" s="9" t="str">
        <f>IF([1]source_data!G137="","",IF(LEFT(O135,3)="E05","WD",IF(LEFT(O135,3)="S13","WD",IF(LEFT(O135,3)="W05","WD",IF(LEFT(O135,3)="W06","UA",IF(LEFT(O135,3)="S12","CA",IF(LEFT(O135,3)="E06","UA",IF(LEFT(O135,3)="E07","NMD",IF(LEFT(O135,3)="E08","MD",IF(LEFT(O135,3)="E09","LONB"))))))))))</f>
        <v>WD</v>
      </c>
      <c r="Q135" s="9" t="str">
        <f>IF([1]source_data!G137="","",IF([1]source_data!D137="","",VLOOKUP([1]source_data!D137,[1]geo_data!A:I,7,FALSE)))</f>
        <v>Sandwell</v>
      </c>
      <c r="R135" s="9" t="str">
        <f>IF([1]source_data!G137="","",IF([1]source_data!D137="","",VLOOKUP([1]source_data!D137,[1]geo_data!A:I,6,FALSE)))</f>
        <v>E08000028</v>
      </c>
      <c r="S135" s="9" t="str">
        <f>IF([1]source_data!G137="","",IF(LEFT(R135,3)="E05","WD",IF(LEFT(R135,3)="S13","WD",IF(LEFT(R135,3)="W05","WD",IF(LEFT(R135,3)="W06","UA",IF(LEFT(R135,3)="S12","CA",IF(LEFT(R135,3)="E06","UA",IF(LEFT(R135,3)="E07","NMD",IF(LEFT(R135,3)="E08","MD",IF(LEFT(R135,3)="E09","LONB"))))))))))</f>
        <v>MD</v>
      </c>
      <c r="T135" s="6" t="str">
        <f>IF([1]source_data!G137="","",IF([1]source_data!N137="","",[1]source_data!N137))</f>
        <v>Hardship Grant</v>
      </c>
      <c r="U135" s="10">
        <f>IF([1]source_data!G137="","",[1]tailored_settings!$B$8)</f>
        <v>45614</v>
      </c>
      <c r="V135" s="6" t="str">
        <f>IF([1]source_data!G137="","",[1]tailored_settings!$B$9)</f>
        <v>http://www.longleigh.org/</v>
      </c>
      <c r="W135" s="8">
        <f>IF([1]source_data!G137="","",IF([1]source_data!O137="","",[1]source_data!O137))</f>
        <v>45197</v>
      </c>
      <c r="X135" s="8">
        <f>IF([1]source_data!G137="","",IF([1]source_data!P137="","",[1]source_data!P137))</f>
        <v>45268</v>
      </c>
      <c r="Y135" s="6" t="str">
        <f>IF([1]source_data!G137="","",IF([1]source_data!Q137="","",[1]source_data!Q137))</f>
        <v/>
      </c>
      <c r="Z135" s="11" t="str">
        <f>IF([1]source_data!G137="","",IF([1]source_data!I137="","",[1]tailored_settings!$B$10))</f>
        <v>Primary grant reason</v>
      </c>
      <c r="AA135" s="11" t="str">
        <f>IF([1]source_data!G137="","",IF([1]source_data!I137="","",[1]source_data!I137))</f>
        <v>1. Customer (or family member residing with them) with a diagnosed condition or disability (physical and/or sensory and/or behavioural)</v>
      </c>
      <c r="AB135" s="11" t="str">
        <f>IF([1]source_data!G137="","",IF([1]source_data!J137="","",[1]tailored_settings!$B$11))</f>
        <v/>
      </c>
      <c r="AC135" s="11" t="str">
        <f>IF([1]source_data!G137="","",IF([1]source_data!J137="","",[1]source_data!J137))</f>
        <v/>
      </c>
      <c r="AD135" s="11" t="str">
        <f>IF([1]source_data!G137="","",IF([1]source_data!K137="","",[1]tailored_settings!$B$12))</f>
        <v>Grant purpose</v>
      </c>
      <c r="AE135" s="11" t="str">
        <f>IF([1]source_data!G137="","",IF([1]source_data!K137="","",[1]source_data!K137))</f>
        <v>Food Vouchers</v>
      </c>
      <c r="AF135" s="11" t="str">
        <f>IF([1]source_data!G137="","",IF([1]source_data!L137="","",[1]tailored_settings!$B$13))</f>
        <v>Grant purpose</v>
      </c>
      <c r="AG135" s="11" t="str">
        <f>IF([1]source_data!G137="","",IF([1]source_data!L137="","",[1]source_data!L137))</f>
        <v>Utility Vouchers</v>
      </c>
      <c r="AH135" s="11" t="str">
        <f>IF([1]source_data!G137="","",IF([1]source_data!M137="","",[1]tailored_settings!$B$14))</f>
        <v/>
      </c>
      <c r="AI135" s="11" t="str">
        <f>IF([1]source_data!G137="","",IF([1]source_data!M137="","",[1]source_data!M137))</f>
        <v/>
      </c>
    </row>
    <row r="136" spans="1:35" x14ac:dyDescent="0.2">
      <c r="A136" s="6" t="str">
        <f>IF([1]source_data!G138="","",IF(AND([1]source_data!C138&lt;&gt;"",[1]tailored_settings!$B$15="Publish"),CONCATENATE([1]tailored_settings!$B$2&amp;[1]source_data!C138),IF(AND([1]source_data!C138&lt;&gt;"",[1]tailored_settings!$B$15="Do not publish"),CONCATENATE([1]tailored_settings!$B$2&amp;TEXT(ROW(A136)-1,"0000")&amp;"_"&amp;TEXT(F136,"yyyy-mm")),CONCATENATE([1]tailored_settings!$B$2&amp;TEXT(ROW(A136)-1,"0000")&amp;"_"&amp;TEXT(F136,"yyyy-mm")))))</f>
        <v>360G-Longleigh-0135_2023-09</v>
      </c>
      <c r="B136" s="6" t="str">
        <f>IF([1]source_data!G138="","",IF([1]source_data!E138&lt;&gt;"",[1]source_data!E138,CONCATENATE("Grant to "&amp;G136)))</f>
        <v>Grant to Individual Recipient</v>
      </c>
      <c r="C136" s="6" t="str">
        <f>IF([1]source_data!G138="","",IF([1]source_data!F138="","",[1]source_data!F138))</f>
        <v>Helping to alleviate financial hardship</v>
      </c>
      <c r="D136" s="7">
        <f>IF([1]source_data!G138="","",IF([1]source_data!G138="","",[1]source_data!G138))</f>
        <v>926.13</v>
      </c>
      <c r="E136" s="6" t="str">
        <f>IF([1]source_data!G138="","",[1]tailored_settings!$B$3)</f>
        <v>GBP</v>
      </c>
      <c r="F136" s="8">
        <f>IF([1]source_data!G138="","",IF([1]source_data!H138="","",[1]source_data!H138))</f>
        <v>45197</v>
      </c>
      <c r="G136" s="6" t="str">
        <f>IF([1]source_data!G138="","",[1]tailored_settings!$B$5)</f>
        <v>Individual Recipient</v>
      </c>
      <c r="H136" s="6" t="str">
        <f>IF([1]source_data!G138="","",IF(AND([1]source_data!A138&lt;&gt;"",[1]tailored_settings!$B$16="Publish"),CONCATENATE([1]tailored_settings!$B$2&amp;[1]source_data!A138),IF(AND([1]source_data!A138&lt;&gt;"",[1]tailored_settings!$B$16="Do not publish"),CONCATENATE([1]tailored_settings!$B$4&amp;TEXT(ROW(A136)-1,"0000")&amp;"_"&amp;TEXT(F136,"yyyy-mm")),CONCATENATE([1]tailored_settings!$B$4&amp;TEXT(ROW(A136)-1,"0000")&amp;"_"&amp;TEXT(F136,"yyyy-mm")))))</f>
        <v>360G-Longleigh-IND-0135_2023-09</v>
      </c>
      <c r="I136" s="6" t="str">
        <f>IF([1]source_data!G138="","",[1]tailored_settings!$B$7)</f>
        <v>Longleigh Foundation</v>
      </c>
      <c r="J136" s="6" t="str">
        <f>IF([1]source_data!G138="","",[1]tailored_settings!$B$6)</f>
        <v>GB-CHC-1169016</v>
      </c>
      <c r="K136" s="6" t="str">
        <f>IF([1]source_data!G138="","",IF([1]source_data!I138="","",VLOOKUP([1]source_data!I138,[1]codelist_mapping!A:C,3,FALSE)))</f>
        <v>GTIR080</v>
      </c>
      <c r="L136" s="6" t="str">
        <f>IF([1]source_data!G138="","",IF([1]source_data!J138="","",VLOOKUP([1]source_data!J138,[1]codelist_mapping!A:C,3,FALSE)))</f>
        <v/>
      </c>
      <c r="M136" s="6" t="str">
        <f>IF([1]source_data!G138="","",IF([1]source_data!K138="","",IF([1]source_data!M138&lt;&gt;"",CONCATENATE(VLOOKUP([1]source_data!K138,[1]codelist_mapping!F:H,3,FALSE)&amp;";"&amp;VLOOKUP([1]source_data!L138,[1]codelist_mapping!F:H,3,FALSE)&amp;";"&amp;VLOOKUP([1]source_data!M138,[1]codelist_mapping!F:H,3,FALSE)),IF([1]source_data!L138&lt;&gt;"",CONCATENATE(VLOOKUP([1]source_data!K138,[1]codelist_mapping!F:H,3,FALSE)&amp;";"&amp;VLOOKUP([1]source_data!L138,[1]codelist_mapping!F:H,3,FALSE)),IF([1]source_data!K138&lt;&gt;"",CONCATENATE(VLOOKUP([1]source_data!K138,[1]codelist_mapping!F:H,3,FALSE)))))))</f>
        <v>GTIP020;GTIP070</v>
      </c>
      <c r="N136" s="9" t="str">
        <f>IF([1]source_data!G138="","",IF([1]source_data!D138="","",VLOOKUP([1]source_data!D138,[1]geo_data!A:I,9,FALSE)))</f>
        <v>Peartree</v>
      </c>
      <c r="O136" s="9" t="str">
        <f>IF([1]source_data!G138="","",IF([1]source_data!D138="","",VLOOKUP([1]source_data!D138,[1]geo_data!A:I,8,FALSE)))</f>
        <v>E05015499</v>
      </c>
      <c r="P136" s="9" t="str">
        <f>IF([1]source_data!G138="","",IF(LEFT(O136,3)="E05","WD",IF(LEFT(O136,3)="S13","WD",IF(LEFT(O136,3)="W05","WD",IF(LEFT(O136,3)="W06","UA",IF(LEFT(O136,3)="S12","CA",IF(LEFT(O136,3)="E06","UA",IF(LEFT(O136,3)="E07","NMD",IF(LEFT(O136,3)="E08","MD",IF(LEFT(O136,3)="E09","LONB"))))))))))</f>
        <v>WD</v>
      </c>
      <c r="Q136" s="9" t="str">
        <f>IF([1]source_data!G138="","",IF([1]source_data!D138="","",VLOOKUP([1]source_data!D138,[1]geo_data!A:I,7,FALSE)))</f>
        <v>Southampton</v>
      </c>
      <c r="R136" s="9" t="str">
        <f>IF([1]source_data!G138="","",IF([1]source_data!D138="","",VLOOKUP([1]source_data!D138,[1]geo_data!A:I,6,FALSE)))</f>
        <v>E06000045</v>
      </c>
      <c r="S136" s="9" t="str">
        <f>IF([1]source_data!G138="","",IF(LEFT(R136,3)="E05","WD",IF(LEFT(R136,3)="S13","WD",IF(LEFT(R136,3)="W05","WD",IF(LEFT(R136,3)="W06","UA",IF(LEFT(R136,3)="S12","CA",IF(LEFT(R136,3)="E06","UA",IF(LEFT(R136,3)="E07","NMD",IF(LEFT(R136,3)="E08","MD",IF(LEFT(R136,3)="E09","LONB"))))))))))</f>
        <v>UA</v>
      </c>
      <c r="T136" s="6" t="str">
        <f>IF([1]source_data!G138="","",IF([1]source_data!N138="","",[1]source_data!N138))</f>
        <v>Hardship Grant</v>
      </c>
      <c r="U136" s="10">
        <f>IF([1]source_data!G138="","",[1]tailored_settings!$B$8)</f>
        <v>45614</v>
      </c>
      <c r="V136" s="6" t="str">
        <f>IF([1]source_data!G138="","",[1]tailored_settings!$B$9)</f>
        <v>http://www.longleigh.org/</v>
      </c>
      <c r="W136" s="8">
        <f>IF([1]source_data!G138="","",IF([1]source_data!O138="","",[1]source_data!O138))</f>
        <v>45197</v>
      </c>
      <c r="X136" s="8">
        <f>IF([1]source_data!G138="","",IF([1]source_data!P138="","",[1]source_data!P138))</f>
        <v>45268</v>
      </c>
      <c r="Y136" s="6" t="str">
        <f>IF([1]source_data!G138="","",IF([1]source_data!Q138="","",[1]source_data!Q138))</f>
        <v/>
      </c>
      <c r="Z136" s="11" t="str">
        <f>IF([1]source_data!G138="","",IF([1]source_data!I138="","",[1]tailored_settings!$B$10))</f>
        <v>Primary grant reason</v>
      </c>
      <c r="AA136" s="11" t="str">
        <f>IF([1]source_data!G138="","",IF([1]source_data!I138="","",[1]source_data!I138))</f>
        <v>3  Customer/family moving from homelessness/supported living into independent living</v>
      </c>
      <c r="AB136" s="11" t="str">
        <f>IF([1]source_data!G138="","",IF([1]source_data!J138="","",[1]tailored_settings!$B$11))</f>
        <v/>
      </c>
      <c r="AC136" s="11" t="str">
        <f>IF([1]source_data!G138="","",IF([1]source_data!J138="","",[1]source_data!J138))</f>
        <v/>
      </c>
      <c r="AD136" s="11" t="str">
        <f>IF([1]source_data!G138="","",IF([1]source_data!K138="","",[1]tailored_settings!$B$12))</f>
        <v>Grant purpose</v>
      </c>
      <c r="AE136" s="11" t="str">
        <f>IF([1]source_data!G138="","",IF([1]source_data!K138="","",[1]source_data!K138))</f>
        <v>Appliances</v>
      </c>
      <c r="AF136" s="11" t="str">
        <f>IF([1]source_data!G138="","",IF([1]source_data!L138="","",[1]tailored_settings!$B$13))</f>
        <v>Grant purpose</v>
      </c>
      <c r="AG136" s="11" t="str">
        <f>IF([1]source_data!G138="","",IF([1]source_data!L138="","",[1]source_data!L138))</f>
        <v>Food Vouchers</v>
      </c>
      <c r="AH136" s="11" t="str">
        <f>IF([1]source_data!G138="","",IF([1]source_data!M138="","",[1]tailored_settings!$B$14))</f>
        <v/>
      </c>
      <c r="AI136" s="11" t="str">
        <f>IF([1]source_data!G138="","",IF([1]source_data!M138="","",[1]source_data!M138))</f>
        <v/>
      </c>
    </row>
    <row r="137" spans="1:35" x14ac:dyDescent="0.2">
      <c r="A137" s="6" t="str">
        <f>IF([1]source_data!G139="","",IF(AND([1]source_data!C139&lt;&gt;"",[1]tailored_settings!$B$15="Publish"),CONCATENATE([1]tailored_settings!$B$2&amp;[1]source_data!C139),IF(AND([1]source_data!C139&lt;&gt;"",[1]tailored_settings!$B$15="Do not publish"),CONCATENATE([1]tailored_settings!$B$2&amp;TEXT(ROW(A137)-1,"0000")&amp;"_"&amp;TEXT(F137,"yyyy-mm")),CONCATENATE([1]tailored_settings!$B$2&amp;TEXT(ROW(A137)-1,"0000")&amp;"_"&amp;TEXT(F137,"yyyy-mm")))))</f>
        <v>360G-Longleigh-0136_2023-10</v>
      </c>
      <c r="B137" s="6" t="str">
        <f>IF([1]source_data!G139="","",IF([1]source_data!E139&lt;&gt;"",[1]source_data!E139,CONCATENATE("Grant to "&amp;G137)))</f>
        <v>Grant to Individual Recipient</v>
      </c>
      <c r="C137" s="6" t="str">
        <f>IF([1]source_data!G139="","",IF([1]source_data!F139="","",[1]source_data!F139))</f>
        <v>Providing financial aid after an impactful incident</v>
      </c>
      <c r="D137" s="7">
        <f>IF([1]source_data!G139="","",IF([1]source_data!G139="","",[1]source_data!G139))</f>
        <v>1000</v>
      </c>
      <c r="E137" s="6" t="str">
        <f>IF([1]source_data!G139="","",[1]tailored_settings!$B$3)</f>
        <v>GBP</v>
      </c>
      <c r="F137" s="8">
        <f>IF([1]source_data!G139="","",IF([1]source_data!H139="","",[1]source_data!H139))</f>
        <v>45201</v>
      </c>
      <c r="G137" s="6" t="str">
        <f>IF([1]source_data!G139="","",[1]tailored_settings!$B$5)</f>
        <v>Individual Recipient</v>
      </c>
      <c r="H137" s="6" t="str">
        <f>IF([1]source_data!G139="","",IF(AND([1]source_data!A139&lt;&gt;"",[1]tailored_settings!$B$16="Publish"),CONCATENATE([1]tailored_settings!$B$2&amp;[1]source_data!A139),IF(AND([1]source_data!A139&lt;&gt;"",[1]tailored_settings!$B$16="Do not publish"),CONCATENATE([1]tailored_settings!$B$4&amp;TEXT(ROW(A137)-1,"0000")&amp;"_"&amp;TEXT(F137,"yyyy-mm")),CONCATENATE([1]tailored_settings!$B$4&amp;TEXT(ROW(A137)-1,"0000")&amp;"_"&amp;TEXT(F137,"yyyy-mm")))))</f>
        <v>360G-Longleigh-IND-0136_2023-10</v>
      </c>
      <c r="I137" s="6" t="str">
        <f>IF([1]source_data!G139="","",[1]tailored_settings!$B$7)</f>
        <v>Longleigh Foundation</v>
      </c>
      <c r="J137" s="6" t="str">
        <f>IF([1]source_data!G139="","",[1]tailored_settings!$B$6)</f>
        <v>GB-CHC-1169016</v>
      </c>
      <c r="K137" s="6" t="str">
        <f>IF([1]source_data!G139="","",IF([1]source_data!I139="","",VLOOKUP([1]source_data!I139,[1]codelist_mapping!A:C,3,FALSE)))</f>
        <v>GTIR010</v>
      </c>
      <c r="L137" s="6" t="str">
        <f>IF([1]source_data!G139="","",IF([1]source_data!J139="","",VLOOKUP([1]source_data!J139,[1]codelist_mapping!A:C,3,FALSE)))</f>
        <v/>
      </c>
      <c r="M137" s="6" t="str">
        <f>IF([1]source_data!G139="","",IF([1]source_data!K139="","",IF([1]source_data!M139&lt;&gt;"",CONCATENATE(VLOOKUP([1]source_data!K139,[1]codelist_mapping!F:H,3,FALSE)&amp;";"&amp;VLOOKUP([1]source_data!L139,[1]codelist_mapping!F:H,3,FALSE)&amp;";"&amp;VLOOKUP([1]source_data!M139,[1]codelist_mapping!F:H,3,FALSE)),IF([1]source_data!L139&lt;&gt;"",CONCATENATE(VLOOKUP([1]source_data!K139,[1]codelist_mapping!F:H,3,FALSE)&amp;";"&amp;VLOOKUP([1]source_data!L139,[1]codelist_mapping!F:H,3,FALSE)),IF([1]source_data!K139&lt;&gt;"",CONCATENATE(VLOOKUP([1]source_data!K139,[1]codelist_mapping!F:H,3,FALSE)))))))</f>
        <v>GTIP170</v>
      </c>
      <c r="N137" s="9" t="str">
        <f>IF([1]source_data!G139="","",IF([1]source_data!D139="","",VLOOKUP([1]source_data!D139,[1]geo_data!A:I,9,FALSE)))</f>
        <v>Stroud Slade</v>
      </c>
      <c r="O137" s="9" t="str">
        <f>IF([1]source_data!G139="","",IF([1]source_data!D139="","",VLOOKUP([1]source_data!D139,[1]geo_data!A:I,8,FALSE)))</f>
        <v>E05010988</v>
      </c>
      <c r="P137" s="9" t="str">
        <f>IF([1]source_data!G139="","",IF(LEFT(O137,3)="E05","WD",IF(LEFT(O137,3)="S13","WD",IF(LEFT(O137,3)="W05","WD",IF(LEFT(O137,3)="W06","UA",IF(LEFT(O137,3)="S12","CA",IF(LEFT(O137,3)="E06","UA",IF(LEFT(O137,3)="E07","NMD",IF(LEFT(O137,3)="E08","MD",IF(LEFT(O137,3)="E09","LONB"))))))))))</f>
        <v>WD</v>
      </c>
      <c r="Q137" s="9" t="str">
        <f>IF([1]source_data!G139="","",IF([1]source_data!D139="","",VLOOKUP([1]source_data!D139,[1]geo_data!A:I,7,FALSE)))</f>
        <v>Stroud</v>
      </c>
      <c r="R137" s="9" t="str">
        <f>IF([1]source_data!G139="","",IF([1]source_data!D139="","",VLOOKUP([1]source_data!D139,[1]geo_data!A:I,6,FALSE)))</f>
        <v>E07000082</v>
      </c>
      <c r="S137" s="9" t="str">
        <f>IF([1]source_data!G139="","",IF(LEFT(R137,3)="E05","WD",IF(LEFT(R137,3)="S13","WD",IF(LEFT(R137,3)="W05","WD",IF(LEFT(R137,3)="W06","UA",IF(LEFT(R137,3)="S12","CA",IF(LEFT(R137,3)="E06","UA",IF(LEFT(R137,3)="E07","NMD",IF(LEFT(R137,3)="E08","MD",IF(LEFT(R137,3)="E09","LONB"))))))))))</f>
        <v>NMD</v>
      </c>
      <c r="T137" s="6" t="str">
        <f>IF([1]source_data!G139="","",IF([1]source_data!N139="","",[1]source_data!N139))</f>
        <v>Critical Incident Grant</v>
      </c>
      <c r="U137" s="10">
        <f>IF([1]source_data!G139="","",[1]tailored_settings!$B$8)</f>
        <v>45614</v>
      </c>
      <c r="V137" s="6" t="str">
        <f>IF([1]source_data!G139="","",[1]tailored_settings!$B$9)</f>
        <v>http://www.longleigh.org/</v>
      </c>
      <c r="W137" s="8">
        <f>IF([1]source_data!G139="","",IF([1]source_data!O139="","",[1]source_data!O139))</f>
        <v>45201</v>
      </c>
      <c r="X137" s="8">
        <f>IF([1]source_data!G139="","",IF([1]source_data!P139="","",[1]source_data!P139))</f>
        <v>45269</v>
      </c>
      <c r="Y137" s="6" t="str">
        <f>IF([1]source_data!G139="","",IF([1]source_data!Q139="","",[1]source_data!Q139))</f>
        <v/>
      </c>
      <c r="Z137" s="11" t="str">
        <f>IF([1]source_data!G139="","",IF([1]source_data!I139="","",[1]tailored_settings!$B$10))</f>
        <v>Primary grant reason</v>
      </c>
      <c r="AA137" s="11" t="str">
        <f>IF([1]source_data!G139="","",IF([1]source_data!I139="","",[1]source_data!I139))</f>
        <v>7. Customer where there is a child/ren in receipt of means-tested free school meals</v>
      </c>
      <c r="AB137" s="11" t="str">
        <f>IF([1]source_data!G139="","",IF([1]source_data!J139="","",[1]tailored_settings!$B$11))</f>
        <v/>
      </c>
      <c r="AC137" s="11" t="str">
        <f>IF([1]source_data!G139="","",IF([1]source_data!J139="","",[1]source_data!J139))</f>
        <v/>
      </c>
      <c r="AD137" s="11" t="str">
        <f>IF([1]source_data!G139="","",IF([1]source_data!K139="","",[1]tailored_settings!$B$12))</f>
        <v>Grant purpose</v>
      </c>
      <c r="AE137" s="11" t="str">
        <f>IF([1]source_data!G139="","",IF([1]source_data!K139="","",[1]source_data!K139))</f>
        <v>Funeral Costs</v>
      </c>
      <c r="AF137" s="11" t="str">
        <f>IF([1]source_data!G139="","",IF([1]source_data!L139="","",[1]tailored_settings!$B$13))</f>
        <v/>
      </c>
      <c r="AG137" s="11" t="str">
        <f>IF([1]source_data!G139="","",IF([1]source_data!L139="","",[1]source_data!L139))</f>
        <v/>
      </c>
      <c r="AH137" s="11" t="str">
        <f>IF([1]source_data!G139="","",IF([1]source_data!M139="","",[1]tailored_settings!$B$14))</f>
        <v/>
      </c>
      <c r="AI137" s="11" t="str">
        <f>IF([1]source_data!G139="","",IF([1]source_data!M139="","",[1]source_data!M139))</f>
        <v/>
      </c>
    </row>
    <row r="138" spans="1:35" x14ac:dyDescent="0.2">
      <c r="A138" s="6" t="str">
        <f>IF([1]source_data!G140="","",IF(AND([1]source_data!C140&lt;&gt;"",[1]tailored_settings!$B$15="Publish"),CONCATENATE([1]tailored_settings!$B$2&amp;[1]source_data!C140),IF(AND([1]source_data!C140&lt;&gt;"",[1]tailored_settings!$B$15="Do not publish"),CONCATENATE([1]tailored_settings!$B$2&amp;TEXT(ROW(A138)-1,"0000")&amp;"_"&amp;TEXT(F138,"yyyy-mm")),CONCATENATE([1]tailored_settings!$B$2&amp;TEXT(ROW(A138)-1,"0000")&amp;"_"&amp;TEXT(F138,"yyyy-mm")))))</f>
        <v>360G-Longleigh-0137_2023-10</v>
      </c>
      <c r="B138" s="6" t="str">
        <f>IF([1]source_data!G140="","",IF([1]source_data!E140&lt;&gt;"",[1]source_data!E140,CONCATENATE("Grant to "&amp;G138)))</f>
        <v>Grant to Individual Recipient</v>
      </c>
      <c r="C138" s="6" t="str">
        <f>IF([1]source_data!G140="","",IF([1]source_data!F140="","",[1]source_data!F140))</f>
        <v>Helping to alleviate financial hardship</v>
      </c>
      <c r="D138" s="7">
        <f>IF([1]source_data!G140="","",IF([1]source_data!G140="","",[1]source_data!G140))</f>
        <v>1008</v>
      </c>
      <c r="E138" s="6" t="str">
        <f>IF([1]source_data!G140="","",[1]tailored_settings!$B$3)</f>
        <v>GBP</v>
      </c>
      <c r="F138" s="8">
        <f>IF([1]source_data!G140="","",IF([1]source_data!H140="","",[1]source_data!H140))</f>
        <v>45203</v>
      </c>
      <c r="G138" s="6" t="str">
        <f>IF([1]source_data!G140="","",[1]tailored_settings!$B$5)</f>
        <v>Individual Recipient</v>
      </c>
      <c r="H138" s="6" t="str">
        <f>IF([1]source_data!G140="","",IF(AND([1]source_data!A140&lt;&gt;"",[1]tailored_settings!$B$16="Publish"),CONCATENATE([1]tailored_settings!$B$2&amp;[1]source_data!A140),IF(AND([1]source_data!A140&lt;&gt;"",[1]tailored_settings!$B$16="Do not publish"),CONCATENATE([1]tailored_settings!$B$4&amp;TEXT(ROW(A138)-1,"0000")&amp;"_"&amp;TEXT(F138,"yyyy-mm")),CONCATENATE([1]tailored_settings!$B$4&amp;TEXT(ROW(A138)-1,"0000")&amp;"_"&amp;TEXT(F138,"yyyy-mm")))))</f>
        <v>360G-Longleigh-IND-0137_2023-10</v>
      </c>
      <c r="I138" s="6" t="str">
        <f>IF([1]source_data!G140="","",[1]tailored_settings!$B$7)</f>
        <v>Longleigh Foundation</v>
      </c>
      <c r="J138" s="6" t="str">
        <f>IF([1]source_data!G140="","",[1]tailored_settings!$B$6)</f>
        <v>GB-CHC-1169016</v>
      </c>
      <c r="K138" s="6" t="str">
        <f>IF([1]source_data!G140="","",IF([1]source_data!I140="","",VLOOKUP([1]source_data!I140,[1]codelist_mapping!A:C,3,FALSE)))</f>
        <v>GTIR040</v>
      </c>
      <c r="L138" s="6" t="str">
        <f>IF([1]source_data!G140="","",IF([1]source_data!J140="","",VLOOKUP([1]source_data!J140,[1]codelist_mapping!A:C,3,FALSE)))</f>
        <v/>
      </c>
      <c r="M138" s="6" t="str">
        <f>IF([1]source_data!G140="","",IF([1]source_data!K140="","",IF([1]source_data!M140&lt;&gt;"",CONCATENATE(VLOOKUP([1]source_data!K140,[1]codelist_mapping!F:H,3,FALSE)&amp;";"&amp;VLOOKUP([1]source_data!L140,[1]codelist_mapping!F:H,3,FALSE)&amp;";"&amp;VLOOKUP([1]source_data!M140,[1]codelist_mapping!F:H,3,FALSE)),IF([1]source_data!L140&lt;&gt;"",CONCATENATE(VLOOKUP([1]source_data!K140,[1]codelist_mapping!F:H,3,FALSE)&amp;";"&amp;VLOOKUP([1]source_data!L140,[1]codelist_mapping!F:H,3,FALSE)),IF([1]source_data!K140&lt;&gt;"",CONCATENATE(VLOOKUP([1]source_data!K140,[1]codelist_mapping!F:H,3,FALSE)))))))</f>
        <v>GTIP020</v>
      </c>
      <c r="N138" s="9" t="str">
        <f>IF([1]source_data!G140="","",IF([1]source_data!D140="","",VLOOKUP([1]source_data!D140,[1]geo_data!A:I,9,FALSE)))</f>
        <v>Winton East</v>
      </c>
      <c r="O138" s="9" t="str">
        <f>IF([1]source_data!G140="","",IF([1]source_data!D140="","",VLOOKUP([1]source_data!D140,[1]geo_data!A:I,8,FALSE)))</f>
        <v>E05012681</v>
      </c>
      <c r="P138" s="9" t="str">
        <f>IF([1]source_data!G140="","",IF(LEFT(O138,3)="E05","WD",IF(LEFT(O138,3)="S13","WD",IF(LEFT(O138,3)="W05","WD",IF(LEFT(O138,3)="W06","UA",IF(LEFT(O138,3)="S12","CA",IF(LEFT(O138,3)="E06","UA",IF(LEFT(O138,3)="E07","NMD",IF(LEFT(O138,3)="E08","MD",IF(LEFT(O138,3)="E09","LONB"))))))))))</f>
        <v>WD</v>
      </c>
      <c r="Q138" s="9" t="str">
        <f>IF([1]source_data!G140="","",IF([1]source_data!D140="","",VLOOKUP([1]source_data!D140,[1]geo_data!A:I,7,FALSE)))</f>
        <v>Bournemouth, Christchurch and Poole</v>
      </c>
      <c r="R138" s="9" t="str">
        <f>IF([1]source_data!G140="","",IF([1]source_data!D140="","",VLOOKUP([1]source_data!D140,[1]geo_data!A:I,6,FALSE)))</f>
        <v>E06000058</v>
      </c>
      <c r="S138" s="9" t="str">
        <f>IF([1]source_data!G140="","",IF(LEFT(R138,3)="E05","WD",IF(LEFT(R138,3)="S13","WD",IF(LEFT(R138,3)="W05","WD",IF(LEFT(R138,3)="W06","UA",IF(LEFT(R138,3)="S12","CA",IF(LEFT(R138,3)="E06","UA",IF(LEFT(R138,3)="E07","NMD",IF(LEFT(R138,3)="E08","MD",IF(LEFT(R138,3)="E09","LONB"))))))))))</f>
        <v>UA</v>
      </c>
      <c r="T138" s="6" t="str">
        <f>IF([1]source_data!G140="","",IF([1]source_data!N140="","",[1]source_data!N140))</f>
        <v>Hardship Grant</v>
      </c>
      <c r="U138" s="10">
        <f>IF([1]source_data!G140="","",[1]tailored_settings!$B$8)</f>
        <v>45614</v>
      </c>
      <c r="V138" s="6" t="str">
        <f>IF([1]source_data!G140="","",[1]tailored_settings!$B$9)</f>
        <v>http://www.longleigh.org/</v>
      </c>
      <c r="W138" s="8">
        <f>IF([1]source_data!G140="","",IF([1]source_data!O140="","",[1]source_data!O140))</f>
        <v>45203</v>
      </c>
      <c r="X138" s="8">
        <f>IF([1]source_data!G140="","",IF([1]source_data!P140="","",[1]source_data!P140))</f>
        <v>45268</v>
      </c>
      <c r="Y138" s="6" t="str">
        <f>IF([1]source_data!G140="","",IF([1]source_data!Q140="","",[1]source_data!Q140))</f>
        <v/>
      </c>
      <c r="Z138" s="11" t="str">
        <f>IF([1]source_data!G140="","",IF([1]source_data!I140="","",[1]tailored_settings!$B$10))</f>
        <v>Primary grant reason</v>
      </c>
      <c r="AA138" s="11" t="str">
        <f>IF([1]source_data!G140="","",IF([1]source_data!I140="","",[1]source_data!I140))</f>
        <v>6a. Customer/family under the care of Social Services (Adult or Children’s) - MH</v>
      </c>
      <c r="AB138" s="11" t="str">
        <f>IF([1]source_data!G140="","",IF([1]source_data!J140="","",[1]tailored_settings!$B$11))</f>
        <v/>
      </c>
      <c r="AC138" s="11" t="str">
        <f>IF([1]source_data!G140="","",IF([1]source_data!J140="","",[1]source_data!J140))</f>
        <v/>
      </c>
      <c r="AD138" s="11" t="str">
        <f>IF([1]source_data!G140="","",IF([1]source_data!K140="","",[1]tailored_settings!$B$12))</f>
        <v>Grant purpose</v>
      </c>
      <c r="AE138" s="11" t="str">
        <f>IF([1]source_data!G140="","",IF([1]source_data!K140="","",[1]source_data!K140))</f>
        <v>Appliances</v>
      </c>
      <c r="AF138" s="11" t="str">
        <f>IF([1]source_data!G140="","",IF([1]source_data!L140="","",[1]tailored_settings!$B$13))</f>
        <v/>
      </c>
      <c r="AG138" s="11" t="str">
        <f>IF([1]source_data!G140="","",IF([1]source_data!L140="","",[1]source_data!L140))</f>
        <v/>
      </c>
      <c r="AH138" s="11" t="str">
        <f>IF([1]source_data!G140="","",IF([1]source_data!M140="","",[1]tailored_settings!$B$14))</f>
        <v/>
      </c>
      <c r="AI138" s="11" t="str">
        <f>IF([1]source_data!G140="","",IF([1]source_data!M140="","",[1]source_data!M140))</f>
        <v/>
      </c>
    </row>
    <row r="139" spans="1:35" x14ac:dyDescent="0.2">
      <c r="A139" s="6" t="str">
        <f>IF([1]source_data!G141="","",IF(AND([1]source_data!C141&lt;&gt;"",[1]tailored_settings!$B$15="Publish"),CONCATENATE([1]tailored_settings!$B$2&amp;[1]source_data!C141),IF(AND([1]source_data!C141&lt;&gt;"",[1]tailored_settings!$B$15="Do not publish"),CONCATENATE([1]tailored_settings!$B$2&amp;TEXT(ROW(A139)-1,"0000")&amp;"_"&amp;TEXT(F139,"yyyy-mm")),CONCATENATE([1]tailored_settings!$B$2&amp;TEXT(ROW(A139)-1,"0000")&amp;"_"&amp;TEXT(F139,"yyyy-mm")))))</f>
        <v>360G-Longleigh-0138_2023-10</v>
      </c>
      <c r="B139" s="6" t="str">
        <f>IF([1]source_data!G141="","",IF([1]source_data!E141&lt;&gt;"",[1]source_data!E141,CONCATENATE("Grant to "&amp;G139)))</f>
        <v>Grant to Individual Recipient</v>
      </c>
      <c r="C139" s="6" t="str">
        <f>IF([1]source_data!G141="","",IF([1]source_data!F141="","",[1]source_data!F141))</f>
        <v>Helping to alleviate financial hardship</v>
      </c>
      <c r="D139" s="7">
        <f>IF([1]source_data!G141="","",IF([1]source_data!G141="","",[1]source_data!G141))</f>
        <v>920</v>
      </c>
      <c r="E139" s="6" t="str">
        <f>IF([1]source_data!G141="","",[1]tailored_settings!$B$3)</f>
        <v>GBP</v>
      </c>
      <c r="F139" s="8">
        <f>IF([1]source_data!G141="","",IF([1]source_data!H141="","",[1]source_data!H141))</f>
        <v>45203</v>
      </c>
      <c r="G139" s="6" t="str">
        <f>IF([1]source_data!G141="","",[1]tailored_settings!$B$5)</f>
        <v>Individual Recipient</v>
      </c>
      <c r="H139" s="6" t="str">
        <f>IF([1]source_data!G141="","",IF(AND([1]source_data!A141&lt;&gt;"",[1]tailored_settings!$B$16="Publish"),CONCATENATE([1]tailored_settings!$B$2&amp;[1]source_data!A141),IF(AND([1]source_data!A141&lt;&gt;"",[1]tailored_settings!$B$16="Do not publish"),CONCATENATE([1]tailored_settings!$B$4&amp;TEXT(ROW(A139)-1,"0000")&amp;"_"&amp;TEXT(F139,"yyyy-mm")),CONCATENATE([1]tailored_settings!$B$4&amp;TEXT(ROW(A139)-1,"0000")&amp;"_"&amp;TEXT(F139,"yyyy-mm")))))</f>
        <v>360G-Longleigh-IND-0138_2023-10</v>
      </c>
      <c r="I139" s="6" t="str">
        <f>IF([1]source_data!G141="","",[1]tailored_settings!$B$7)</f>
        <v>Longleigh Foundation</v>
      </c>
      <c r="J139" s="6" t="str">
        <f>IF([1]source_data!G141="","",[1]tailored_settings!$B$6)</f>
        <v>GB-CHC-1169016</v>
      </c>
      <c r="K139" s="6" t="str">
        <f>IF([1]source_data!G141="","",IF([1]source_data!I141="","",VLOOKUP([1]source_data!I141,[1]codelist_mapping!A:C,3,FALSE)))</f>
        <v>GTIR010</v>
      </c>
      <c r="L139" s="6" t="str">
        <f>IF([1]source_data!G141="","",IF([1]source_data!J141="","",VLOOKUP([1]source_data!J141,[1]codelist_mapping!A:C,3,FALSE)))</f>
        <v/>
      </c>
      <c r="M139" s="6" t="str">
        <f>IF([1]source_data!G141="","",IF([1]source_data!K141="","",IF([1]source_data!M141&lt;&gt;"",CONCATENATE(VLOOKUP([1]source_data!K141,[1]codelist_mapping!F:H,3,FALSE)&amp;";"&amp;VLOOKUP([1]source_data!L141,[1]codelist_mapping!F:H,3,FALSE)&amp;";"&amp;VLOOKUP([1]source_data!M141,[1]codelist_mapping!F:H,3,FALSE)),IF([1]source_data!L141&lt;&gt;"",CONCATENATE(VLOOKUP([1]source_data!K141,[1]codelist_mapping!F:H,3,FALSE)&amp;";"&amp;VLOOKUP([1]source_data!L141,[1]codelist_mapping!F:H,3,FALSE)),IF([1]source_data!K141&lt;&gt;"",CONCATENATE(VLOOKUP([1]source_data!K141,[1]codelist_mapping!F:H,3,FALSE)))))))</f>
        <v>GTIP070;GTIP080</v>
      </c>
      <c r="N139" s="9" t="str">
        <f>IF([1]source_data!G141="","",IF([1]source_data!D141="","",VLOOKUP([1]source_data!D141,[1]geo_data!A:I,9,FALSE)))</f>
        <v>Taunton South</v>
      </c>
      <c r="O139" s="9" t="str">
        <f>IF([1]source_data!G141="","",IF([1]source_data!D141="","",VLOOKUP([1]source_data!D141,[1]geo_data!A:I,8,FALSE)))</f>
        <v>E05014384</v>
      </c>
      <c r="P139" s="9" t="str">
        <f>IF([1]source_data!G141="","",IF(LEFT(O139,3)="E05","WD",IF(LEFT(O139,3)="S13","WD",IF(LEFT(O139,3)="W05","WD",IF(LEFT(O139,3)="W06","UA",IF(LEFT(O139,3)="S12","CA",IF(LEFT(O139,3)="E06","UA",IF(LEFT(O139,3)="E07","NMD",IF(LEFT(O139,3)="E08","MD",IF(LEFT(O139,3)="E09","LONB"))))))))))</f>
        <v>WD</v>
      </c>
      <c r="Q139" s="9" t="str">
        <f>IF([1]source_data!G141="","",IF([1]source_data!D141="","",VLOOKUP([1]source_data!D141,[1]geo_data!A:I,7,FALSE)))</f>
        <v>Somerset</v>
      </c>
      <c r="R139" s="9" t="str">
        <f>IF([1]source_data!G141="","",IF([1]source_data!D141="","",VLOOKUP([1]source_data!D141,[1]geo_data!A:I,6,FALSE)))</f>
        <v>E06000066</v>
      </c>
      <c r="S139" s="9" t="str">
        <f>IF([1]source_data!G141="","",IF(LEFT(R139,3)="E05","WD",IF(LEFT(R139,3)="S13","WD",IF(LEFT(R139,3)="W05","WD",IF(LEFT(R139,3)="W06","UA",IF(LEFT(R139,3)="S12","CA",IF(LEFT(R139,3)="E06","UA",IF(LEFT(R139,3)="E07","NMD",IF(LEFT(R139,3)="E08","MD",IF(LEFT(R139,3)="E09","LONB"))))))))))</f>
        <v>UA</v>
      </c>
      <c r="T139" s="6" t="str">
        <f>IF([1]source_data!G141="","",IF([1]source_data!N141="","",[1]source_data!N141))</f>
        <v>Hardship Grant</v>
      </c>
      <c r="U139" s="10">
        <f>IF([1]source_data!G141="","",[1]tailored_settings!$B$8)</f>
        <v>45614</v>
      </c>
      <c r="V139" s="6" t="str">
        <f>IF([1]source_data!G141="","",[1]tailored_settings!$B$9)</f>
        <v>http://www.longleigh.org/</v>
      </c>
      <c r="W139" s="8">
        <f>IF([1]source_data!G141="","",IF([1]source_data!O141="","",[1]source_data!O141))</f>
        <v>45203</v>
      </c>
      <c r="X139" s="8">
        <f>IF([1]source_data!G141="","",IF([1]source_data!P141="","",[1]source_data!P141))</f>
        <v>45268</v>
      </c>
      <c r="Y139" s="6" t="str">
        <f>IF([1]source_data!G141="","",IF([1]source_data!Q141="","",[1]source_data!Q141))</f>
        <v/>
      </c>
      <c r="Z139" s="11" t="str">
        <f>IF([1]source_data!G141="","",IF([1]source_data!I141="","",[1]tailored_settings!$B$10))</f>
        <v>Primary grant reason</v>
      </c>
      <c r="AA139" s="11" t="str">
        <f>IF([1]source_data!G141="","",IF([1]source_data!I141="","",[1]source_data!I141))</f>
        <v>8. Customer is in financial hardship and their household meets one of two criteria</v>
      </c>
      <c r="AB139" s="11" t="str">
        <f>IF([1]source_data!G141="","",IF([1]source_data!J141="","",[1]tailored_settings!$B$11))</f>
        <v/>
      </c>
      <c r="AC139" s="11" t="str">
        <f>IF([1]source_data!G141="","",IF([1]source_data!J141="","",[1]source_data!J141))</f>
        <v/>
      </c>
      <c r="AD139" s="11" t="str">
        <f>IF([1]source_data!G141="","",IF([1]source_data!K141="","",[1]tailored_settings!$B$12))</f>
        <v>Grant purpose</v>
      </c>
      <c r="AE139" s="11" t="str">
        <f>IF([1]source_data!G141="","",IF([1]source_data!K141="","",[1]source_data!K141))</f>
        <v>Food Vouchers</v>
      </c>
      <c r="AF139" s="11" t="str">
        <f>IF([1]source_data!G141="","",IF([1]source_data!L141="","",[1]tailored_settings!$B$13))</f>
        <v>Grant purpose</v>
      </c>
      <c r="AG139" s="11" t="str">
        <f>IF([1]source_data!G141="","",IF([1]source_data!L141="","",[1]source_data!L141))</f>
        <v>Clothing</v>
      </c>
      <c r="AH139" s="11" t="str">
        <f>IF([1]source_data!G141="","",IF([1]source_data!M141="","",[1]tailored_settings!$B$14))</f>
        <v/>
      </c>
      <c r="AI139" s="11" t="str">
        <f>IF([1]source_data!G141="","",IF([1]source_data!M141="","",[1]source_data!M141))</f>
        <v/>
      </c>
    </row>
    <row r="140" spans="1:35" x14ac:dyDescent="0.2">
      <c r="A140" s="6" t="str">
        <f>IF([1]source_data!G142="","",IF(AND([1]source_data!C142&lt;&gt;"",[1]tailored_settings!$B$15="Publish"),CONCATENATE([1]tailored_settings!$B$2&amp;[1]source_data!C142),IF(AND([1]source_data!C142&lt;&gt;"",[1]tailored_settings!$B$15="Do not publish"),CONCATENATE([1]tailored_settings!$B$2&amp;TEXT(ROW(A140)-1,"0000")&amp;"_"&amp;TEXT(F140,"yyyy-mm")),CONCATENATE([1]tailored_settings!$B$2&amp;TEXT(ROW(A140)-1,"0000")&amp;"_"&amp;TEXT(F140,"yyyy-mm")))))</f>
        <v>360G-Longleigh-0139_2023-10</v>
      </c>
      <c r="B140" s="6" t="str">
        <f>IF([1]source_data!G142="","",IF([1]source_data!E142&lt;&gt;"",[1]source_data!E142,CONCATENATE("Grant to "&amp;G140)))</f>
        <v>Grant to Individual Recipient</v>
      </c>
      <c r="C140" s="6" t="str">
        <f>IF([1]source_data!G142="","",IF([1]source_data!F142="","",[1]source_data!F142))</f>
        <v>Helping to alleviate financial hardship</v>
      </c>
      <c r="D140" s="7">
        <f>IF([1]source_data!G142="","",IF([1]source_data!G142="","",[1]source_data!G142))</f>
        <v>868.39</v>
      </c>
      <c r="E140" s="6" t="str">
        <f>IF([1]source_data!G142="","",[1]tailored_settings!$B$3)</f>
        <v>GBP</v>
      </c>
      <c r="F140" s="8">
        <f>IF([1]source_data!G142="","",IF([1]source_data!H142="","",[1]source_data!H142))</f>
        <v>45201</v>
      </c>
      <c r="G140" s="6" t="str">
        <f>IF([1]source_data!G142="","",[1]tailored_settings!$B$5)</f>
        <v>Individual Recipient</v>
      </c>
      <c r="H140" s="6" t="str">
        <f>IF([1]source_data!G142="","",IF(AND([1]source_data!A142&lt;&gt;"",[1]tailored_settings!$B$16="Publish"),CONCATENATE([1]tailored_settings!$B$2&amp;[1]source_data!A142),IF(AND([1]source_data!A142&lt;&gt;"",[1]tailored_settings!$B$16="Do not publish"),CONCATENATE([1]tailored_settings!$B$4&amp;TEXT(ROW(A140)-1,"0000")&amp;"_"&amp;TEXT(F140,"yyyy-mm")),CONCATENATE([1]tailored_settings!$B$4&amp;TEXT(ROW(A140)-1,"0000")&amp;"_"&amp;TEXT(F140,"yyyy-mm")))))</f>
        <v>360G-Longleigh-IND-0139_2023-10</v>
      </c>
      <c r="I140" s="6" t="str">
        <f>IF([1]source_data!G142="","",[1]tailored_settings!$B$7)</f>
        <v>Longleigh Foundation</v>
      </c>
      <c r="J140" s="6" t="str">
        <f>IF([1]source_data!G142="","",[1]tailored_settings!$B$6)</f>
        <v>GB-CHC-1169016</v>
      </c>
      <c r="K140" s="6" t="str">
        <f>IF([1]source_data!G142="","",IF([1]source_data!I142="","",VLOOKUP([1]source_data!I142,[1]codelist_mapping!A:C,3,FALSE)))</f>
        <v>GTIR040</v>
      </c>
      <c r="L140" s="6" t="str">
        <f>IF([1]source_data!G142="","",IF([1]source_data!J142="","",VLOOKUP([1]source_data!J142,[1]codelist_mapping!A:C,3,FALSE)))</f>
        <v/>
      </c>
      <c r="M140" s="6" t="str">
        <f>IF([1]source_data!G142="","",IF([1]source_data!K142="","",IF([1]source_data!M142&lt;&gt;"",CONCATENATE(VLOOKUP([1]source_data!K142,[1]codelist_mapping!F:H,3,FALSE)&amp;";"&amp;VLOOKUP([1]source_data!L142,[1]codelist_mapping!F:H,3,FALSE)&amp;";"&amp;VLOOKUP([1]source_data!M142,[1]codelist_mapping!F:H,3,FALSE)),IF([1]source_data!L142&lt;&gt;"",CONCATENATE(VLOOKUP([1]source_data!K142,[1]codelist_mapping!F:H,3,FALSE)&amp;";"&amp;VLOOKUP([1]source_data!L142,[1]codelist_mapping!F:H,3,FALSE)),IF([1]source_data!K142&lt;&gt;"",CONCATENATE(VLOOKUP([1]source_data!K142,[1]codelist_mapping!F:H,3,FALSE)))))))</f>
        <v>GTIP070;GTIP020;GTIP050</v>
      </c>
      <c r="N140" s="9" t="str">
        <f>IF([1]source_data!G142="","",IF([1]source_data!D142="","",VLOOKUP([1]source_data!D142,[1]geo_data!A:I,9,FALSE)))</f>
        <v>Netherton, Woodside and St Andrews</v>
      </c>
      <c r="O140" s="9" t="str">
        <f>IF([1]source_data!G142="","",IF([1]source_data!D142="","",VLOOKUP([1]source_data!D142,[1]geo_data!A:I,8,FALSE)))</f>
        <v>E05001250</v>
      </c>
      <c r="P140" s="9" t="str">
        <f>IF([1]source_data!G142="","",IF(LEFT(O140,3)="E05","WD",IF(LEFT(O140,3)="S13","WD",IF(LEFT(O140,3)="W05","WD",IF(LEFT(O140,3)="W06","UA",IF(LEFT(O140,3)="S12","CA",IF(LEFT(O140,3)="E06","UA",IF(LEFT(O140,3)="E07","NMD",IF(LEFT(O140,3)="E08","MD",IF(LEFT(O140,3)="E09","LONB"))))))))))</f>
        <v>WD</v>
      </c>
      <c r="Q140" s="9" t="str">
        <f>IF([1]source_data!G142="","",IF([1]source_data!D142="","",VLOOKUP([1]source_data!D142,[1]geo_data!A:I,7,FALSE)))</f>
        <v>Dudley</v>
      </c>
      <c r="R140" s="9" t="str">
        <f>IF([1]source_data!G142="","",IF([1]source_data!D142="","",VLOOKUP([1]source_data!D142,[1]geo_data!A:I,6,FALSE)))</f>
        <v>E08000027</v>
      </c>
      <c r="S140" s="9" t="str">
        <f>IF([1]source_data!G142="","",IF(LEFT(R140,3)="E05","WD",IF(LEFT(R140,3)="S13","WD",IF(LEFT(R140,3)="W05","WD",IF(LEFT(R140,3)="W06","UA",IF(LEFT(R140,3)="S12","CA",IF(LEFT(R140,3)="E06","UA",IF(LEFT(R140,3)="E07","NMD",IF(LEFT(R140,3)="E08","MD",IF(LEFT(R140,3)="E09","LONB"))))))))))</f>
        <v>MD</v>
      </c>
      <c r="T140" s="6" t="str">
        <f>IF([1]source_data!G142="","",IF([1]source_data!N142="","",[1]source_data!N142))</f>
        <v>Hardship Grant</v>
      </c>
      <c r="U140" s="10">
        <f>IF([1]source_data!G142="","",[1]tailored_settings!$B$8)</f>
        <v>45614</v>
      </c>
      <c r="V140" s="6" t="str">
        <f>IF([1]source_data!G142="","",[1]tailored_settings!$B$9)</f>
        <v>http://www.longleigh.org/</v>
      </c>
      <c r="W140" s="8">
        <f>IF([1]source_data!G142="","",IF([1]source_data!O142="","",[1]source_data!O142))</f>
        <v>45201</v>
      </c>
      <c r="X140" s="8">
        <f>IF([1]source_data!G142="","",IF([1]source_data!P142="","",[1]source_data!P142))</f>
        <v>45269</v>
      </c>
      <c r="Y140" s="6" t="str">
        <f>IF([1]source_data!G142="","",IF([1]source_data!Q142="","",[1]source_data!Q142))</f>
        <v/>
      </c>
      <c r="Z140" s="11" t="str">
        <f>IF([1]source_data!G142="","",IF([1]source_data!I142="","",[1]tailored_settings!$B$10))</f>
        <v>Primary grant reason</v>
      </c>
      <c r="AA140" s="11" t="str">
        <f>IF([1]source_data!G142="","",IF([1]source_data!I142="","",[1]source_data!I142))</f>
        <v>2. Customer receiving medication and/or therapy for a mental health condition or substance addiction</v>
      </c>
      <c r="AB140" s="11" t="str">
        <f>IF([1]source_data!G142="","",IF([1]source_data!J142="","",[1]tailored_settings!$B$11))</f>
        <v/>
      </c>
      <c r="AC140" s="11" t="str">
        <f>IF([1]source_data!G142="","",IF([1]source_data!J142="","",[1]source_data!J142))</f>
        <v/>
      </c>
      <c r="AD140" s="11" t="str">
        <f>IF([1]source_data!G142="","",IF([1]source_data!K142="","",[1]tailored_settings!$B$12))</f>
        <v>Grant purpose</v>
      </c>
      <c r="AE140" s="11" t="str">
        <f>IF([1]source_data!G142="","",IF([1]source_data!K142="","",[1]source_data!K142))</f>
        <v>Food Vouchers</v>
      </c>
      <c r="AF140" s="11" t="str">
        <f>IF([1]source_data!G142="","",IF([1]source_data!L142="","",[1]tailored_settings!$B$13))</f>
        <v>Grant purpose</v>
      </c>
      <c r="AG140" s="11" t="str">
        <f>IF([1]source_data!G142="","",IF([1]source_data!L142="","",[1]source_data!L142))</f>
        <v>Appliances</v>
      </c>
      <c r="AH140" s="11" t="str">
        <f>IF([1]source_data!G142="","",IF([1]source_data!M142="","",[1]tailored_settings!$B$14))</f>
        <v>Grant purpose</v>
      </c>
      <c r="AI140" s="11" t="str">
        <f>IF([1]source_data!G142="","",IF([1]source_data!M142="","",[1]source_data!M142))</f>
        <v>Utility Vouchers</v>
      </c>
    </row>
    <row r="141" spans="1:35" x14ac:dyDescent="0.2">
      <c r="A141" s="6" t="str">
        <f>IF([1]source_data!G143="","",IF(AND([1]source_data!C143&lt;&gt;"",[1]tailored_settings!$B$15="Publish"),CONCATENATE([1]tailored_settings!$B$2&amp;[1]source_data!C143),IF(AND([1]source_data!C143&lt;&gt;"",[1]tailored_settings!$B$15="Do not publish"),CONCATENATE([1]tailored_settings!$B$2&amp;TEXT(ROW(A141)-1,"0000")&amp;"_"&amp;TEXT(F141,"yyyy-mm")),CONCATENATE([1]tailored_settings!$B$2&amp;TEXT(ROW(A141)-1,"0000")&amp;"_"&amp;TEXT(F141,"yyyy-mm")))))</f>
        <v>360G-Longleigh-0140_2023-10</v>
      </c>
      <c r="B141" s="6" t="str">
        <f>IF([1]source_data!G143="","",IF([1]source_data!E143&lt;&gt;"",[1]source_data!E143,CONCATENATE("Grant to "&amp;G141)))</f>
        <v>Grant to Individual Recipient</v>
      </c>
      <c r="C141" s="6" t="str">
        <f>IF([1]source_data!G143="","",IF([1]source_data!F143="","",[1]source_data!F143))</f>
        <v>Helping to alleviate financial hardship</v>
      </c>
      <c r="D141" s="7">
        <f>IF([1]source_data!G143="","",IF([1]source_data!G143="","",[1]source_data!G143))</f>
        <v>990</v>
      </c>
      <c r="E141" s="6" t="str">
        <f>IF([1]source_data!G143="","",[1]tailored_settings!$B$3)</f>
        <v>GBP</v>
      </c>
      <c r="F141" s="8">
        <f>IF([1]source_data!G143="","",IF([1]source_data!H143="","",[1]source_data!H143))</f>
        <v>45202</v>
      </c>
      <c r="G141" s="6" t="str">
        <f>IF([1]source_data!G143="","",[1]tailored_settings!$B$5)</f>
        <v>Individual Recipient</v>
      </c>
      <c r="H141" s="6" t="str">
        <f>IF([1]source_data!G143="","",IF(AND([1]source_data!A143&lt;&gt;"",[1]tailored_settings!$B$16="Publish"),CONCATENATE([1]tailored_settings!$B$2&amp;[1]source_data!A143),IF(AND([1]source_data!A143&lt;&gt;"",[1]tailored_settings!$B$16="Do not publish"),CONCATENATE([1]tailored_settings!$B$4&amp;TEXT(ROW(A141)-1,"0000")&amp;"_"&amp;TEXT(F141,"yyyy-mm")),CONCATENATE([1]tailored_settings!$B$4&amp;TEXT(ROW(A141)-1,"0000")&amp;"_"&amp;TEXT(F141,"yyyy-mm")))))</f>
        <v>360G-Longleigh-IND-0140_2023-10</v>
      </c>
      <c r="I141" s="6" t="str">
        <f>IF([1]source_data!G143="","",[1]tailored_settings!$B$7)</f>
        <v>Longleigh Foundation</v>
      </c>
      <c r="J141" s="6" t="str">
        <f>IF([1]source_data!G143="","",[1]tailored_settings!$B$6)</f>
        <v>GB-CHC-1169016</v>
      </c>
      <c r="K141" s="6" t="str">
        <f>IF([1]source_data!G143="","",IF([1]source_data!I143="","",VLOOKUP([1]source_data!I143,[1]codelist_mapping!A:C,3,FALSE)))</f>
        <v>GTIR030</v>
      </c>
      <c r="L141" s="6" t="str">
        <f>IF([1]source_data!G143="","",IF([1]source_data!J143="","",VLOOKUP([1]source_data!J143,[1]codelist_mapping!A:C,3,FALSE)))</f>
        <v/>
      </c>
      <c r="M141" s="6" t="str">
        <f>IF([1]source_data!G143="","",IF([1]source_data!K143="","",IF([1]source_data!M143&lt;&gt;"",CONCATENATE(VLOOKUP([1]source_data!K143,[1]codelist_mapping!F:H,3,FALSE)&amp;";"&amp;VLOOKUP([1]source_data!L143,[1]codelist_mapping!F:H,3,FALSE)&amp;";"&amp;VLOOKUP([1]source_data!M143,[1]codelist_mapping!F:H,3,FALSE)),IF([1]source_data!L143&lt;&gt;"",CONCATENATE(VLOOKUP([1]source_data!K143,[1]codelist_mapping!F:H,3,FALSE)&amp;";"&amp;VLOOKUP([1]source_data!L143,[1]codelist_mapping!F:H,3,FALSE)),IF([1]source_data!K143&lt;&gt;"",CONCATENATE(VLOOKUP([1]source_data!K143,[1]codelist_mapping!F:H,3,FALSE)))))))</f>
        <v>GTIP070;GTIP050</v>
      </c>
      <c r="N141" s="9" t="str">
        <f>IF([1]source_data!G143="","",IF([1]source_data!D143="","",VLOOKUP([1]source_data!D143,[1]geo_data!A:I,9,FALSE)))</f>
        <v>Hatfield</v>
      </c>
      <c r="O141" s="9" t="str">
        <f>IF([1]source_data!G143="","",IF([1]source_data!D143="","",VLOOKUP([1]source_data!D143,[1]geo_data!A:I,8,FALSE)))</f>
        <v>E05010737</v>
      </c>
      <c r="P141" s="9" t="str">
        <f>IF([1]source_data!G143="","",IF(LEFT(O141,3)="E05","WD",IF(LEFT(O141,3)="S13","WD",IF(LEFT(O141,3)="W05","WD",IF(LEFT(O141,3)="W06","UA",IF(LEFT(O141,3)="S12","CA",IF(LEFT(O141,3)="E06","UA",IF(LEFT(O141,3)="E07","NMD",IF(LEFT(O141,3)="E08","MD",IF(LEFT(O141,3)="E09","LONB"))))))))))</f>
        <v>WD</v>
      </c>
      <c r="Q141" s="9" t="str">
        <f>IF([1]source_data!G143="","",IF([1]source_data!D143="","",VLOOKUP([1]source_data!D143,[1]geo_data!A:I,7,FALSE)))</f>
        <v>Doncaster</v>
      </c>
      <c r="R141" s="9" t="str">
        <f>IF([1]source_data!G143="","",IF([1]source_data!D143="","",VLOOKUP([1]source_data!D143,[1]geo_data!A:I,6,FALSE)))</f>
        <v>E08000017</v>
      </c>
      <c r="S141" s="9" t="str">
        <f>IF([1]source_data!G143="","",IF(LEFT(R141,3)="E05","WD",IF(LEFT(R141,3)="S13","WD",IF(LEFT(R141,3)="W05","WD",IF(LEFT(R141,3)="W06","UA",IF(LEFT(R141,3)="S12","CA",IF(LEFT(R141,3)="E06","UA",IF(LEFT(R141,3)="E07","NMD",IF(LEFT(R141,3)="E08","MD",IF(LEFT(R141,3)="E09","LONB"))))))))))</f>
        <v>MD</v>
      </c>
      <c r="T141" s="6" t="str">
        <f>IF([1]source_data!G143="","",IF([1]source_data!N143="","",[1]source_data!N143))</f>
        <v>Hardship Grant</v>
      </c>
      <c r="U141" s="10">
        <f>IF([1]source_data!G143="","",[1]tailored_settings!$B$8)</f>
        <v>45614</v>
      </c>
      <c r="V141" s="6" t="str">
        <f>IF([1]source_data!G143="","",[1]tailored_settings!$B$9)</f>
        <v>http://www.longleigh.org/</v>
      </c>
      <c r="W141" s="8">
        <f>IF([1]source_data!G143="","",IF([1]source_data!O143="","",[1]source_data!O143))</f>
        <v>45202</v>
      </c>
      <c r="X141" s="8">
        <f>IF([1]source_data!G143="","",IF([1]source_data!P143="","",[1]source_data!P143))</f>
        <v>45282</v>
      </c>
      <c r="Y141" s="6" t="str">
        <f>IF([1]source_data!G143="","",IF([1]source_data!Q143="","",[1]source_data!Q143))</f>
        <v/>
      </c>
      <c r="Z141" s="11" t="str">
        <f>IF([1]source_data!G143="","",IF([1]source_data!I143="","",[1]tailored_settings!$B$10))</f>
        <v>Primary grant reason</v>
      </c>
      <c r="AA141" s="11" t="str">
        <f>IF([1]source_data!G143="","",IF([1]source_data!I143="","",[1]source_data!I143))</f>
        <v>1. Customer (or family member residing with them) with a diagnosed condition or disability (physical and/or sensory and/or behavioural)</v>
      </c>
      <c r="AB141" s="11" t="str">
        <f>IF([1]source_data!G143="","",IF([1]source_data!J143="","",[1]tailored_settings!$B$11))</f>
        <v/>
      </c>
      <c r="AC141" s="11" t="str">
        <f>IF([1]source_data!G143="","",IF([1]source_data!J143="","",[1]source_data!J143))</f>
        <v/>
      </c>
      <c r="AD141" s="11" t="str">
        <f>IF([1]source_data!G143="","",IF([1]source_data!K143="","",[1]tailored_settings!$B$12))</f>
        <v>Grant purpose</v>
      </c>
      <c r="AE141" s="11" t="str">
        <f>IF([1]source_data!G143="","",IF([1]source_data!K143="","",[1]source_data!K143))</f>
        <v>Food Vouchers</v>
      </c>
      <c r="AF141" s="11" t="str">
        <f>IF([1]source_data!G143="","",IF([1]source_data!L143="","",[1]tailored_settings!$B$13))</f>
        <v>Grant purpose</v>
      </c>
      <c r="AG141" s="11" t="str">
        <f>IF([1]source_data!G143="","",IF([1]source_data!L143="","",[1]source_data!L143))</f>
        <v>Utility Vouchers</v>
      </c>
      <c r="AH141" s="11" t="str">
        <f>IF([1]source_data!G143="","",IF([1]source_data!M143="","",[1]tailored_settings!$B$14))</f>
        <v/>
      </c>
      <c r="AI141" s="11" t="str">
        <f>IF([1]source_data!G143="","",IF([1]source_data!M143="","",[1]source_data!M143))</f>
        <v/>
      </c>
    </row>
    <row r="142" spans="1:35" x14ac:dyDescent="0.2">
      <c r="A142" s="6" t="str">
        <f>IF([1]source_data!G144="","",IF(AND([1]source_data!C144&lt;&gt;"",[1]tailored_settings!$B$15="Publish"),CONCATENATE([1]tailored_settings!$B$2&amp;[1]source_data!C144),IF(AND([1]source_data!C144&lt;&gt;"",[1]tailored_settings!$B$15="Do not publish"),CONCATENATE([1]tailored_settings!$B$2&amp;TEXT(ROW(A142)-1,"0000")&amp;"_"&amp;TEXT(F142,"yyyy-mm")),CONCATENATE([1]tailored_settings!$B$2&amp;TEXT(ROW(A142)-1,"0000")&amp;"_"&amp;TEXT(F142,"yyyy-mm")))))</f>
        <v>360G-Longleigh-0141_2023-10</v>
      </c>
      <c r="B142" s="6" t="str">
        <f>IF([1]source_data!G144="","",IF([1]source_data!E144&lt;&gt;"",[1]source_data!E144,CONCATENATE("Grant to "&amp;G142)))</f>
        <v>Grant to Individual Recipient</v>
      </c>
      <c r="C142" s="6" t="str">
        <f>IF([1]source_data!G144="","",IF([1]source_data!F144="","",[1]source_data!F144))</f>
        <v>Helping to alleviate financial hardship</v>
      </c>
      <c r="D142" s="7">
        <f>IF([1]source_data!G144="","",IF([1]source_data!G144="","",[1]source_data!G144))</f>
        <v>1019</v>
      </c>
      <c r="E142" s="6" t="str">
        <f>IF([1]source_data!G144="","",[1]tailored_settings!$B$3)</f>
        <v>GBP</v>
      </c>
      <c r="F142" s="8">
        <f>IF([1]source_data!G144="","",IF([1]source_data!H144="","",[1]source_data!H144))</f>
        <v>45202</v>
      </c>
      <c r="G142" s="6" t="str">
        <f>IF([1]source_data!G144="","",[1]tailored_settings!$B$5)</f>
        <v>Individual Recipient</v>
      </c>
      <c r="H142" s="6" t="str">
        <f>IF([1]source_data!G144="","",IF(AND([1]source_data!A144&lt;&gt;"",[1]tailored_settings!$B$16="Publish"),CONCATENATE([1]tailored_settings!$B$2&amp;[1]source_data!A144),IF(AND([1]source_data!A144&lt;&gt;"",[1]tailored_settings!$B$16="Do not publish"),CONCATENATE([1]tailored_settings!$B$4&amp;TEXT(ROW(A142)-1,"0000")&amp;"_"&amp;TEXT(F142,"yyyy-mm")),CONCATENATE([1]tailored_settings!$B$4&amp;TEXT(ROW(A142)-1,"0000")&amp;"_"&amp;TEXT(F142,"yyyy-mm")))))</f>
        <v>360G-Longleigh-IND-0141_2023-10</v>
      </c>
      <c r="I142" s="6" t="str">
        <f>IF([1]source_data!G144="","",[1]tailored_settings!$B$7)</f>
        <v>Longleigh Foundation</v>
      </c>
      <c r="J142" s="6" t="str">
        <f>IF([1]source_data!G144="","",[1]tailored_settings!$B$6)</f>
        <v>GB-CHC-1169016</v>
      </c>
      <c r="K142" s="6" t="str">
        <f>IF([1]source_data!G144="","",IF([1]source_data!I144="","",VLOOKUP([1]source_data!I144,[1]codelist_mapping!A:C,3,FALSE)))</f>
        <v>GTIR080</v>
      </c>
      <c r="L142" s="6" t="str">
        <f>IF([1]source_data!G144="","",IF([1]source_data!J144="","",VLOOKUP([1]source_data!J144,[1]codelist_mapping!A:C,3,FALSE)))</f>
        <v/>
      </c>
      <c r="M142" s="6" t="str">
        <f>IF([1]source_data!G144="","",IF([1]source_data!K144="","",IF([1]source_data!M144&lt;&gt;"",CONCATENATE(VLOOKUP([1]source_data!K144,[1]codelist_mapping!F:H,3,FALSE)&amp;";"&amp;VLOOKUP([1]source_data!L144,[1]codelist_mapping!F:H,3,FALSE)&amp;";"&amp;VLOOKUP([1]source_data!M144,[1]codelist_mapping!F:H,3,FALSE)),IF([1]source_data!L144&lt;&gt;"",CONCATENATE(VLOOKUP([1]source_data!K144,[1]codelist_mapping!F:H,3,FALSE)&amp;";"&amp;VLOOKUP([1]source_data!L144,[1]codelist_mapping!F:H,3,FALSE)),IF([1]source_data!K144&lt;&gt;"",CONCATENATE(VLOOKUP([1]source_data!K144,[1]codelist_mapping!F:H,3,FALSE)))))))</f>
        <v>GTIP020;GTIP070</v>
      </c>
      <c r="N142" s="9" t="str">
        <f>IF([1]source_data!G144="","",IF([1]source_data!D144="","",VLOOKUP([1]source_data!D144,[1]geo_data!A:I,9,FALSE)))</f>
        <v>Covingham and Dorcan</v>
      </c>
      <c r="O142" s="9" t="str">
        <f>IF([1]source_data!G144="","",IF([1]source_data!D144="","",VLOOKUP([1]source_data!D144,[1]geo_data!A:I,8,FALSE)))</f>
        <v>E05008956</v>
      </c>
      <c r="P142" s="9" t="str">
        <f>IF([1]source_data!G144="","",IF(LEFT(O142,3)="E05","WD",IF(LEFT(O142,3)="S13","WD",IF(LEFT(O142,3)="W05","WD",IF(LEFT(O142,3)="W06","UA",IF(LEFT(O142,3)="S12","CA",IF(LEFT(O142,3)="E06","UA",IF(LEFT(O142,3)="E07","NMD",IF(LEFT(O142,3)="E08","MD",IF(LEFT(O142,3)="E09","LONB"))))))))))</f>
        <v>WD</v>
      </c>
      <c r="Q142" s="9" t="str">
        <f>IF([1]source_data!G144="","",IF([1]source_data!D144="","",VLOOKUP([1]source_data!D144,[1]geo_data!A:I,7,FALSE)))</f>
        <v>Swindon</v>
      </c>
      <c r="R142" s="9" t="str">
        <f>IF([1]source_data!G144="","",IF([1]source_data!D144="","",VLOOKUP([1]source_data!D144,[1]geo_data!A:I,6,FALSE)))</f>
        <v>E06000030</v>
      </c>
      <c r="S142" s="9" t="str">
        <f>IF([1]source_data!G144="","",IF(LEFT(R142,3)="E05","WD",IF(LEFT(R142,3)="S13","WD",IF(LEFT(R142,3)="W05","WD",IF(LEFT(R142,3)="W06","UA",IF(LEFT(R142,3)="S12","CA",IF(LEFT(R142,3)="E06","UA",IF(LEFT(R142,3)="E07","NMD",IF(LEFT(R142,3)="E08","MD",IF(LEFT(R142,3)="E09","LONB"))))))))))</f>
        <v>UA</v>
      </c>
      <c r="T142" s="6" t="str">
        <f>IF([1]source_data!G144="","",IF([1]source_data!N144="","",[1]source_data!N144))</f>
        <v>Hardship Grant</v>
      </c>
      <c r="U142" s="10">
        <f>IF([1]source_data!G144="","",[1]tailored_settings!$B$8)</f>
        <v>45614</v>
      </c>
      <c r="V142" s="6" t="str">
        <f>IF([1]source_data!G144="","",[1]tailored_settings!$B$9)</f>
        <v>http://www.longleigh.org/</v>
      </c>
      <c r="W142" s="8">
        <f>IF([1]source_data!G144="","",IF([1]source_data!O144="","",[1]source_data!O144))</f>
        <v>45202</v>
      </c>
      <c r="X142" s="8">
        <f>IF([1]source_data!G144="","",IF([1]source_data!P144="","",[1]source_data!P144))</f>
        <v>45295</v>
      </c>
      <c r="Y142" s="6" t="str">
        <f>IF([1]source_data!G144="","",IF([1]source_data!Q144="","",[1]source_data!Q144))</f>
        <v/>
      </c>
      <c r="Z142" s="11" t="str">
        <f>IF([1]source_data!G144="","",IF([1]source_data!I144="","",[1]tailored_settings!$B$10))</f>
        <v>Primary grant reason</v>
      </c>
      <c r="AA142" s="11" t="str">
        <f>IF([1]source_data!G144="","",IF([1]source_data!I144="","",[1]source_data!I144))</f>
        <v>3  Customer/family moving from homelessness/supported living into independent living</v>
      </c>
      <c r="AB142" s="11" t="str">
        <f>IF([1]source_data!G144="","",IF([1]source_data!J144="","",[1]tailored_settings!$B$11))</f>
        <v/>
      </c>
      <c r="AC142" s="11" t="str">
        <f>IF([1]source_data!G144="","",IF([1]source_data!J144="","",[1]source_data!J144))</f>
        <v/>
      </c>
      <c r="AD142" s="11" t="str">
        <f>IF([1]source_data!G144="","",IF([1]source_data!K144="","",[1]tailored_settings!$B$12))</f>
        <v>Grant purpose</v>
      </c>
      <c r="AE142" s="11" t="str">
        <f>IF([1]source_data!G144="","",IF([1]source_data!K144="","",[1]source_data!K144))</f>
        <v xml:space="preserve">Furniture </v>
      </c>
      <c r="AF142" s="11" t="str">
        <f>IF([1]source_data!G144="","",IF([1]source_data!L144="","",[1]tailored_settings!$B$13))</f>
        <v>Grant purpose</v>
      </c>
      <c r="AG142" s="11" t="str">
        <f>IF([1]source_data!G144="","",IF([1]source_data!L144="","",[1]source_data!L144))</f>
        <v>Food Vouchers</v>
      </c>
      <c r="AH142" s="11" t="str">
        <f>IF([1]source_data!G144="","",IF([1]source_data!M144="","",[1]tailored_settings!$B$14))</f>
        <v/>
      </c>
      <c r="AI142" s="11" t="str">
        <f>IF([1]source_data!G144="","",IF([1]source_data!M144="","",[1]source_data!M144))</f>
        <v/>
      </c>
    </row>
    <row r="143" spans="1:35" x14ac:dyDescent="0.2">
      <c r="A143" s="6" t="str">
        <f>IF([1]source_data!G145="","",IF(AND([1]source_data!C145&lt;&gt;"",[1]tailored_settings!$B$15="Publish"),CONCATENATE([1]tailored_settings!$B$2&amp;[1]source_data!C145),IF(AND([1]source_data!C145&lt;&gt;"",[1]tailored_settings!$B$15="Do not publish"),CONCATENATE([1]tailored_settings!$B$2&amp;TEXT(ROW(A143)-1,"0000")&amp;"_"&amp;TEXT(F143,"yyyy-mm")),CONCATENATE([1]tailored_settings!$B$2&amp;TEXT(ROW(A143)-1,"0000")&amp;"_"&amp;TEXT(F143,"yyyy-mm")))))</f>
        <v>360G-Longleigh-0142_2023-10</v>
      </c>
      <c r="B143" s="6" t="str">
        <f>IF([1]source_data!G145="","",IF([1]source_data!E145&lt;&gt;"",[1]source_data!E145,CONCATENATE("Grant to "&amp;G143)))</f>
        <v>Grant to Individual Recipient</v>
      </c>
      <c r="C143" s="6" t="str">
        <f>IF([1]source_data!G145="","",IF([1]source_data!F145="","",[1]source_data!F145))</f>
        <v>Helping to alleviate financial hardship</v>
      </c>
      <c r="D143" s="7">
        <f>IF([1]source_data!G145="","",IF([1]source_data!G145="","",[1]source_data!G145))</f>
        <v>642.29</v>
      </c>
      <c r="E143" s="6" t="str">
        <f>IF([1]source_data!G145="","",[1]tailored_settings!$B$3)</f>
        <v>GBP</v>
      </c>
      <c r="F143" s="8">
        <f>IF([1]source_data!G145="","",IF([1]source_data!H145="","",[1]source_data!H145))</f>
        <v>45203</v>
      </c>
      <c r="G143" s="6" t="str">
        <f>IF([1]source_data!G145="","",[1]tailored_settings!$B$5)</f>
        <v>Individual Recipient</v>
      </c>
      <c r="H143" s="6" t="str">
        <f>IF([1]source_data!G145="","",IF(AND([1]source_data!A145&lt;&gt;"",[1]tailored_settings!$B$16="Publish"),CONCATENATE([1]tailored_settings!$B$2&amp;[1]source_data!A145),IF(AND([1]source_data!A145&lt;&gt;"",[1]tailored_settings!$B$16="Do not publish"),CONCATENATE([1]tailored_settings!$B$4&amp;TEXT(ROW(A143)-1,"0000")&amp;"_"&amp;TEXT(F143,"yyyy-mm")),CONCATENATE([1]tailored_settings!$B$4&amp;TEXT(ROW(A143)-1,"0000")&amp;"_"&amp;TEXT(F143,"yyyy-mm")))))</f>
        <v>360G-Longleigh-IND-0142_2023-10</v>
      </c>
      <c r="I143" s="6" t="str">
        <f>IF([1]source_data!G145="","",[1]tailored_settings!$B$7)</f>
        <v>Longleigh Foundation</v>
      </c>
      <c r="J143" s="6" t="str">
        <f>IF([1]source_data!G145="","",[1]tailored_settings!$B$6)</f>
        <v>GB-CHC-1169016</v>
      </c>
      <c r="K143" s="6" t="str">
        <f>IF([1]source_data!G145="","",IF([1]source_data!I145="","",VLOOKUP([1]source_data!I145,[1]codelist_mapping!A:C,3,FALSE)))</f>
        <v>GTIR030</v>
      </c>
      <c r="L143" s="6" t="str">
        <f>IF([1]source_data!G145="","",IF([1]source_data!J145="","",VLOOKUP([1]source_data!J145,[1]codelist_mapping!A:C,3,FALSE)))</f>
        <v/>
      </c>
      <c r="M143" s="6" t="str">
        <f>IF([1]source_data!G145="","",IF([1]source_data!K145="","",IF([1]source_data!M145&lt;&gt;"",CONCATENATE(VLOOKUP([1]source_data!K145,[1]codelist_mapping!F:H,3,FALSE)&amp;";"&amp;VLOOKUP([1]source_data!L145,[1]codelist_mapping!F:H,3,FALSE)&amp;";"&amp;VLOOKUP([1]source_data!M145,[1]codelist_mapping!F:H,3,FALSE)),IF([1]source_data!L145&lt;&gt;"",CONCATENATE(VLOOKUP([1]source_data!K145,[1]codelist_mapping!F:H,3,FALSE)&amp;";"&amp;VLOOKUP([1]source_data!L145,[1]codelist_mapping!F:H,3,FALSE)),IF([1]source_data!K145&lt;&gt;"",CONCATENATE(VLOOKUP([1]source_data!K145,[1]codelist_mapping!F:H,3,FALSE)))))))</f>
        <v>GTIP070;GTIP050</v>
      </c>
      <c r="N143" s="9" t="str">
        <f>IF([1]source_data!G145="","",IF([1]source_data!D145="","",VLOOKUP([1]source_data!D145,[1]geo_data!A:I,9,FALSE)))</f>
        <v>Soho and Victoria</v>
      </c>
      <c r="O143" s="9" t="str">
        <f>IF([1]source_data!G145="","",IF([1]source_data!D145="","",VLOOKUP([1]source_data!D145,[1]geo_data!A:I,8,FALSE)))</f>
        <v>E05001278</v>
      </c>
      <c r="P143" s="9" t="str">
        <f>IF([1]source_data!G145="","",IF(LEFT(O143,3)="E05","WD",IF(LEFT(O143,3)="S13","WD",IF(LEFT(O143,3)="W05","WD",IF(LEFT(O143,3)="W06","UA",IF(LEFT(O143,3)="S12","CA",IF(LEFT(O143,3)="E06","UA",IF(LEFT(O143,3)="E07","NMD",IF(LEFT(O143,3)="E08","MD",IF(LEFT(O143,3)="E09","LONB"))))))))))</f>
        <v>WD</v>
      </c>
      <c r="Q143" s="9" t="str">
        <f>IF([1]source_data!G145="","",IF([1]source_data!D145="","",VLOOKUP([1]source_data!D145,[1]geo_data!A:I,7,FALSE)))</f>
        <v>Sandwell</v>
      </c>
      <c r="R143" s="9" t="str">
        <f>IF([1]source_data!G145="","",IF([1]source_data!D145="","",VLOOKUP([1]source_data!D145,[1]geo_data!A:I,6,FALSE)))</f>
        <v>E08000028</v>
      </c>
      <c r="S143" s="9" t="str">
        <f>IF([1]source_data!G145="","",IF(LEFT(R143,3)="E05","WD",IF(LEFT(R143,3)="S13","WD",IF(LEFT(R143,3)="W05","WD",IF(LEFT(R143,3)="W06","UA",IF(LEFT(R143,3)="S12","CA",IF(LEFT(R143,3)="E06","UA",IF(LEFT(R143,3)="E07","NMD",IF(LEFT(R143,3)="E08","MD",IF(LEFT(R143,3)="E09","LONB"))))))))))</f>
        <v>MD</v>
      </c>
      <c r="T143" s="6" t="str">
        <f>IF([1]source_data!G145="","",IF([1]source_data!N145="","",[1]source_data!N145))</f>
        <v>Hardship Grant</v>
      </c>
      <c r="U143" s="10">
        <f>IF([1]source_data!G145="","",[1]tailored_settings!$B$8)</f>
        <v>45614</v>
      </c>
      <c r="V143" s="6" t="str">
        <f>IF([1]source_data!G145="","",[1]tailored_settings!$B$9)</f>
        <v>http://www.longleigh.org/</v>
      </c>
      <c r="W143" s="8">
        <f>IF([1]source_data!G145="","",IF([1]source_data!O145="","",[1]source_data!O145))</f>
        <v>45203</v>
      </c>
      <c r="X143" s="8">
        <f>IF([1]source_data!G145="","",IF([1]source_data!P145="","",[1]source_data!P145))</f>
        <v>45268</v>
      </c>
      <c r="Y143" s="6" t="str">
        <f>IF([1]source_data!G145="","",IF([1]source_data!Q145="","",[1]source_data!Q145))</f>
        <v/>
      </c>
      <c r="Z143" s="11" t="str">
        <f>IF([1]source_data!G145="","",IF([1]source_data!I145="","",[1]tailored_settings!$B$10))</f>
        <v>Primary grant reason</v>
      </c>
      <c r="AA143" s="11" t="str">
        <f>IF([1]source_data!G145="","",IF([1]source_data!I145="","",[1]source_data!I145))</f>
        <v>1. Customer (or family member residing with them) with a diagnosed condition or disability (physical and/or sensory and/or behavioural)</v>
      </c>
      <c r="AB143" s="11" t="str">
        <f>IF([1]source_data!G145="","",IF([1]source_data!J145="","",[1]tailored_settings!$B$11))</f>
        <v/>
      </c>
      <c r="AC143" s="11" t="str">
        <f>IF([1]source_data!G145="","",IF([1]source_data!J145="","",[1]source_data!J145))</f>
        <v/>
      </c>
      <c r="AD143" s="11" t="str">
        <f>IF([1]source_data!G145="","",IF([1]source_data!K145="","",[1]tailored_settings!$B$12))</f>
        <v>Grant purpose</v>
      </c>
      <c r="AE143" s="11" t="str">
        <f>IF([1]source_data!G145="","",IF([1]source_data!K145="","",[1]source_data!K145))</f>
        <v>Food Vouchers</v>
      </c>
      <c r="AF143" s="11" t="str">
        <f>IF([1]source_data!G145="","",IF([1]source_data!L145="","",[1]tailored_settings!$B$13))</f>
        <v>Grant purpose</v>
      </c>
      <c r="AG143" s="11" t="str">
        <f>IF([1]source_data!G145="","",IF([1]source_data!L145="","",[1]source_data!L145))</f>
        <v>Utility Vouchers</v>
      </c>
      <c r="AH143" s="11" t="str">
        <f>IF([1]source_data!G145="","",IF([1]source_data!M145="","",[1]tailored_settings!$B$14))</f>
        <v/>
      </c>
      <c r="AI143" s="11" t="str">
        <f>IF([1]source_data!G145="","",IF([1]source_data!M145="","",[1]source_data!M145))</f>
        <v/>
      </c>
    </row>
    <row r="144" spans="1:35" x14ac:dyDescent="0.2">
      <c r="A144" s="6" t="str">
        <f>IF([1]source_data!G146="","",IF(AND([1]source_data!C146&lt;&gt;"",[1]tailored_settings!$B$15="Publish"),CONCATENATE([1]tailored_settings!$B$2&amp;[1]source_data!C146),IF(AND([1]source_data!C146&lt;&gt;"",[1]tailored_settings!$B$15="Do not publish"),CONCATENATE([1]tailored_settings!$B$2&amp;TEXT(ROW(A144)-1,"0000")&amp;"_"&amp;TEXT(F144,"yyyy-mm")),CONCATENATE([1]tailored_settings!$B$2&amp;TEXT(ROW(A144)-1,"0000")&amp;"_"&amp;TEXT(F144,"yyyy-mm")))))</f>
        <v>360G-Longleigh-0143_2023-10</v>
      </c>
      <c r="B144" s="6" t="str">
        <f>IF([1]source_data!G146="","",IF([1]source_data!E146&lt;&gt;"",[1]source_data!E146,CONCATENATE("Grant to "&amp;G144)))</f>
        <v>Grant to Individual Recipient</v>
      </c>
      <c r="C144" s="6" t="str">
        <f>IF([1]source_data!G146="","",IF([1]source_data!F146="","",[1]source_data!F146))</f>
        <v>Helping to alleviate financial hardship</v>
      </c>
      <c r="D144" s="7">
        <f>IF([1]source_data!G146="","",IF([1]source_data!G146="","",[1]source_data!G146))</f>
        <v>805.51</v>
      </c>
      <c r="E144" s="6" t="str">
        <f>IF([1]source_data!G146="","",[1]tailored_settings!$B$3)</f>
        <v>GBP</v>
      </c>
      <c r="F144" s="8">
        <f>IF([1]source_data!G146="","",IF([1]source_data!H146="","",[1]source_data!H146))</f>
        <v>45202</v>
      </c>
      <c r="G144" s="6" t="str">
        <f>IF([1]source_data!G146="","",[1]tailored_settings!$B$5)</f>
        <v>Individual Recipient</v>
      </c>
      <c r="H144" s="6" t="str">
        <f>IF([1]source_data!G146="","",IF(AND([1]source_data!A146&lt;&gt;"",[1]tailored_settings!$B$16="Publish"),CONCATENATE([1]tailored_settings!$B$2&amp;[1]source_data!A146),IF(AND([1]source_data!A146&lt;&gt;"",[1]tailored_settings!$B$16="Do not publish"),CONCATENATE([1]tailored_settings!$B$4&amp;TEXT(ROW(A144)-1,"0000")&amp;"_"&amp;TEXT(F144,"yyyy-mm")),CONCATENATE([1]tailored_settings!$B$4&amp;TEXT(ROW(A144)-1,"0000")&amp;"_"&amp;TEXT(F144,"yyyy-mm")))))</f>
        <v>360G-Longleigh-IND-0143_2023-10</v>
      </c>
      <c r="I144" s="6" t="str">
        <f>IF([1]source_data!G146="","",[1]tailored_settings!$B$7)</f>
        <v>Longleigh Foundation</v>
      </c>
      <c r="J144" s="6" t="str">
        <f>IF([1]source_data!G146="","",[1]tailored_settings!$B$6)</f>
        <v>GB-CHC-1169016</v>
      </c>
      <c r="K144" s="6" t="str">
        <f>IF([1]source_data!G146="","",IF([1]source_data!I146="","",VLOOKUP([1]source_data!I146,[1]codelist_mapping!A:C,3,FALSE)))</f>
        <v>GTIR080</v>
      </c>
      <c r="L144" s="6" t="str">
        <f>IF([1]source_data!G146="","",IF([1]source_data!J146="","",VLOOKUP([1]source_data!J146,[1]codelist_mapping!A:C,3,FALSE)))</f>
        <v/>
      </c>
      <c r="M144" s="6" t="str">
        <f>IF([1]source_data!G146="","",IF([1]source_data!K146="","",IF([1]source_data!M146&lt;&gt;"",CONCATENATE(VLOOKUP([1]source_data!K146,[1]codelist_mapping!F:H,3,FALSE)&amp;";"&amp;VLOOKUP([1]source_data!L146,[1]codelist_mapping!F:H,3,FALSE)&amp;";"&amp;VLOOKUP([1]source_data!M146,[1]codelist_mapping!F:H,3,FALSE)),IF([1]source_data!L146&lt;&gt;"",CONCATENATE(VLOOKUP([1]source_data!K146,[1]codelist_mapping!F:H,3,FALSE)&amp;";"&amp;VLOOKUP([1]source_data!L146,[1]codelist_mapping!F:H,3,FALSE)),IF([1]source_data!K146&lt;&gt;"",CONCATENATE(VLOOKUP([1]source_data!K146,[1]codelist_mapping!F:H,3,FALSE)))))))</f>
        <v>GTIP020;GTIP060</v>
      </c>
      <c r="N144" s="9" t="str">
        <f>IF([1]source_data!G146="","",IF([1]source_data!D146="","",VLOOKUP([1]source_data!D146,[1]geo_data!A:I,9,FALSE)))</f>
        <v>Old Town</v>
      </c>
      <c r="O144" s="9" t="str">
        <f>IF([1]source_data!G146="","",IF([1]source_data!D146="","",VLOOKUP([1]source_data!D146,[1]geo_data!A:I,8,FALSE)))</f>
        <v>E05008963</v>
      </c>
      <c r="P144" s="9" t="str">
        <f>IF([1]source_data!G146="","",IF(LEFT(O144,3)="E05","WD",IF(LEFT(O144,3)="S13","WD",IF(LEFT(O144,3)="W05","WD",IF(LEFT(O144,3)="W06","UA",IF(LEFT(O144,3)="S12","CA",IF(LEFT(O144,3)="E06","UA",IF(LEFT(O144,3)="E07","NMD",IF(LEFT(O144,3)="E08","MD",IF(LEFT(O144,3)="E09","LONB"))))))))))</f>
        <v>WD</v>
      </c>
      <c r="Q144" s="9" t="str">
        <f>IF([1]source_data!G146="","",IF([1]source_data!D146="","",VLOOKUP([1]source_data!D146,[1]geo_data!A:I,7,FALSE)))</f>
        <v>Swindon</v>
      </c>
      <c r="R144" s="9" t="str">
        <f>IF([1]source_data!G146="","",IF([1]source_data!D146="","",VLOOKUP([1]source_data!D146,[1]geo_data!A:I,6,FALSE)))</f>
        <v>E06000030</v>
      </c>
      <c r="S144" s="9" t="str">
        <f>IF([1]source_data!G146="","",IF(LEFT(R144,3)="E05","WD",IF(LEFT(R144,3)="S13","WD",IF(LEFT(R144,3)="W05","WD",IF(LEFT(R144,3)="W06","UA",IF(LEFT(R144,3)="S12","CA",IF(LEFT(R144,3)="E06","UA",IF(LEFT(R144,3)="E07","NMD",IF(LEFT(R144,3)="E08","MD",IF(LEFT(R144,3)="E09","LONB"))))))))))</f>
        <v>UA</v>
      </c>
      <c r="T144" s="6" t="str">
        <f>IF([1]source_data!G146="","",IF([1]source_data!N146="","",[1]source_data!N146))</f>
        <v>Hardship Grant</v>
      </c>
      <c r="U144" s="10">
        <f>IF([1]source_data!G146="","",[1]tailored_settings!$B$8)</f>
        <v>45614</v>
      </c>
      <c r="V144" s="6" t="str">
        <f>IF([1]source_data!G146="","",[1]tailored_settings!$B$9)</f>
        <v>http://www.longleigh.org/</v>
      </c>
      <c r="W144" s="8">
        <f>IF([1]source_data!G146="","",IF([1]source_data!O146="","",[1]source_data!O146))</f>
        <v>45202</v>
      </c>
      <c r="X144" s="8">
        <f>IF([1]source_data!G146="","",IF([1]source_data!P146="","",[1]source_data!P146))</f>
        <v>45269</v>
      </c>
      <c r="Y144" s="6" t="str">
        <f>IF([1]source_data!G146="","",IF([1]source_data!Q146="","",[1]source_data!Q146))</f>
        <v/>
      </c>
      <c r="Z144" s="11" t="str">
        <f>IF([1]source_data!G146="","",IF([1]source_data!I146="","",[1]tailored_settings!$B$10))</f>
        <v>Primary grant reason</v>
      </c>
      <c r="AA144" s="11" t="str">
        <f>IF([1]source_data!G146="","",IF([1]source_data!I146="","",[1]source_data!I146))</f>
        <v>3  Customer/family moving from homelessness/supported living into independent living</v>
      </c>
      <c r="AB144" s="11" t="str">
        <f>IF([1]source_data!G146="","",IF([1]source_data!J146="","",[1]tailored_settings!$B$11))</f>
        <v/>
      </c>
      <c r="AC144" s="11" t="str">
        <f>IF([1]source_data!G146="","",IF([1]source_data!J146="","",[1]source_data!J146))</f>
        <v/>
      </c>
      <c r="AD144" s="11" t="str">
        <f>IF([1]source_data!G146="","",IF([1]source_data!K146="","",[1]tailored_settings!$B$12))</f>
        <v>Grant purpose</v>
      </c>
      <c r="AE144" s="11" t="str">
        <f>IF([1]source_data!G146="","",IF([1]source_data!K146="","",[1]source_data!K146))</f>
        <v>Appliances</v>
      </c>
      <c r="AF144" s="11" t="str">
        <f>IF([1]source_data!G146="","",IF([1]source_data!L146="","",[1]tailored_settings!$B$13))</f>
        <v>Grant purpose</v>
      </c>
      <c r="AG144" s="11" t="str">
        <f>IF([1]source_data!G146="","",IF([1]source_data!L146="","",[1]source_data!L146))</f>
        <v>Voucher for small household items</v>
      </c>
      <c r="AH144" s="11" t="str">
        <f>IF([1]source_data!G146="","",IF([1]source_data!M146="","",[1]tailored_settings!$B$14))</f>
        <v/>
      </c>
      <c r="AI144" s="11" t="str">
        <f>IF([1]source_data!G146="","",IF([1]source_data!M146="","",[1]source_data!M146))</f>
        <v/>
      </c>
    </row>
    <row r="145" spans="1:35" x14ac:dyDescent="0.2">
      <c r="A145" s="6" t="str">
        <f>IF([1]source_data!G147="","",IF(AND([1]source_data!C147&lt;&gt;"",[1]tailored_settings!$B$15="Publish"),CONCATENATE([1]tailored_settings!$B$2&amp;[1]source_data!C147),IF(AND([1]source_data!C147&lt;&gt;"",[1]tailored_settings!$B$15="Do not publish"),CONCATENATE([1]tailored_settings!$B$2&amp;TEXT(ROW(A145)-1,"0000")&amp;"_"&amp;TEXT(F145,"yyyy-mm")),CONCATENATE([1]tailored_settings!$B$2&amp;TEXT(ROW(A145)-1,"0000")&amp;"_"&amp;TEXT(F145,"yyyy-mm")))))</f>
        <v>360G-Longleigh-0144_2023-10</v>
      </c>
      <c r="B145" s="6" t="str">
        <f>IF([1]source_data!G147="","",IF([1]source_data!E147&lt;&gt;"",[1]source_data!E147,CONCATENATE("Grant to "&amp;G145)))</f>
        <v>Grant to Individual Recipient</v>
      </c>
      <c r="C145" s="6" t="str">
        <f>IF([1]source_data!G147="","",IF([1]source_data!F147="","",[1]source_data!F147))</f>
        <v>Helping to alleviate financial hardship</v>
      </c>
      <c r="D145" s="7">
        <f>IF([1]source_data!G147="","",IF([1]source_data!G147="","",[1]source_data!G147))</f>
        <v>500</v>
      </c>
      <c r="E145" s="6" t="str">
        <f>IF([1]source_data!G147="","",[1]tailored_settings!$B$3)</f>
        <v>GBP</v>
      </c>
      <c r="F145" s="8">
        <f>IF([1]source_data!G147="","",IF([1]source_data!H147="","",[1]source_data!H147))</f>
        <v>45203</v>
      </c>
      <c r="G145" s="6" t="str">
        <f>IF([1]source_data!G147="","",[1]tailored_settings!$B$5)</f>
        <v>Individual Recipient</v>
      </c>
      <c r="H145" s="6" t="str">
        <f>IF([1]source_data!G147="","",IF(AND([1]source_data!A147&lt;&gt;"",[1]tailored_settings!$B$16="Publish"),CONCATENATE([1]tailored_settings!$B$2&amp;[1]source_data!A147),IF(AND([1]source_data!A147&lt;&gt;"",[1]tailored_settings!$B$16="Do not publish"),CONCATENATE([1]tailored_settings!$B$4&amp;TEXT(ROW(A145)-1,"0000")&amp;"_"&amp;TEXT(F145,"yyyy-mm")),CONCATENATE([1]tailored_settings!$B$4&amp;TEXT(ROW(A145)-1,"0000")&amp;"_"&amp;TEXT(F145,"yyyy-mm")))))</f>
        <v>360G-Longleigh-IND-0144_2023-10</v>
      </c>
      <c r="I145" s="6" t="str">
        <f>IF([1]source_data!G147="","",[1]tailored_settings!$B$7)</f>
        <v>Longleigh Foundation</v>
      </c>
      <c r="J145" s="6" t="str">
        <f>IF([1]source_data!G147="","",[1]tailored_settings!$B$6)</f>
        <v>GB-CHC-1169016</v>
      </c>
      <c r="K145" s="6" t="str">
        <f>IF([1]source_data!G147="","",IF([1]source_data!I147="","",VLOOKUP([1]source_data!I147,[1]codelist_mapping!A:C,3,FALSE)))</f>
        <v>GTIR040</v>
      </c>
      <c r="L145" s="6" t="str">
        <f>IF([1]source_data!G147="","",IF([1]source_data!J147="","",VLOOKUP([1]source_data!J147,[1]codelist_mapping!A:C,3,FALSE)))</f>
        <v/>
      </c>
      <c r="M145" s="6" t="str">
        <f>IF([1]source_data!G147="","",IF([1]source_data!K147="","",IF([1]source_data!M147&lt;&gt;"",CONCATENATE(VLOOKUP([1]source_data!K147,[1]codelist_mapping!F:H,3,FALSE)&amp;";"&amp;VLOOKUP([1]source_data!L147,[1]codelist_mapping!F:H,3,FALSE)&amp;";"&amp;VLOOKUP([1]source_data!M147,[1]codelist_mapping!F:H,3,FALSE)),IF([1]source_data!L147&lt;&gt;"",CONCATENATE(VLOOKUP([1]source_data!K147,[1]codelist_mapping!F:H,3,FALSE)&amp;";"&amp;VLOOKUP([1]source_data!L147,[1]codelist_mapping!F:H,3,FALSE)),IF([1]source_data!K147&lt;&gt;"",CONCATENATE(VLOOKUP([1]source_data!K147,[1]codelist_mapping!F:H,3,FALSE)))))))</f>
        <v>GTIP020</v>
      </c>
      <c r="N145" s="9" t="str">
        <f>IF([1]source_data!G147="","",IF([1]source_data!D147="","",VLOOKUP([1]source_data!D147,[1]geo_data!A:I,9,FALSE)))</f>
        <v>Oldbury</v>
      </c>
      <c r="O145" s="9" t="str">
        <f>IF([1]source_data!G147="","",IF([1]source_data!D147="","",VLOOKUP([1]source_data!D147,[1]geo_data!A:I,8,FALSE)))</f>
        <v>E05001273</v>
      </c>
      <c r="P145" s="9" t="str">
        <f>IF([1]source_data!G147="","",IF(LEFT(O145,3)="E05","WD",IF(LEFT(O145,3)="S13","WD",IF(LEFT(O145,3)="W05","WD",IF(LEFT(O145,3)="W06","UA",IF(LEFT(O145,3)="S12","CA",IF(LEFT(O145,3)="E06","UA",IF(LEFT(O145,3)="E07","NMD",IF(LEFT(O145,3)="E08","MD",IF(LEFT(O145,3)="E09","LONB"))))))))))</f>
        <v>WD</v>
      </c>
      <c r="Q145" s="9" t="str">
        <f>IF([1]source_data!G147="","",IF([1]source_data!D147="","",VLOOKUP([1]source_data!D147,[1]geo_data!A:I,7,FALSE)))</f>
        <v>Sandwell</v>
      </c>
      <c r="R145" s="9" t="str">
        <f>IF([1]source_data!G147="","",IF([1]source_data!D147="","",VLOOKUP([1]source_data!D147,[1]geo_data!A:I,6,FALSE)))</f>
        <v>E08000028</v>
      </c>
      <c r="S145" s="9" t="str">
        <f>IF([1]source_data!G147="","",IF(LEFT(R145,3)="E05","WD",IF(LEFT(R145,3)="S13","WD",IF(LEFT(R145,3)="W05","WD",IF(LEFT(R145,3)="W06","UA",IF(LEFT(R145,3)="S12","CA",IF(LEFT(R145,3)="E06","UA",IF(LEFT(R145,3)="E07","NMD",IF(LEFT(R145,3)="E08","MD",IF(LEFT(R145,3)="E09","LONB"))))))))))</f>
        <v>MD</v>
      </c>
      <c r="T145" s="6" t="str">
        <f>IF([1]source_data!G147="","",IF([1]source_data!N147="","",[1]source_data!N147))</f>
        <v>Hardship Grant</v>
      </c>
      <c r="U145" s="10">
        <f>IF([1]source_data!G147="","",[1]tailored_settings!$B$8)</f>
        <v>45614</v>
      </c>
      <c r="V145" s="6" t="str">
        <f>IF([1]source_data!G147="","",[1]tailored_settings!$B$9)</f>
        <v>http://www.longleigh.org/</v>
      </c>
      <c r="W145" s="8">
        <f>IF([1]source_data!G147="","",IF([1]source_data!O147="","",[1]source_data!O147))</f>
        <v>45203</v>
      </c>
      <c r="X145" s="8">
        <f>IF([1]source_data!G147="","",IF([1]source_data!P147="","",[1]source_data!P147))</f>
        <v>45268</v>
      </c>
      <c r="Y145" s="6" t="str">
        <f>IF([1]source_data!G147="","",IF([1]source_data!Q147="","",[1]source_data!Q147))</f>
        <v/>
      </c>
      <c r="Z145" s="11" t="str">
        <f>IF([1]source_data!G147="","",IF([1]source_data!I147="","",[1]tailored_settings!$B$10))</f>
        <v>Primary grant reason</v>
      </c>
      <c r="AA145" s="11" t="str">
        <f>IF([1]source_data!G147="","",IF([1]source_data!I147="","",[1]source_data!I147))</f>
        <v>2. Customer receiving medication and/or therapy for a mental health condition or substance addiction</v>
      </c>
      <c r="AB145" s="11" t="str">
        <f>IF([1]source_data!G147="","",IF([1]source_data!J147="","",[1]tailored_settings!$B$11))</f>
        <v/>
      </c>
      <c r="AC145" s="11" t="str">
        <f>IF([1]source_data!G147="","",IF([1]source_data!J147="","",[1]source_data!J147))</f>
        <v/>
      </c>
      <c r="AD145" s="11" t="str">
        <f>IF([1]source_data!G147="","",IF([1]source_data!K147="","",[1]tailored_settings!$B$12))</f>
        <v>Grant purpose</v>
      </c>
      <c r="AE145" s="11" t="str">
        <f>IF([1]source_data!G147="","",IF([1]source_data!K147="","",[1]source_data!K147))</f>
        <v>Appliances</v>
      </c>
      <c r="AF145" s="11" t="str">
        <f>IF([1]source_data!G147="","",IF([1]source_data!L147="","",[1]tailored_settings!$B$13))</f>
        <v/>
      </c>
      <c r="AG145" s="11" t="str">
        <f>IF([1]source_data!G147="","",IF([1]source_data!L147="","",[1]source_data!L147))</f>
        <v/>
      </c>
      <c r="AH145" s="11" t="str">
        <f>IF([1]source_data!G147="","",IF([1]source_data!M147="","",[1]tailored_settings!$B$14))</f>
        <v/>
      </c>
      <c r="AI145" s="11" t="str">
        <f>IF([1]source_data!G147="","",IF([1]source_data!M147="","",[1]source_data!M147))</f>
        <v/>
      </c>
    </row>
    <row r="146" spans="1:35" x14ac:dyDescent="0.2">
      <c r="A146" s="6" t="str">
        <f>IF([1]source_data!G148="","",IF(AND([1]source_data!C148&lt;&gt;"",[1]tailored_settings!$B$15="Publish"),CONCATENATE([1]tailored_settings!$B$2&amp;[1]source_data!C148),IF(AND([1]source_data!C148&lt;&gt;"",[1]tailored_settings!$B$15="Do not publish"),CONCATENATE([1]tailored_settings!$B$2&amp;TEXT(ROW(A146)-1,"0000")&amp;"_"&amp;TEXT(F146,"yyyy-mm")),CONCATENATE([1]tailored_settings!$B$2&amp;TEXT(ROW(A146)-1,"0000")&amp;"_"&amp;TEXT(F146,"yyyy-mm")))))</f>
        <v>360G-Longleigh-0145_2023-10</v>
      </c>
      <c r="B146" s="6" t="str">
        <f>IF([1]source_data!G148="","",IF([1]source_data!E148&lt;&gt;"",[1]source_data!E148,CONCATENATE("Grant to "&amp;G146)))</f>
        <v>Grant to Individual Recipient</v>
      </c>
      <c r="C146" s="6" t="str">
        <f>IF([1]source_data!G148="","",IF([1]source_data!F148="","",[1]source_data!F148))</f>
        <v>Helping to alleviate financial hardship</v>
      </c>
      <c r="D146" s="7">
        <f>IF([1]source_data!G148="","",IF([1]source_data!G148="","",[1]source_data!G148))</f>
        <v>880</v>
      </c>
      <c r="E146" s="6" t="str">
        <f>IF([1]source_data!G148="","",[1]tailored_settings!$B$3)</f>
        <v>GBP</v>
      </c>
      <c r="F146" s="8">
        <f>IF([1]source_data!G148="","",IF([1]source_data!H148="","",[1]source_data!H148))</f>
        <v>45203</v>
      </c>
      <c r="G146" s="6" t="str">
        <f>IF([1]source_data!G148="","",[1]tailored_settings!$B$5)</f>
        <v>Individual Recipient</v>
      </c>
      <c r="H146" s="6" t="str">
        <f>IF([1]source_data!G148="","",IF(AND([1]source_data!A148&lt;&gt;"",[1]tailored_settings!$B$16="Publish"),CONCATENATE([1]tailored_settings!$B$2&amp;[1]source_data!A148),IF(AND([1]source_data!A148&lt;&gt;"",[1]tailored_settings!$B$16="Do not publish"),CONCATENATE([1]tailored_settings!$B$4&amp;TEXT(ROW(A146)-1,"0000")&amp;"_"&amp;TEXT(F146,"yyyy-mm")),CONCATENATE([1]tailored_settings!$B$4&amp;TEXT(ROW(A146)-1,"0000")&amp;"_"&amp;TEXT(F146,"yyyy-mm")))))</f>
        <v>360G-Longleigh-IND-0145_2023-10</v>
      </c>
      <c r="I146" s="6" t="str">
        <f>IF([1]source_data!G148="","",[1]tailored_settings!$B$7)</f>
        <v>Longleigh Foundation</v>
      </c>
      <c r="J146" s="6" t="str">
        <f>IF([1]source_data!G148="","",[1]tailored_settings!$B$6)</f>
        <v>GB-CHC-1169016</v>
      </c>
      <c r="K146" s="6" t="str">
        <f>IF([1]source_data!G148="","",IF([1]source_data!I148="","",VLOOKUP([1]source_data!I148,[1]codelist_mapping!A:C,3,FALSE)))</f>
        <v>GTIR080</v>
      </c>
      <c r="L146" s="6" t="str">
        <f>IF([1]source_data!G148="","",IF([1]source_data!J148="","",VLOOKUP([1]source_data!J148,[1]codelist_mapping!A:C,3,FALSE)))</f>
        <v>GTIR060</v>
      </c>
      <c r="M146" s="6" t="str">
        <f>IF([1]source_data!G148="","",IF([1]source_data!K148="","",IF([1]source_data!M148&lt;&gt;"",CONCATENATE(VLOOKUP([1]source_data!K148,[1]codelist_mapping!F:H,3,FALSE)&amp;";"&amp;VLOOKUP([1]source_data!L148,[1]codelist_mapping!F:H,3,FALSE)&amp;";"&amp;VLOOKUP([1]source_data!M148,[1]codelist_mapping!F:H,3,FALSE)),IF([1]source_data!L148&lt;&gt;"",CONCATENATE(VLOOKUP([1]source_data!K148,[1]codelist_mapping!F:H,3,FALSE)&amp;";"&amp;VLOOKUP([1]source_data!L148,[1]codelist_mapping!F:H,3,FALSE)),IF([1]source_data!K148&lt;&gt;"",CONCATENATE(VLOOKUP([1]source_data!K148,[1]codelist_mapping!F:H,3,FALSE)))))))</f>
        <v>GTIP020</v>
      </c>
      <c r="N146" s="9" t="str">
        <f>IF([1]source_data!G148="","",IF([1]source_data!D148="","",VLOOKUP([1]source_data!D148,[1]geo_data!A:I,9,FALSE)))</f>
        <v>Kempston Central &amp; East</v>
      </c>
      <c r="O146" s="9" t="str">
        <f>IF([1]source_data!G148="","",IF([1]source_data!D148="","",VLOOKUP([1]source_data!D148,[1]geo_data!A:I,8,FALSE)))</f>
        <v>E05014504</v>
      </c>
      <c r="P146" s="9" t="str">
        <f>IF([1]source_data!G148="","",IF(LEFT(O146,3)="E05","WD",IF(LEFT(O146,3)="S13","WD",IF(LEFT(O146,3)="W05","WD",IF(LEFT(O146,3)="W06","UA",IF(LEFT(O146,3)="S12","CA",IF(LEFT(O146,3)="E06","UA",IF(LEFT(O146,3)="E07","NMD",IF(LEFT(O146,3)="E08","MD",IF(LEFT(O146,3)="E09","LONB"))))))))))</f>
        <v>WD</v>
      </c>
      <c r="Q146" s="9" t="str">
        <f>IF([1]source_data!G148="","",IF([1]source_data!D148="","",VLOOKUP([1]source_data!D148,[1]geo_data!A:I,7,FALSE)))</f>
        <v>Bedford</v>
      </c>
      <c r="R146" s="9" t="str">
        <f>IF([1]source_data!G148="","",IF([1]source_data!D148="","",VLOOKUP([1]source_data!D148,[1]geo_data!A:I,6,FALSE)))</f>
        <v>E06000055</v>
      </c>
      <c r="S146" s="9" t="str">
        <f>IF([1]source_data!G148="","",IF(LEFT(R146,3)="E05","WD",IF(LEFT(R146,3)="S13","WD",IF(LEFT(R146,3)="W05","WD",IF(LEFT(R146,3)="W06","UA",IF(LEFT(R146,3)="S12","CA",IF(LEFT(R146,3)="E06","UA",IF(LEFT(R146,3)="E07","NMD",IF(LEFT(R146,3)="E08","MD",IF(LEFT(R146,3)="E09","LONB"))))))))))</f>
        <v>UA</v>
      </c>
      <c r="T146" s="6" t="str">
        <f>IF([1]source_data!G148="","",IF([1]source_data!N148="","",[1]source_data!N148))</f>
        <v>Hardship Grant</v>
      </c>
      <c r="U146" s="10">
        <f>IF([1]source_data!G148="","",[1]tailored_settings!$B$8)</f>
        <v>45614</v>
      </c>
      <c r="V146" s="6" t="str">
        <f>IF([1]source_data!G148="","",[1]tailored_settings!$B$9)</f>
        <v>http://www.longleigh.org/</v>
      </c>
      <c r="W146" s="8">
        <f>IF([1]source_data!G148="","",IF([1]source_data!O148="","",[1]source_data!O148))</f>
        <v>45203</v>
      </c>
      <c r="X146" s="8">
        <f>IF([1]source_data!G148="","",IF([1]source_data!P148="","",[1]source_data!P148))</f>
        <v>45268</v>
      </c>
      <c r="Y146" s="6" t="str">
        <f>IF([1]source_data!G148="","",IF([1]source_data!Q148="","",[1]source_data!Q148))</f>
        <v/>
      </c>
      <c r="Z146" s="11" t="str">
        <f>IF([1]source_data!G148="","",IF([1]source_data!I148="","",[1]tailored_settings!$B$10))</f>
        <v>Primary grant reason</v>
      </c>
      <c r="AA146" s="11" t="str">
        <f>IF([1]source_data!G148="","",IF([1]source_data!I148="","",[1]source_data!I148))</f>
        <v>3  Customer/family moving from homelessness/supported living into independent living</v>
      </c>
      <c r="AB146" s="11" t="str">
        <f>IF([1]source_data!G148="","",IF([1]source_data!J148="","",[1]tailored_settings!$B$11))</f>
        <v>Secondary grant reason</v>
      </c>
      <c r="AC146" s="11" t="str">
        <f>IF([1]source_data!G148="","",IF([1]source_data!J148="","",[1]source_data!J148))</f>
        <v>4. Customer/family fleeing from a violent or abusive relationship</v>
      </c>
      <c r="AD146" s="11" t="str">
        <f>IF([1]source_data!G148="","",IF([1]source_data!K148="","",[1]tailored_settings!$B$12))</f>
        <v>Grant purpose</v>
      </c>
      <c r="AE146" s="11" t="str">
        <f>IF([1]source_data!G148="","",IF([1]source_data!K148="","",[1]source_data!K148))</f>
        <v xml:space="preserve">Furniture </v>
      </c>
      <c r="AF146" s="11" t="str">
        <f>IF([1]source_data!G148="","",IF([1]source_data!L148="","",[1]tailored_settings!$B$13))</f>
        <v/>
      </c>
      <c r="AG146" s="11" t="str">
        <f>IF([1]source_data!G148="","",IF([1]source_data!L148="","",[1]source_data!L148))</f>
        <v/>
      </c>
      <c r="AH146" s="11" t="str">
        <f>IF([1]source_data!G148="","",IF([1]source_data!M148="","",[1]tailored_settings!$B$14))</f>
        <v/>
      </c>
      <c r="AI146" s="11" t="str">
        <f>IF([1]source_data!G148="","",IF([1]source_data!M148="","",[1]source_data!M148))</f>
        <v/>
      </c>
    </row>
    <row r="147" spans="1:35" x14ac:dyDescent="0.2">
      <c r="A147" s="6" t="str">
        <f>IF([1]source_data!G149="","",IF(AND([1]source_data!C149&lt;&gt;"",[1]tailored_settings!$B$15="Publish"),CONCATENATE([1]tailored_settings!$B$2&amp;[1]source_data!C149),IF(AND([1]source_data!C149&lt;&gt;"",[1]tailored_settings!$B$15="Do not publish"),CONCATENATE([1]tailored_settings!$B$2&amp;TEXT(ROW(A147)-1,"0000")&amp;"_"&amp;TEXT(F147,"yyyy-mm")),CONCATENATE([1]tailored_settings!$B$2&amp;TEXT(ROW(A147)-1,"0000")&amp;"_"&amp;TEXT(F147,"yyyy-mm")))))</f>
        <v>360G-Longleigh-0146_2023-10</v>
      </c>
      <c r="B147" s="6" t="str">
        <f>IF([1]source_data!G149="","",IF([1]source_data!E149&lt;&gt;"",[1]source_data!E149,CONCATENATE("Grant to "&amp;G147)))</f>
        <v>Grant to Individual Recipient</v>
      </c>
      <c r="C147" s="6" t="str">
        <f>IF([1]source_data!G149="","",IF([1]source_data!F149="","",[1]source_data!F149))</f>
        <v>Providing financial aid during a time of crisis</v>
      </c>
      <c r="D147" s="7">
        <f>IF([1]source_data!G149="","",IF([1]source_data!G149="","",[1]source_data!G149))</f>
        <v>632.04</v>
      </c>
      <c r="E147" s="6" t="str">
        <f>IF([1]source_data!G149="","",[1]tailored_settings!$B$3)</f>
        <v>GBP</v>
      </c>
      <c r="F147" s="8">
        <f>IF([1]source_data!G149="","",IF([1]source_data!H149="","",[1]source_data!H149))</f>
        <v>45203</v>
      </c>
      <c r="G147" s="6" t="str">
        <f>IF([1]source_data!G149="","",[1]tailored_settings!$B$5)</f>
        <v>Individual Recipient</v>
      </c>
      <c r="H147" s="6" t="str">
        <f>IF([1]source_data!G149="","",IF(AND([1]source_data!A149&lt;&gt;"",[1]tailored_settings!$B$16="Publish"),CONCATENATE([1]tailored_settings!$B$2&amp;[1]source_data!A149),IF(AND([1]source_data!A149&lt;&gt;"",[1]tailored_settings!$B$16="Do not publish"),CONCATENATE([1]tailored_settings!$B$4&amp;TEXT(ROW(A147)-1,"0000")&amp;"_"&amp;TEXT(F147,"yyyy-mm")),CONCATENATE([1]tailored_settings!$B$4&amp;TEXT(ROW(A147)-1,"0000")&amp;"_"&amp;TEXT(F147,"yyyy-mm")))))</f>
        <v>360G-Longleigh-IND-0146_2023-10</v>
      </c>
      <c r="I147" s="6" t="str">
        <f>IF([1]source_data!G149="","",[1]tailored_settings!$B$7)</f>
        <v>Longleigh Foundation</v>
      </c>
      <c r="J147" s="6" t="str">
        <f>IF([1]source_data!G149="","",[1]tailored_settings!$B$6)</f>
        <v>GB-CHC-1169016</v>
      </c>
      <c r="K147" s="6" t="str">
        <f>IF([1]source_data!G149="","",IF([1]source_data!I149="","",VLOOKUP([1]source_data!I149,[1]codelist_mapping!A:C,3,FALSE)))</f>
        <v>GTIR060</v>
      </c>
      <c r="L147" s="6" t="str">
        <f>IF([1]source_data!G149="","",IF([1]source_data!J149="","",VLOOKUP([1]source_data!J149,[1]codelist_mapping!A:C,3,FALSE)))</f>
        <v/>
      </c>
      <c r="M147" s="6" t="str">
        <f>IF([1]source_data!G149="","",IF([1]source_data!K149="","",IF([1]source_data!M149&lt;&gt;"",CONCATENATE(VLOOKUP([1]source_data!K149,[1]codelist_mapping!F:H,3,FALSE)&amp;";"&amp;VLOOKUP([1]source_data!L149,[1]codelist_mapping!F:H,3,FALSE)&amp;";"&amp;VLOOKUP([1]source_data!M149,[1]codelist_mapping!F:H,3,FALSE)),IF([1]source_data!L149&lt;&gt;"",CONCATENATE(VLOOKUP([1]source_data!K149,[1]codelist_mapping!F:H,3,FALSE)&amp;";"&amp;VLOOKUP([1]source_data!L149,[1]codelist_mapping!F:H,3,FALSE)),IF([1]source_data!K149&lt;&gt;"",CONCATENATE(VLOOKUP([1]source_data!K149,[1]codelist_mapping!F:H,3,FALSE)))))))</f>
        <v>GTIP070;GTIP100</v>
      </c>
      <c r="N147" s="9" t="str">
        <f>IF([1]source_data!G149="","",IF([1]source_data!D149="","",VLOOKUP([1]source_data!D149,[1]geo_data!A:I,9,FALSE)))</f>
        <v>West Hill &amp; North Laine</v>
      </c>
      <c r="O147" s="9" t="str">
        <f>IF([1]source_data!G149="","",IF([1]source_data!D149="","",VLOOKUP([1]source_data!D149,[1]geo_data!A:I,8,FALSE)))</f>
        <v>E05015415</v>
      </c>
      <c r="P147" s="9" t="str">
        <f>IF([1]source_data!G149="","",IF(LEFT(O147,3)="E05","WD",IF(LEFT(O147,3)="S13","WD",IF(LEFT(O147,3)="W05","WD",IF(LEFT(O147,3)="W06","UA",IF(LEFT(O147,3)="S12","CA",IF(LEFT(O147,3)="E06","UA",IF(LEFT(O147,3)="E07","NMD",IF(LEFT(O147,3)="E08","MD",IF(LEFT(O147,3)="E09","LONB"))))))))))</f>
        <v>WD</v>
      </c>
      <c r="Q147" s="9" t="str">
        <f>IF([1]source_data!G149="","",IF([1]source_data!D149="","",VLOOKUP([1]source_data!D149,[1]geo_data!A:I,7,FALSE)))</f>
        <v>Brighton and Hove</v>
      </c>
      <c r="R147" s="9" t="str">
        <f>IF([1]source_data!G149="","",IF([1]source_data!D149="","",VLOOKUP([1]source_data!D149,[1]geo_data!A:I,6,FALSE)))</f>
        <v>E06000043</v>
      </c>
      <c r="S147" s="9" t="str">
        <f>IF([1]source_data!G149="","",IF(LEFT(R147,3)="E05","WD",IF(LEFT(R147,3)="S13","WD",IF(LEFT(R147,3)="W05","WD",IF(LEFT(R147,3)="W06","UA",IF(LEFT(R147,3)="S12","CA",IF(LEFT(R147,3)="E06","UA",IF(LEFT(R147,3)="E07","NMD",IF(LEFT(R147,3)="E08","MD",IF(LEFT(R147,3)="E09","LONB"))))))))))</f>
        <v>UA</v>
      </c>
      <c r="T147" s="6" t="str">
        <f>IF([1]source_data!G149="","",IF([1]source_data!N149="","",[1]source_data!N149))</f>
        <v>Crisis Grant</v>
      </c>
      <c r="U147" s="10">
        <f>IF([1]source_data!G149="","",[1]tailored_settings!$B$8)</f>
        <v>45614</v>
      </c>
      <c r="V147" s="6" t="str">
        <f>IF([1]source_data!G149="","",[1]tailored_settings!$B$9)</f>
        <v>http://www.longleigh.org/</v>
      </c>
      <c r="W147" s="8">
        <f>IF([1]source_data!G149="","",IF([1]source_data!O149="","",[1]source_data!O149))</f>
        <v>45203</v>
      </c>
      <c r="X147" s="8">
        <f>IF([1]source_data!G149="","",IF([1]source_data!P149="","",[1]source_data!P149))</f>
        <v>45313</v>
      </c>
      <c r="Y147" s="6" t="str">
        <f>IF([1]source_data!G149="","",IF([1]source_data!Q149="","",[1]source_data!Q149))</f>
        <v/>
      </c>
      <c r="Z147" s="11" t="str">
        <f>IF([1]source_data!G149="","",IF([1]source_data!I149="","",[1]tailored_settings!$B$10))</f>
        <v>Primary grant reason</v>
      </c>
      <c r="AA147" s="11" t="str">
        <f>IF([1]source_data!G149="","",IF([1]source_data!I149="","",[1]source_data!I149))</f>
        <v>4. Customer/family fleeing from a violent or abusive relationship</v>
      </c>
      <c r="AB147" s="11" t="str">
        <f>IF([1]source_data!G149="","",IF([1]source_data!J149="","",[1]tailored_settings!$B$11))</f>
        <v/>
      </c>
      <c r="AC147" s="11" t="str">
        <f>IF([1]source_data!G149="","",IF([1]source_data!J149="","",[1]source_data!J149))</f>
        <v/>
      </c>
      <c r="AD147" s="11" t="str">
        <f>IF([1]source_data!G149="","",IF([1]source_data!K149="","",[1]tailored_settings!$B$12))</f>
        <v>Grant purpose</v>
      </c>
      <c r="AE147" s="11" t="str">
        <f>IF([1]source_data!G149="","",IF([1]source_data!K149="","",[1]source_data!K149))</f>
        <v>Food Vouchers</v>
      </c>
      <c r="AF147" s="11" t="str">
        <f>IF([1]source_data!G149="","",IF([1]source_data!L149="","",[1]tailored_settings!$B$13))</f>
        <v>Grant purpose</v>
      </c>
      <c r="AG147" s="11" t="str">
        <f>IF([1]source_data!G149="","",IF([1]source_data!L149="","",[1]source_data!L149))</f>
        <v>Travel costs</v>
      </c>
      <c r="AH147" s="11" t="str">
        <f>IF([1]source_data!G149="","",IF([1]source_data!M149="","",[1]tailored_settings!$B$14))</f>
        <v/>
      </c>
      <c r="AI147" s="11" t="str">
        <f>IF([1]source_data!G149="","",IF([1]source_data!M149="","",[1]source_data!M149))</f>
        <v/>
      </c>
    </row>
    <row r="148" spans="1:35" x14ac:dyDescent="0.2">
      <c r="A148" s="6" t="str">
        <f>IF([1]source_data!G150="","",IF(AND([1]source_data!C150&lt;&gt;"",[1]tailored_settings!$B$15="Publish"),CONCATENATE([1]tailored_settings!$B$2&amp;[1]source_data!C150),IF(AND([1]source_data!C150&lt;&gt;"",[1]tailored_settings!$B$15="Do not publish"),CONCATENATE([1]tailored_settings!$B$2&amp;TEXT(ROW(A148)-1,"0000")&amp;"_"&amp;TEXT(F148,"yyyy-mm")),CONCATENATE([1]tailored_settings!$B$2&amp;TEXT(ROW(A148)-1,"0000")&amp;"_"&amp;TEXT(F148,"yyyy-mm")))))</f>
        <v>360G-Longleigh-0147_2023-10</v>
      </c>
      <c r="B148" s="6" t="str">
        <f>IF([1]source_data!G150="","",IF([1]source_data!E150&lt;&gt;"",[1]source_data!E150,CONCATENATE("Grant to "&amp;G148)))</f>
        <v>Grant to Individual Recipient</v>
      </c>
      <c r="C148" s="6" t="str">
        <f>IF([1]source_data!G150="","",IF([1]source_data!F150="","",[1]source_data!F150))</f>
        <v>Helping to alleviate financial hardship</v>
      </c>
      <c r="D148" s="7">
        <f>IF([1]source_data!G150="","",IF([1]source_data!G150="","",[1]source_data!G150))</f>
        <v>960</v>
      </c>
      <c r="E148" s="6" t="str">
        <f>IF([1]source_data!G150="","",[1]tailored_settings!$B$3)</f>
        <v>GBP</v>
      </c>
      <c r="F148" s="8">
        <f>IF([1]source_data!G150="","",IF([1]source_data!H150="","",[1]source_data!H150))</f>
        <v>45202</v>
      </c>
      <c r="G148" s="6" t="str">
        <f>IF([1]source_data!G150="","",[1]tailored_settings!$B$5)</f>
        <v>Individual Recipient</v>
      </c>
      <c r="H148" s="6" t="str">
        <f>IF([1]source_data!G150="","",IF(AND([1]source_data!A150&lt;&gt;"",[1]tailored_settings!$B$16="Publish"),CONCATENATE([1]tailored_settings!$B$2&amp;[1]source_data!A150),IF(AND([1]source_data!A150&lt;&gt;"",[1]tailored_settings!$B$16="Do not publish"),CONCATENATE([1]tailored_settings!$B$4&amp;TEXT(ROW(A148)-1,"0000")&amp;"_"&amp;TEXT(F148,"yyyy-mm")),CONCATENATE([1]tailored_settings!$B$4&amp;TEXT(ROW(A148)-1,"0000")&amp;"_"&amp;TEXT(F148,"yyyy-mm")))))</f>
        <v>360G-Longleigh-IND-0147_2023-10</v>
      </c>
      <c r="I148" s="6" t="str">
        <f>IF([1]source_data!G150="","",[1]tailored_settings!$B$7)</f>
        <v>Longleigh Foundation</v>
      </c>
      <c r="J148" s="6" t="str">
        <f>IF([1]source_data!G150="","",[1]tailored_settings!$B$6)</f>
        <v>GB-CHC-1169016</v>
      </c>
      <c r="K148" s="6" t="str">
        <f>IF([1]source_data!G150="","",IF([1]source_data!I150="","",VLOOKUP([1]source_data!I150,[1]codelist_mapping!A:C,3,FALSE)))</f>
        <v>GTIR030</v>
      </c>
      <c r="L148" s="6" t="str">
        <f>IF([1]source_data!G150="","",IF([1]source_data!J150="","",VLOOKUP([1]source_data!J150,[1]codelist_mapping!A:C,3,FALSE)))</f>
        <v>GTIR040</v>
      </c>
      <c r="M148" s="6" t="str">
        <f>IF([1]source_data!G150="","",IF([1]source_data!K150="","",IF([1]source_data!M150&lt;&gt;"",CONCATENATE(VLOOKUP([1]source_data!K150,[1]codelist_mapping!F:H,3,FALSE)&amp;";"&amp;VLOOKUP([1]source_data!L150,[1]codelist_mapping!F:H,3,FALSE)&amp;";"&amp;VLOOKUP([1]source_data!M150,[1]codelist_mapping!F:H,3,FALSE)),IF([1]source_data!L150&lt;&gt;"",CONCATENATE(VLOOKUP([1]source_data!K150,[1]codelist_mapping!F:H,3,FALSE)&amp;";"&amp;VLOOKUP([1]source_data!L150,[1]codelist_mapping!F:H,3,FALSE)),IF([1]source_data!K150&lt;&gt;"",CONCATENATE(VLOOKUP([1]source_data!K150,[1]codelist_mapping!F:H,3,FALSE)))))))</f>
        <v>GTIP070;GTIP050</v>
      </c>
      <c r="N148" s="9" t="str">
        <f>IF([1]source_data!G150="","",IF([1]source_data!D150="","",VLOOKUP([1]source_data!D150,[1]geo_data!A:I,9,FALSE)))</f>
        <v>Haverhill South East</v>
      </c>
      <c r="O148" s="9" t="str">
        <f>IF([1]source_data!G150="","",IF([1]source_data!D150="","",VLOOKUP([1]source_data!D150,[1]geo_data!A:I,8,FALSE)))</f>
        <v>E05012778</v>
      </c>
      <c r="P148" s="9" t="str">
        <f>IF([1]source_data!G150="","",IF(LEFT(O148,3)="E05","WD",IF(LEFT(O148,3)="S13","WD",IF(LEFT(O148,3)="W05","WD",IF(LEFT(O148,3)="W06","UA",IF(LEFT(O148,3)="S12","CA",IF(LEFT(O148,3)="E06","UA",IF(LEFT(O148,3)="E07","NMD",IF(LEFT(O148,3)="E08","MD",IF(LEFT(O148,3)="E09","LONB"))))))))))</f>
        <v>WD</v>
      </c>
      <c r="Q148" s="9" t="str">
        <f>IF([1]source_data!G150="","",IF([1]source_data!D150="","",VLOOKUP([1]source_data!D150,[1]geo_data!A:I,7,FALSE)))</f>
        <v>West Suffolk</v>
      </c>
      <c r="R148" s="9" t="str">
        <f>IF([1]source_data!G150="","",IF([1]source_data!D150="","",VLOOKUP([1]source_data!D150,[1]geo_data!A:I,6,FALSE)))</f>
        <v>E07000245</v>
      </c>
      <c r="S148" s="9" t="str">
        <f>IF([1]source_data!G150="","",IF(LEFT(R148,3)="E05","WD",IF(LEFT(R148,3)="S13","WD",IF(LEFT(R148,3)="W05","WD",IF(LEFT(R148,3)="W06","UA",IF(LEFT(R148,3)="S12","CA",IF(LEFT(R148,3)="E06","UA",IF(LEFT(R148,3)="E07","NMD",IF(LEFT(R148,3)="E08","MD",IF(LEFT(R148,3)="E09","LONB"))))))))))</f>
        <v>NMD</v>
      </c>
      <c r="T148" s="6" t="str">
        <f>IF([1]source_data!G150="","",IF([1]source_data!N150="","",[1]source_data!N150))</f>
        <v>Hardship Grant</v>
      </c>
      <c r="U148" s="10">
        <f>IF([1]source_data!G150="","",[1]tailored_settings!$B$8)</f>
        <v>45614</v>
      </c>
      <c r="V148" s="6" t="str">
        <f>IF([1]source_data!G150="","",[1]tailored_settings!$B$9)</f>
        <v>http://www.longleigh.org/</v>
      </c>
      <c r="W148" s="8">
        <f>IF([1]source_data!G150="","",IF([1]source_data!O150="","",[1]source_data!O150))</f>
        <v>45202</v>
      </c>
      <c r="X148" s="8">
        <f>IF([1]source_data!G150="","",IF([1]source_data!P150="","",[1]source_data!P150))</f>
        <v>45322</v>
      </c>
      <c r="Y148" s="6" t="str">
        <f>IF([1]source_data!G150="","",IF([1]source_data!Q150="","",[1]source_data!Q150))</f>
        <v/>
      </c>
      <c r="Z148" s="11" t="str">
        <f>IF([1]source_data!G150="","",IF([1]source_data!I150="","",[1]tailored_settings!$B$10))</f>
        <v>Primary grant reason</v>
      </c>
      <c r="AA148" s="11" t="str">
        <f>IF([1]source_data!G150="","",IF([1]source_data!I150="","",[1]source_data!I150))</f>
        <v>1. Customer (or family member residing with them) with a diagnosed condition or disability (physical and/or sensory and/or behavioural)</v>
      </c>
      <c r="AB148" s="11" t="str">
        <f>IF([1]source_data!G150="","",IF([1]source_data!J150="","",[1]tailored_settings!$B$11))</f>
        <v>Secondary grant reason</v>
      </c>
      <c r="AC148" s="11" t="str">
        <f>IF([1]source_data!G150="","",IF([1]source_data!J150="","",[1]source_data!J150))</f>
        <v>2. Customer receiving medication and/or therapy for a mental health condition or substance addiction</v>
      </c>
      <c r="AD148" s="11" t="str">
        <f>IF([1]source_data!G150="","",IF([1]source_data!K150="","",[1]tailored_settings!$B$12))</f>
        <v>Grant purpose</v>
      </c>
      <c r="AE148" s="11" t="str">
        <f>IF([1]source_data!G150="","",IF([1]source_data!K150="","",[1]source_data!K150))</f>
        <v>Food Vouchers</v>
      </c>
      <c r="AF148" s="11" t="str">
        <f>IF([1]source_data!G150="","",IF([1]source_data!L150="","",[1]tailored_settings!$B$13))</f>
        <v>Grant purpose</v>
      </c>
      <c r="AG148" s="11" t="str">
        <f>IF([1]source_data!G150="","",IF([1]source_data!L150="","",[1]source_data!L150))</f>
        <v>Utility Vouchers</v>
      </c>
      <c r="AH148" s="11" t="str">
        <f>IF([1]source_data!G150="","",IF([1]source_data!M150="","",[1]tailored_settings!$B$14))</f>
        <v/>
      </c>
      <c r="AI148" s="11" t="str">
        <f>IF([1]source_data!G150="","",IF([1]source_data!M150="","",[1]source_data!M150))</f>
        <v/>
      </c>
    </row>
    <row r="149" spans="1:35" x14ac:dyDescent="0.2">
      <c r="A149" s="6" t="str">
        <f>IF([1]source_data!G151="","",IF(AND([1]source_data!C151&lt;&gt;"",[1]tailored_settings!$B$15="Publish"),CONCATENATE([1]tailored_settings!$B$2&amp;[1]source_data!C151),IF(AND([1]source_data!C151&lt;&gt;"",[1]tailored_settings!$B$15="Do not publish"),CONCATENATE([1]tailored_settings!$B$2&amp;TEXT(ROW(A149)-1,"0000")&amp;"_"&amp;TEXT(F149,"yyyy-mm")),CONCATENATE([1]tailored_settings!$B$2&amp;TEXT(ROW(A149)-1,"0000")&amp;"_"&amp;TEXT(F149,"yyyy-mm")))))</f>
        <v>360G-Longleigh-0148_2023-10</v>
      </c>
      <c r="B149" s="6" t="str">
        <f>IF([1]source_data!G151="","",IF([1]source_data!E151&lt;&gt;"",[1]source_data!E151,CONCATENATE("Grant to "&amp;G149)))</f>
        <v>Grant to Individual Recipient</v>
      </c>
      <c r="C149" s="6" t="str">
        <f>IF([1]source_data!G151="","",IF([1]source_data!F151="","",[1]source_data!F151))</f>
        <v>Helping to alleviate financial hardship</v>
      </c>
      <c r="D149" s="7">
        <f>IF([1]source_data!G151="","",IF([1]source_data!G151="","",[1]source_data!G151))</f>
        <v>952</v>
      </c>
      <c r="E149" s="6" t="str">
        <f>IF([1]source_data!G151="","",[1]tailored_settings!$B$3)</f>
        <v>GBP</v>
      </c>
      <c r="F149" s="8">
        <f>IF([1]source_data!G151="","",IF([1]source_data!H151="","",[1]source_data!H151))</f>
        <v>45205</v>
      </c>
      <c r="G149" s="6" t="str">
        <f>IF([1]source_data!G151="","",[1]tailored_settings!$B$5)</f>
        <v>Individual Recipient</v>
      </c>
      <c r="H149" s="6" t="str">
        <f>IF([1]source_data!G151="","",IF(AND([1]source_data!A151&lt;&gt;"",[1]tailored_settings!$B$16="Publish"),CONCATENATE([1]tailored_settings!$B$2&amp;[1]source_data!A151),IF(AND([1]source_data!A151&lt;&gt;"",[1]tailored_settings!$B$16="Do not publish"),CONCATENATE([1]tailored_settings!$B$4&amp;TEXT(ROW(A149)-1,"0000")&amp;"_"&amp;TEXT(F149,"yyyy-mm")),CONCATENATE([1]tailored_settings!$B$4&amp;TEXT(ROW(A149)-1,"0000")&amp;"_"&amp;TEXT(F149,"yyyy-mm")))))</f>
        <v>360G-Longleigh-IND-0148_2023-10</v>
      </c>
      <c r="I149" s="6" t="str">
        <f>IF([1]source_data!G151="","",[1]tailored_settings!$B$7)</f>
        <v>Longleigh Foundation</v>
      </c>
      <c r="J149" s="6" t="str">
        <f>IF([1]source_data!G151="","",[1]tailored_settings!$B$6)</f>
        <v>GB-CHC-1169016</v>
      </c>
      <c r="K149" s="6" t="str">
        <f>IF([1]source_data!G151="","",IF([1]source_data!I151="","",VLOOKUP([1]source_data!I151,[1]codelist_mapping!A:C,3,FALSE)))</f>
        <v>GTIR040</v>
      </c>
      <c r="L149" s="6" t="str">
        <f>IF([1]source_data!G151="","",IF([1]source_data!J151="","",VLOOKUP([1]source_data!J151,[1]codelist_mapping!A:C,3,FALSE)))</f>
        <v/>
      </c>
      <c r="M149" s="6" t="str">
        <f>IF([1]source_data!G151="","",IF([1]source_data!K151="","",IF([1]source_data!M151&lt;&gt;"",CONCATENATE(VLOOKUP([1]source_data!K151,[1]codelist_mapping!F:H,3,FALSE)&amp;";"&amp;VLOOKUP([1]source_data!L151,[1]codelist_mapping!F:H,3,FALSE)&amp;";"&amp;VLOOKUP([1]source_data!M151,[1]codelist_mapping!F:H,3,FALSE)),IF([1]source_data!L151&lt;&gt;"",CONCATENATE(VLOOKUP([1]source_data!K151,[1]codelist_mapping!F:H,3,FALSE)&amp;";"&amp;VLOOKUP([1]source_data!L151,[1]codelist_mapping!F:H,3,FALSE)),IF([1]source_data!K151&lt;&gt;"",CONCATENATE(VLOOKUP([1]source_data!K151,[1]codelist_mapping!F:H,3,FALSE)))))))</f>
        <v>GTIP020;GTIP060</v>
      </c>
      <c r="N149" s="9" t="str">
        <f>IF([1]source_data!G151="","",IF([1]source_data!D151="","",VLOOKUP([1]source_data!D151,[1]geo_data!A:I,9,FALSE)))</f>
        <v>Wollaston and Stourbridge Town</v>
      </c>
      <c r="O149" s="9" t="str">
        <f>IF([1]source_data!G151="","",IF([1]source_data!D151="","",VLOOKUP([1]source_data!D151,[1]geo_data!A:I,8,FALSE)))</f>
        <v>E05001258</v>
      </c>
      <c r="P149" s="9" t="str">
        <f>IF([1]source_data!G151="","",IF(LEFT(O149,3)="E05","WD",IF(LEFT(O149,3)="S13","WD",IF(LEFT(O149,3)="W05","WD",IF(LEFT(O149,3)="W06","UA",IF(LEFT(O149,3)="S12","CA",IF(LEFT(O149,3)="E06","UA",IF(LEFT(O149,3)="E07","NMD",IF(LEFT(O149,3)="E08","MD",IF(LEFT(O149,3)="E09","LONB"))))))))))</f>
        <v>WD</v>
      </c>
      <c r="Q149" s="9" t="str">
        <f>IF([1]source_data!G151="","",IF([1]source_data!D151="","",VLOOKUP([1]source_data!D151,[1]geo_data!A:I,7,FALSE)))</f>
        <v>Dudley</v>
      </c>
      <c r="R149" s="9" t="str">
        <f>IF([1]source_data!G151="","",IF([1]source_data!D151="","",VLOOKUP([1]source_data!D151,[1]geo_data!A:I,6,FALSE)))</f>
        <v>E08000027</v>
      </c>
      <c r="S149" s="9" t="str">
        <f>IF([1]source_data!G151="","",IF(LEFT(R149,3)="E05","WD",IF(LEFT(R149,3)="S13","WD",IF(LEFT(R149,3)="W05","WD",IF(LEFT(R149,3)="W06","UA",IF(LEFT(R149,3)="S12","CA",IF(LEFT(R149,3)="E06","UA",IF(LEFT(R149,3)="E07","NMD",IF(LEFT(R149,3)="E08","MD",IF(LEFT(R149,3)="E09","LONB"))))))))))</f>
        <v>MD</v>
      </c>
      <c r="T149" s="6" t="str">
        <f>IF([1]source_data!G151="","",IF([1]source_data!N151="","",[1]source_data!N151))</f>
        <v>Hardship Grant</v>
      </c>
      <c r="U149" s="10">
        <f>IF([1]source_data!G151="","",[1]tailored_settings!$B$8)</f>
        <v>45614</v>
      </c>
      <c r="V149" s="6" t="str">
        <f>IF([1]source_data!G151="","",[1]tailored_settings!$B$9)</f>
        <v>http://www.longleigh.org/</v>
      </c>
      <c r="W149" s="8">
        <f>IF([1]source_data!G151="","",IF([1]source_data!O151="","",[1]source_data!O151))</f>
        <v>45205</v>
      </c>
      <c r="X149" s="8">
        <f>IF([1]source_data!G151="","",IF([1]source_data!P151="","",[1]source_data!P151))</f>
        <v>45273</v>
      </c>
      <c r="Y149" s="6" t="str">
        <f>IF([1]source_data!G151="","",IF([1]source_data!Q151="","",[1]source_data!Q151))</f>
        <v/>
      </c>
      <c r="Z149" s="11" t="str">
        <f>IF([1]source_data!G151="","",IF([1]source_data!I151="","",[1]tailored_settings!$B$10))</f>
        <v>Primary grant reason</v>
      </c>
      <c r="AA149" s="11" t="str">
        <f>IF([1]source_data!G151="","",IF([1]source_data!I151="","",[1]source_data!I151))</f>
        <v>2. Customer receiving medication and/or therapy for a mental health condition or substance addiction</v>
      </c>
      <c r="AB149" s="11" t="str">
        <f>IF([1]source_data!G151="","",IF([1]source_data!J151="","",[1]tailored_settings!$B$11))</f>
        <v/>
      </c>
      <c r="AC149" s="11" t="str">
        <f>IF([1]source_data!G151="","",IF([1]source_data!J151="","",[1]source_data!J151))</f>
        <v/>
      </c>
      <c r="AD149" s="11" t="str">
        <f>IF([1]source_data!G151="","",IF([1]source_data!K151="","",[1]tailored_settings!$B$12))</f>
        <v>Grant purpose</v>
      </c>
      <c r="AE149" s="11" t="str">
        <f>IF([1]source_data!G151="","",IF([1]source_data!K151="","",[1]source_data!K151))</f>
        <v xml:space="preserve">Furniture </v>
      </c>
      <c r="AF149" s="11" t="str">
        <f>IF([1]source_data!G151="","",IF([1]source_data!L151="","",[1]tailored_settings!$B$13))</f>
        <v>Grant purpose</v>
      </c>
      <c r="AG149" s="11" t="str">
        <f>IF([1]source_data!G151="","",IF([1]source_data!L151="","",[1]source_data!L151))</f>
        <v>Voucher for small household items</v>
      </c>
      <c r="AH149" s="11" t="str">
        <f>IF([1]source_data!G151="","",IF([1]source_data!M151="","",[1]tailored_settings!$B$14))</f>
        <v/>
      </c>
      <c r="AI149" s="11" t="str">
        <f>IF([1]source_data!G151="","",IF([1]source_data!M151="","",[1]source_data!M151))</f>
        <v/>
      </c>
    </row>
    <row r="150" spans="1:35" x14ac:dyDescent="0.2">
      <c r="A150" s="6" t="str">
        <f>IF([1]source_data!G152="","",IF(AND([1]source_data!C152&lt;&gt;"",[1]tailored_settings!$B$15="Publish"),CONCATENATE([1]tailored_settings!$B$2&amp;[1]source_data!C152),IF(AND([1]source_data!C152&lt;&gt;"",[1]tailored_settings!$B$15="Do not publish"),CONCATENATE([1]tailored_settings!$B$2&amp;TEXT(ROW(A150)-1,"0000")&amp;"_"&amp;TEXT(F150,"yyyy-mm")),CONCATENATE([1]tailored_settings!$B$2&amp;TEXT(ROW(A150)-1,"0000")&amp;"_"&amp;TEXT(F150,"yyyy-mm")))))</f>
        <v>360G-Longleigh-0149_2023-10</v>
      </c>
      <c r="B150" s="6" t="str">
        <f>IF([1]source_data!G152="","",IF([1]source_data!E152&lt;&gt;"",[1]source_data!E152,CONCATENATE("Grant to "&amp;G150)))</f>
        <v>Grant to Individual Recipient</v>
      </c>
      <c r="C150" s="6" t="str">
        <f>IF([1]source_data!G152="","",IF([1]source_data!F152="","",[1]source_data!F152))</f>
        <v>Helping to alleviate financial hardship</v>
      </c>
      <c r="D150" s="7">
        <f>IF([1]source_data!G152="","",IF([1]source_data!G152="","",[1]source_data!G152))</f>
        <v>985.32</v>
      </c>
      <c r="E150" s="6" t="str">
        <f>IF([1]source_data!G152="","",[1]tailored_settings!$B$3)</f>
        <v>GBP</v>
      </c>
      <c r="F150" s="8">
        <f>IF([1]source_data!G152="","",IF([1]source_data!H152="","",[1]source_data!H152))</f>
        <v>45204</v>
      </c>
      <c r="G150" s="6" t="str">
        <f>IF([1]source_data!G152="","",[1]tailored_settings!$B$5)</f>
        <v>Individual Recipient</v>
      </c>
      <c r="H150" s="6" t="str">
        <f>IF([1]source_data!G152="","",IF(AND([1]source_data!A152&lt;&gt;"",[1]tailored_settings!$B$16="Publish"),CONCATENATE([1]tailored_settings!$B$2&amp;[1]source_data!A152),IF(AND([1]source_data!A152&lt;&gt;"",[1]tailored_settings!$B$16="Do not publish"),CONCATENATE([1]tailored_settings!$B$4&amp;TEXT(ROW(A150)-1,"0000")&amp;"_"&amp;TEXT(F150,"yyyy-mm")),CONCATENATE([1]tailored_settings!$B$4&amp;TEXT(ROW(A150)-1,"0000")&amp;"_"&amp;TEXT(F150,"yyyy-mm")))))</f>
        <v>360G-Longleigh-IND-0149_2023-10</v>
      </c>
      <c r="I150" s="6" t="str">
        <f>IF([1]source_data!G152="","",[1]tailored_settings!$B$7)</f>
        <v>Longleigh Foundation</v>
      </c>
      <c r="J150" s="6" t="str">
        <f>IF([1]source_data!G152="","",[1]tailored_settings!$B$6)</f>
        <v>GB-CHC-1169016</v>
      </c>
      <c r="K150" s="6" t="str">
        <f>IF([1]source_data!G152="","",IF([1]source_data!I152="","",VLOOKUP([1]source_data!I152,[1]codelist_mapping!A:C,3,FALSE)))</f>
        <v>GTIR040</v>
      </c>
      <c r="L150" s="6" t="str">
        <f>IF([1]source_data!G152="","",IF([1]source_data!J152="","",VLOOKUP([1]source_data!J152,[1]codelist_mapping!A:C,3,FALSE)))</f>
        <v/>
      </c>
      <c r="M150" s="6" t="str">
        <f>IF([1]source_data!G152="","",IF([1]source_data!K152="","",IF([1]source_data!M152&lt;&gt;"",CONCATENATE(VLOOKUP([1]source_data!K152,[1]codelist_mapping!F:H,3,FALSE)&amp;";"&amp;VLOOKUP([1]source_data!L152,[1]codelist_mapping!F:H,3,FALSE)&amp;";"&amp;VLOOKUP([1]source_data!M152,[1]codelist_mapping!F:H,3,FALSE)),IF([1]source_data!L152&lt;&gt;"",CONCATENATE(VLOOKUP([1]source_data!K152,[1]codelist_mapping!F:H,3,FALSE)&amp;";"&amp;VLOOKUP([1]source_data!L152,[1]codelist_mapping!F:H,3,FALSE)),IF([1]source_data!K152&lt;&gt;"",CONCATENATE(VLOOKUP([1]source_data!K152,[1]codelist_mapping!F:H,3,FALSE)))))))</f>
        <v>GTIP070;GTIP050</v>
      </c>
      <c r="N150" s="9" t="str">
        <f>IF([1]source_data!G152="","",IF([1]source_data!D152="","",VLOOKUP([1]source_data!D152,[1]geo_data!A:I,9,FALSE)))</f>
        <v>Old Town</v>
      </c>
      <c r="O150" s="9" t="str">
        <f>IF([1]source_data!G152="","",IF([1]source_data!D152="","",VLOOKUP([1]source_data!D152,[1]geo_data!A:I,8,FALSE)))</f>
        <v>E05008963</v>
      </c>
      <c r="P150" s="9" t="str">
        <f>IF([1]source_data!G152="","",IF(LEFT(O150,3)="E05","WD",IF(LEFT(O150,3)="S13","WD",IF(LEFT(O150,3)="W05","WD",IF(LEFT(O150,3)="W06","UA",IF(LEFT(O150,3)="S12","CA",IF(LEFT(O150,3)="E06","UA",IF(LEFT(O150,3)="E07","NMD",IF(LEFT(O150,3)="E08","MD",IF(LEFT(O150,3)="E09","LONB"))))))))))</f>
        <v>WD</v>
      </c>
      <c r="Q150" s="9" t="str">
        <f>IF([1]source_data!G152="","",IF([1]source_data!D152="","",VLOOKUP([1]source_data!D152,[1]geo_data!A:I,7,FALSE)))</f>
        <v>Swindon</v>
      </c>
      <c r="R150" s="9" t="str">
        <f>IF([1]source_data!G152="","",IF([1]source_data!D152="","",VLOOKUP([1]source_data!D152,[1]geo_data!A:I,6,FALSE)))</f>
        <v>E06000030</v>
      </c>
      <c r="S150" s="9" t="str">
        <f>IF([1]source_data!G152="","",IF(LEFT(R150,3)="E05","WD",IF(LEFT(R150,3)="S13","WD",IF(LEFT(R150,3)="W05","WD",IF(LEFT(R150,3)="W06","UA",IF(LEFT(R150,3)="S12","CA",IF(LEFT(R150,3)="E06","UA",IF(LEFT(R150,3)="E07","NMD",IF(LEFT(R150,3)="E08","MD",IF(LEFT(R150,3)="E09","LONB"))))))))))</f>
        <v>UA</v>
      </c>
      <c r="T150" s="6" t="str">
        <f>IF([1]source_data!G152="","",IF([1]source_data!N152="","",[1]source_data!N152))</f>
        <v>Hardship Grant</v>
      </c>
      <c r="U150" s="10">
        <f>IF([1]source_data!G152="","",[1]tailored_settings!$B$8)</f>
        <v>45614</v>
      </c>
      <c r="V150" s="6" t="str">
        <f>IF([1]source_data!G152="","",[1]tailored_settings!$B$9)</f>
        <v>http://www.longleigh.org/</v>
      </c>
      <c r="W150" s="8">
        <f>IF([1]source_data!G152="","",IF([1]source_data!O152="","",[1]source_data!O152))</f>
        <v>45204</v>
      </c>
      <c r="X150" s="8">
        <f>IF([1]source_data!G152="","",IF([1]source_data!P152="","",[1]source_data!P152))</f>
        <v>45272</v>
      </c>
      <c r="Y150" s="6" t="str">
        <f>IF([1]source_data!G152="","",IF([1]source_data!Q152="","",[1]source_data!Q152))</f>
        <v/>
      </c>
      <c r="Z150" s="11" t="str">
        <f>IF([1]source_data!G152="","",IF([1]source_data!I152="","",[1]tailored_settings!$B$10))</f>
        <v>Primary grant reason</v>
      </c>
      <c r="AA150" s="11" t="str">
        <f>IF([1]source_data!G152="","",IF([1]source_data!I152="","",[1]source_data!I152))</f>
        <v>2. Customer receiving medication and/or therapy for a mental health condition or substance addiction</v>
      </c>
      <c r="AB150" s="11" t="str">
        <f>IF([1]source_data!G152="","",IF([1]source_data!J152="","",[1]tailored_settings!$B$11))</f>
        <v/>
      </c>
      <c r="AC150" s="11" t="str">
        <f>IF([1]source_data!G152="","",IF([1]source_data!J152="","",[1]source_data!J152))</f>
        <v/>
      </c>
      <c r="AD150" s="11" t="str">
        <f>IF([1]source_data!G152="","",IF([1]source_data!K152="","",[1]tailored_settings!$B$12))</f>
        <v>Grant purpose</v>
      </c>
      <c r="AE150" s="11" t="str">
        <f>IF([1]source_data!G152="","",IF([1]source_data!K152="","",[1]source_data!K152))</f>
        <v>Food Vouchers</v>
      </c>
      <c r="AF150" s="11" t="str">
        <f>IF([1]source_data!G152="","",IF([1]source_data!L152="","",[1]tailored_settings!$B$13))</f>
        <v>Grant purpose</v>
      </c>
      <c r="AG150" s="11" t="str">
        <f>IF([1]source_data!G152="","",IF([1]source_data!L152="","",[1]source_data!L152))</f>
        <v>Utility Vouchers</v>
      </c>
      <c r="AH150" s="11" t="str">
        <f>IF([1]source_data!G152="","",IF([1]source_data!M152="","",[1]tailored_settings!$B$14))</f>
        <v/>
      </c>
      <c r="AI150" s="11" t="str">
        <f>IF([1]source_data!G152="","",IF([1]source_data!M152="","",[1]source_data!M152))</f>
        <v/>
      </c>
    </row>
    <row r="151" spans="1:35" x14ac:dyDescent="0.2">
      <c r="A151" s="6" t="str">
        <f>IF([1]source_data!G153="","",IF(AND([1]source_data!C153&lt;&gt;"",[1]tailored_settings!$B$15="Publish"),CONCATENATE([1]tailored_settings!$B$2&amp;[1]source_data!C153),IF(AND([1]source_data!C153&lt;&gt;"",[1]tailored_settings!$B$15="Do not publish"),CONCATENATE([1]tailored_settings!$B$2&amp;TEXT(ROW(A151)-1,"0000")&amp;"_"&amp;TEXT(F151,"yyyy-mm")),CONCATENATE([1]tailored_settings!$B$2&amp;TEXT(ROW(A151)-1,"0000")&amp;"_"&amp;TEXT(F151,"yyyy-mm")))))</f>
        <v>360G-Longleigh-0150_2023-10</v>
      </c>
      <c r="B151" s="6" t="str">
        <f>IF([1]source_data!G153="","",IF([1]source_data!E153&lt;&gt;"",[1]source_data!E153,CONCATENATE("Grant to "&amp;G151)))</f>
        <v>Grant to Individual Recipient</v>
      </c>
      <c r="C151" s="6" t="str">
        <f>IF([1]source_data!G153="","",IF([1]source_data!F153="","",[1]source_data!F153))</f>
        <v>Helping to alleviate financial hardship</v>
      </c>
      <c r="D151" s="7">
        <f>IF([1]source_data!G153="","",IF([1]source_data!G153="","",[1]source_data!G153))</f>
        <v>913.98</v>
      </c>
      <c r="E151" s="6" t="str">
        <f>IF([1]source_data!G153="","",[1]tailored_settings!$B$3)</f>
        <v>GBP</v>
      </c>
      <c r="F151" s="8">
        <f>IF([1]source_data!G153="","",IF([1]source_data!H153="","",[1]source_data!H153))</f>
        <v>45204</v>
      </c>
      <c r="G151" s="6" t="str">
        <f>IF([1]source_data!G153="","",[1]tailored_settings!$B$5)</f>
        <v>Individual Recipient</v>
      </c>
      <c r="H151" s="6" t="str">
        <f>IF([1]source_data!G153="","",IF(AND([1]source_data!A153&lt;&gt;"",[1]tailored_settings!$B$16="Publish"),CONCATENATE([1]tailored_settings!$B$2&amp;[1]source_data!A153),IF(AND([1]source_data!A153&lt;&gt;"",[1]tailored_settings!$B$16="Do not publish"),CONCATENATE([1]tailored_settings!$B$4&amp;TEXT(ROW(A151)-1,"0000")&amp;"_"&amp;TEXT(F151,"yyyy-mm")),CONCATENATE([1]tailored_settings!$B$4&amp;TEXT(ROW(A151)-1,"0000")&amp;"_"&amp;TEXT(F151,"yyyy-mm")))))</f>
        <v>360G-Longleigh-IND-0150_2023-10</v>
      </c>
      <c r="I151" s="6" t="str">
        <f>IF([1]source_data!G153="","",[1]tailored_settings!$B$7)</f>
        <v>Longleigh Foundation</v>
      </c>
      <c r="J151" s="6" t="str">
        <f>IF([1]source_data!G153="","",[1]tailored_settings!$B$6)</f>
        <v>GB-CHC-1169016</v>
      </c>
      <c r="K151" s="6" t="str">
        <f>IF([1]source_data!G153="","",IF([1]source_data!I153="","",VLOOKUP([1]source_data!I153,[1]codelist_mapping!A:C,3,FALSE)))</f>
        <v>GTIR040</v>
      </c>
      <c r="L151" s="6" t="str">
        <f>IF([1]source_data!G153="","",IF([1]source_data!J153="","",VLOOKUP([1]source_data!J153,[1]codelist_mapping!A:C,3,FALSE)))</f>
        <v/>
      </c>
      <c r="M151" s="6" t="str">
        <f>IF([1]source_data!G153="","",IF([1]source_data!K153="","",IF([1]source_data!M153&lt;&gt;"",CONCATENATE(VLOOKUP([1]source_data!K153,[1]codelist_mapping!F:H,3,FALSE)&amp;";"&amp;VLOOKUP([1]source_data!L153,[1]codelist_mapping!F:H,3,FALSE)&amp;";"&amp;VLOOKUP([1]source_data!M153,[1]codelist_mapping!F:H,3,FALSE)),IF([1]source_data!L153&lt;&gt;"",CONCATENATE(VLOOKUP([1]source_data!K153,[1]codelist_mapping!F:H,3,FALSE)&amp;";"&amp;VLOOKUP([1]source_data!L153,[1]codelist_mapping!F:H,3,FALSE)),IF([1]source_data!K153&lt;&gt;"",CONCATENATE(VLOOKUP([1]source_data!K153,[1]codelist_mapping!F:H,3,FALSE)))))))</f>
        <v>GTIP020</v>
      </c>
      <c r="N151" s="9" t="str">
        <f>IF([1]source_data!G153="","",IF([1]source_data!D153="","",VLOOKUP([1]source_data!D153,[1]geo_data!A:I,9,FALSE)))</f>
        <v>Brownhills</v>
      </c>
      <c r="O151" s="9" t="str">
        <f>IF([1]source_data!G153="","",IF([1]source_data!D153="","",VLOOKUP([1]source_data!D153,[1]geo_data!A:I,8,FALSE)))</f>
        <v>E05001308</v>
      </c>
      <c r="P151" s="9" t="str">
        <f>IF([1]source_data!G153="","",IF(LEFT(O151,3)="E05","WD",IF(LEFT(O151,3)="S13","WD",IF(LEFT(O151,3)="W05","WD",IF(LEFT(O151,3)="W06","UA",IF(LEFT(O151,3)="S12","CA",IF(LEFT(O151,3)="E06","UA",IF(LEFT(O151,3)="E07","NMD",IF(LEFT(O151,3)="E08","MD",IF(LEFT(O151,3)="E09","LONB"))))))))))</f>
        <v>WD</v>
      </c>
      <c r="Q151" s="9" t="str">
        <f>IF([1]source_data!G153="","",IF([1]source_data!D153="","",VLOOKUP([1]source_data!D153,[1]geo_data!A:I,7,FALSE)))</f>
        <v>Walsall</v>
      </c>
      <c r="R151" s="9" t="str">
        <f>IF([1]source_data!G153="","",IF([1]source_data!D153="","",VLOOKUP([1]source_data!D153,[1]geo_data!A:I,6,FALSE)))</f>
        <v>E08000030</v>
      </c>
      <c r="S151" s="9" t="str">
        <f>IF([1]source_data!G153="","",IF(LEFT(R151,3)="E05","WD",IF(LEFT(R151,3)="S13","WD",IF(LEFT(R151,3)="W05","WD",IF(LEFT(R151,3)="W06","UA",IF(LEFT(R151,3)="S12","CA",IF(LEFT(R151,3)="E06","UA",IF(LEFT(R151,3)="E07","NMD",IF(LEFT(R151,3)="E08","MD",IF(LEFT(R151,3)="E09","LONB"))))))))))</f>
        <v>MD</v>
      </c>
      <c r="T151" s="6" t="str">
        <f>IF([1]source_data!G153="","",IF([1]source_data!N153="","",[1]source_data!N153))</f>
        <v>Hardship Grant</v>
      </c>
      <c r="U151" s="10">
        <f>IF([1]source_data!G153="","",[1]tailored_settings!$B$8)</f>
        <v>45614</v>
      </c>
      <c r="V151" s="6" t="str">
        <f>IF([1]source_data!G153="","",[1]tailored_settings!$B$9)</f>
        <v>http://www.longleigh.org/</v>
      </c>
      <c r="W151" s="8">
        <f>IF([1]source_data!G153="","",IF([1]source_data!O153="","",[1]source_data!O153))</f>
        <v>45204</v>
      </c>
      <c r="X151" s="8">
        <f>IF([1]source_data!G153="","",IF([1]source_data!P153="","",[1]source_data!P153))</f>
        <v>45268</v>
      </c>
      <c r="Y151" s="6" t="str">
        <f>IF([1]source_data!G153="","",IF([1]source_data!Q153="","",[1]source_data!Q153))</f>
        <v/>
      </c>
      <c r="Z151" s="11" t="str">
        <f>IF([1]source_data!G153="","",IF([1]source_data!I153="","",[1]tailored_settings!$B$10))</f>
        <v>Primary grant reason</v>
      </c>
      <c r="AA151" s="11" t="str">
        <f>IF([1]source_data!G153="","",IF([1]source_data!I153="","",[1]source_data!I153))</f>
        <v>2. Customer receiving medication and/or therapy for a mental health condition or substance addiction</v>
      </c>
      <c r="AB151" s="11" t="str">
        <f>IF([1]source_data!G153="","",IF([1]source_data!J153="","",[1]tailored_settings!$B$11))</f>
        <v/>
      </c>
      <c r="AC151" s="11" t="str">
        <f>IF([1]source_data!G153="","",IF([1]source_data!J153="","",[1]source_data!J153))</f>
        <v/>
      </c>
      <c r="AD151" s="11" t="str">
        <f>IF([1]source_data!G153="","",IF([1]source_data!K153="","",[1]tailored_settings!$B$12))</f>
        <v>Grant purpose</v>
      </c>
      <c r="AE151" s="11" t="str">
        <f>IF([1]source_data!G153="","",IF([1]source_data!K153="","",[1]source_data!K153))</f>
        <v>Appliances</v>
      </c>
      <c r="AF151" s="11" t="str">
        <f>IF([1]source_data!G153="","",IF([1]source_data!L153="","",[1]tailored_settings!$B$13))</f>
        <v/>
      </c>
      <c r="AG151" s="11" t="str">
        <f>IF([1]source_data!G153="","",IF([1]source_data!L153="","",[1]source_data!L153))</f>
        <v/>
      </c>
      <c r="AH151" s="11" t="str">
        <f>IF([1]source_data!G153="","",IF([1]source_data!M153="","",[1]tailored_settings!$B$14))</f>
        <v/>
      </c>
      <c r="AI151" s="11" t="str">
        <f>IF([1]source_data!G153="","",IF([1]source_data!M153="","",[1]source_data!M153))</f>
        <v/>
      </c>
    </row>
    <row r="152" spans="1:35" x14ac:dyDescent="0.2">
      <c r="A152" s="6" t="str">
        <f>IF([1]source_data!G154="","",IF(AND([1]source_data!C154&lt;&gt;"",[1]tailored_settings!$B$15="Publish"),CONCATENATE([1]tailored_settings!$B$2&amp;[1]source_data!C154),IF(AND([1]source_data!C154&lt;&gt;"",[1]tailored_settings!$B$15="Do not publish"),CONCATENATE([1]tailored_settings!$B$2&amp;TEXT(ROW(A152)-1,"0000")&amp;"_"&amp;TEXT(F152,"yyyy-mm")),CONCATENATE([1]tailored_settings!$B$2&amp;TEXT(ROW(A152)-1,"0000")&amp;"_"&amp;TEXT(F152,"yyyy-mm")))))</f>
        <v>360G-Longleigh-0151_2023-10</v>
      </c>
      <c r="B152" s="6" t="str">
        <f>IF([1]source_data!G154="","",IF([1]source_data!E154&lt;&gt;"",[1]source_data!E154,CONCATENATE("Grant to "&amp;G152)))</f>
        <v>Grant to Individual Recipient</v>
      </c>
      <c r="C152" s="6" t="str">
        <f>IF([1]source_data!G154="","",IF([1]source_data!F154="","",[1]source_data!F154))</f>
        <v>Helping to alleviate financial hardship</v>
      </c>
      <c r="D152" s="7">
        <f>IF([1]source_data!G154="","",IF([1]source_data!G154="","",[1]source_data!G154))</f>
        <v>965.03</v>
      </c>
      <c r="E152" s="6" t="str">
        <f>IF([1]source_data!G154="","",[1]tailored_settings!$B$3)</f>
        <v>GBP</v>
      </c>
      <c r="F152" s="8">
        <f>IF([1]source_data!G154="","",IF([1]source_data!H154="","",[1]source_data!H154))</f>
        <v>45205</v>
      </c>
      <c r="G152" s="6" t="str">
        <f>IF([1]source_data!G154="","",[1]tailored_settings!$B$5)</f>
        <v>Individual Recipient</v>
      </c>
      <c r="H152" s="6" t="str">
        <f>IF([1]source_data!G154="","",IF(AND([1]source_data!A154&lt;&gt;"",[1]tailored_settings!$B$16="Publish"),CONCATENATE([1]tailored_settings!$B$2&amp;[1]source_data!A154),IF(AND([1]source_data!A154&lt;&gt;"",[1]tailored_settings!$B$16="Do not publish"),CONCATENATE([1]tailored_settings!$B$4&amp;TEXT(ROW(A152)-1,"0000")&amp;"_"&amp;TEXT(F152,"yyyy-mm")),CONCATENATE([1]tailored_settings!$B$4&amp;TEXT(ROW(A152)-1,"0000")&amp;"_"&amp;TEXT(F152,"yyyy-mm")))))</f>
        <v>360G-Longleigh-IND-0151_2023-10</v>
      </c>
      <c r="I152" s="6" t="str">
        <f>IF([1]source_data!G154="","",[1]tailored_settings!$B$7)</f>
        <v>Longleigh Foundation</v>
      </c>
      <c r="J152" s="6" t="str">
        <f>IF([1]source_data!G154="","",[1]tailored_settings!$B$6)</f>
        <v>GB-CHC-1169016</v>
      </c>
      <c r="K152" s="6" t="str">
        <f>IF([1]source_data!G154="","",IF([1]source_data!I154="","",VLOOKUP([1]source_data!I154,[1]codelist_mapping!A:C,3,FALSE)))</f>
        <v>GTIR040</v>
      </c>
      <c r="L152" s="6" t="str">
        <f>IF([1]source_data!G154="","",IF([1]source_data!J154="","",VLOOKUP([1]source_data!J154,[1]codelist_mapping!A:C,3,FALSE)))</f>
        <v/>
      </c>
      <c r="M152" s="6" t="str">
        <f>IF([1]source_data!G154="","",IF([1]source_data!K154="","",IF([1]source_data!M154&lt;&gt;"",CONCATENATE(VLOOKUP([1]source_data!K154,[1]codelist_mapping!F:H,3,FALSE)&amp;";"&amp;VLOOKUP([1]source_data!L154,[1]codelist_mapping!F:H,3,FALSE)&amp;";"&amp;VLOOKUP([1]source_data!M154,[1]codelist_mapping!F:H,3,FALSE)),IF([1]source_data!L154&lt;&gt;"",CONCATENATE(VLOOKUP([1]source_data!K154,[1]codelist_mapping!F:H,3,FALSE)&amp;";"&amp;VLOOKUP([1]source_data!L154,[1]codelist_mapping!F:H,3,FALSE)),IF([1]source_data!K154&lt;&gt;"",CONCATENATE(VLOOKUP([1]source_data!K154,[1]codelist_mapping!F:H,3,FALSE)))))))</f>
        <v>GTIP020;GTIP070;GTIP080</v>
      </c>
      <c r="N152" s="9" t="str">
        <f>IF([1]source_data!G154="","",IF([1]source_data!D154="","",VLOOKUP([1]source_data!D154,[1]geo_data!A:I,9,FALSE)))</f>
        <v>St Margaret and South Marston</v>
      </c>
      <c r="O152" s="9" t="str">
        <f>IF([1]source_data!G154="","",IF([1]source_data!D154="","",VLOOKUP([1]source_data!D154,[1]geo_data!A:I,8,FALSE)))</f>
        <v>E05008969</v>
      </c>
      <c r="P152" s="9" t="str">
        <f>IF([1]source_data!G154="","",IF(LEFT(O152,3)="E05","WD",IF(LEFT(O152,3)="S13","WD",IF(LEFT(O152,3)="W05","WD",IF(LEFT(O152,3)="W06","UA",IF(LEFT(O152,3)="S12","CA",IF(LEFT(O152,3)="E06","UA",IF(LEFT(O152,3)="E07","NMD",IF(LEFT(O152,3)="E08","MD",IF(LEFT(O152,3)="E09","LONB"))))))))))</f>
        <v>WD</v>
      </c>
      <c r="Q152" s="9" t="str">
        <f>IF([1]source_data!G154="","",IF([1]source_data!D154="","",VLOOKUP([1]source_data!D154,[1]geo_data!A:I,7,FALSE)))</f>
        <v>Swindon</v>
      </c>
      <c r="R152" s="9" t="str">
        <f>IF([1]source_data!G154="","",IF([1]source_data!D154="","",VLOOKUP([1]source_data!D154,[1]geo_data!A:I,6,FALSE)))</f>
        <v>E06000030</v>
      </c>
      <c r="S152" s="9" t="str">
        <f>IF([1]source_data!G154="","",IF(LEFT(R152,3)="E05","WD",IF(LEFT(R152,3)="S13","WD",IF(LEFT(R152,3)="W05","WD",IF(LEFT(R152,3)="W06","UA",IF(LEFT(R152,3)="S12","CA",IF(LEFT(R152,3)="E06","UA",IF(LEFT(R152,3)="E07","NMD",IF(LEFT(R152,3)="E08","MD",IF(LEFT(R152,3)="E09","LONB"))))))))))</f>
        <v>UA</v>
      </c>
      <c r="T152" s="6" t="str">
        <f>IF([1]source_data!G154="","",IF([1]source_data!N154="","",[1]source_data!N154))</f>
        <v>Hardship Grant</v>
      </c>
      <c r="U152" s="10">
        <f>IF([1]source_data!G154="","",[1]tailored_settings!$B$8)</f>
        <v>45614</v>
      </c>
      <c r="V152" s="6" t="str">
        <f>IF([1]source_data!G154="","",[1]tailored_settings!$B$9)</f>
        <v>http://www.longleigh.org/</v>
      </c>
      <c r="W152" s="8">
        <f>IF([1]source_data!G154="","",IF([1]source_data!O154="","",[1]source_data!O154))</f>
        <v>45205</v>
      </c>
      <c r="X152" s="8">
        <f>IF([1]source_data!G154="","",IF([1]source_data!P154="","",[1]source_data!P154))</f>
        <v>45282</v>
      </c>
      <c r="Y152" s="6" t="str">
        <f>IF([1]source_data!G154="","",IF([1]source_data!Q154="","",[1]source_data!Q154))</f>
        <v/>
      </c>
      <c r="Z152" s="11" t="str">
        <f>IF([1]source_data!G154="","",IF([1]source_data!I154="","",[1]tailored_settings!$B$10))</f>
        <v>Primary grant reason</v>
      </c>
      <c r="AA152" s="11" t="str">
        <f>IF([1]source_data!G154="","",IF([1]source_data!I154="","",[1]source_data!I154))</f>
        <v>2. Customer receiving medication and/or therapy for a mental health condition or substance addiction</v>
      </c>
      <c r="AB152" s="11" t="str">
        <f>IF([1]source_data!G154="","",IF([1]source_data!J154="","",[1]tailored_settings!$B$11))</f>
        <v/>
      </c>
      <c r="AC152" s="11" t="str">
        <f>IF([1]source_data!G154="","",IF([1]source_data!J154="","",[1]source_data!J154))</f>
        <v/>
      </c>
      <c r="AD152" s="11" t="str">
        <f>IF([1]source_data!G154="","",IF([1]source_data!K154="","",[1]tailored_settings!$B$12))</f>
        <v>Grant purpose</v>
      </c>
      <c r="AE152" s="11" t="str">
        <f>IF([1]source_data!G154="","",IF([1]source_data!K154="","",[1]source_data!K154))</f>
        <v>Appliances</v>
      </c>
      <c r="AF152" s="11" t="str">
        <f>IF([1]source_data!G154="","",IF([1]source_data!L154="","",[1]tailored_settings!$B$13))</f>
        <v>Grant purpose</v>
      </c>
      <c r="AG152" s="11" t="str">
        <f>IF([1]source_data!G154="","",IF([1]source_data!L154="","",[1]source_data!L154))</f>
        <v>Food Vouchers</v>
      </c>
      <c r="AH152" s="11" t="str">
        <f>IF([1]source_data!G154="","",IF([1]source_data!M154="","",[1]tailored_settings!$B$14))</f>
        <v>Grant purpose</v>
      </c>
      <c r="AI152" s="11" t="str">
        <f>IF([1]source_data!G154="","",IF([1]source_data!M154="","",[1]source_data!M154))</f>
        <v>Clothing</v>
      </c>
    </row>
    <row r="153" spans="1:35" x14ac:dyDescent="0.2">
      <c r="A153" s="6" t="str">
        <f>IF([1]source_data!G155="","",IF(AND([1]source_data!C155&lt;&gt;"",[1]tailored_settings!$B$15="Publish"),CONCATENATE([1]tailored_settings!$B$2&amp;[1]source_data!C155),IF(AND([1]source_data!C155&lt;&gt;"",[1]tailored_settings!$B$15="Do not publish"),CONCATENATE([1]tailored_settings!$B$2&amp;TEXT(ROW(A153)-1,"0000")&amp;"_"&amp;TEXT(F153,"yyyy-mm")),CONCATENATE([1]tailored_settings!$B$2&amp;TEXT(ROW(A153)-1,"0000")&amp;"_"&amp;TEXT(F153,"yyyy-mm")))))</f>
        <v>360G-Longleigh-0152_2023-10</v>
      </c>
      <c r="B153" s="6" t="str">
        <f>IF([1]source_data!G155="","",IF([1]source_data!E155&lt;&gt;"",[1]source_data!E155,CONCATENATE("Grant to "&amp;G153)))</f>
        <v>Grant to Individual Recipient</v>
      </c>
      <c r="C153" s="6" t="str">
        <f>IF([1]source_data!G155="","",IF([1]source_data!F155="","",[1]source_data!F155))</f>
        <v>Helping to alleviate financial hardship</v>
      </c>
      <c r="D153" s="7">
        <f>IF([1]source_data!G155="","",IF([1]source_data!G155="","",[1]source_data!G155))</f>
        <v>996</v>
      </c>
      <c r="E153" s="6" t="str">
        <f>IF([1]source_data!G155="","",[1]tailored_settings!$B$3)</f>
        <v>GBP</v>
      </c>
      <c r="F153" s="8">
        <f>IF([1]source_data!G155="","",IF([1]source_data!H155="","",[1]source_data!H155))</f>
        <v>45205</v>
      </c>
      <c r="G153" s="6" t="str">
        <f>IF([1]source_data!G155="","",[1]tailored_settings!$B$5)</f>
        <v>Individual Recipient</v>
      </c>
      <c r="H153" s="6" t="str">
        <f>IF([1]source_data!G155="","",IF(AND([1]source_data!A155&lt;&gt;"",[1]tailored_settings!$B$16="Publish"),CONCATENATE([1]tailored_settings!$B$2&amp;[1]source_data!A155),IF(AND([1]source_data!A155&lt;&gt;"",[1]tailored_settings!$B$16="Do not publish"),CONCATENATE([1]tailored_settings!$B$4&amp;TEXT(ROW(A153)-1,"0000")&amp;"_"&amp;TEXT(F153,"yyyy-mm")),CONCATENATE([1]tailored_settings!$B$4&amp;TEXT(ROW(A153)-1,"0000")&amp;"_"&amp;TEXT(F153,"yyyy-mm")))))</f>
        <v>360G-Longleigh-IND-0152_2023-10</v>
      </c>
      <c r="I153" s="6" t="str">
        <f>IF([1]source_data!G155="","",[1]tailored_settings!$B$7)</f>
        <v>Longleigh Foundation</v>
      </c>
      <c r="J153" s="6" t="str">
        <f>IF([1]source_data!G155="","",[1]tailored_settings!$B$6)</f>
        <v>GB-CHC-1169016</v>
      </c>
      <c r="K153" s="6" t="str">
        <f>IF([1]source_data!G155="","",IF([1]source_data!I155="","",VLOOKUP([1]source_data!I155,[1]codelist_mapping!A:C,3,FALSE)))</f>
        <v>GTIR030</v>
      </c>
      <c r="L153" s="6" t="str">
        <f>IF([1]source_data!G155="","",IF([1]source_data!J155="","",VLOOKUP([1]source_data!J155,[1]codelist_mapping!A:C,3,FALSE)))</f>
        <v/>
      </c>
      <c r="M153" s="6" t="str">
        <f>IF([1]source_data!G155="","",IF([1]source_data!K155="","",IF([1]source_data!M155&lt;&gt;"",CONCATENATE(VLOOKUP([1]source_data!K155,[1]codelist_mapping!F:H,3,FALSE)&amp;";"&amp;VLOOKUP([1]source_data!L155,[1]codelist_mapping!F:H,3,FALSE)&amp;";"&amp;VLOOKUP([1]source_data!M155,[1]codelist_mapping!F:H,3,FALSE)),IF([1]source_data!L155&lt;&gt;"",CONCATENATE(VLOOKUP([1]source_data!K155,[1]codelist_mapping!F:H,3,FALSE)&amp;";"&amp;VLOOKUP([1]source_data!L155,[1]codelist_mapping!F:H,3,FALSE)),IF([1]source_data!K155&lt;&gt;"",CONCATENATE(VLOOKUP([1]source_data!K155,[1]codelist_mapping!F:H,3,FALSE)))))))</f>
        <v>GTIP020;GTIP070;GTIP050</v>
      </c>
      <c r="N153" s="9" t="str">
        <f>IF([1]source_data!G155="","",IF([1]source_data!D155="","",VLOOKUP([1]source_data!D155,[1]geo_data!A:I,9,FALSE)))</f>
        <v>Warwick Myton &amp; Heathcote</v>
      </c>
      <c r="O153" s="9" t="str">
        <f>IF([1]source_data!G155="","",IF([1]source_data!D155="","",VLOOKUP([1]source_data!D155,[1]geo_data!A:I,8,FALSE)))</f>
        <v>E05012629</v>
      </c>
      <c r="P153" s="9" t="str">
        <f>IF([1]source_data!G155="","",IF(LEFT(O153,3)="E05","WD",IF(LEFT(O153,3)="S13","WD",IF(LEFT(O153,3)="W05","WD",IF(LEFT(O153,3)="W06","UA",IF(LEFT(O153,3)="S12","CA",IF(LEFT(O153,3)="E06","UA",IF(LEFT(O153,3)="E07","NMD",IF(LEFT(O153,3)="E08","MD",IF(LEFT(O153,3)="E09","LONB"))))))))))</f>
        <v>WD</v>
      </c>
      <c r="Q153" s="9" t="str">
        <f>IF([1]source_data!G155="","",IF([1]source_data!D155="","",VLOOKUP([1]source_data!D155,[1]geo_data!A:I,7,FALSE)))</f>
        <v>Warwick</v>
      </c>
      <c r="R153" s="9" t="str">
        <f>IF([1]source_data!G155="","",IF([1]source_data!D155="","",VLOOKUP([1]source_data!D155,[1]geo_data!A:I,6,FALSE)))</f>
        <v>E07000222</v>
      </c>
      <c r="S153" s="9" t="str">
        <f>IF([1]source_data!G155="","",IF(LEFT(R153,3)="E05","WD",IF(LEFT(R153,3)="S13","WD",IF(LEFT(R153,3)="W05","WD",IF(LEFT(R153,3)="W06","UA",IF(LEFT(R153,3)="S12","CA",IF(LEFT(R153,3)="E06","UA",IF(LEFT(R153,3)="E07","NMD",IF(LEFT(R153,3)="E08","MD",IF(LEFT(R153,3)="E09","LONB"))))))))))</f>
        <v>NMD</v>
      </c>
      <c r="T153" s="6" t="str">
        <f>IF([1]source_data!G155="","",IF([1]source_data!N155="","",[1]source_data!N155))</f>
        <v>Hardship Grant</v>
      </c>
      <c r="U153" s="10">
        <f>IF([1]source_data!G155="","",[1]tailored_settings!$B$8)</f>
        <v>45614</v>
      </c>
      <c r="V153" s="6" t="str">
        <f>IF([1]source_data!G155="","",[1]tailored_settings!$B$9)</f>
        <v>http://www.longleigh.org/</v>
      </c>
      <c r="W153" s="8">
        <f>IF([1]source_data!G155="","",IF([1]source_data!O155="","",[1]source_data!O155))</f>
        <v>45205</v>
      </c>
      <c r="X153" s="8">
        <f>IF([1]source_data!G155="","",IF([1]source_data!P155="","",[1]source_data!P155))</f>
        <v>45313</v>
      </c>
      <c r="Y153" s="6" t="str">
        <f>IF([1]source_data!G155="","",IF([1]source_data!Q155="","",[1]source_data!Q155))</f>
        <v/>
      </c>
      <c r="Z153" s="11" t="str">
        <f>IF([1]source_data!G155="","",IF([1]source_data!I155="","",[1]tailored_settings!$B$10))</f>
        <v>Primary grant reason</v>
      </c>
      <c r="AA153" s="11" t="str">
        <f>IF([1]source_data!G155="","",IF([1]source_data!I155="","",[1]source_data!I155))</f>
        <v>1. Customer (or family member residing with them) with a diagnosed condition or disability (physical and/or sensory and/or behavioural)</v>
      </c>
      <c r="AB153" s="11" t="str">
        <f>IF([1]source_data!G155="","",IF([1]source_data!J155="","",[1]tailored_settings!$B$11))</f>
        <v/>
      </c>
      <c r="AC153" s="11" t="str">
        <f>IF([1]source_data!G155="","",IF([1]source_data!J155="","",[1]source_data!J155))</f>
        <v/>
      </c>
      <c r="AD153" s="11" t="str">
        <f>IF([1]source_data!G155="","",IF([1]source_data!K155="","",[1]tailored_settings!$B$12))</f>
        <v>Grant purpose</v>
      </c>
      <c r="AE153" s="11" t="str">
        <f>IF([1]source_data!G155="","",IF([1]source_data!K155="","",[1]source_data!K155))</f>
        <v>Appliances</v>
      </c>
      <c r="AF153" s="11" t="str">
        <f>IF([1]source_data!G155="","",IF([1]source_data!L155="","",[1]tailored_settings!$B$13))</f>
        <v>Grant purpose</v>
      </c>
      <c r="AG153" s="11" t="str">
        <f>IF([1]source_data!G155="","",IF([1]source_data!L155="","",[1]source_data!L155))</f>
        <v>Food Vouchers</v>
      </c>
      <c r="AH153" s="11" t="str">
        <f>IF([1]source_data!G155="","",IF([1]source_data!M155="","",[1]tailored_settings!$B$14))</f>
        <v>Grant purpose</v>
      </c>
      <c r="AI153" s="11" t="str">
        <f>IF([1]source_data!G155="","",IF([1]source_data!M155="","",[1]source_data!M155))</f>
        <v>Utility Vouchers</v>
      </c>
    </row>
    <row r="154" spans="1:35" x14ac:dyDescent="0.2">
      <c r="A154" s="6" t="str">
        <f>IF([1]source_data!G156="","",IF(AND([1]source_data!C156&lt;&gt;"",[1]tailored_settings!$B$15="Publish"),CONCATENATE([1]tailored_settings!$B$2&amp;[1]source_data!C156),IF(AND([1]source_data!C156&lt;&gt;"",[1]tailored_settings!$B$15="Do not publish"),CONCATENATE([1]tailored_settings!$B$2&amp;TEXT(ROW(A154)-1,"0000")&amp;"_"&amp;TEXT(F154,"yyyy-mm")),CONCATENATE([1]tailored_settings!$B$2&amp;TEXT(ROW(A154)-1,"0000")&amp;"_"&amp;TEXT(F154,"yyyy-mm")))))</f>
        <v>360G-Longleigh-0153_2023-10</v>
      </c>
      <c r="B154" s="6" t="str">
        <f>IF([1]source_data!G156="","",IF([1]source_data!E156&lt;&gt;"",[1]source_data!E156,CONCATENATE("Grant to "&amp;G154)))</f>
        <v>Grant to Individual Recipient</v>
      </c>
      <c r="C154" s="6" t="str">
        <f>IF([1]source_data!G156="","",IF([1]source_data!F156="","",[1]source_data!F156))</f>
        <v>Helping to alleviate financial hardship</v>
      </c>
      <c r="D154" s="7">
        <f>IF([1]source_data!G156="","",IF([1]source_data!G156="","",[1]source_data!G156))</f>
        <v>973.03</v>
      </c>
      <c r="E154" s="6" t="str">
        <f>IF([1]source_data!G156="","",[1]tailored_settings!$B$3)</f>
        <v>GBP</v>
      </c>
      <c r="F154" s="8">
        <f>IF([1]source_data!G156="","",IF([1]source_data!H156="","",[1]source_data!H156))</f>
        <v>45208</v>
      </c>
      <c r="G154" s="6" t="str">
        <f>IF([1]source_data!G156="","",[1]tailored_settings!$B$5)</f>
        <v>Individual Recipient</v>
      </c>
      <c r="H154" s="6" t="str">
        <f>IF([1]source_data!G156="","",IF(AND([1]source_data!A156&lt;&gt;"",[1]tailored_settings!$B$16="Publish"),CONCATENATE([1]tailored_settings!$B$2&amp;[1]source_data!A156),IF(AND([1]source_data!A156&lt;&gt;"",[1]tailored_settings!$B$16="Do not publish"),CONCATENATE([1]tailored_settings!$B$4&amp;TEXT(ROW(A154)-1,"0000")&amp;"_"&amp;TEXT(F154,"yyyy-mm")),CONCATENATE([1]tailored_settings!$B$4&amp;TEXT(ROW(A154)-1,"0000")&amp;"_"&amp;TEXT(F154,"yyyy-mm")))))</f>
        <v>360G-Longleigh-IND-0153_2023-10</v>
      </c>
      <c r="I154" s="6" t="str">
        <f>IF([1]source_data!G156="","",[1]tailored_settings!$B$7)</f>
        <v>Longleigh Foundation</v>
      </c>
      <c r="J154" s="6" t="str">
        <f>IF([1]source_data!G156="","",[1]tailored_settings!$B$6)</f>
        <v>GB-CHC-1169016</v>
      </c>
      <c r="K154" s="6" t="str">
        <f>IF([1]source_data!G156="","",IF([1]source_data!I156="","",VLOOKUP([1]source_data!I156,[1]codelist_mapping!A:C,3,FALSE)))</f>
        <v>GTIR080</v>
      </c>
      <c r="L154" s="6" t="str">
        <f>IF([1]source_data!G156="","",IF([1]source_data!J156="","",VLOOKUP([1]source_data!J156,[1]codelist_mapping!A:C,3,FALSE)))</f>
        <v/>
      </c>
      <c r="M154" s="6" t="str">
        <f>IF([1]source_data!G156="","",IF([1]source_data!K156="","",IF([1]source_data!M156&lt;&gt;"",CONCATENATE(VLOOKUP([1]source_data!K156,[1]codelist_mapping!F:H,3,FALSE)&amp;";"&amp;VLOOKUP([1]source_data!L156,[1]codelist_mapping!F:H,3,FALSE)&amp;";"&amp;VLOOKUP([1]source_data!M156,[1]codelist_mapping!F:H,3,FALSE)),IF([1]source_data!L156&lt;&gt;"",CONCATENATE(VLOOKUP([1]source_data!K156,[1]codelist_mapping!F:H,3,FALSE)&amp;";"&amp;VLOOKUP([1]source_data!L156,[1]codelist_mapping!F:H,3,FALSE)),IF([1]source_data!K156&lt;&gt;"",CONCATENATE(VLOOKUP([1]source_data!K156,[1]codelist_mapping!F:H,3,FALSE)))))))</f>
        <v>GTIP020</v>
      </c>
      <c r="N154" s="9" t="str">
        <f>IF([1]source_data!G156="","",IF([1]source_data!D156="","",VLOOKUP([1]source_data!D156,[1]geo_data!A:I,9,FALSE)))</f>
        <v>Somerton</v>
      </c>
      <c r="O154" s="9" t="str">
        <f>IF([1]source_data!G156="","",IF([1]source_data!D156="","",VLOOKUP([1]source_data!D156,[1]geo_data!A:I,8,FALSE)))</f>
        <v>E05014379</v>
      </c>
      <c r="P154" s="9" t="str">
        <f>IF([1]source_data!G156="","",IF(LEFT(O154,3)="E05","WD",IF(LEFT(O154,3)="S13","WD",IF(LEFT(O154,3)="W05","WD",IF(LEFT(O154,3)="W06","UA",IF(LEFT(O154,3)="S12","CA",IF(LEFT(O154,3)="E06","UA",IF(LEFT(O154,3)="E07","NMD",IF(LEFT(O154,3)="E08","MD",IF(LEFT(O154,3)="E09","LONB"))))))))))</f>
        <v>WD</v>
      </c>
      <c r="Q154" s="9" t="str">
        <f>IF([1]source_data!G156="","",IF([1]source_data!D156="","",VLOOKUP([1]source_data!D156,[1]geo_data!A:I,7,FALSE)))</f>
        <v>Somerset</v>
      </c>
      <c r="R154" s="9" t="str">
        <f>IF([1]source_data!G156="","",IF([1]source_data!D156="","",VLOOKUP([1]source_data!D156,[1]geo_data!A:I,6,FALSE)))</f>
        <v>E06000066</v>
      </c>
      <c r="S154" s="9" t="str">
        <f>IF([1]source_data!G156="","",IF(LEFT(R154,3)="E05","WD",IF(LEFT(R154,3)="S13","WD",IF(LEFT(R154,3)="W05","WD",IF(LEFT(R154,3)="W06","UA",IF(LEFT(R154,3)="S12","CA",IF(LEFT(R154,3)="E06","UA",IF(LEFT(R154,3)="E07","NMD",IF(LEFT(R154,3)="E08","MD",IF(LEFT(R154,3)="E09","LONB"))))))))))</f>
        <v>UA</v>
      </c>
      <c r="T154" s="6" t="str">
        <f>IF([1]source_data!G156="","",IF([1]source_data!N156="","",[1]source_data!N156))</f>
        <v>Hardship Grant</v>
      </c>
      <c r="U154" s="10">
        <f>IF([1]source_data!G156="","",[1]tailored_settings!$B$8)</f>
        <v>45614</v>
      </c>
      <c r="V154" s="6" t="str">
        <f>IF([1]source_data!G156="","",[1]tailored_settings!$B$9)</f>
        <v>http://www.longleigh.org/</v>
      </c>
      <c r="W154" s="8">
        <f>IF([1]source_data!G156="","",IF([1]source_data!O156="","",[1]source_data!O156))</f>
        <v>45208</v>
      </c>
      <c r="X154" s="8">
        <f>IF([1]source_data!G156="","",IF([1]source_data!P156="","",[1]source_data!P156))</f>
        <v>45268</v>
      </c>
      <c r="Y154" s="6" t="str">
        <f>IF([1]source_data!G156="","",IF([1]source_data!Q156="","",[1]source_data!Q156))</f>
        <v/>
      </c>
      <c r="Z154" s="11" t="str">
        <f>IF([1]source_data!G156="","",IF([1]source_data!I156="","",[1]tailored_settings!$B$10))</f>
        <v>Primary grant reason</v>
      </c>
      <c r="AA154" s="11" t="str">
        <f>IF([1]source_data!G156="","",IF([1]source_data!I156="","",[1]source_data!I156))</f>
        <v>3  Customer/family moving from homelessness/supported living into independent living</v>
      </c>
      <c r="AB154" s="11" t="str">
        <f>IF([1]source_data!G156="","",IF([1]source_data!J156="","",[1]tailored_settings!$B$11))</f>
        <v/>
      </c>
      <c r="AC154" s="11" t="str">
        <f>IF([1]source_data!G156="","",IF([1]source_data!J156="","",[1]source_data!J156))</f>
        <v/>
      </c>
      <c r="AD154" s="11" t="str">
        <f>IF([1]source_data!G156="","",IF([1]source_data!K156="","",[1]tailored_settings!$B$12))</f>
        <v>Grant purpose</v>
      </c>
      <c r="AE154" s="11" t="str">
        <f>IF([1]source_data!G156="","",IF([1]source_data!K156="","",[1]source_data!K156))</f>
        <v>Appliances</v>
      </c>
      <c r="AF154" s="11" t="str">
        <f>IF([1]source_data!G156="","",IF([1]source_data!L156="","",[1]tailored_settings!$B$13))</f>
        <v/>
      </c>
      <c r="AG154" s="11" t="str">
        <f>IF([1]source_data!G156="","",IF([1]source_data!L156="","",[1]source_data!L156))</f>
        <v/>
      </c>
      <c r="AH154" s="11" t="str">
        <f>IF([1]source_data!G156="","",IF([1]source_data!M156="","",[1]tailored_settings!$B$14))</f>
        <v/>
      </c>
      <c r="AI154" s="11" t="str">
        <f>IF([1]source_data!G156="","",IF([1]source_data!M156="","",[1]source_data!M156))</f>
        <v/>
      </c>
    </row>
    <row r="155" spans="1:35" x14ac:dyDescent="0.2">
      <c r="A155" s="6" t="str">
        <f>IF([1]source_data!G157="","",IF(AND([1]source_data!C157&lt;&gt;"",[1]tailored_settings!$B$15="Publish"),CONCATENATE([1]tailored_settings!$B$2&amp;[1]source_data!C157),IF(AND([1]source_data!C157&lt;&gt;"",[1]tailored_settings!$B$15="Do not publish"),CONCATENATE([1]tailored_settings!$B$2&amp;TEXT(ROW(A155)-1,"0000")&amp;"_"&amp;TEXT(F155,"yyyy-mm")),CONCATENATE([1]tailored_settings!$B$2&amp;TEXT(ROW(A155)-1,"0000")&amp;"_"&amp;TEXT(F155,"yyyy-mm")))))</f>
        <v>360G-Longleigh-0154_2023-10</v>
      </c>
      <c r="B155" s="6" t="str">
        <f>IF([1]source_data!G157="","",IF([1]source_data!E157&lt;&gt;"",[1]source_data!E157,CONCATENATE("Grant to "&amp;G155)))</f>
        <v>Grant to Individual Recipient</v>
      </c>
      <c r="C155" s="6" t="str">
        <f>IF([1]source_data!G157="","",IF([1]source_data!F157="","",[1]source_data!F157))</f>
        <v>Helping to alleviate financial hardship</v>
      </c>
      <c r="D155" s="7">
        <f>IF([1]source_data!G157="","",IF([1]source_data!G157="","",[1]source_data!G157))</f>
        <v>992.8</v>
      </c>
      <c r="E155" s="6" t="str">
        <f>IF([1]source_data!G157="","",[1]tailored_settings!$B$3)</f>
        <v>GBP</v>
      </c>
      <c r="F155" s="8">
        <f>IF([1]source_data!G157="","",IF([1]source_data!H157="","",[1]source_data!H157))</f>
        <v>45216</v>
      </c>
      <c r="G155" s="6" t="str">
        <f>IF([1]source_data!G157="","",[1]tailored_settings!$B$5)</f>
        <v>Individual Recipient</v>
      </c>
      <c r="H155" s="6" t="str">
        <f>IF([1]source_data!G157="","",IF(AND([1]source_data!A157&lt;&gt;"",[1]tailored_settings!$B$16="Publish"),CONCATENATE([1]tailored_settings!$B$2&amp;[1]source_data!A157),IF(AND([1]source_data!A157&lt;&gt;"",[1]tailored_settings!$B$16="Do not publish"),CONCATENATE([1]tailored_settings!$B$4&amp;TEXT(ROW(A155)-1,"0000")&amp;"_"&amp;TEXT(F155,"yyyy-mm")),CONCATENATE([1]tailored_settings!$B$4&amp;TEXT(ROW(A155)-1,"0000")&amp;"_"&amp;TEXT(F155,"yyyy-mm")))))</f>
        <v>360G-Longleigh-IND-0154_2023-10</v>
      </c>
      <c r="I155" s="6" t="str">
        <f>IF([1]source_data!G157="","",[1]tailored_settings!$B$7)</f>
        <v>Longleigh Foundation</v>
      </c>
      <c r="J155" s="6" t="str">
        <f>IF([1]source_data!G157="","",[1]tailored_settings!$B$6)</f>
        <v>GB-CHC-1169016</v>
      </c>
      <c r="K155" s="6" t="str">
        <f>IF([1]source_data!G157="","",IF([1]source_data!I157="","",VLOOKUP([1]source_data!I157,[1]codelist_mapping!A:C,3,FALSE)))</f>
        <v>GTIR030</v>
      </c>
      <c r="L155" s="6" t="str">
        <f>IF([1]source_data!G157="","",IF([1]source_data!J157="","",VLOOKUP([1]source_data!J157,[1]codelist_mapping!A:C,3,FALSE)))</f>
        <v/>
      </c>
      <c r="M155" s="6" t="str">
        <f>IF([1]source_data!G157="","",IF([1]source_data!K157="","",IF([1]source_data!M157&lt;&gt;"",CONCATENATE(VLOOKUP([1]source_data!K157,[1]codelist_mapping!F:H,3,FALSE)&amp;";"&amp;VLOOKUP([1]source_data!L157,[1]codelist_mapping!F:H,3,FALSE)&amp;";"&amp;VLOOKUP([1]source_data!M157,[1]codelist_mapping!F:H,3,FALSE)),IF([1]source_data!L157&lt;&gt;"",CONCATENATE(VLOOKUP([1]source_data!K157,[1]codelist_mapping!F:H,3,FALSE)&amp;";"&amp;VLOOKUP([1]source_data!L157,[1]codelist_mapping!F:H,3,FALSE)),IF([1]source_data!K157&lt;&gt;"",CONCATENATE(VLOOKUP([1]source_data!K157,[1]codelist_mapping!F:H,3,FALSE)))))))</f>
        <v>GTIP070;GTIP050</v>
      </c>
      <c r="N155" s="9" t="str">
        <f>IF([1]source_data!G157="","",IF([1]source_data!D157="","",VLOOKUP([1]source_data!D157,[1]geo_data!A:I,9,FALSE)))</f>
        <v>Wincanton &amp; Bruton</v>
      </c>
      <c r="O155" s="9" t="str">
        <f>IF([1]source_data!G157="","",IF([1]source_data!D157="","",VLOOKUP([1]source_data!D157,[1]geo_data!A:I,8,FALSE)))</f>
        <v>E05014389</v>
      </c>
      <c r="P155" s="9" t="str">
        <f>IF([1]source_data!G157="","",IF(LEFT(O155,3)="E05","WD",IF(LEFT(O155,3)="S13","WD",IF(LEFT(O155,3)="W05","WD",IF(LEFT(O155,3)="W06","UA",IF(LEFT(O155,3)="S12","CA",IF(LEFT(O155,3)="E06","UA",IF(LEFT(O155,3)="E07","NMD",IF(LEFT(O155,3)="E08","MD",IF(LEFT(O155,3)="E09","LONB"))))))))))</f>
        <v>WD</v>
      </c>
      <c r="Q155" s="9" t="str">
        <f>IF([1]source_data!G157="","",IF([1]source_data!D157="","",VLOOKUP([1]source_data!D157,[1]geo_data!A:I,7,FALSE)))</f>
        <v>Somerset</v>
      </c>
      <c r="R155" s="9" t="str">
        <f>IF([1]source_data!G157="","",IF([1]source_data!D157="","",VLOOKUP([1]source_data!D157,[1]geo_data!A:I,6,FALSE)))</f>
        <v>E06000066</v>
      </c>
      <c r="S155" s="9" t="str">
        <f>IF([1]source_data!G157="","",IF(LEFT(R155,3)="E05","WD",IF(LEFT(R155,3)="S13","WD",IF(LEFT(R155,3)="W05","WD",IF(LEFT(R155,3)="W06","UA",IF(LEFT(R155,3)="S12","CA",IF(LEFT(R155,3)="E06","UA",IF(LEFT(R155,3)="E07","NMD",IF(LEFT(R155,3)="E08","MD",IF(LEFT(R155,3)="E09","LONB"))))))))))</f>
        <v>UA</v>
      </c>
      <c r="T155" s="6" t="str">
        <f>IF([1]source_data!G157="","",IF([1]source_data!N157="","",[1]source_data!N157))</f>
        <v>Hardship Grant</v>
      </c>
      <c r="U155" s="10">
        <f>IF([1]source_data!G157="","",[1]tailored_settings!$B$8)</f>
        <v>45614</v>
      </c>
      <c r="V155" s="6" t="str">
        <f>IF([1]source_data!G157="","",[1]tailored_settings!$B$9)</f>
        <v>http://www.longleigh.org/</v>
      </c>
      <c r="W155" s="8">
        <f>IF([1]source_data!G157="","",IF([1]source_data!O157="","",[1]source_data!O157))</f>
        <v>45216</v>
      </c>
      <c r="X155" s="8">
        <f>IF([1]source_data!G157="","",IF([1]source_data!P157="","",[1]source_data!P157))</f>
        <v>45272</v>
      </c>
      <c r="Y155" s="6" t="str">
        <f>IF([1]source_data!G157="","",IF([1]source_data!Q157="","",[1]source_data!Q157))</f>
        <v/>
      </c>
      <c r="Z155" s="11" t="str">
        <f>IF([1]source_data!G157="","",IF([1]source_data!I157="","",[1]tailored_settings!$B$10))</f>
        <v>Primary grant reason</v>
      </c>
      <c r="AA155" s="11" t="str">
        <f>IF([1]source_data!G157="","",IF([1]source_data!I157="","",[1]source_data!I157))</f>
        <v>1. Customer (or family member residing with them) with a diagnosed condition or disability (physical and/or sensory and/or behavioural)</v>
      </c>
      <c r="AB155" s="11" t="str">
        <f>IF([1]source_data!G157="","",IF([1]source_data!J157="","",[1]tailored_settings!$B$11))</f>
        <v/>
      </c>
      <c r="AC155" s="11" t="str">
        <f>IF([1]source_data!G157="","",IF([1]source_data!J157="","",[1]source_data!J157))</f>
        <v/>
      </c>
      <c r="AD155" s="11" t="str">
        <f>IF([1]source_data!G157="","",IF([1]source_data!K157="","",[1]tailored_settings!$B$12))</f>
        <v>Grant purpose</v>
      </c>
      <c r="AE155" s="11" t="str">
        <f>IF([1]source_data!G157="","",IF([1]source_data!K157="","",[1]source_data!K157))</f>
        <v>Food Vouchers</v>
      </c>
      <c r="AF155" s="11" t="str">
        <f>IF([1]source_data!G157="","",IF([1]source_data!L157="","",[1]tailored_settings!$B$13))</f>
        <v>Grant purpose</v>
      </c>
      <c r="AG155" s="11" t="str">
        <f>IF([1]source_data!G157="","",IF([1]source_data!L157="","",[1]source_data!L157))</f>
        <v>Utility Vouchers</v>
      </c>
      <c r="AH155" s="11" t="str">
        <f>IF([1]source_data!G157="","",IF([1]source_data!M157="","",[1]tailored_settings!$B$14))</f>
        <v/>
      </c>
      <c r="AI155" s="11" t="str">
        <f>IF([1]source_data!G157="","",IF([1]source_data!M157="","",[1]source_data!M157))</f>
        <v/>
      </c>
    </row>
    <row r="156" spans="1:35" x14ac:dyDescent="0.2">
      <c r="A156" s="6" t="str">
        <f>IF([1]source_data!G158="","",IF(AND([1]source_data!C158&lt;&gt;"",[1]tailored_settings!$B$15="Publish"),CONCATENATE([1]tailored_settings!$B$2&amp;[1]source_data!C158),IF(AND([1]source_data!C158&lt;&gt;"",[1]tailored_settings!$B$15="Do not publish"),CONCATENATE([1]tailored_settings!$B$2&amp;TEXT(ROW(A156)-1,"0000")&amp;"_"&amp;TEXT(F156,"yyyy-mm")),CONCATENATE([1]tailored_settings!$B$2&amp;TEXT(ROW(A156)-1,"0000")&amp;"_"&amp;TEXT(F156,"yyyy-mm")))))</f>
        <v>360G-Longleigh-0155_2023-10</v>
      </c>
      <c r="B156" s="6" t="str">
        <f>IF([1]source_data!G158="","",IF([1]source_data!E158&lt;&gt;"",[1]source_data!E158,CONCATENATE("Grant to "&amp;G156)))</f>
        <v>Grant to Individual Recipient</v>
      </c>
      <c r="C156" s="6" t="str">
        <f>IF([1]source_data!G158="","",IF([1]source_data!F158="","",[1]source_data!F158))</f>
        <v>Helping to alleviate financial hardship</v>
      </c>
      <c r="D156" s="7">
        <f>IF([1]source_data!G158="","",IF([1]source_data!G158="","",[1]source_data!G158))</f>
        <v>999.37</v>
      </c>
      <c r="E156" s="6" t="str">
        <f>IF([1]source_data!G158="","",[1]tailored_settings!$B$3)</f>
        <v>GBP</v>
      </c>
      <c r="F156" s="8">
        <f>IF([1]source_data!G158="","",IF([1]source_data!H158="","",[1]source_data!H158))</f>
        <v>45210</v>
      </c>
      <c r="G156" s="6" t="str">
        <f>IF([1]source_data!G158="","",[1]tailored_settings!$B$5)</f>
        <v>Individual Recipient</v>
      </c>
      <c r="H156" s="6" t="str">
        <f>IF([1]source_data!G158="","",IF(AND([1]source_data!A158&lt;&gt;"",[1]tailored_settings!$B$16="Publish"),CONCATENATE([1]tailored_settings!$B$2&amp;[1]source_data!A158),IF(AND([1]source_data!A158&lt;&gt;"",[1]tailored_settings!$B$16="Do not publish"),CONCATENATE([1]tailored_settings!$B$4&amp;TEXT(ROW(A156)-1,"0000")&amp;"_"&amp;TEXT(F156,"yyyy-mm")),CONCATENATE([1]tailored_settings!$B$4&amp;TEXT(ROW(A156)-1,"0000")&amp;"_"&amp;TEXT(F156,"yyyy-mm")))))</f>
        <v>360G-Longleigh-IND-0155_2023-10</v>
      </c>
      <c r="I156" s="6" t="str">
        <f>IF([1]source_data!G158="","",[1]tailored_settings!$B$7)</f>
        <v>Longleigh Foundation</v>
      </c>
      <c r="J156" s="6" t="str">
        <f>IF([1]source_data!G158="","",[1]tailored_settings!$B$6)</f>
        <v>GB-CHC-1169016</v>
      </c>
      <c r="K156" s="6" t="str">
        <f>IF([1]source_data!G158="","",IF([1]source_data!I158="","",VLOOKUP([1]source_data!I158,[1]codelist_mapping!A:C,3,FALSE)))</f>
        <v>GTIR080</v>
      </c>
      <c r="L156" s="6" t="str">
        <f>IF([1]source_data!G158="","",IF([1]source_data!J158="","",VLOOKUP([1]source_data!J158,[1]codelist_mapping!A:C,3,FALSE)))</f>
        <v/>
      </c>
      <c r="M156" s="6" t="str">
        <f>IF([1]source_data!G158="","",IF([1]source_data!K158="","",IF([1]source_data!M158&lt;&gt;"",CONCATENATE(VLOOKUP([1]source_data!K158,[1]codelist_mapping!F:H,3,FALSE)&amp;";"&amp;VLOOKUP([1]source_data!L158,[1]codelist_mapping!F:H,3,FALSE)&amp;";"&amp;VLOOKUP([1]source_data!M158,[1]codelist_mapping!F:H,3,FALSE)),IF([1]source_data!L158&lt;&gt;"",CONCATENATE(VLOOKUP([1]source_data!K158,[1]codelist_mapping!F:H,3,FALSE)&amp;";"&amp;VLOOKUP([1]source_data!L158,[1]codelist_mapping!F:H,3,FALSE)),IF([1]source_data!K158&lt;&gt;"",CONCATENATE(VLOOKUP([1]source_data!K158,[1]codelist_mapping!F:H,3,FALSE)))))))</f>
        <v>GTIP020;GTIP070</v>
      </c>
      <c r="N156" s="9" t="str">
        <f>IF([1]source_data!G158="","",IF([1]source_data!D158="","",VLOOKUP([1]source_data!D158,[1]geo_data!A:I,9,FALSE)))</f>
        <v>Charles Dickens</v>
      </c>
      <c r="O156" s="9" t="str">
        <f>IF([1]source_data!G158="","",IF([1]source_data!D158="","",VLOOKUP([1]source_data!D158,[1]geo_data!A:I,8,FALSE)))</f>
        <v>E05002443</v>
      </c>
      <c r="P156" s="9" t="str">
        <f>IF([1]source_data!G158="","",IF(LEFT(O156,3)="E05","WD",IF(LEFT(O156,3)="S13","WD",IF(LEFT(O156,3)="W05","WD",IF(LEFT(O156,3)="W06","UA",IF(LEFT(O156,3)="S12","CA",IF(LEFT(O156,3)="E06","UA",IF(LEFT(O156,3)="E07","NMD",IF(LEFT(O156,3)="E08","MD",IF(LEFT(O156,3)="E09","LONB"))))))))))</f>
        <v>WD</v>
      </c>
      <c r="Q156" s="9" t="str">
        <f>IF([1]source_data!G158="","",IF([1]source_data!D158="","",VLOOKUP([1]source_data!D158,[1]geo_data!A:I,7,FALSE)))</f>
        <v>Portsmouth</v>
      </c>
      <c r="R156" s="9" t="str">
        <f>IF([1]source_data!G158="","",IF([1]source_data!D158="","",VLOOKUP([1]source_data!D158,[1]geo_data!A:I,6,FALSE)))</f>
        <v>E06000044</v>
      </c>
      <c r="S156" s="9" t="str">
        <f>IF([1]source_data!G158="","",IF(LEFT(R156,3)="E05","WD",IF(LEFT(R156,3)="S13","WD",IF(LEFT(R156,3)="W05","WD",IF(LEFT(R156,3)="W06","UA",IF(LEFT(R156,3)="S12","CA",IF(LEFT(R156,3)="E06","UA",IF(LEFT(R156,3)="E07","NMD",IF(LEFT(R156,3)="E08","MD",IF(LEFT(R156,3)="E09","LONB"))))))))))</f>
        <v>UA</v>
      </c>
      <c r="T156" s="6" t="str">
        <f>IF([1]source_data!G158="","",IF([1]source_data!N158="","",[1]source_data!N158))</f>
        <v>Hardship Grant</v>
      </c>
      <c r="U156" s="10">
        <f>IF([1]source_data!G158="","",[1]tailored_settings!$B$8)</f>
        <v>45614</v>
      </c>
      <c r="V156" s="6" t="str">
        <f>IF([1]source_data!G158="","",[1]tailored_settings!$B$9)</f>
        <v>http://www.longleigh.org/</v>
      </c>
      <c r="W156" s="8">
        <f>IF([1]source_data!G158="","",IF([1]source_data!O158="","",[1]source_data!O158))</f>
        <v>45210</v>
      </c>
      <c r="X156" s="8">
        <f>IF([1]source_data!G158="","",IF([1]source_data!P158="","",[1]source_data!P158))</f>
        <v>45269</v>
      </c>
      <c r="Y156" s="6" t="str">
        <f>IF([1]source_data!G158="","",IF([1]source_data!Q158="","",[1]source_data!Q158))</f>
        <v/>
      </c>
      <c r="Z156" s="11" t="str">
        <f>IF([1]source_data!G158="","",IF([1]source_data!I158="","",[1]tailored_settings!$B$10))</f>
        <v>Primary grant reason</v>
      </c>
      <c r="AA156" s="11" t="str">
        <f>IF([1]source_data!G158="","",IF([1]source_data!I158="","",[1]source_data!I158))</f>
        <v>3  Customer/family moving from homelessness/supported living into independent living</v>
      </c>
      <c r="AB156" s="11" t="str">
        <f>IF([1]source_data!G158="","",IF([1]source_data!J158="","",[1]tailored_settings!$B$11))</f>
        <v/>
      </c>
      <c r="AC156" s="11" t="str">
        <f>IF([1]source_data!G158="","",IF([1]source_data!J158="","",[1]source_data!J158))</f>
        <v/>
      </c>
      <c r="AD156" s="11" t="str">
        <f>IF([1]source_data!G158="","",IF([1]source_data!K158="","",[1]tailored_settings!$B$12))</f>
        <v>Grant purpose</v>
      </c>
      <c r="AE156" s="11" t="str">
        <f>IF([1]source_data!G158="","",IF([1]source_data!K158="","",[1]source_data!K158))</f>
        <v>Appliances</v>
      </c>
      <c r="AF156" s="11" t="str">
        <f>IF([1]source_data!G158="","",IF([1]source_data!L158="","",[1]tailored_settings!$B$13))</f>
        <v>Grant purpose</v>
      </c>
      <c r="AG156" s="11" t="str">
        <f>IF([1]source_data!G158="","",IF([1]source_data!L158="","",[1]source_data!L158))</f>
        <v>Food Vouchers</v>
      </c>
      <c r="AH156" s="11" t="str">
        <f>IF([1]source_data!G158="","",IF([1]source_data!M158="","",[1]tailored_settings!$B$14))</f>
        <v/>
      </c>
      <c r="AI156" s="11" t="str">
        <f>IF([1]source_data!G158="","",IF([1]source_data!M158="","",[1]source_data!M158))</f>
        <v/>
      </c>
    </row>
    <row r="157" spans="1:35" x14ac:dyDescent="0.2">
      <c r="A157" s="6" t="str">
        <f>IF([1]source_data!G159="","",IF(AND([1]source_data!C159&lt;&gt;"",[1]tailored_settings!$B$15="Publish"),CONCATENATE([1]tailored_settings!$B$2&amp;[1]source_data!C159),IF(AND([1]source_data!C159&lt;&gt;"",[1]tailored_settings!$B$15="Do not publish"),CONCATENATE([1]tailored_settings!$B$2&amp;TEXT(ROW(A157)-1,"0000")&amp;"_"&amp;TEXT(F157,"yyyy-mm")),CONCATENATE([1]tailored_settings!$B$2&amp;TEXT(ROW(A157)-1,"0000")&amp;"_"&amp;TEXT(F157,"yyyy-mm")))))</f>
        <v>360G-Longleigh-0156_2023-10</v>
      </c>
      <c r="B157" s="6" t="str">
        <f>IF([1]source_data!G159="","",IF([1]source_data!E159&lt;&gt;"",[1]source_data!E159,CONCATENATE("Grant to "&amp;G157)))</f>
        <v>Grant to Individual Recipient</v>
      </c>
      <c r="C157" s="6" t="str">
        <f>IF([1]source_data!G159="","",IF([1]source_data!F159="","",[1]source_data!F159))</f>
        <v>Helping to alleviate financial hardship</v>
      </c>
      <c r="D157" s="7">
        <f>IF([1]source_data!G159="","",IF([1]source_data!G159="","",[1]source_data!G159))</f>
        <v>910.57</v>
      </c>
      <c r="E157" s="6" t="str">
        <f>IF([1]source_data!G159="","",[1]tailored_settings!$B$3)</f>
        <v>GBP</v>
      </c>
      <c r="F157" s="8">
        <f>IF([1]source_data!G159="","",IF([1]source_data!H159="","",[1]source_data!H159))</f>
        <v>45210</v>
      </c>
      <c r="G157" s="6" t="str">
        <f>IF([1]source_data!G159="","",[1]tailored_settings!$B$5)</f>
        <v>Individual Recipient</v>
      </c>
      <c r="H157" s="6" t="str">
        <f>IF([1]source_data!G159="","",IF(AND([1]source_data!A159&lt;&gt;"",[1]tailored_settings!$B$16="Publish"),CONCATENATE([1]tailored_settings!$B$2&amp;[1]source_data!A159),IF(AND([1]source_data!A159&lt;&gt;"",[1]tailored_settings!$B$16="Do not publish"),CONCATENATE([1]tailored_settings!$B$4&amp;TEXT(ROW(A157)-1,"0000")&amp;"_"&amp;TEXT(F157,"yyyy-mm")),CONCATENATE([1]tailored_settings!$B$4&amp;TEXT(ROW(A157)-1,"0000")&amp;"_"&amp;TEXT(F157,"yyyy-mm")))))</f>
        <v>360G-Longleigh-IND-0156_2023-10</v>
      </c>
      <c r="I157" s="6" t="str">
        <f>IF([1]source_data!G159="","",[1]tailored_settings!$B$7)</f>
        <v>Longleigh Foundation</v>
      </c>
      <c r="J157" s="6" t="str">
        <f>IF([1]source_data!G159="","",[1]tailored_settings!$B$6)</f>
        <v>GB-CHC-1169016</v>
      </c>
      <c r="K157" s="6" t="str">
        <f>IF([1]source_data!G159="","",IF([1]source_data!I159="","",VLOOKUP([1]source_data!I159,[1]codelist_mapping!A:C,3,FALSE)))</f>
        <v>GTIR030</v>
      </c>
      <c r="L157" s="6" t="str">
        <f>IF([1]source_data!G159="","",IF([1]source_data!J159="","",VLOOKUP([1]source_data!J159,[1]codelist_mapping!A:C,3,FALSE)))</f>
        <v>GTIR080</v>
      </c>
      <c r="M157" s="6" t="str">
        <f>IF([1]source_data!G159="","",IF([1]source_data!K159="","",IF([1]source_data!M159&lt;&gt;"",CONCATENATE(VLOOKUP([1]source_data!K159,[1]codelist_mapping!F:H,3,FALSE)&amp;";"&amp;VLOOKUP([1]source_data!L159,[1]codelist_mapping!F:H,3,FALSE)&amp;";"&amp;VLOOKUP([1]source_data!M159,[1]codelist_mapping!F:H,3,FALSE)),IF([1]source_data!L159&lt;&gt;"",CONCATENATE(VLOOKUP([1]source_data!K159,[1]codelist_mapping!F:H,3,FALSE)&amp;";"&amp;VLOOKUP([1]source_data!L159,[1]codelist_mapping!F:H,3,FALSE)),IF([1]source_data!K159&lt;&gt;"",CONCATENATE(VLOOKUP([1]source_data!K159,[1]codelist_mapping!F:H,3,FALSE)))))))</f>
        <v>GTIP050;GTIP070</v>
      </c>
      <c r="N157" s="9" t="str">
        <f>IF([1]source_data!G159="","",IF([1]source_data!D159="","",VLOOKUP([1]source_data!D159,[1]geo_data!A:I,9,FALSE)))</f>
        <v>Leighton-Linslade West</v>
      </c>
      <c r="O157" s="9" t="str">
        <f>IF([1]source_data!G159="","",IF([1]source_data!D159="","",VLOOKUP([1]source_data!D159,[1]geo_data!A:I,8,FALSE)))</f>
        <v>E05014416</v>
      </c>
      <c r="P157" s="9" t="str">
        <f>IF([1]source_data!G159="","",IF(LEFT(O157,3)="E05","WD",IF(LEFT(O157,3)="S13","WD",IF(LEFT(O157,3)="W05","WD",IF(LEFT(O157,3)="W06","UA",IF(LEFT(O157,3)="S12","CA",IF(LEFT(O157,3)="E06","UA",IF(LEFT(O157,3)="E07","NMD",IF(LEFT(O157,3)="E08","MD",IF(LEFT(O157,3)="E09","LONB"))))))))))</f>
        <v>WD</v>
      </c>
      <c r="Q157" s="9" t="str">
        <f>IF([1]source_data!G159="","",IF([1]source_data!D159="","",VLOOKUP([1]source_data!D159,[1]geo_data!A:I,7,FALSE)))</f>
        <v>Central Bedfordshire</v>
      </c>
      <c r="R157" s="9" t="str">
        <f>IF([1]source_data!G159="","",IF([1]source_data!D159="","",VLOOKUP([1]source_data!D159,[1]geo_data!A:I,6,FALSE)))</f>
        <v>E06000056</v>
      </c>
      <c r="S157" s="9" t="str">
        <f>IF([1]source_data!G159="","",IF(LEFT(R157,3)="E05","WD",IF(LEFT(R157,3)="S13","WD",IF(LEFT(R157,3)="W05","WD",IF(LEFT(R157,3)="W06","UA",IF(LEFT(R157,3)="S12","CA",IF(LEFT(R157,3)="E06","UA",IF(LEFT(R157,3)="E07","NMD",IF(LEFT(R157,3)="E08","MD",IF(LEFT(R157,3)="E09","LONB"))))))))))</f>
        <v>UA</v>
      </c>
      <c r="T157" s="6" t="str">
        <f>IF([1]source_data!G159="","",IF([1]source_data!N159="","",[1]source_data!N159))</f>
        <v>Hardship Grant</v>
      </c>
      <c r="U157" s="10">
        <f>IF([1]source_data!G159="","",[1]tailored_settings!$B$8)</f>
        <v>45614</v>
      </c>
      <c r="V157" s="6" t="str">
        <f>IF([1]source_data!G159="","",[1]tailored_settings!$B$9)</f>
        <v>http://www.longleigh.org/</v>
      </c>
      <c r="W157" s="8">
        <f>IF([1]source_data!G159="","",IF([1]source_data!O159="","",[1]source_data!O159))</f>
        <v>45210</v>
      </c>
      <c r="X157" s="8">
        <f>IF([1]source_data!G159="","",IF([1]source_data!P159="","",[1]source_data!P159))</f>
        <v>45327</v>
      </c>
      <c r="Y157" s="6" t="str">
        <f>IF([1]source_data!G159="","",IF([1]source_data!Q159="","",[1]source_data!Q159))</f>
        <v/>
      </c>
      <c r="Z157" s="11" t="str">
        <f>IF([1]source_data!G159="","",IF([1]source_data!I159="","",[1]tailored_settings!$B$10))</f>
        <v>Primary grant reason</v>
      </c>
      <c r="AA157" s="11" t="str">
        <f>IF([1]source_data!G159="","",IF([1]source_data!I159="","",[1]source_data!I159))</f>
        <v>1. Customer (or family member residing with them) with a diagnosed condition or disability (physical and/or sensory and/or behavioural)</v>
      </c>
      <c r="AB157" s="11" t="str">
        <f>IF([1]source_data!G159="","",IF([1]source_data!J159="","",[1]tailored_settings!$B$11))</f>
        <v>Secondary grant reason</v>
      </c>
      <c r="AC157" s="11" t="str">
        <f>IF([1]source_data!G159="","",IF([1]source_data!J159="","",[1]source_data!J159))</f>
        <v>3  Customer/family moving from homelessness/supported living into independent living</v>
      </c>
      <c r="AD157" s="11" t="str">
        <f>IF([1]source_data!G159="","",IF([1]source_data!K159="","",[1]tailored_settings!$B$12))</f>
        <v>Grant purpose</v>
      </c>
      <c r="AE157" s="11" t="str">
        <f>IF([1]source_data!G159="","",IF([1]source_data!K159="","",[1]source_data!K159))</f>
        <v>Utility Vouchers</v>
      </c>
      <c r="AF157" s="11" t="str">
        <f>IF([1]source_data!G159="","",IF([1]source_data!L159="","",[1]tailored_settings!$B$13))</f>
        <v>Grant purpose</v>
      </c>
      <c r="AG157" s="11" t="str">
        <f>IF([1]source_data!G159="","",IF([1]source_data!L159="","",[1]source_data!L159))</f>
        <v>Food Vouchers</v>
      </c>
      <c r="AH157" s="11" t="str">
        <f>IF([1]source_data!G159="","",IF([1]source_data!M159="","",[1]tailored_settings!$B$14))</f>
        <v/>
      </c>
      <c r="AI157" s="11" t="str">
        <f>IF([1]source_data!G159="","",IF([1]source_data!M159="","",[1]source_data!M159))</f>
        <v/>
      </c>
    </row>
    <row r="158" spans="1:35" x14ac:dyDescent="0.2">
      <c r="A158" s="6" t="str">
        <f>IF([1]source_data!G160="","",IF(AND([1]source_data!C160&lt;&gt;"",[1]tailored_settings!$B$15="Publish"),CONCATENATE([1]tailored_settings!$B$2&amp;[1]source_data!C160),IF(AND([1]source_data!C160&lt;&gt;"",[1]tailored_settings!$B$15="Do not publish"),CONCATENATE([1]tailored_settings!$B$2&amp;TEXT(ROW(A158)-1,"0000")&amp;"_"&amp;TEXT(F158,"yyyy-mm")),CONCATENATE([1]tailored_settings!$B$2&amp;TEXT(ROW(A158)-1,"0000")&amp;"_"&amp;TEXT(F158,"yyyy-mm")))))</f>
        <v>360G-Longleigh-0157_2023-10</v>
      </c>
      <c r="B158" s="6" t="str">
        <f>IF([1]source_data!G160="","",IF([1]source_data!E160&lt;&gt;"",[1]source_data!E160,CONCATENATE("Grant to "&amp;G158)))</f>
        <v>Grant to Individual Recipient</v>
      </c>
      <c r="C158" s="6" t="str">
        <f>IF([1]source_data!G160="","",IF([1]source_data!F160="","",[1]source_data!F160))</f>
        <v>Helping to alleviate financial hardship</v>
      </c>
      <c r="D158" s="7">
        <f>IF([1]source_data!G160="","",IF([1]source_data!G160="","",[1]source_data!G160))</f>
        <v>933</v>
      </c>
      <c r="E158" s="6" t="str">
        <f>IF([1]source_data!G160="","",[1]tailored_settings!$B$3)</f>
        <v>GBP</v>
      </c>
      <c r="F158" s="8">
        <f>IF([1]source_data!G160="","",IF([1]source_data!H160="","",[1]source_data!H160))</f>
        <v>45217</v>
      </c>
      <c r="G158" s="6" t="str">
        <f>IF([1]source_data!G160="","",[1]tailored_settings!$B$5)</f>
        <v>Individual Recipient</v>
      </c>
      <c r="H158" s="6" t="str">
        <f>IF([1]source_data!G160="","",IF(AND([1]source_data!A160&lt;&gt;"",[1]tailored_settings!$B$16="Publish"),CONCATENATE([1]tailored_settings!$B$2&amp;[1]source_data!A160),IF(AND([1]source_data!A160&lt;&gt;"",[1]tailored_settings!$B$16="Do not publish"),CONCATENATE([1]tailored_settings!$B$4&amp;TEXT(ROW(A158)-1,"0000")&amp;"_"&amp;TEXT(F158,"yyyy-mm")),CONCATENATE([1]tailored_settings!$B$4&amp;TEXT(ROW(A158)-1,"0000")&amp;"_"&amp;TEXT(F158,"yyyy-mm")))))</f>
        <v>360G-Longleigh-IND-0157_2023-10</v>
      </c>
      <c r="I158" s="6" t="str">
        <f>IF([1]source_data!G160="","",[1]tailored_settings!$B$7)</f>
        <v>Longleigh Foundation</v>
      </c>
      <c r="J158" s="6" t="str">
        <f>IF([1]source_data!G160="","",[1]tailored_settings!$B$6)</f>
        <v>GB-CHC-1169016</v>
      </c>
      <c r="K158" s="6" t="str">
        <f>IF([1]source_data!G160="","",IF([1]source_data!I160="","",VLOOKUP([1]source_data!I160,[1]codelist_mapping!A:C,3,FALSE)))</f>
        <v>GTIR030</v>
      </c>
      <c r="L158" s="6" t="str">
        <f>IF([1]source_data!G160="","",IF([1]source_data!J160="","",VLOOKUP([1]source_data!J160,[1]codelist_mapping!A:C,3,FALSE)))</f>
        <v>GTIR040</v>
      </c>
      <c r="M158" s="6" t="str">
        <f>IF([1]source_data!G160="","",IF([1]source_data!K160="","",IF([1]source_data!M160&lt;&gt;"",CONCATENATE(VLOOKUP([1]source_data!K160,[1]codelist_mapping!F:H,3,FALSE)&amp;";"&amp;VLOOKUP([1]source_data!L160,[1]codelist_mapping!F:H,3,FALSE)&amp;";"&amp;VLOOKUP([1]source_data!M160,[1]codelist_mapping!F:H,3,FALSE)),IF([1]source_data!L160&lt;&gt;"",CONCATENATE(VLOOKUP([1]source_data!K160,[1]codelist_mapping!F:H,3,FALSE)&amp;";"&amp;VLOOKUP([1]source_data!L160,[1]codelist_mapping!F:H,3,FALSE)),IF([1]source_data!K160&lt;&gt;"",CONCATENATE(VLOOKUP([1]source_data!K160,[1]codelist_mapping!F:H,3,FALSE)))))))</f>
        <v>GTIP020;GTIP060</v>
      </c>
      <c r="N158" s="9" t="str">
        <f>IF([1]source_data!G160="","",IF([1]source_data!D160="","",VLOOKUP([1]source_data!D160,[1]geo_data!A:I,9,FALSE)))</f>
        <v>Andover St Mary's</v>
      </c>
      <c r="O158" s="9" t="str">
        <f>IF([1]source_data!G160="","",IF([1]source_data!D160="","",VLOOKUP([1]source_data!D160,[1]geo_data!A:I,8,FALSE)))</f>
        <v>E05012930</v>
      </c>
      <c r="P158" s="9" t="str">
        <f>IF([1]source_data!G160="","",IF(LEFT(O158,3)="E05","WD",IF(LEFT(O158,3)="S13","WD",IF(LEFT(O158,3)="W05","WD",IF(LEFT(O158,3)="W06","UA",IF(LEFT(O158,3)="S12","CA",IF(LEFT(O158,3)="E06","UA",IF(LEFT(O158,3)="E07","NMD",IF(LEFT(O158,3)="E08","MD",IF(LEFT(O158,3)="E09","LONB"))))))))))</f>
        <v>WD</v>
      </c>
      <c r="Q158" s="9" t="str">
        <f>IF([1]source_data!G160="","",IF([1]source_data!D160="","",VLOOKUP([1]source_data!D160,[1]geo_data!A:I,7,FALSE)))</f>
        <v>Test Valley</v>
      </c>
      <c r="R158" s="9" t="str">
        <f>IF([1]source_data!G160="","",IF([1]source_data!D160="","",VLOOKUP([1]source_data!D160,[1]geo_data!A:I,6,FALSE)))</f>
        <v>E07000093</v>
      </c>
      <c r="S158" s="9" t="str">
        <f>IF([1]source_data!G160="","",IF(LEFT(R158,3)="E05","WD",IF(LEFT(R158,3)="S13","WD",IF(LEFT(R158,3)="W05","WD",IF(LEFT(R158,3)="W06","UA",IF(LEFT(R158,3)="S12","CA",IF(LEFT(R158,3)="E06","UA",IF(LEFT(R158,3)="E07","NMD",IF(LEFT(R158,3)="E08","MD",IF(LEFT(R158,3)="E09","LONB"))))))))))</f>
        <v>NMD</v>
      </c>
      <c r="T158" s="6" t="str">
        <f>IF([1]source_data!G160="","",IF([1]source_data!N160="","",[1]source_data!N160))</f>
        <v>Hardship Grant</v>
      </c>
      <c r="U158" s="10">
        <f>IF([1]source_data!G160="","",[1]tailored_settings!$B$8)</f>
        <v>45614</v>
      </c>
      <c r="V158" s="6" t="str">
        <f>IF([1]source_data!G160="","",[1]tailored_settings!$B$9)</f>
        <v>http://www.longleigh.org/</v>
      </c>
      <c r="W158" s="8">
        <f>IF([1]source_data!G160="","",IF([1]source_data!O160="","",[1]source_data!O160))</f>
        <v>45217</v>
      </c>
      <c r="X158" s="8">
        <f>IF([1]source_data!G160="","",IF([1]source_data!P160="","",[1]source_data!P160))</f>
        <v>45268</v>
      </c>
      <c r="Y158" s="6" t="str">
        <f>IF([1]source_data!G160="","",IF([1]source_data!Q160="","",[1]source_data!Q160))</f>
        <v/>
      </c>
      <c r="Z158" s="11" t="str">
        <f>IF([1]source_data!G160="","",IF([1]source_data!I160="","",[1]tailored_settings!$B$10))</f>
        <v>Primary grant reason</v>
      </c>
      <c r="AA158" s="11" t="str">
        <f>IF([1]source_data!G160="","",IF([1]source_data!I160="","",[1]source_data!I160))</f>
        <v>1. Customer (or family member residing with them) with a diagnosed condition or disability (physical and/or sensory and/or behavioural)</v>
      </c>
      <c r="AB158" s="11" t="str">
        <f>IF([1]source_data!G160="","",IF([1]source_data!J160="","",[1]tailored_settings!$B$11))</f>
        <v>Secondary grant reason</v>
      </c>
      <c r="AC158" s="11" t="str">
        <f>IF([1]source_data!G160="","",IF([1]source_data!J160="","",[1]source_data!J160))</f>
        <v>2. Customer receiving medication and/or therapy for a mental health condition or substance addiction</v>
      </c>
      <c r="AD158" s="11" t="str">
        <f>IF([1]source_data!G160="","",IF([1]source_data!K160="","",[1]tailored_settings!$B$12))</f>
        <v>Grant purpose</v>
      </c>
      <c r="AE158" s="11" t="str">
        <f>IF([1]source_data!G160="","",IF([1]source_data!K160="","",[1]source_data!K160))</f>
        <v>Appliances</v>
      </c>
      <c r="AF158" s="11" t="str">
        <f>IF([1]source_data!G160="","",IF([1]source_data!L160="","",[1]tailored_settings!$B$13))</f>
        <v>Grant purpose</v>
      </c>
      <c r="AG158" s="11" t="str">
        <f>IF([1]source_data!G160="","",IF([1]source_data!L160="","",[1]source_data!L160))</f>
        <v>Voucher for small household items</v>
      </c>
      <c r="AH158" s="11" t="str">
        <f>IF([1]source_data!G160="","",IF([1]source_data!M160="","",[1]tailored_settings!$B$14))</f>
        <v/>
      </c>
      <c r="AI158" s="11" t="str">
        <f>IF([1]source_data!G160="","",IF([1]source_data!M160="","",[1]source_data!M160))</f>
        <v/>
      </c>
    </row>
    <row r="159" spans="1:35" x14ac:dyDescent="0.2">
      <c r="A159" s="6" t="str">
        <f>IF([1]source_data!G161="","",IF(AND([1]source_data!C161&lt;&gt;"",[1]tailored_settings!$B$15="Publish"),CONCATENATE([1]tailored_settings!$B$2&amp;[1]source_data!C161),IF(AND([1]source_data!C161&lt;&gt;"",[1]tailored_settings!$B$15="Do not publish"),CONCATENATE([1]tailored_settings!$B$2&amp;TEXT(ROW(A159)-1,"0000")&amp;"_"&amp;TEXT(F159,"yyyy-mm")),CONCATENATE([1]tailored_settings!$B$2&amp;TEXT(ROW(A159)-1,"0000")&amp;"_"&amp;TEXT(F159,"yyyy-mm")))))</f>
        <v>360G-Longleigh-0158_2023-10</v>
      </c>
      <c r="B159" s="6" t="str">
        <f>IF([1]source_data!G161="","",IF([1]source_data!E161&lt;&gt;"",[1]source_data!E161,CONCATENATE("Grant to "&amp;G159)))</f>
        <v>Grant to Individual Recipient</v>
      </c>
      <c r="C159" s="6" t="str">
        <f>IF([1]source_data!G161="","",IF([1]source_data!F161="","",[1]source_data!F161))</f>
        <v>Helping to alleviate financial hardship</v>
      </c>
      <c r="D159" s="7">
        <f>IF([1]source_data!G161="","",IF([1]source_data!G161="","",[1]source_data!G161))</f>
        <v>936</v>
      </c>
      <c r="E159" s="6" t="str">
        <f>IF([1]source_data!G161="","",[1]tailored_settings!$B$3)</f>
        <v>GBP</v>
      </c>
      <c r="F159" s="8">
        <f>IF([1]source_data!G161="","",IF([1]source_data!H161="","",[1]source_data!H161))</f>
        <v>45215</v>
      </c>
      <c r="G159" s="6" t="str">
        <f>IF([1]source_data!G161="","",[1]tailored_settings!$B$5)</f>
        <v>Individual Recipient</v>
      </c>
      <c r="H159" s="6" t="str">
        <f>IF([1]source_data!G161="","",IF(AND([1]source_data!A161&lt;&gt;"",[1]tailored_settings!$B$16="Publish"),CONCATENATE([1]tailored_settings!$B$2&amp;[1]source_data!A161),IF(AND([1]source_data!A161&lt;&gt;"",[1]tailored_settings!$B$16="Do not publish"),CONCATENATE([1]tailored_settings!$B$4&amp;TEXT(ROW(A159)-1,"0000")&amp;"_"&amp;TEXT(F159,"yyyy-mm")),CONCATENATE([1]tailored_settings!$B$4&amp;TEXT(ROW(A159)-1,"0000")&amp;"_"&amp;TEXT(F159,"yyyy-mm")))))</f>
        <v>360G-Longleigh-IND-0158_2023-10</v>
      </c>
      <c r="I159" s="6" t="str">
        <f>IF([1]source_data!G161="","",[1]tailored_settings!$B$7)</f>
        <v>Longleigh Foundation</v>
      </c>
      <c r="J159" s="6" t="str">
        <f>IF([1]source_data!G161="","",[1]tailored_settings!$B$6)</f>
        <v>GB-CHC-1169016</v>
      </c>
      <c r="K159" s="6" t="str">
        <f>IF([1]source_data!G161="","",IF([1]source_data!I161="","",VLOOKUP([1]source_data!I161,[1]codelist_mapping!A:C,3,FALSE)))</f>
        <v>GTIR040</v>
      </c>
      <c r="L159" s="6" t="str">
        <f>IF([1]source_data!G161="","",IF([1]source_data!J161="","",VLOOKUP([1]source_data!J161,[1]codelist_mapping!A:C,3,FALSE)))</f>
        <v/>
      </c>
      <c r="M159" s="6" t="str">
        <f>IF([1]source_data!G161="","",IF([1]source_data!K161="","",IF([1]source_data!M161&lt;&gt;"",CONCATENATE(VLOOKUP([1]source_data!K161,[1]codelist_mapping!F:H,3,FALSE)&amp;";"&amp;VLOOKUP([1]source_data!L161,[1]codelist_mapping!F:H,3,FALSE)&amp;";"&amp;VLOOKUP([1]source_data!M161,[1]codelist_mapping!F:H,3,FALSE)),IF([1]source_data!L161&lt;&gt;"",CONCATENATE(VLOOKUP([1]source_data!K161,[1]codelist_mapping!F:H,3,FALSE)&amp;";"&amp;VLOOKUP([1]source_data!L161,[1]codelist_mapping!F:H,3,FALSE)),IF([1]source_data!K161&lt;&gt;"",CONCATENATE(VLOOKUP([1]source_data!K161,[1]codelist_mapping!F:H,3,FALSE)))))))</f>
        <v>GTIP020;GTIP070</v>
      </c>
      <c r="N159" s="9" t="str">
        <f>IF([1]source_data!G161="","",IF([1]source_data!D161="","",VLOOKUP([1]source_data!D161,[1]geo_data!A:I,9,FALSE)))</f>
        <v>Foleshill</v>
      </c>
      <c r="O159" s="9" t="str">
        <f>IF([1]source_data!G161="","",IF([1]source_data!D161="","",VLOOKUP([1]source_data!D161,[1]geo_data!A:I,8,FALSE)))</f>
        <v>E05001222</v>
      </c>
      <c r="P159" s="9" t="str">
        <f>IF([1]source_data!G161="","",IF(LEFT(O159,3)="E05","WD",IF(LEFT(O159,3)="S13","WD",IF(LEFT(O159,3)="W05","WD",IF(LEFT(O159,3)="W06","UA",IF(LEFT(O159,3)="S12","CA",IF(LEFT(O159,3)="E06","UA",IF(LEFT(O159,3)="E07","NMD",IF(LEFT(O159,3)="E08","MD",IF(LEFT(O159,3)="E09","LONB"))))))))))</f>
        <v>WD</v>
      </c>
      <c r="Q159" s="9" t="str">
        <f>IF([1]source_data!G161="","",IF([1]source_data!D161="","",VLOOKUP([1]source_data!D161,[1]geo_data!A:I,7,FALSE)))</f>
        <v>Coventry</v>
      </c>
      <c r="R159" s="9" t="str">
        <f>IF([1]source_data!G161="","",IF([1]source_data!D161="","",VLOOKUP([1]source_data!D161,[1]geo_data!A:I,6,FALSE)))</f>
        <v>E08000026</v>
      </c>
      <c r="S159" s="9" t="str">
        <f>IF([1]source_data!G161="","",IF(LEFT(R159,3)="E05","WD",IF(LEFT(R159,3)="S13","WD",IF(LEFT(R159,3)="W05","WD",IF(LEFT(R159,3)="W06","UA",IF(LEFT(R159,3)="S12","CA",IF(LEFT(R159,3)="E06","UA",IF(LEFT(R159,3)="E07","NMD",IF(LEFT(R159,3)="E08","MD",IF(LEFT(R159,3)="E09","LONB"))))))))))</f>
        <v>MD</v>
      </c>
      <c r="T159" s="6" t="str">
        <f>IF([1]source_data!G161="","",IF([1]source_data!N161="","",[1]source_data!N161))</f>
        <v>Hardship Grant</v>
      </c>
      <c r="U159" s="10">
        <f>IF([1]source_data!G161="","",[1]tailored_settings!$B$8)</f>
        <v>45614</v>
      </c>
      <c r="V159" s="6" t="str">
        <f>IF([1]source_data!G161="","",[1]tailored_settings!$B$9)</f>
        <v>http://www.longleigh.org/</v>
      </c>
      <c r="W159" s="8">
        <f>IF([1]source_data!G161="","",IF([1]source_data!O161="","",[1]source_data!O161))</f>
        <v>45215</v>
      </c>
      <c r="X159" s="8">
        <f>IF([1]source_data!G161="","",IF([1]source_data!P161="","",[1]source_data!P161))</f>
        <v>45302</v>
      </c>
      <c r="Y159" s="6" t="str">
        <f>IF([1]source_data!G161="","",IF([1]source_data!Q161="","",[1]source_data!Q161))</f>
        <v/>
      </c>
      <c r="Z159" s="11" t="str">
        <f>IF([1]source_data!G161="","",IF([1]source_data!I161="","",[1]tailored_settings!$B$10))</f>
        <v>Primary grant reason</v>
      </c>
      <c r="AA159" s="11" t="str">
        <f>IF([1]source_data!G161="","",IF([1]source_data!I161="","",[1]source_data!I161))</f>
        <v>2. Customer receiving medication and/or therapy for a mental health condition or substance addiction</v>
      </c>
      <c r="AB159" s="11" t="str">
        <f>IF([1]source_data!G161="","",IF([1]source_data!J161="","",[1]tailored_settings!$B$11))</f>
        <v/>
      </c>
      <c r="AC159" s="11" t="str">
        <f>IF([1]source_data!G161="","",IF([1]source_data!J161="","",[1]source_data!J161))</f>
        <v/>
      </c>
      <c r="AD159" s="11" t="str">
        <f>IF([1]source_data!G161="","",IF([1]source_data!K161="","",[1]tailored_settings!$B$12))</f>
        <v>Grant purpose</v>
      </c>
      <c r="AE159" s="11" t="str">
        <f>IF([1]source_data!G161="","",IF([1]source_data!K161="","",[1]source_data!K161))</f>
        <v>Appliances</v>
      </c>
      <c r="AF159" s="11" t="str">
        <f>IF([1]source_data!G161="","",IF([1]source_data!L161="","",[1]tailored_settings!$B$13))</f>
        <v>Grant purpose</v>
      </c>
      <c r="AG159" s="11" t="str">
        <f>IF([1]source_data!G161="","",IF([1]source_data!L161="","",[1]source_data!L161))</f>
        <v>Food Vouchers</v>
      </c>
      <c r="AH159" s="11" t="str">
        <f>IF([1]source_data!G161="","",IF([1]source_data!M161="","",[1]tailored_settings!$B$14))</f>
        <v/>
      </c>
      <c r="AI159" s="11" t="str">
        <f>IF([1]source_data!G161="","",IF([1]source_data!M161="","",[1]source_data!M161))</f>
        <v/>
      </c>
    </row>
    <row r="160" spans="1:35" x14ac:dyDescent="0.2">
      <c r="A160" s="6" t="str">
        <f>IF([1]source_data!G162="","",IF(AND([1]source_data!C162&lt;&gt;"",[1]tailored_settings!$B$15="Publish"),CONCATENATE([1]tailored_settings!$B$2&amp;[1]source_data!C162),IF(AND([1]source_data!C162&lt;&gt;"",[1]tailored_settings!$B$15="Do not publish"),CONCATENATE([1]tailored_settings!$B$2&amp;TEXT(ROW(A160)-1,"0000")&amp;"_"&amp;TEXT(F160,"yyyy-mm")),CONCATENATE([1]tailored_settings!$B$2&amp;TEXT(ROW(A160)-1,"0000")&amp;"_"&amp;TEXT(F160,"yyyy-mm")))))</f>
        <v>360G-Longleigh-0159_2023-10</v>
      </c>
      <c r="B160" s="6" t="str">
        <f>IF([1]source_data!G162="","",IF([1]source_data!E162&lt;&gt;"",[1]source_data!E162,CONCATENATE("Grant to "&amp;G160)))</f>
        <v>Grant to Individual Recipient</v>
      </c>
      <c r="C160" s="6" t="str">
        <f>IF([1]source_data!G162="","",IF([1]source_data!F162="","",[1]source_data!F162))</f>
        <v>Helping to alleviate financial hardship</v>
      </c>
      <c r="D160" s="7">
        <f>IF([1]source_data!G162="","",IF([1]source_data!G162="","",[1]source_data!G162))</f>
        <v>1000</v>
      </c>
      <c r="E160" s="6" t="str">
        <f>IF([1]source_data!G162="","",[1]tailored_settings!$B$3)</f>
        <v>GBP</v>
      </c>
      <c r="F160" s="8">
        <f>IF([1]source_data!G162="","",IF([1]source_data!H162="","",[1]source_data!H162))</f>
        <v>45210</v>
      </c>
      <c r="G160" s="6" t="str">
        <f>IF([1]source_data!G162="","",[1]tailored_settings!$B$5)</f>
        <v>Individual Recipient</v>
      </c>
      <c r="H160" s="6" t="str">
        <f>IF([1]source_data!G162="","",IF(AND([1]source_data!A162&lt;&gt;"",[1]tailored_settings!$B$16="Publish"),CONCATENATE([1]tailored_settings!$B$2&amp;[1]source_data!A162),IF(AND([1]source_data!A162&lt;&gt;"",[1]tailored_settings!$B$16="Do not publish"),CONCATENATE([1]tailored_settings!$B$4&amp;TEXT(ROW(A160)-1,"0000")&amp;"_"&amp;TEXT(F160,"yyyy-mm")),CONCATENATE([1]tailored_settings!$B$4&amp;TEXT(ROW(A160)-1,"0000")&amp;"_"&amp;TEXT(F160,"yyyy-mm")))))</f>
        <v>360G-Longleigh-IND-0159_2023-10</v>
      </c>
      <c r="I160" s="6" t="str">
        <f>IF([1]source_data!G162="","",[1]tailored_settings!$B$7)</f>
        <v>Longleigh Foundation</v>
      </c>
      <c r="J160" s="6" t="str">
        <f>IF([1]source_data!G162="","",[1]tailored_settings!$B$6)</f>
        <v>GB-CHC-1169016</v>
      </c>
      <c r="K160" s="6" t="str">
        <f>IF([1]source_data!G162="","",IF([1]source_data!I162="","",VLOOKUP([1]source_data!I162,[1]codelist_mapping!A:C,3,FALSE)))</f>
        <v>GTIR040</v>
      </c>
      <c r="L160" s="6" t="str">
        <f>IF([1]source_data!G162="","",IF([1]source_data!J162="","",VLOOKUP([1]source_data!J162,[1]codelist_mapping!A:C,3,FALSE)))</f>
        <v/>
      </c>
      <c r="M160" s="6" t="str">
        <f>IF([1]source_data!G162="","",IF([1]source_data!K162="","",IF([1]source_data!M162&lt;&gt;"",CONCATENATE(VLOOKUP([1]source_data!K162,[1]codelist_mapping!F:H,3,FALSE)&amp;";"&amp;VLOOKUP([1]source_data!L162,[1]codelist_mapping!F:H,3,FALSE)&amp;";"&amp;VLOOKUP([1]source_data!M162,[1]codelist_mapping!F:H,3,FALSE)),IF([1]source_data!L162&lt;&gt;"",CONCATENATE(VLOOKUP([1]source_data!K162,[1]codelist_mapping!F:H,3,FALSE)&amp;";"&amp;VLOOKUP([1]source_data!L162,[1]codelist_mapping!F:H,3,FALSE)),IF([1]source_data!K162&lt;&gt;"",CONCATENATE(VLOOKUP([1]source_data!K162,[1]codelist_mapping!F:H,3,FALSE)))))))</f>
        <v>GTIP070;GTIP060;GTIP020</v>
      </c>
      <c r="N160" s="9" t="str">
        <f>IF([1]source_data!G162="","",IF([1]source_data!D162="","",VLOOKUP([1]source_data!D162,[1]geo_data!A:I,9,FALSE)))</f>
        <v>Earl Shilton</v>
      </c>
      <c r="O160" s="9" t="str">
        <f>IF([1]source_data!G162="","",IF([1]source_data!D162="","",VLOOKUP([1]source_data!D162,[1]geo_data!A:I,8,FALSE)))</f>
        <v>E05005485</v>
      </c>
      <c r="P160" s="9" t="str">
        <f>IF([1]source_data!G162="","",IF(LEFT(O160,3)="E05","WD",IF(LEFT(O160,3)="S13","WD",IF(LEFT(O160,3)="W05","WD",IF(LEFT(O160,3)="W06","UA",IF(LEFT(O160,3)="S12","CA",IF(LEFT(O160,3)="E06","UA",IF(LEFT(O160,3)="E07","NMD",IF(LEFT(O160,3)="E08","MD",IF(LEFT(O160,3)="E09","LONB"))))))))))</f>
        <v>WD</v>
      </c>
      <c r="Q160" s="9" t="str">
        <f>IF([1]source_data!G162="","",IF([1]source_data!D162="","",VLOOKUP([1]source_data!D162,[1]geo_data!A:I,7,FALSE)))</f>
        <v>Hinckley and Bosworth</v>
      </c>
      <c r="R160" s="9" t="str">
        <f>IF([1]source_data!G162="","",IF([1]source_data!D162="","",VLOOKUP([1]source_data!D162,[1]geo_data!A:I,6,FALSE)))</f>
        <v>E07000132</v>
      </c>
      <c r="S160" s="9" t="str">
        <f>IF([1]source_data!G162="","",IF(LEFT(R160,3)="E05","WD",IF(LEFT(R160,3)="S13","WD",IF(LEFT(R160,3)="W05","WD",IF(LEFT(R160,3)="W06","UA",IF(LEFT(R160,3)="S12","CA",IF(LEFT(R160,3)="E06","UA",IF(LEFT(R160,3)="E07","NMD",IF(LEFT(R160,3)="E08","MD",IF(LEFT(R160,3)="E09","LONB"))))))))))</f>
        <v>NMD</v>
      </c>
      <c r="T160" s="6" t="str">
        <f>IF([1]source_data!G162="","",IF([1]source_data!N162="","",[1]source_data!N162))</f>
        <v>Hardship Grant</v>
      </c>
      <c r="U160" s="10">
        <f>IF([1]source_data!G162="","",[1]tailored_settings!$B$8)</f>
        <v>45614</v>
      </c>
      <c r="V160" s="6" t="str">
        <f>IF([1]source_data!G162="","",[1]tailored_settings!$B$9)</f>
        <v>http://www.longleigh.org/</v>
      </c>
      <c r="W160" s="8">
        <f>IF([1]source_data!G162="","",IF([1]source_data!O162="","",[1]source_data!O162))</f>
        <v>45210</v>
      </c>
      <c r="X160" s="8">
        <f>IF([1]source_data!G162="","",IF([1]source_data!P162="","",[1]source_data!P162))</f>
        <v>45272</v>
      </c>
      <c r="Y160" s="6" t="str">
        <f>IF([1]source_data!G162="","",IF([1]source_data!Q162="","",[1]source_data!Q162))</f>
        <v/>
      </c>
      <c r="Z160" s="11" t="str">
        <f>IF([1]source_data!G162="","",IF([1]source_data!I162="","",[1]tailored_settings!$B$10))</f>
        <v>Primary grant reason</v>
      </c>
      <c r="AA160" s="11" t="str">
        <f>IF([1]source_data!G162="","",IF([1]source_data!I162="","",[1]source_data!I162))</f>
        <v>2. Customer receiving medication and/or therapy for a mental health condition or substance addiction</v>
      </c>
      <c r="AB160" s="11" t="str">
        <f>IF([1]source_data!G162="","",IF([1]source_data!J162="","",[1]tailored_settings!$B$11))</f>
        <v/>
      </c>
      <c r="AC160" s="11" t="str">
        <f>IF([1]source_data!G162="","",IF([1]source_data!J162="","",[1]source_data!J162))</f>
        <v/>
      </c>
      <c r="AD160" s="11" t="str">
        <f>IF([1]source_data!G162="","",IF([1]source_data!K162="","",[1]tailored_settings!$B$12))</f>
        <v>Grant purpose</v>
      </c>
      <c r="AE160" s="11" t="str">
        <f>IF([1]source_data!G162="","",IF([1]source_data!K162="","",[1]source_data!K162))</f>
        <v>Food Vouchers</v>
      </c>
      <c r="AF160" s="11" t="str">
        <f>IF([1]source_data!G162="","",IF([1]source_data!L162="","",[1]tailored_settings!$B$13))</f>
        <v>Grant purpose</v>
      </c>
      <c r="AG160" s="11" t="str">
        <f>IF([1]source_data!G162="","",IF([1]source_data!L162="","",[1]source_data!L162))</f>
        <v>Voucher for small household items</v>
      </c>
      <c r="AH160" s="11" t="str">
        <f>IF([1]source_data!G162="","",IF([1]source_data!M162="","",[1]tailored_settings!$B$14))</f>
        <v>Grant purpose</v>
      </c>
      <c r="AI160" s="11" t="str">
        <f>IF([1]source_data!G162="","",IF([1]source_data!M162="","",[1]source_data!M162))</f>
        <v>Appliances</v>
      </c>
    </row>
    <row r="161" spans="1:35" x14ac:dyDescent="0.2">
      <c r="A161" s="6" t="str">
        <f>IF([1]source_data!G163="","",IF(AND([1]source_data!C163&lt;&gt;"",[1]tailored_settings!$B$15="Publish"),CONCATENATE([1]tailored_settings!$B$2&amp;[1]source_data!C163),IF(AND([1]source_data!C163&lt;&gt;"",[1]tailored_settings!$B$15="Do not publish"),CONCATENATE([1]tailored_settings!$B$2&amp;TEXT(ROW(A161)-1,"0000")&amp;"_"&amp;TEXT(F161,"yyyy-mm")),CONCATENATE([1]tailored_settings!$B$2&amp;TEXT(ROW(A161)-1,"0000")&amp;"_"&amp;TEXT(F161,"yyyy-mm")))))</f>
        <v>360G-Longleigh-0160_2023-10</v>
      </c>
      <c r="B161" s="6" t="str">
        <f>IF([1]source_data!G163="","",IF([1]source_data!E163&lt;&gt;"",[1]source_data!E163,CONCATENATE("Grant to "&amp;G161)))</f>
        <v>Grant to Individual Recipient</v>
      </c>
      <c r="C161" s="6" t="str">
        <f>IF([1]source_data!G163="","",IF([1]source_data!F163="","",[1]source_data!F163))</f>
        <v>Helping to alleviate financial hardship</v>
      </c>
      <c r="D161" s="7">
        <f>IF([1]source_data!G163="","",IF([1]source_data!G163="","",[1]source_data!G163))</f>
        <v>767</v>
      </c>
      <c r="E161" s="6" t="str">
        <f>IF([1]source_data!G163="","",[1]tailored_settings!$B$3)</f>
        <v>GBP</v>
      </c>
      <c r="F161" s="8">
        <f>IF([1]source_data!G163="","",IF([1]source_data!H163="","",[1]source_data!H163))</f>
        <v>45210</v>
      </c>
      <c r="G161" s="6" t="str">
        <f>IF([1]source_data!G163="","",[1]tailored_settings!$B$5)</f>
        <v>Individual Recipient</v>
      </c>
      <c r="H161" s="6" t="str">
        <f>IF([1]source_data!G163="","",IF(AND([1]source_data!A163&lt;&gt;"",[1]tailored_settings!$B$16="Publish"),CONCATENATE([1]tailored_settings!$B$2&amp;[1]source_data!A163),IF(AND([1]source_data!A163&lt;&gt;"",[1]tailored_settings!$B$16="Do not publish"),CONCATENATE([1]tailored_settings!$B$4&amp;TEXT(ROW(A161)-1,"0000")&amp;"_"&amp;TEXT(F161,"yyyy-mm")),CONCATENATE([1]tailored_settings!$B$4&amp;TEXT(ROW(A161)-1,"0000")&amp;"_"&amp;TEXT(F161,"yyyy-mm")))))</f>
        <v>360G-Longleigh-IND-0160_2023-10</v>
      </c>
      <c r="I161" s="6" t="str">
        <f>IF([1]source_data!G163="","",[1]tailored_settings!$B$7)</f>
        <v>Longleigh Foundation</v>
      </c>
      <c r="J161" s="6" t="str">
        <f>IF([1]source_data!G163="","",[1]tailored_settings!$B$6)</f>
        <v>GB-CHC-1169016</v>
      </c>
      <c r="K161" s="6" t="str">
        <f>IF([1]source_data!G163="","",IF([1]source_data!I163="","",VLOOKUP([1]source_data!I163,[1]codelist_mapping!A:C,3,FALSE)))</f>
        <v>GTIR080</v>
      </c>
      <c r="L161" s="6" t="str">
        <f>IF([1]source_data!G163="","",IF([1]source_data!J163="","",VLOOKUP([1]source_data!J163,[1]codelist_mapping!A:C,3,FALSE)))</f>
        <v/>
      </c>
      <c r="M161" s="6" t="str">
        <f>IF([1]source_data!G163="","",IF([1]source_data!K163="","",IF([1]source_data!M163&lt;&gt;"",CONCATENATE(VLOOKUP([1]source_data!K163,[1]codelist_mapping!F:H,3,FALSE)&amp;";"&amp;VLOOKUP([1]source_data!L163,[1]codelist_mapping!F:H,3,FALSE)&amp;";"&amp;VLOOKUP([1]source_data!M163,[1]codelist_mapping!F:H,3,FALSE)),IF([1]source_data!L163&lt;&gt;"",CONCATENATE(VLOOKUP([1]source_data!K163,[1]codelist_mapping!F:H,3,FALSE)&amp;";"&amp;VLOOKUP([1]source_data!L163,[1]codelist_mapping!F:H,3,FALSE)),IF([1]source_data!K163&lt;&gt;"",CONCATENATE(VLOOKUP([1]source_data!K163,[1]codelist_mapping!F:H,3,FALSE)))))))</f>
        <v>GTIP020</v>
      </c>
      <c r="N161" s="9" t="str">
        <f>IF([1]source_data!G163="","",IF([1]source_data!D163="","",VLOOKUP([1]source_data!D163,[1]geo_data!A:I,9,FALSE)))</f>
        <v>Netherton, Woodside and St Andrews</v>
      </c>
      <c r="O161" s="9" t="str">
        <f>IF([1]source_data!G163="","",IF([1]source_data!D163="","",VLOOKUP([1]source_data!D163,[1]geo_data!A:I,8,FALSE)))</f>
        <v>E05001250</v>
      </c>
      <c r="P161" s="9" t="str">
        <f>IF([1]source_data!G163="","",IF(LEFT(O161,3)="E05","WD",IF(LEFT(O161,3)="S13","WD",IF(LEFT(O161,3)="W05","WD",IF(LEFT(O161,3)="W06","UA",IF(LEFT(O161,3)="S12","CA",IF(LEFT(O161,3)="E06","UA",IF(LEFT(O161,3)="E07","NMD",IF(LEFT(O161,3)="E08","MD",IF(LEFT(O161,3)="E09","LONB"))))))))))</f>
        <v>WD</v>
      </c>
      <c r="Q161" s="9" t="str">
        <f>IF([1]source_data!G163="","",IF([1]source_data!D163="","",VLOOKUP([1]source_data!D163,[1]geo_data!A:I,7,FALSE)))</f>
        <v>Dudley</v>
      </c>
      <c r="R161" s="9" t="str">
        <f>IF([1]source_data!G163="","",IF([1]source_data!D163="","",VLOOKUP([1]source_data!D163,[1]geo_data!A:I,6,FALSE)))</f>
        <v>E08000027</v>
      </c>
      <c r="S161" s="9" t="str">
        <f>IF([1]source_data!G163="","",IF(LEFT(R161,3)="E05","WD",IF(LEFT(R161,3)="S13","WD",IF(LEFT(R161,3)="W05","WD",IF(LEFT(R161,3)="W06","UA",IF(LEFT(R161,3)="S12","CA",IF(LEFT(R161,3)="E06","UA",IF(LEFT(R161,3)="E07","NMD",IF(LEFT(R161,3)="E08","MD",IF(LEFT(R161,3)="E09","LONB"))))))))))</f>
        <v>MD</v>
      </c>
      <c r="T161" s="6" t="str">
        <f>IF([1]source_data!G163="","",IF([1]source_data!N163="","",[1]source_data!N163))</f>
        <v>Hardship Grant</v>
      </c>
      <c r="U161" s="10">
        <f>IF([1]source_data!G163="","",[1]tailored_settings!$B$8)</f>
        <v>45614</v>
      </c>
      <c r="V161" s="6" t="str">
        <f>IF([1]source_data!G163="","",[1]tailored_settings!$B$9)</f>
        <v>http://www.longleigh.org/</v>
      </c>
      <c r="W161" s="8">
        <f>IF([1]source_data!G163="","",IF([1]source_data!O163="","",[1]source_data!O163))</f>
        <v>45210</v>
      </c>
      <c r="X161" s="8">
        <f>IF([1]source_data!G163="","",IF([1]source_data!P163="","",[1]source_data!P163))</f>
        <v>45322</v>
      </c>
      <c r="Y161" s="6" t="str">
        <f>IF([1]source_data!G163="","",IF([1]source_data!Q163="","",[1]source_data!Q163))</f>
        <v/>
      </c>
      <c r="Z161" s="11" t="str">
        <f>IF([1]source_data!G163="","",IF([1]source_data!I163="","",[1]tailored_settings!$B$10))</f>
        <v>Primary grant reason</v>
      </c>
      <c r="AA161" s="11" t="str">
        <f>IF([1]source_data!G163="","",IF([1]source_data!I163="","",[1]source_data!I163))</f>
        <v>3  Customer/family moving from homelessness/supported living into independent living</v>
      </c>
      <c r="AB161" s="11" t="str">
        <f>IF([1]source_data!G163="","",IF([1]source_data!J163="","",[1]tailored_settings!$B$11))</f>
        <v/>
      </c>
      <c r="AC161" s="11" t="str">
        <f>IF([1]source_data!G163="","",IF([1]source_data!J163="","",[1]source_data!J163))</f>
        <v/>
      </c>
      <c r="AD161" s="11" t="str">
        <f>IF([1]source_data!G163="","",IF([1]source_data!K163="","",[1]tailored_settings!$B$12))</f>
        <v>Grant purpose</v>
      </c>
      <c r="AE161" s="11" t="str">
        <f>IF([1]source_data!G163="","",IF([1]source_data!K163="","",[1]source_data!K163))</f>
        <v>Appliances</v>
      </c>
      <c r="AF161" s="11" t="str">
        <f>IF([1]source_data!G163="","",IF([1]source_data!L163="","",[1]tailored_settings!$B$13))</f>
        <v/>
      </c>
      <c r="AG161" s="11" t="str">
        <f>IF([1]source_data!G163="","",IF([1]source_data!L163="","",[1]source_data!L163))</f>
        <v/>
      </c>
      <c r="AH161" s="11" t="str">
        <f>IF([1]source_data!G163="","",IF([1]source_data!M163="","",[1]tailored_settings!$B$14))</f>
        <v/>
      </c>
      <c r="AI161" s="11" t="str">
        <f>IF([1]source_data!G163="","",IF([1]source_data!M163="","",[1]source_data!M163))</f>
        <v/>
      </c>
    </row>
    <row r="162" spans="1:35" x14ac:dyDescent="0.2">
      <c r="A162" s="6" t="str">
        <f>IF([1]source_data!G164="","",IF(AND([1]source_data!C164&lt;&gt;"",[1]tailored_settings!$B$15="Publish"),CONCATENATE([1]tailored_settings!$B$2&amp;[1]source_data!C164),IF(AND([1]source_data!C164&lt;&gt;"",[1]tailored_settings!$B$15="Do not publish"),CONCATENATE([1]tailored_settings!$B$2&amp;TEXT(ROW(A162)-1,"0000")&amp;"_"&amp;TEXT(F162,"yyyy-mm")),CONCATENATE([1]tailored_settings!$B$2&amp;TEXT(ROW(A162)-1,"0000")&amp;"_"&amp;TEXT(F162,"yyyy-mm")))))</f>
        <v>360G-Longleigh-0161_2023-10</v>
      </c>
      <c r="B162" s="6" t="str">
        <f>IF([1]source_data!G164="","",IF([1]source_data!E164&lt;&gt;"",[1]source_data!E164,CONCATENATE("Grant to "&amp;G162)))</f>
        <v>Grant to Individual Recipient</v>
      </c>
      <c r="C162" s="6" t="str">
        <f>IF([1]source_data!G164="","",IF([1]source_data!F164="","",[1]source_data!F164))</f>
        <v>Helping to alleviate financial hardship</v>
      </c>
      <c r="D162" s="7">
        <f>IF([1]source_data!G164="","",IF([1]source_data!G164="","",[1]source_data!G164))</f>
        <v>960</v>
      </c>
      <c r="E162" s="6" t="str">
        <f>IF([1]source_data!G164="","",[1]tailored_settings!$B$3)</f>
        <v>GBP</v>
      </c>
      <c r="F162" s="8">
        <f>IF([1]source_data!G164="","",IF([1]source_data!H164="","",[1]source_data!H164))</f>
        <v>45210</v>
      </c>
      <c r="G162" s="6" t="str">
        <f>IF([1]source_data!G164="","",[1]tailored_settings!$B$5)</f>
        <v>Individual Recipient</v>
      </c>
      <c r="H162" s="6" t="str">
        <f>IF([1]source_data!G164="","",IF(AND([1]source_data!A164&lt;&gt;"",[1]tailored_settings!$B$16="Publish"),CONCATENATE([1]tailored_settings!$B$2&amp;[1]source_data!A164),IF(AND([1]source_data!A164&lt;&gt;"",[1]tailored_settings!$B$16="Do not publish"),CONCATENATE([1]tailored_settings!$B$4&amp;TEXT(ROW(A162)-1,"0000")&amp;"_"&amp;TEXT(F162,"yyyy-mm")),CONCATENATE([1]tailored_settings!$B$4&amp;TEXT(ROW(A162)-1,"0000")&amp;"_"&amp;TEXT(F162,"yyyy-mm")))))</f>
        <v>360G-Longleigh-IND-0161_2023-10</v>
      </c>
      <c r="I162" s="6" t="str">
        <f>IF([1]source_data!G164="","",[1]tailored_settings!$B$7)</f>
        <v>Longleigh Foundation</v>
      </c>
      <c r="J162" s="6" t="str">
        <f>IF([1]source_data!G164="","",[1]tailored_settings!$B$6)</f>
        <v>GB-CHC-1169016</v>
      </c>
      <c r="K162" s="6" t="str">
        <f>IF([1]source_data!G164="","",IF([1]source_data!I164="","",VLOOKUP([1]source_data!I164,[1]codelist_mapping!A:C,3,FALSE)))</f>
        <v>GTIR030</v>
      </c>
      <c r="L162" s="6" t="str">
        <f>IF([1]source_data!G164="","",IF([1]source_data!J164="","",VLOOKUP([1]source_data!J164,[1]codelist_mapping!A:C,3,FALSE)))</f>
        <v/>
      </c>
      <c r="M162" s="6" t="str">
        <f>IF([1]source_data!G164="","",IF([1]source_data!K164="","",IF([1]source_data!M164&lt;&gt;"",CONCATENATE(VLOOKUP([1]source_data!K164,[1]codelist_mapping!F:H,3,FALSE)&amp;";"&amp;VLOOKUP([1]source_data!L164,[1]codelist_mapping!F:H,3,FALSE)&amp;";"&amp;VLOOKUP([1]source_data!M164,[1]codelist_mapping!F:H,3,FALSE)),IF([1]source_data!L164&lt;&gt;"",CONCATENATE(VLOOKUP([1]source_data!K164,[1]codelist_mapping!F:H,3,FALSE)&amp;";"&amp;VLOOKUP([1]source_data!L164,[1]codelist_mapping!F:H,3,FALSE)),IF([1]source_data!K164&lt;&gt;"",CONCATENATE(VLOOKUP([1]source_data!K164,[1]codelist_mapping!F:H,3,FALSE)))))))</f>
        <v>GTIP120</v>
      </c>
      <c r="N162" s="9" t="str">
        <f>IF([1]source_data!G164="","",IF([1]source_data!D164="","",VLOOKUP([1]source_data!D164,[1]geo_data!A:I,9,FALSE)))</f>
        <v>Dunstable North</v>
      </c>
      <c r="O162" s="9" t="str">
        <f>IF([1]source_data!G164="","",IF([1]source_data!D164="","",VLOOKUP([1]source_data!D164,[1]geo_data!A:I,8,FALSE)))</f>
        <v>E05014405</v>
      </c>
      <c r="P162" s="9" t="str">
        <f>IF([1]source_data!G164="","",IF(LEFT(O162,3)="E05","WD",IF(LEFT(O162,3)="S13","WD",IF(LEFT(O162,3)="W05","WD",IF(LEFT(O162,3)="W06","UA",IF(LEFT(O162,3)="S12","CA",IF(LEFT(O162,3)="E06","UA",IF(LEFT(O162,3)="E07","NMD",IF(LEFT(O162,3)="E08","MD",IF(LEFT(O162,3)="E09","LONB"))))))))))</f>
        <v>WD</v>
      </c>
      <c r="Q162" s="9" t="str">
        <f>IF([1]source_data!G164="","",IF([1]source_data!D164="","",VLOOKUP([1]source_data!D164,[1]geo_data!A:I,7,FALSE)))</f>
        <v>Central Bedfordshire</v>
      </c>
      <c r="R162" s="9" t="str">
        <f>IF([1]source_data!G164="","",IF([1]source_data!D164="","",VLOOKUP([1]source_data!D164,[1]geo_data!A:I,6,FALSE)))</f>
        <v>E06000056</v>
      </c>
      <c r="S162" s="9" t="str">
        <f>IF([1]source_data!G164="","",IF(LEFT(R162,3)="E05","WD",IF(LEFT(R162,3)="S13","WD",IF(LEFT(R162,3)="W05","WD",IF(LEFT(R162,3)="W06","UA",IF(LEFT(R162,3)="S12","CA",IF(LEFT(R162,3)="E06","UA",IF(LEFT(R162,3)="E07","NMD",IF(LEFT(R162,3)="E08","MD",IF(LEFT(R162,3)="E09","LONB"))))))))))</f>
        <v>UA</v>
      </c>
      <c r="T162" s="6" t="str">
        <f>IF([1]source_data!G164="","",IF([1]source_data!N164="","",[1]source_data!N164))</f>
        <v>Hardship Grant</v>
      </c>
      <c r="U162" s="10">
        <f>IF([1]source_data!G164="","",[1]tailored_settings!$B$8)</f>
        <v>45614</v>
      </c>
      <c r="V162" s="6" t="str">
        <f>IF([1]source_data!G164="","",[1]tailored_settings!$B$9)</f>
        <v>http://www.longleigh.org/</v>
      </c>
      <c r="W162" s="8">
        <f>IF([1]source_data!G164="","",IF([1]source_data!O164="","",[1]source_data!O164))</f>
        <v>45210</v>
      </c>
      <c r="X162" s="8">
        <f>IF([1]source_data!G164="","",IF([1]source_data!P164="","",[1]source_data!P164))</f>
        <v>45295</v>
      </c>
      <c r="Y162" s="6" t="str">
        <f>IF([1]source_data!G164="","",IF([1]source_data!Q164="","",[1]source_data!Q164))</f>
        <v/>
      </c>
      <c r="Z162" s="11" t="str">
        <f>IF([1]source_data!G164="","",IF([1]source_data!I164="","",[1]tailored_settings!$B$10))</f>
        <v>Primary grant reason</v>
      </c>
      <c r="AA162" s="11" t="str">
        <f>IF([1]source_data!G164="","",IF([1]source_data!I164="","",[1]source_data!I164))</f>
        <v>1. Customer (or family member residing with them) with a diagnosed condition or disability (physical and/or sensory and/or behavioural)</v>
      </c>
      <c r="AB162" s="11" t="str">
        <f>IF([1]source_data!G164="","",IF([1]source_data!J164="","",[1]tailored_settings!$B$11))</f>
        <v/>
      </c>
      <c r="AC162" s="11" t="str">
        <f>IF([1]source_data!G164="","",IF([1]source_data!J164="","",[1]source_data!J164))</f>
        <v/>
      </c>
      <c r="AD162" s="11" t="str">
        <f>IF([1]source_data!G164="","",IF([1]source_data!K164="","",[1]tailored_settings!$B$12))</f>
        <v>Grant purpose</v>
      </c>
      <c r="AE162" s="11" t="str">
        <f>IF([1]source_data!G164="","",IF([1]source_data!K164="","",[1]source_data!K164))</f>
        <v>House Deep Clean</v>
      </c>
      <c r="AF162" s="11" t="str">
        <f>IF([1]source_data!G164="","",IF([1]source_data!L164="","",[1]tailored_settings!$B$13))</f>
        <v/>
      </c>
      <c r="AG162" s="11" t="str">
        <f>IF([1]source_data!G164="","",IF([1]source_data!L164="","",[1]source_data!L164))</f>
        <v/>
      </c>
      <c r="AH162" s="11" t="str">
        <f>IF([1]source_data!G164="","",IF([1]source_data!M164="","",[1]tailored_settings!$B$14))</f>
        <v/>
      </c>
      <c r="AI162" s="11" t="str">
        <f>IF([1]source_data!G164="","",IF([1]source_data!M164="","",[1]source_data!M164))</f>
        <v/>
      </c>
    </row>
    <row r="163" spans="1:35" x14ac:dyDescent="0.2">
      <c r="A163" s="6" t="str">
        <f>IF([1]source_data!G165="","",IF(AND([1]source_data!C165&lt;&gt;"",[1]tailored_settings!$B$15="Publish"),CONCATENATE([1]tailored_settings!$B$2&amp;[1]source_data!C165),IF(AND([1]source_data!C165&lt;&gt;"",[1]tailored_settings!$B$15="Do not publish"),CONCATENATE([1]tailored_settings!$B$2&amp;TEXT(ROW(A163)-1,"0000")&amp;"_"&amp;TEXT(F163,"yyyy-mm")),CONCATENATE([1]tailored_settings!$B$2&amp;TEXT(ROW(A163)-1,"0000")&amp;"_"&amp;TEXT(F163,"yyyy-mm")))))</f>
        <v>360G-Longleigh-0162_2023-10</v>
      </c>
      <c r="B163" s="6" t="str">
        <f>IF([1]source_data!G165="","",IF([1]source_data!E165&lt;&gt;"",[1]source_data!E165,CONCATENATE("Grant to "&amp;G163)))</f>
        <v>Grant to Individual Recipient</v>
      </c>
      <c r="C163" s="6" t="str">
        <f>IF([1]source_data!G165="","",IF([1]source_data!F165="","",[1]source_data!F165))</f>
        <v>Helping to alleviate financial hardship</v>
      </c>
      <c r="D163" s="7">
        <f>IF([1]source_data!G165="","",IF([1]source_data!G165="","",[1]source_data!G165))</f>
        <v>880</v>
      </c>
      <c r="E163" s="6" t="str">
        <f>IF([1]source_data!G165="","",[1]tailored_settings!$B$3)</f>
        <v>GBP</v>
      </c>
      <c r="F163" s="8">
        <f>IF([1]source_data!G165="","",IF([1]source_data!H165="","",[1]source_data!H165))</f>
        <v>45216</v>
      </c>
      <c r="G163" s="6" t="str">
        <f>IF([1]source_data!G165="","",[1]tailored_settings!$B$5)</f>
        <v>Individual Recipient</v>
      </c>
      <c r="H163" s="6" t="str">
        <f>IF([1]source_data!G165="","",IF(AND([1]source_data!A165&lt;&gt;"",[1]tailored_settings!$B$16="Publish"),CONCATENATE([1]tailored_settings!$B$2&amp;[1]source_data!A165),IF(AND([1]source_data!A165&lt;&gt;"",[1]tailored_settings!$B$16="Do not publish"),CONCATENATE([1]tailored_settings!$B$4&amp;TEXT(ROW(A163)-1,"0000")&amp;"_"&amp;TEXT(F163,"yyyy-mm")),CONCATENATE([1]tailored_settings!$B$4&amp;TEXT(ROW(A163)-1,"0000")&amp;"_"&amp;TEXT(F163,"yyyy-mm")))))</f>
        <v>360G-Longleigh-IND-0162_2023-10</v>
      </c>
      <c r="I163" s="6" t="str">
        <f>IF([1]source_data!G165="","",[1]tailored_settings!$B$7)</f>
        <v>Longleigh Foundation</v>
      </c>
      <c r="J163" s="6" t="str">
        <f>IF([1]source_data!G165="","",[1]tailored_settings!$B$6)</f>
        <v>GB-CHC-1169016</v>
      </c>
      <c r="K163" s="6" t="str">
        <f>IF([1]source_data!G165="","",IF([1]source_data!I165="","",VLOOKUP([1]source_data!I165,[1]codelist_mapping!A:C,3,FALSE)))</f>
        <v>GTIR080</v>
      </c>
      <c r="L163" s="6" t="str">
        <f>IF([1]source_data!G165="","",IF([1]source_data!J165="","",VLOOKUP([1]source_data!J165,[1]codelist_mapping!A:C,3,FALSE)))</f>
        <v/>
      </c>
      <c r="M163" s="6" t="str">
        <f>IF([1]source_data!G165="","",IF([1]source_data!K165="","",IF([1]source_data!M165&lt;&gt;"",CONCATENATE(VLOOKUP([1]source_data!K165,[1]codelist_mapping!F:H,3,FALSE)&amp;";"&amp;VLOOKUP([1]source_data!L165,[1]codelist_mapping!F:H,3,FALSE)&amp;";"&amp;VLOOKUP([1]source_data!M165,[1]codelist_mapping!F:H,3,FALSE)),IF([1]source_data!L165&lt;&gt;"",CONCATENATE(VLOOKUP([1]source_data!K165,[1]codelist_mapping!F:H,3,FALSE)&amp;";"&amp;VLOOKUP([1]source_data!L165,[1]codelist_mapping!F:H,3,FALSE)),IF([1]source_data!K165&lt;&gt;"",CONCATENATE(VLOOKUP([1]source_data!K165,[1]codelist_mapping!F:H,3,FALSE)))))))</f>
        <v>GTIP020</v>
      </c>
      <c r="N163" s="9" t="str">
        <f>IF([1]source_data!G165="","",IF([1]source_data!D165="","",VLOOKUP([1]source_data!D165,[1]geo_data!A:I,9,FALSE)))</f>
        <v>Somerton</v>
      </c>
      <c r="O163" s="9" t="str">
        <f>IF([1]source_data!G165="","",IF([1]source_data!D165="","",VLOOKUP([1]source_data!D165,[1]geo_data!A:I,8,FALSE)))</f>
        <v>E05014379</v>
      </c>
      <c r="P163" s="9" t="str">
        <f>IF([1]source_data!G165="","",IF(LEFT(O163,3)="E05","WD",IF(LEFT(O163,3)="S13","WD",IF(LEFT(O163,3)="W05","WD",IF(LEFT(O163,3)="W06","UA",IF(LEFT(O163,3)="S12","CA",IF(LEFT(O163,3)="E06","UA",IF(LEFT(O163,3)="E07","NMD",IF(LEFT(O163,3)="E08","MD",IF(LEFT(O163,3)="E09","LONB"))))))))))</f>
        <v>WD</v>
      </c>
      <c r="Q163" s="9" t="str">
        <f>IF([1]source_data!G165="","",IF([1]source_data!D165="","",VLOOKUP([1]source_data!D165,[1]geo_data!A:I,7,FALSE)))</f>
        <v>Somerset</v>
      </c>
      <c r="R163" s="9" t="str">
        <f>IF([1]source_data!G165="","",IF([1]source_data!D165="","",VLOOKUP([1]source_data!D165,[1]geo_data!A:I,6,FALSE)))</f>
        <v>E06000066</v>
      </c>
      <c r="S163" s="9" t="str">
        <f>IF([1]source_data!G165="","",IF(LEFT(R163,3)="E05","WD",IF(LEFT(R163,3)="S13","WD",IF(LEFT(R163,3)="W05","WD",IF(LEFT(R163,3)="W06","UA",IF(LEFT(R163,3)="S12","CA",IF(LEFT(R163,3)="E06","UA",IF(LEFT(R163,3)="E07","NMD",IF(LEFT(R163,3)="E08","MD",IF(LEFT(R163,3)="E09","LONB"))))))))))</f>
        <v>UA</v>
      </c>
      <c r="T163" s="6" t="str">
        <f>IF([1]source_data!G165="","",IF([1]source_data!N165="","",[1]source_data!N165))</f>
        <v>Hardship Grant</v>
      </c>
      <c r="U163" s="10">
        <f>IF([1]source_data!G165="","",[1]tailored_settings!$B$8)</f>
        <v>45614</v>
      </c>
      <c r="V163" s="6" t="str">
        <f>IF([1]source_data!G165="","",[1]tailored_settings!$B$9)</f>
        <v>http://www.longleigh.org/</v>
      </c>
      <c r="W163" s="8">
        <f>IF([1]source_data!G165="","",IF([1]source_data!O165="","",[1]source_data!O165))</f>
        <v>45216</v>
      </c>
      <c r="X163" s="8">
        <f>IF([1]source_data!G165="","",IF([1]source_data!P165="","",[1]source_data!P165))</f>
        <v>45322</v>
      </c>
      <c r="Y163" s="6" t="str">
        <f>IF([1]source_data!G165="","",IF([1]source_data!Q165="","",[1]source_data!Q165))</f>
        <v/>
      </c>
      <c r="Z163" s="11" t="str">
        <f>IF([1]source_data!G165="","",IF([1]source_data!I165="","",[1]tailored_settings!$B$10))</f>
        <v>Primary grant reason</v>
      </c>
      <c r="AA163" s="11" t="str">
        <f>IF([1]source_data!G165="","",IF([1]source_data!I165="","",[1]source_data!I165))</f>
        <v>3  Customer/family moving from homelessness/supported living into independent living</v>
      </c>
      <c r="AB163" s="11" t="str">
        <f>IF([1]source_data!G165="","",IF([1]source_data!J165="","",[1]tailored_settings!$B$11))</f>
        <v/>
      </c>
      <c r="AC163" s="11" t="str">
        <f>IF([1]source_data!G165="","",IF([1]source_data!J165="","",[1]source_data!J165))</f>
        <v/>
      </c>
      <c r="AD163" s="11" t="str">
        <f>IF([1]source_data!G165="","",IF([1]source_data!K165="","",[1]tailored_settings!$B$12))</f>
        <v>Grant purpose</v>
      </c>
      <c r="AE163" s="11" t="str">
        <f>IF([1]source_data!G165="","",IF([1]source_data!K165="","",[1]source_data!K165))</f>
        <v>Appliances</v>
      </c>
      <c r="AF163" s="11" t="str">
        <f>IF([1]source_data!G165="","",IF([1]source_data!L165="","",[1]tailored_settings!$B$13))</f>
        <v/>
      </c>
      <c r="AG163" s="11" t="str">
        <f>IF([1]source_data!G165="","",IF([1]source_data!L165="","",[1]source_data!L165))</f>
        <v/>
      </c>
      <c r="AH163" s="11" t="str">
        <f>IF([1]source_data!G165="","",IF([1]source_data!M165="","",[1]tailored_settings!$B$14))</f>
        <v/>
      </c>
      <c r="AI163" s="11" t="str">
        <f>IF([1]source_data!G165="","",IF([1]source_data!M165="","",[1]source_data!M165))</f>
        <v/>
      </c>
    </row>
    <row r="164" spans="1:35" x14ac:dyDescent="0.2">
      <c r="A164" s="6" t="str">
        <f>IF([1]source_data!G166="","",IF(AND([1]source_data!C166&lt;&gt;"",[1]tailored_settings!$B$15="Publish"),CONCATENATE([1]tailored_settings!$B$2&amp;[1]source_data!C166),IF(AND([1]source_data!C166&lt;&gt;"",[1]tailored_settings!$B$15="Do not publish"),CONCATENATE([1]tailored_settings!$B$2&amp;TEXT(ROW(A164)-1,"0000")&amp;"_"&amp;TEXT(F164,"yyyy-mm")),CONCATENATE([1]tailored_settings!$B$2&amp;TEXT(ROW(A164)-1,"0000")&amp;"_"&amp;TEXT(F164,"yyyy-mm")))))</f>
        <v>360G-Longleigh-0163_2023-10</v>
      </c>
      <c r="B164" s="6" t="str">
        <f>IF([1]source_data!G166="","",IF([1]source_data!E166&lt;&gt;"",[1]source_data!E166,CONCATENATE("Grant to "&amp;G164)))</f>
        <v>Grant to Individual Recipient</v>
      </c>
      <c r="C164" s="6" t="str">
        <f>IF([1]source_data!G166="","",IF([1]source_data!F166="","",[1]source_data!F166))</f>
        <v>Helping to alleviate financial hardship</v>
      </c>
      <c r="D164" s="7">
        <f>IF([1]source_data!G166="","",IF([1]source_data!G166="","",[1]source_data!G166))</f>
        <v>987.07</v>
      </c>
      <c r="E164" s="6" t="str">
        <f>IF([1]source_data!G166="","",[1]tailored_settings!$B$3)</f>
        <v>GBP</v>
      </c>
      <c r="F164" s="8">
        <f>IF([1]source_data!G166="","",IF([1]source_data!H166="","",[1]source_data!H166))</f>
        <v>45216</v>
      </c>
      <c r="G164" s="6" t="str">
        <f>IF([1]source_data!G166="","",[1]tailored_settings!$B$5)</f>
        <v>Individual Recipient</v>
      </c>
      <c r="H164" s="6" t="str">
        <f>IF([1]source_data!G166="","",IF(AND([1]source_data!A166&lt;&gt;"",[1]tailored_settings!$B$16="Publish"),CONCATENATE([1]tailored_settings!$B$2&amp;[1]source_data!A166),IF(AND([1]source_data!A166&lt;&gt;"",[1]tailored_settings!$B$16="Do not publish"),CONCATENATE([1]tailored_settings!$B$4&amp;TEXT(ROW(A164)-1,"0000")&amp;"_"&amp;TEXT(F164,"yyyy-mm")),CONCATENATE([1]tailored_settings!$B$4&amp;TEXT(ROW(A164)-1,"0000")&amp;"_"&amp;TEXT(F164,"yyyy-mm")))))</f>
        <v>360G-Longleigh-IND-0163_2023-10</v>
      </c>
      <c r="I164" s="6" t="str">
        <f>IF([1]source_data!G166="","",[1]tailored_settings!$B$7)</f>
        <v>Longleigh Foundation</v>
      </c>
      <c r="J164" s="6" t="str">
        <f>IF([1]source_data!G166="","",[1]tailored_settings!$B$6)</f>
        <v>GB-CHC-1169016</v>
      </c>
      <c r="K164" s="6" t="str">
        <f>IF([1]source_data!G166="","",IF([1]source_data!I166="","",VLOOKUP([1]source_data!I166,[1]codelist_mapping!A:C,3,FALSE)))</f>
        <v>GTIR040</v>
      </c>
      <c r="L164" s="6" t="str">
        <f>IF([1]source_data!G166="","",IF([1]source_data!J166="","",VLOOKUP([1]source_data!J166,[1]codelist_mapping!A:C,3,FALSE)))</f>
        <v/>
      </c>
      <c r="M164" s="6" t="str">
        <f>IF([1]source_data!G166="","",IF([1]source_data!K166="","",IF([1]source_data!M166&lt;&gt;"",CONCATENATE(VLOOKUP([1]source_data!K166,[1]codelist_mapping!F:H,3,FALSE)&amp;";"&amp;VLOOKUP([1]source_data!L166,[1]codelist_mapping!F:H,3,FALSE)&amp;";"&amp;VLOOKUP([1]source_data!M166,[1]codelist_mapping!F:H,3,FALSE)),IF([1]source_data!L166&lt;&gt;"",CONCATENATE(VLOOKUP([1]source_data!K166,[1]codelist_mapping!F:H,3,FALSE)&amp;";"&amp;VLOOKUP([1]source_data!L166,[1]codelist_mapping!F:H,3,FALSE)),IF([1]source_data!K166&lt;&gt;"",CONCATENATE(VLOOKUP([1]source_data!K166,[1]codelist_mapping!F:H,3,FALSE)))))))</f>
        <v>GTIP070;GTIP050</v>
      </c>
      <c r="N164" s="9" t="str">
        <f>IF([1]source_data!G166="","",IF([1]source_data!D166="","",VLOOKUP([1]source_data!D166,[1]geo_data!A:I,9,FALSE)))</f>
        <v>Gorse Hill and Pinehurst</v>
      </c>
      <c r="O164" s="9" t="str">
        <f>IF([1]source_data!G166="","",IF([1]source_data!D166="","",VLOOKUP([1]source_data!D166,[1]geo_data!A:I,8,FALSE)))</f>
        <v>E05008958</v>
      </c>
      <c r="P164" s="9" t="str">
        <f>IF([1]source_data!G166="","",IF(LEFT(O164,3)="E05","WD",IF(LEFT(O164,3)="S13","WD",IF(LEFT(O164,3)="W05","WD",IF(LEFT(O164,3)="W06","UA",IF(LEFT(O164,3)="S12","CA",IF(LEFT(O164,3)="E06","UA",IF(LEFT(O164,3)="E07","NMD",IF(LEFT(O164,3)="E08","MD",IF(LEFT(O164,3)="E09","LONB"))))))))))</f>
        <v>WD</v>
      </c>
      <c r="Q164" s="9" t="str">
        <f>IF([1]source_data!G166="","",IF([1]source_data!D166="","",VLOOKUP([1]source_data!D166,[1]geo_data!A:I,7,FALSE)))</f>
        <v>Swindon</v>
      </c>
      <c r="R164" s="9" t="str">
        <f>IF([1]source_data!G166="","",IF([1]source_data!D166="","",VLOOKUP([1]source_data!D166,[1]geo_data!A:I,6,FALSE)))</f>
        <v>E06000030</v>
      </c>
      <c r="S164" s="9" t="str">
        <f>IF([1]source_data!G166="","",IF(LEFT(R164,3)="E05","WD",IF(LEFT(R164,3)="S13","WD",IF(LEFT(R164,3)="W05","WD",IF(LEFT(R164,3)="W06","UA",IF(LEFT(R164,3)="S12","CA",IF(LEFT(R164,3)="E06","UA",IF(LEFT(R164,3)="E07","NMD",IF(LEFT(R164,3)="E08","MD",IF(LEFT(R164,3)="E09","LONB"))))))))))</f>
        <v>UA</v>
      </c>
      <c r="T164" s="6" t="str">
        <f>IF([1]source_data!G166="","",IF([1]source_data!N166="","",[1]source_data!N166))</f>
        <v>Hardship Grant</v>
      </c>
      <c r="U164" s="10">
        <f>IF([1]source_data!G166="","",[1]tailored_settings!$B$8)</f>
        <v>45614</v>
      </c>
      <c r="V164" s="6" t="str">
        <f>IF([1]source_data!G166="","",[1]tailored_settings!$B$9)</f>
        <v>http://www.longleigh.org/</v>
      </c>
      <c r="W164" s="8">
        <f>IF([1]source_data!G166="","",IF([1]source_data!O166="","",[1]source_data!O166))</f>
        <v>45216</v>
      </c>
      <c r="X164" s="8">
        <f>IF([1]source_data!G166="","",IF([1]source_data!P166="","",[1]source_data!P166))</f>
        <v>45327</v>
      </c>
      <c r="Y164" s="6" t="str">
        <f>IF([1]source_data!G166="","",IF([1]source_data!Q166="","",[1]source_data!Q166))</f>
        <v/>
      </c>
      <c r="Z164" s="11" t="str">
        <f>IF([1]source_data!G166="","",IF([1]source_data!I166="","",[1]tailored_settings!$B$10))</f>
        <v>Primary grant reason</v>
      </c>
      <c r="AA164" s="11" t="str">
        <f>IF([1]source_data!G166="","",IF([1]source_data!I166="","",[1]source_data!I166))</f>
        <v>2. Customer receiving medication and/or therapy for a mental health condition or substance addiction</v>
      </c>
      <c r="AB164" s="11" t="str">
        <f>IF([1]source_data!G166="","",IF([1]source_data!J166="","",[1]tailored_settings!$B$11))</f>
        <v/>
      </c>
      <c r="AC164" s="11" t="str">
        <f>IF([1]source_data!G166="","",IF([1]source_data!J166="","",[1]source_data!J166))</f>
        <v/>
      </c>
      <c r="AD164" s="11" t="str">
        <f>IF([1]source_data!G166="","",IF([1]source_data!K166="","",[1]tailored_settings!$B$12))</f>
        <v>Grant purpose</v>
      </c>
      <c r="AE164" s="11" t="str">
        <f>IF([1]source_data!G166="","",IF([1]source_data!K166="","",[1]source_data!K166))</f>
        <v>Food Vouchers</v>
      </c>
      <c r="AF164" s="11" t="str">
        <f>IF([1]source_data!G166="","",IF([1]source_data!L166="","",[1]tailored_settings!$B$13))</f>
        <v>Grant purpose</v>
      </c>
      <c r="AG164" s="11" t="str">
        <f>IF([1]source_data!G166="","",IF([1]source_data!L166="","",[1]source_data!L166))</f>
        <v>Utility Vouchers</v>
      </c>
      <c r="AH164" s="11" t="str">
        <f>IF([1]source_data!G166="","",IF([1]source_data!M166="","",[1]tailored_settings!$B$14))</f>
        <v/>
      </c>
      <c r="AI164" s="11" t="str">
        <f>IF([1]source_data!G166="","",IF([1]source_data!M166="","",[1]source_data!M166))</f>
        <v/>
      </c>
    </row>
    <row r="165" spans="1:35" x14ac:dyDescent="0.2">
      <c r="A165" s="6" t="str">
        <f>IF([1]source_data!G167="","",IF(AND([1]source_data!C167&lt;&gt;"",[1]tailored_settings!$B$15="Publish"),CONCATENATE([1]tailored_settings!$B$2&amp;[1]source_data!C167),IF(AND([1]source_data!C167&lt;&gt;"",[1]tailored_settings!$B$15="Do not publish"),CONCATENATE([1]tailored_settings!$B$2&amp;TEXT(ROW(A165)-1,"0000")&amp;"_"&amp;TEXT(F165,"yyyy-mm")),CONCATENATE([1]tailored_settings!$B$2&amp;TEXT(ROW(A165)-1,"0000")&amp;"_"&amp;TEXT(F165,"yyyy-mm")))))</f>
        <v>360G-Longleigh-0164_2023-10</v>
      </c>
      <c r="B165" s="6" t="str">
        <f>IF([1]source_data!G167="","",IF([1]source_data!E167&lt;&gt;"",[1]source_data!E167,CONCATENATE("Grant to "&amp;G165)))</f>
        <v>Grant to Individual Recipient</v>
      </c>
      <c r="C165" s="6" t="str">
        <f>IF([1]source_data!G167="","",IF([1]source_data!F167="","",[1]source_data!F167))</f>
        <v>Helping to alleviate financial hardship</v>
      </c>
      <c r="D165" s="7">
        <f>IF([1]source_data!G167="","",IF([1]source_data!G167="","",[1]source_data!G167))</f>
        <v>657.69</v>
      </c>
      <c r="E165" s="6" t="str">
        <f>IF([1]source_data!G167="","",[1]tailored_settings!$B$3)</f>
        <v>GBP</v>
      </c>
      <c r="F165" s="8">
        <f>IF([1]source_data!G167="","",IF([1]source_data!H167="","",[1]source_data!H167))</f>
        <v>45212</v>
      </c>
      <c r="G165" s="6" t="str">
        <f>IF([1]source_data!G167="","",[1]tailored_settings!$B$5)</f>
        <v>Individual Recipient</v>
      </c>
      <c r="H165" s="6" t="str">
        <f>IF([1]source_data!G167="","",IF(AND([1]source_data!A167&lt;&gt;"",[1]tailored_settings!$B$16="Publish"),CONCATENATE([1]tailored_settings!$B$2&amp;[1]source_data!A167),IF(AND([1]source_data!A167&lt;&gt;"",[1]tailored_settings!$B$16="Do not publish"),CONCATENATE([1]tailored_settings!$B$4&amp;TEXT(ROW(A165)-1,"0000")&amp;"_"&amp;TEXT(F165,"yyyy-mm")),CONCATENATE([1]tailored_settings!$B$4&amp;TEXT(ROW(A165)-1,"0000")&amp;"_"&amp;TEXT(F165,"yyyy-mm")))))</f>
        <v>360G-Longleigh-IND-0164_2023-10</v>
      </c>
      <c r="I165" s="6" t="str">
        <f>IF([1]source_data!G167="","",[1]tailored_settings!$B$7)</f>
        <v>Longleigh Foundation</v>
      </c>
      <c r="J165" s="6" t="str">
        <f>IF([1]source_data!G167="","",[1]tailored_settings!$B$6)</f>
        <v>GB-CHC-1169016</v>
      </c>
      <c r="K165" s="6" t="str">
        <f>IF([1]source_data!G167="","",IF([1]source_data!I167="","",VLOOKUP([1]source_data!I167,[1]codelist_mapping!A:C,3,FALSE)))</f>
        <v>GTIR030</v>
      </c>
      <c r="L165" s="6" t="str">
        <f>IF([1]source_data!G167="","",IF([1]source_data!J167="","",VLOOKUP([1]source_data!J167,[1]codelist_mapping!A:C,3,FALSE)))</f>
        <v/>
      </c>
      <c r="M165" s="6" t="str">
        <f>IF([1]source_data!G167="","",IF([1]source_data!K167="","",IF([1]source_data!M167&lt;&gt;"",CONCATENATE(VLOOKUP([1]source_data!K167,[1]codelist_mapping!F:H,3,FALSE)&amp;";"&amp;VLOOKUP([1]source_data!L167,[1]codelist_mapping!F:H,3,FALSE)&amp;";"&amp;VLOOKUP([1]source_data!M167,[1]codelist_mapping!F:H,3,FALSE)),IF([1]source_data!L167&lt;&gt;"",CONCATENATE(VLOOKUP([1]source_data!K167,[1]codelist_mapping!F:H,3,FALSE)&amp;";"&amp;VLOOKUP([1]source_data!L167,[1]codelist_mapping!F:H,3,FALSE)),IF([1]source_data!K167&lt;&gt;"",CONCATENATE(VLOOKUP([1]source_data!K167,[1]codelist_mapping!F:H,3,FALSE)))))))</f>
        <v>GTIP070;GTIP050</v>
      </c>
      <c r="N165" s="9" t="str">
        <f>IF([1]source_data!G167="","",IF([1]source_data!D167="","",VLOOKUP([1]source_data!D167,[1]geo_data!A:I,9,FALSE)))</f>
        <v>Houghton Regis West</v>
      </c>
      <c r="O165" s="9" t="str">
        <f>IF([1]source_data!G167="","",IF([1]source_data!D167="","",VLOOKUP([1]source_data!D167,[1]geo_data!A:I,8,FALSE)))</f>
        <v>E05014413</v>
      </c>
      <c r="P165" s="9" t="str">
        <f>IF([1]source_data!G167="","",IF(LEFT(O165,3)="E05","WD",IF(LEFT(O165,3)="S13","WD",IF(LEFT(O165,3)="W05","WD",IF(LEFT(O165,3)="W06","UA",IF(LEFT(O165,3)="S12","CA",IF(LEFT(O165,3)="E06","UA",IF(LEFT(O165,3)="E07","NMD",IF(LEFT(O165,3)="E08","MD",IF(LEFT(O165,3)="E09","LONB"))))))))))</f>
        <v>WD</v>
      </c>
      <c r="Q165" s="9" t="str">
        <f>IF([1]source_data!G167="","",IF([1]source_data!D167="","",VLOOKUP([1]source_data!D167,[1]geo_data!A:I,7,FALSE)))</f>
        <v>Central Bedfordshire</v>
      </c>
      <c r="R165" s="9" t="str">
        <f>IF([1]source_data!G167="","",IF([1]source_data!D167="","",VLOOKUP([1]source_data!D167,[1]geo_data!A:I,6,FALSE)))</f>
        <v>E06000056</v>
      </c>
      <c r="S165" s="9" t="str">
        <f>IF([1]source_data!G167="","",IF(LEFT(R165,3)="E05","WD",IF(LEFT(R165,3)="S13","WD",IF(LEFT(R165,3)="W05","WD",IF(LEFT(R165,3)="W06","UA",IF(LEFT(R165,3)="S12","CA",IF(LEFT(R165,3)="E06","UA",IF(LEFT(R165,3)="E07","NMD",IF(LEFT(R165,3)="E08","MD",IF(LEFT(R165,3)="E09","LONB"))))))))))</f>
        <v>UA</v>
      </c>
      <c r="T165" s="6" t="str">
        <f>IF([1]source_data!G167="","",IF([1]source_data!N167="","",[1]source_data!N167))</f>
        <v>Hardship Grant</v>
      </c>
      <c r="U165" s="10">
        <f>IF([1]source_data!G167="","",[1]tailored_settings!$B$8)</f>
        <v>45614</v>
      </c>
      <c r="V165" s="6" t="str">
        <f>IF([1]source_data!G167="","",[1]tailored_settings!$B$9)</f>
        <v>http://www.longleigh.org/</v>
      </c>
      <c r="W165" s="8">
        <f>IF([1]source_data!G167="","",IF([1]source_data!O167="","",[1]source_data!O167))</f>
        <v>45212</v>
      </c>
      <c r="X165" s="8">
        <f>IF([1]source_data!G167="","",IF([1]source_data!P167="","",[1]source_data!P167))</f>
        <v>45322</v>
      </c>
      <c r="Y165" s="6" t="str">
        <f>IF([1]source_data!G167="","",IF([1]source_data!Q167="","",[1]source_data!Q167))</f>
        <v/>
      </c>
      <c r="Z165" s="11" t="str">
        <f>IF([1]source_data!G167="","",IF([1]source_data!I167="","",[1]tailored_settings!$B$10))</f>
        <v>Primary grant reason</v>
      </c>
      <c r="AA165" s="11" t="str">
        <f>IF([1]source_data!G167="","",IF([1]source_data!I167="","",[1]source_data!I167))</f>
        <v>1. Customer (or family member residing with them) with a diagnosed condition or disability (physical and/or sensory and/or behavioural)</v>
      </c>
      <c r="AB165" s="11" t="str">
        <f>IF([1]source_data!G167="","",IF([1]source_data!J167="","",[1]tailored_settings!$B$11))</f>
        <v/>
      </c>
      <c r="AC165" s="11" t="str">
        <f>IF([1]source_data!G167="","",IF([1]source_data!J167="","",[1]source_data!J167))</f>
        <v/>
      </c>
      <c r="AD165" s="11" t="str">
        <f>IF([1]source_data!G167="","",IF([1]source_data!K167="","",[1]tailored_settings!$B$12))</f>
        <v>Grant purpose</v>
      </c>
      <c r="AE165" s="11" t="str">
        <f>IF([1]source_data!G167="","",IF([1]source_data!K167="","",[1]source_data!K167))</f>
        <v>Food Vouchers</v>
      </c>
      <c r="AF165" s="11" t="str">
        <f>IF([1]source_data!G167="","",IF([1]source_data!L167="","",[1]tailored_settings!$B$13))</f>
        <v>Grant purpose</v>
      </c>
      <c r="AG165" s="11" t="str">
        <f>IF([1]source_data!G167="","",IF([1]source_data!L167="","",[1]source_data!L167))</f>
        <v>Utility Vouchers</v>
      </c>
      <c r="AH165" s="11" t="str">
        <f>IF([1]source_data!G167="","",IF([1]source_data!M167="","",[1]tailored_settings!$B$14))</f>
        <v/>
      </c>
      <c r="AI165" s="11" t="str">
        <f>IF([1]source_data!G167="","",IF([1]source_data!M167="","",[1]source_data!M167))</f>
        <v/>
      </c>
    </row>
    <row r="166" spans="1:35" x14ac:dyDescent="0.2">
      <c r="A166" s="6" t="str">
        <f>IF([1]source_data!G168="","",IF(AND([1]source_data!C168&lt;&gt;"",[1]tailored_settings!$B$15="Publish"),CONCATENATE([1]tailored_settings!$B$2&amp;[1]source_data!C168),IF(AND([1]source_data!C168&lt;&gt;"",[1]tailored_settings!$B$15="Do not publish"),CONCATENATE([1]tailored_settings!$B$2&amp;TEXT(ROW(A166)-1,"0000")&amp;"_"&amp;TEXT(F166,"yyyy-mm")),CONCATENATE([1]tailored_settings!$B$2&amp;TEXT(ROW(A166)-1,"0000")&amp;"_"&amp;TEXT(F166,"yyyy-mm")))))</f>
        <v>360G-Longleigh-0165_2023-10</v>
      </c>
      <c r="B166" s="6" t="str">
        <f>IF([1]source_data!G168="","",IF([1]source_data!E168&lt;&gt;"",[1]source_data!E168,CONCATENATE("Grant to "&amp;G166)))</f>
        <v>Grant to Individual Recipient</v>
      </c>
      <c r="C166" s="6" t="str">
        <f>IF([1]source_data!G168="","",IF([1]source_data!F168="","",[1]source_data!F168))</f>
        <v>Helping to alleviate financial hardship</v>
      </c>
      <c r="D166" s="7">
        <f>IF([1]source_data!G168="","",IF([1]source_data!G168="","",[1]source_data!G168))</f>
        <v>987.07</v>
      </c>
      <c r="E166" s="6" t="str">
        <f>IF([1]source_data!G168="","",[1]tailored_settings!$B$3)</f>
        <v>GBP</v>
      </c>
      <c r="F166" s="8">
        <f>IF([1]source_data!G168="","",IF([1]source_data!H168="","",[1]source_data!H168))</f>
        <v>45212</v>
      </c>
      <c r="G166" s="6" t="str">
        <f>IF([1]source_data!G168="","",[1]tailored_settings!$B$5)</f>
        <v>Individual Recipient</v>
      </c>
      <c r="H166" s="6" t="str">
        <f>IF([1]source_data!G168="","",IF(AND([1]source_data!A168&lt;&gt;"",[1]tailored_settings!$B$16="Publish"),CONCATENATE([1]tailored_settings!$B$2&amp;[1]source_data!A168),IF(AND([1]source_data!A168&lt;&gt;"",[1]tailored_settings!$B$16="Do not publish"),CONCATENATE([1]tailored_settings!$B$4&amp;TEXT(ROW(A166)-1,"0000")&amp;"_"&amp;TEXT(F166,"yyyy-mm")),CONCATENATE([1]tailored_settings!$B$4&amp;TEXT(ROW(A166)-1,"0000")&amp;"_"&amp;TEXT(F166,"yyyy-mm")))))</f>
        <v>360G-Longleigh-IND-0165_2023-10</v>
      </c>
      <c r="I166" s="6" t="str">
        <f>IF([1]source_data!G168="","",[1]tailored_settings!$B$7)</f>
        <v>Longleigh Foundation</v>
      </c>
      <c r="J166" s="6" t="str">
        <f>IF([1]source_data!G168="","",[1]tailored_settings!$B$6)</f>
        <v>GB-CHC-1169016</v>
      </c>
      <c r="K166" s="6" t="str">
        <f>IF([1]source_data!G168="","",IF([1]source_data!I168="","",VLOOKUP([1]source_data!I168,[1]codelist_mapping!A:C,3,FALSE)))</f>
        <v>GTIR030</v>
      </c>
      <c r="L166" s="6" t="str">
        <f>IF([1]source_data!G168="","",IF([1]source_data!J168="","",VLOOKUP([1]source_data!J168,[1]codelist_mapping!A:C,3,FALSE)))</f>
        <v/>
      </c>
      <c r="M166" s="6" t="str">
        <f>IF([1]source_data!G168="","",IF([1]source_data!K168="","",IF([1]source_data!M168&lt;&gt;"",CONCATENATE(VLOOKUP([1]source_data!K168,[1]codelist_mapping!F:H,3,FALSE)&amp;";"&amp;VLOOKUP([1]source_data!L168,[1]codelist_mapping!F:H,3,FALSE)&amp;";"&amp;VLOOKUP([1]source_data!M168,[1]codelist_mapping!F:H,3,FALSE)),IF([1]source_data!L168&lt;&gt;"",CONCATENATE(VLOOKUP([1]source_data!K168,[1]codelist_mapping!F:H,3,FALSE)&amp;";"&amp;VLOOKUP([1]source_data!L168,[1]codelist_mapping!F:H,3,FALSE)),IF([1]source_data!K168&lt;&gt;"",CONCATENATE(VLOOKUP([1]source_data!K168,[1]codelist_mapping!F:H,3,FALSE)))))))</f>
        <v>GTIP070;GTIP050;GTIP060</v>
      </c>
      <c r="N166" s="9" t="str">
        <f>IF([1]source_data!G168="","",IF([1]source_data!D168="","",VLOOKUP([1]source_data!D168,[1]geo_data!A:I,9,FALSE)))</f>
        <v>Sowerby Bridge</v>
      </c>
      <c r="O166" s="9" t="str">
        <f>IF([1]source_data!G168="","",IF([1]source_data!D168="","",VLOOKUP([1]source_data!D168,[1]geo_data!A:I,8,FALSE)))</f>
        <v>E05001384</v>
      </c>
      <c r="P166" s="9" t="str">
        <f>IF([1]source_data!G168="","",IF(LEFT(O166,3)="E05","WD",IF(LEFT(O166,3)="S13","WD",IF(LEFT(O166,3)="W05","WD",IF(LEFT(O166,3)="W06","UA",IF(LEFT(O166,3)="S12","CA",IF(LEFT(O166,3)="E06","UA",IF(LEFT(O166,3)="E07","NMD",IF(LEFT(O166,3)="E08","MD",IF(LEFT(O166,3)="E09","LONB"))))))))))</f>
        <v>WD</v>
      </c>
      <c r="Q166" s="9" t="str">
        <f>IF([1]source_data!G168="","",IF([1]source_data!D168="","",VLOOKUP([1]source_data!D168,[1]geo_data!A:I,7,FALSE)))</f>
        <v>Calderdale</v>
      </c>
      <c r="R166" s="9" t="str">
        <f>IF([1]source_data!G168="","",IF([1]source_data!D168="","",VLOOKUP([1]source_data!D168,[1]geo_data!A:I,6,FALSE)))</f>
        <v>E08000033</v>
      </c>
      <c r="S166" s="9" t="str">
        <f>IF([1]source_data!G168="","",IF(LEFT(R166,3)="E05","WD",IF(LEFT(R166,3)="S13","WD",IF(LEFT(R166,3)="W05","WD",IF(LEFT(R166,3)="W06","UA",IF(LEFT(R166,3)="S12","CA",IF(LEFT(R166,3)="E06","UA",IF(LEFT(R166,3)="E07","NMD",IF(LEFT(R166,3)="E08","MD",IF(LEFT(R166,3)="E09","LONB"))))))))))</f>
        <v>MD</v>
      </c>
      <c r="T166" s="6" t="str">
        <f>IF([1]source_data!G168="","",IF([1]source_data!N168="","",[1]source_data!N168))</f>
        <v>Hardship Grant</v>
      </c>
      <c r="U166" s="10">
        <f>IF([1]source_data!G168="","",[1]tailored_settings!$B$8)</f>
        <v>45614</v>
      </c>
      <c r="V166" s="6" t="str">
        <f>IF([1]source_data!G168="","",[1]tailored_settings!$B$9)</f>
        <v>http://www.longleigh.org/</v>
      </c>
      <c r="W166" s="8">
        <f>IF([1]source_data!G168="","",IF([1]source_data!O168="","",[1]source_data!O168))</f>
        <v>45212</v>
      </c>
      <c r="X166" s="8">
        <f>IF([1]source_data!G168="","",IF([1]source_data!P168="","",[1]source_data!P168))</f>
        <v>45315</v>
      </c>
      <c r="Y166" s="6" t="str">
        <f>IF([1]source_data!G168="","",IF([1]source_data!Q168="","",[1]source_data!Q168))</f>
        <v/>
      </c>
      <c r="Z166" s="11" t="str">
        <f>IF([1]source_data!G168="","",IF([1]source_data!I168="","",[1]tailored_settings!$B$10))</f>
        <v>Primary grant reason</v>
      </c>
      <c r="AA166" s="11" t="str">
        <f>IF([1]source_data!G168="","",IF([1]source_data!I168="","",[1]source_data!I168))</f>
        <v>1. Customer (or family member residing with them) with a diagnosed condition or disability (physical and/or sensory and/or behavioural)</v>
      </c>
      <c r="AB166" s="11" t="str">
        <f>IF([1]source_data!G168="","",IF([1]source_data!J168="","",[1]tailored_settings!$B$11))</f>
        <v/>
      </c>
      <c r="AC166" s="11" t="str">
        <f>IF([1]source_data!G168="","",IF([1]source_data!J168="","",[1]source_data!J168))</f>
        <v/>
      </c>
      <c r="AD166" s="11" t="str">
        <f>IF([1]source_data!G168="","",IF([1]source_data!K168="","",[1]tailored_settings!$B$12))</f>
        <v>Grant purpose</v>
      </c>
      <c r="AE166" s="11" t="str">
        <f>IF([1]source_data!G168="","",IF([1]source_data!K168="","",[1]source_data!K168))</f>
        <v>Food Vouchers</v>
      </c>
      <c r="AF166" s="11" t="str">
        <f>IF([1]source_data!G168="","",IF([1]source_data!L168="","",[1]tailored_settings!$B$13))</f>
        <v>Grant purpose</v>
      </c>
      <c r="AG166" s="11" t="str">
        <f>IF([1]source_data!G168="","",IF([1]source_data!L168="","",[1]source_data!L168))</f>
        <v>Utility Vouchers</v>
      </c>
      <c r="AH166" s="11" t="str">
        <f>IF([1]source_data!G168="","",IF([1]source_data!M168="","",[1]tailored_settings!$B$14))</f>
        <v>Grant purpose</v>
      </c>
      <c r="AI166" s="11" t="str">
        <f>IF([1]source_data!G168="","",IF([1]source_data!M168="","",[1]source_data!M168))</f>
        <v>Voucher for small household items</v>
      </c>
    </row>
    <row r="167" spans="1:35" x14ac:dyDescent="0.2">
      <c r="A167" s="6" t="str">
        <f>IF([1]source_data!G169="","",IF(AND([1]source_data!C169&lt;&gt;"",[1]tailored_settings!$B$15="Publish"),CONCATENATE([1]tailored_settings!$B$2&amp;[1]source_data!C169),IF(AND([1]source_data!C169&lt;&gt;"",[1]tailored_settings!$B$15="Do not publish"),CONCATENATE([1]tailored_settings!$B$2&amp;TEXT(ROW(A167)-1,"0000")&amp;"_"&amp;TEXT(F167,"yyyy-mm")),CONCATENATE([1]tailored_settings!$B$2&amp;TEXT(ROW(A167)-1,"0000")&amp;"_"&amp;TEXT(F167,"yyyy-mm")))))</f>
        <v>360G-Longleigh-0166_2023-10</v>
      </c>
      <c r="B167" s="6" t="str">
        <f>IF([1]source_data!G169="","",IF([1]source_data!E169&lt;&gt;"",[1]source_data!E169,CONCATENATE("Grant to "&amp;G167)))</f>
        <v>Grant to Individual Recipient</v>
      </c>
      <c r="C167" s="6" t="str">
        <f>IF([1]source_data!G169="","",IF([1]source_data!F169="","",[1]source_data!F169))</f>
        <v>Providing financial aid after an impactful incident</v>
      </c>
      <c r="D167" s="7">
        <f>IF([1]source_data!G169="","",IF([1]source_data!G169="","",[1]source_data!G169))</f>
        <v>657.69</v>
      </c>
      <c r="E167" s="6" t="str">
        <f>IF([1]source_data!G169="","",[1]tailored_settings!$B$3)</f>
        <v>GBP</v>
      </c>
      <c r="F167" s="8">
        <f>IF([1]source_data!G169="","",IF([1]source_data!H169="","",[1]source_data!H169))</f>
        <v>45208</v>
      </c>
      <c r="G167" s="6" t="str">
        <f>IF([1]source_data!G169="","",[1]tailored_settings!$B$5)</f>
        <v>Individual Recipient</v>
      </c>
      <c r="H167" s="6" t="str">
        <f>IF([1]source_data!G169="","",IF(AND([1]source_data!A169&lt;&gt;"",[1]tailored_settings!$B$16="Publish"),CONCATENATE([1]tailored_settings!$B$2&amp;[1]source_data!A169),IF(AND([1]source_data!A169&lt;&gt;"",[1]tailored_settings!$B$16="Do not publish"),CONCATENATE([1]tailored_settings!$B$4&amp;TEXT(ROW(A167)-1,"0000")&amp;"_"&amp;TEXT(F167,"yyyy-mm")),CONCATENATE([1]tailored_settings!$B$4&amp;TEXT(ROW(A167)-1,"0000")&amp;"_"&amp;TEXT(F167,"yyyy-mm")))))</f>
        <v>360G-Longleigh-IND-0166_2023-10</v>
      </c>
      <c r="I167" s="6" t="str">
        <f>IF([1]source_data!G169="","",[1]tailored_settings!$B$7)</f>
        <v>Longleigh Foundation</v>
      </c>
      <c r="J167" s="6" t="str">
        <f>IF([1]source_data!G169="","",[1]tailored_settings!$B$6)</f>
        <v>GB-CHC-1169016</v>
      </c>
      <c r="K167" s="6" t="str">
        <f>IF([1]source_data!G169="","",IF([1]source_data!I169="","",VLOOKUP([1]source_data!I169,[1]codelist_mapping!A:C,3,FALSE)))</f>
        <v>GTIR100</v>
      </c>
      <c r="L167" s="6" t="str">
        <f>IF([1]source_data!G169="","",IF([1]source_data!J169="","",VLOOKUP([1]source_data!J169,[1]codelist_mapping!A:C,3,FALSE)))</f>
        <v/>
      </c>
      <c r="M167" s="6" t="str">
        <f>IF([1]source_data!G169="","",IF([1]source_data!K169="","",IF([1]source_data!M169&lt;&gt;"",CONCATENATE(VLOOKUP([1]source_data!K169,[1]codelist_mapping!F:H,3,FALSE)&amp;";"&amp;VLOOKUP([1]source_data!L169,[1]codelist_mapping!F:H,3,FALSE)&amp;";"&amp;VLOOKUP([1]source_data!M169,[1]codelist_mapping!F:H,3,FALSE)),IF([1]source_data!L169&lt;&gt;"",CONCATENATE(VLOOKUP([1]source_data!K169,[1]codelist_mapping!F:H,3,FALSE)&amp;";"&amp;VLOOKUP([1]source_data!L169,[1]codelist_mapping!F:H,3,FALSE)),IF([1]source_data!K169&lt;&gt;"",CONCATENATE(VLOOKUP([1]source_data!K169,[1]codelist_mapping!F:H,3,FALSE)))))))</f>
        <v>GTIP020;GTIP070;GTIP050</v>
      </c>
      <c r="N167" s="9" t="str">
        <f>IF([1]source_data!G169="","",IF([1]source_data!D169="","",VLOOKUP([1]source_data!D169,[1]geo_data!A:I,9,FALSE)))</f>
        <v>Central</v>
      </c>
      <c r="O167" s="9" t="str">
        <f>IF([1]source_data!G169="","",IF([1]source_data!D169="","",VLOOKUP([1]source_data!D169,[1]geo_data!A:I,8,FALSE)))</f>
        <v>E05008954</v>
      </c>
      <c r="P167" s="9" t="str">
        <f>IF([1]source_data!G169="","",IF(LEFT(O167,3)="E05","WD",IF(LEFT(O167,3)="S13","WD",IF(LEFT(O167,3)="W05","WD",IF(LEFT(O167,3)="W06","UA",IF(LEFT(O167,3)="S12","CA",IF(LEFT(O167,3)="E06","UA",IF(LEFT(O167,3)="E07","NMD",IF(LEFT(O167,3)="E08","MD",IF(LEFT(O167,3)="E09","LONB"))))))))))</f>
        <v>WD</v>
      </c>
      <c r="Q167" s="9" t="str">
        <f>IF([1]source_data!G169="","",IF([1]source_data!D169="","",VLOOKUP([1]source_data!D169,[1]geo_data!A:I,7,FALSE)))</f>
        <v>Swindon</v>
      </c>
      <c r="R167" s="9" t="str">
        <f>IF([1]source_data!G169="","",IF([1]source_data!D169="","",VLOOKUP([1]source_data!D169,[1]geo_data!A:I,6,FALSE)))</f>
        <v>E06000030</v>
      </c>
      <c r="S167" s="9" t="str">
        <f>IF([1]source_data!G169="","",IF(LEFT(R167,3)="E05","WD",IF(LEFT(R167,3)="S13","WD",IF(LEFT(R167,3)="W05","WD",IF(LEFT(R167,3)="W06","UA",IF(LEFT(R167,3)="S12","CA",IF(LEFT(R167,3)="E06","UA",IF(LEFT(R167,3)="E07","NMD",IF(LEFT(R167,3)="E08","MD",IF(LEFT(R167,3)="E09","LONB"))))))))))</f>
        <v>UA</v>
      </c>
      <c r="T167" s="6" t="str">
        <f>IF([1]source_data!G169="","",IF([1]source_data!N169="","",[1]source_data!N169))</f>
        <v>Critical Incident Grant</v>
      </c>
      <c r="U167" s="10">
        <f>IF([1]source_data!G169="","",[1]tailored_settings!$B$8)</f>
        <v>45614</v>
      </c>
      <c r="V167" s="6" t="str">
        <f>IF([1]source_data!G169="","",[1]tailored_settings!$B$9)</f>
        <v>http://www.longleigh.org/</v>
      </c>
      <c r="W167" s="8">
        <f>IF([1]source_data!G169="","",IF([1]source_data!O169="","",[1]source_data!O169))</f>
        <v>45208</v>
      </c>
      <c r="X167" s="8">
        <f>IF([1]source_data!G169="","",IF([1]source_data!P169="","",[1]source_data!P169))</f>
        <v>45313</v>
      </c>
      <c r="Y167" s="6" t="str">
        <f>IF([1]source_data!G169="","",IF([1]source_data!Q169="","",[1]source_data!Q169))</f>
        <v/>
      </c>
      <c r="Z167" s="11" t="str">
        <f>IF([1]source_data!G169="","",IF([1]source_data!I169="","",[1]tailored_settings!$B$10))</f>
        <v>Primary grant reason</v>
      </c>
      <c r="AA167" s="11" t="str">
        <f>IF([1]source_data!G169="","",IF([1]source_data!I169="","",[1]source_data!I169))</f>
        <v>5. Customer/family having been the victims of a reported crime in their home.</v>
      </c>
      <c r="AB167" s="11" t="str">
        <f>IF([1]source_data!G169="","",IF([1]source_data!J169="","",[1]tailored_settings!$B$11))</f>
        <v/>
      </c>
      <c r="AC167" s="11" t="str">
        <f>IF([1]source_data!G169="","",IF([1]source_data!J169="","",[1]source_data!J169))</f>
        <v/>
      </c>
      <c r="AD167" s="11" t="str">
        <f>IF([1]source_data!G169="","",IF([1]source_data!K169="","",[1]tailored_settings!$B$12))</f>
        <v>Grant purpose</v>
      </c>
      <c r="AE167" s="11" t="str">
        <f>IF([1]source_data!G169="","",IF([1]source_data!K169="","",[1]source_data!K169))</f>
        <v xml:space="preserve">Furniture </v>
      </c>
      <c r="AF167" s="11" t="str">
        <f>IF([1]source_data!G169="","",IF([1]source_data!L169="","",[1]tailored_settings!$B$13))</f>
        <v>Grant purpose</v>
      </c>
      <c r="AG167" s="11" t="str">
        <f>IF([1]source_data!G169="","",IF([1]source_data!L169="","",[1]source_data!L169))</f>
        <v>Food Vouchers</v>
      </c>
      <c r="AH167" s="11" t="str">
        <f>IF([1]source_data!G169="","",IF([1]source_data!M169="","",[1]tailored_settings!$B$14))</f>
        <v>Grant purpose</v>
      </c>
      <c r="AI167" s="11" t="str">
        <f>IF([1]source_data!G169="","",IF([1]source_data!M169="","",[1]source_data!M169))</f>
        <v>Utility Vouchers</v>
      </c>
    </row>
    <row r="168" spans="1:35" x14ac:dyDescent="0.2">
      <c r="A168" s="6" t="str">
        <f>IF([1]source_data!G170="","",IF(AND([1]source_data!C170&lt;&gt;"",[1]tailored_settings!$B$15="Publish"),CONCATENATE([1]tailored_settings!$B$2&amp;[1]source_data!C170),IF(AND([1]source_data!C170&lt;&gt;"",[1]tailored_settings!$B$15="Do not publish"),CONCATENATE([1]tailored_settings!$B$2&amp;TEXT(ROW(A168)-1,"0000")&amp;"_"&amp;TEXT(F168,"yyyy-mm")),CONCATENATE([1]tailored_settings!$B$2&amp;TEXT(ROW(A168)-1,"0000")&amp;"_"&amp;TEXT(F168,"yyyy-mm")))))</f>
        <v>360G-Longleigh-0167_2023-11</v>
      </c>
      <c r="B168" s="6" t="str">
        <f>IF([1]source_data!G170="","",IF([1]source_data!E170&lt;&gt;"",[1]source_data!E170,CONCATENATE("Grant to "&amp;G168)))</f>
        <v>Grant to Individual Recipient</v>
      </c>
      <c r="C168" s="6" t="str">
        <f>IF([1]source_data!G170="","",IF([1]source_data!F170="","",[1]source_data!F170))</f>
        <v>Helping to alleviate financial hardship</v>
      </c>
      <c r="D168" s="7">
        <f>IF([1]source_data!G170="","",IF([1]source_data!G170="","",[1]source_data!G170))</f>
        <v>1078</v>
      </c>
      <c r="E168" s="6" t="str">
        <f>IF([1]source_data!G170="","",[1]tailored_settings!$B$3)</f>
        <v>GBP</v>
      </c>
      <c r="F168" s="8">
        <f>IF([1]source_data!G170="","",IF([1]source_data!H170="","",[1]source_data!H170))</f>
        <v>45232</v>
      </c>
      <c r="G168" s="6" t="str">
        <f>IF([1]source_data!G170="","",[1]tailored_settings!$B$5)</f>
        <v>Individual Recipient</v>
      </c>
      <c r="H168" s="6" t="str">
        <f>IF([1]source_data!G170="","",IF(AND([1]source_data!A170&lt;&gt;"",[1]tailored_settings!$B$16="Publish"),CONCATENATE([1]tailored_settings!$B$2&amp;[1]source_data!A170),IF(AND([1]source_data!A170&lt;&gt;"",[1]tailored_settings!$B$16="Do not publish"),CONCATENATE([1]tailored_settings!$B$4&amp;TEXT(ROW(A168)-1,"0000")&amp;"_"&amp;TEXT(F168,"yyyy-mm")),CONCATENATE([1]tailored_settings!$B$4&amp;TEXT(ROW(A168)-1,"0000")&amp;"_"&amp;TEXT(F168,"yyyy-mm")))))</f>
        <v>360G-Longleigh-IND-0167_2023-11</v>
      </c>
      <c r="I168" s="6" t="str">
        <f>IF([1]source_data!G170="","",[1]tailored_settings!$B$7)</f>
        <v>Longleigh Foundation</v>
      </c>
      <c r="J168" s="6" t="str">
        <f>IF([1]source_data!G170="","",[1]tailored_settings!$B$6)</f>
        <v>GB-CHC-1169016</v>
      </c>
      <c r="K168" s="6" t="str">
        <f>IF([1]source_data!G170="","",IF([1]source_data!I170="","",VLOOKUP([1]source_data!I170,[1]codelist_mapping!A:C,3,FALSE)))</f>
        <v>GTIR010</v>
      </c>
      <c r="L168" s="6" t="str">
        <f>IF([1]source_data!G170="","",IF([1]source_data!J170="","",VLOOKUP([1]source_data!J170,[1]codelist_mapping!A:C,3,FALSE)))</f>
        <v/>
      </c>
      <c r="M168" s="6" t="str">
        <f>IF([1]source_data!G170="","",IF([1]source_data!K170="","",IF([1]source_data!M170&lt;&gt;"",CONCATENATE(VLOOKUP([1]source_data!K170,[1]codelist_mapping!F:H,3,FALSE)&amp;";"&amp;VLOOKUP([1]source_data!L170,[1]codelist_mapping!F:H,3,FALSE)&amp;";"&amp;VLOOKUP([1]source_data!M170,[1]codelist_mapping!F:H,3,FALSE)),IF([1]source_data!L170&lt;&gt;"",CONCATENATE(VLOOKUP([1]source_data!K170,[1]codelist_mapping!F:H,3,FALSE)&amp;";"&amp;VLOOKUP([1]source_data!L170,[1]codelist_mapping!F:H,3,FALSE)),IF([1]source_data!K170&lt;&gt;"",CONCATENATE(VLOOKUP([1]source_data!K170,[1]codelist_mapping!F:H,3,FALSE)))))))</f>
        <v>GTIP070;GTIP050;GTIP020</v>
      </c>
      <c r="N168" s="9" t="str">
        <f>IF([1]source_data!G170="","",IF([1]source_data!D170="","",VLOOKUP([1]source_data!D170,[1]geo_data!A:I,9,FALSE)))</f>
        <v>Alderney &amp; Bourne Valley</v>
      </c>
      <c r="O168" s="9" t="str">
        <f>IF([1]source_data!G170="","",IF([1]source_data!D170="","",VLOOKUP([1]source_data!D170,[1]geo_data!A:I,8,FALSE)))</f>
        <v>E05012649</v>
      </c>
      <c r="P168" s="9" t="str">
        <f>IF([1]source_data!G170="","",IF(LEFT(O168,3)="E05","WD",IF(LEFT(O168,3)="S13","WD",IF(LEFT(O168,3)="W05","WD",IF(LEFT(O168,3)="W06","UA",IF(LEFT(O168,3)="S12","CA",IF(LEFT(O168,3)="E06","UA",IF(LEFT(O168,3)="E07","NMD",IF(LEFT(O168,3)="E08","MD",IF(LEFT(O168,3)="E09","LONB"))))))))))</f>
        <v>WD</v>
      </c>
      <c r="Q168" s="9" t="str">
        <f>IF([1]source_data!G170="","",IF([1]source_data!D170="","",VLOOKUP([1]source_data!D170,[1]geo_data!A:I,7,FALSE)))</f>
        <v>Bournemouth, Christchurch and Poole</v>
      </c>
      <c r="R168" s="9" t="str">
        <f>IF([1]source_data!G170="","",IF([1]source_data!D170="","",VLOOKUP([1]source_data!D170,[1]geo_data!A:I,6,FALSE)))</f>
        <v>E06000058</v>
      </c>
      <c r="S168" s="9" t="str">
        <f>IF([1]source_data!G170="","",IF(LEFT(R168,3)="E05","WD",IF(LEFT(R168,3)="S13","WD",IF(LEFT(R168,3)="W05","WD",IF(LEFT(R168,3)="W06","UA",IF(LEFT(R168,3)="S12","CA",IF(LEFT(R168,3)="E06","UA",IF(LEFT(R168,3)="E07","NMD",IF(LEFT(R168,3)="E08","MD",IF(LEFT(R168,3)="E09","LONB"))))))))))</f>
        <v>UA</v>
      </c>
      <c r="T168" s="6" t="str">
        <f>IF([1]source_data!G170="","",IF([1]source_data!N170="","",[1]source_data!N170))</f>
        <v>Hardship Grant</v>
      </c>
      <c r="U168" s="10">
        <f>IF([1]source_data!G170="","",[1]tailored_settings!$B$8)</f>
        <v>45614</v>
      </c>
      <c r="V168" s="6" t="str">
        <f>IF([1]source_data!G170="","",[1]tailored_settings!$B$9)</f>
        <v>http://www.longleigh.org/</v>
      </c>
      <c r="W168" s="8">
        <f>IF([1]source_data!G170="","",IF([1]source_data!O170="","",[1]source_data!O170))</f>
        <v>45232</v>
      </c>
      <c r="X168" s="8">
        <f>IF([1]source_data!G170="","",IF([1]source_data!P170="","",[1]source_data!P170))</f>
        <v>45313</v>
      </c>
      <c r="Y168" s="6" t="str">
        <f>IF([1]source_data!G170="","",IF([1]source_data!Q170="","",[1]source_data!Q170))</f>
        <v/>
      </c>
      <c r="Z168" s="11" t="str">
        <f>IF([1]source_data!G170="","",IF([1]source_data!I170="","",[1]tailored_settings!$B$10))</f>
        <v>Primary grant reason</v>
      </c>
      <c r="AA168" s="11" t="str">
        <f>IF([1]source_data!G170="","",IF([1]source_data!I170="","",[1]source_data!I170))</f>
        <v>8. Customer is in financial hardship and their household meets one of two criteria</v>
      </c>
      <c r="AB168" s="11" t="str">
        <f>IF([1]source_data!G170="","",IF([1]source_data!J170="","",[1]tailored_settings!$B$11))</f>
        <v/>
      </c>
      <c r="AC168" s="11" t="str">
        <f>IF([1]source_data!G170="","",IF([1]source_data!J170="","",[1]source_data!J170))</f>
        <v/>
      </c>
      <c r="AD168" s="11" t="str">
        <f>IF([1]source_data!G170="","",IF([1]source_data!K170="","",[1]tailored_settings!$B$12))</f>
        <v>Grant purpose</v>
      </c>
      <c r="AE168" s="11" t="str">
        <f>IF([1]source_data!G170="","",IF([1]source_data!K170="","",[1]source_data!K170))</f>
        <v>Food Vouchers</v>
      </c>
      <c r="AF168" s="11" t="str">
        <f>IF([1]source_data!G170="","",IF([1]source_data!L170="","",[1]tailored_settings!$B$13))</f>
        <v>Grant purpose</v>
      </c>
      <c r="AG168" s="11" t="str">
        <f>IF([1]source_data!G170="","",IF([1]source_data!L170="","",[1]source_data!L170))</f>
        <v>Utility Vouchers</v>
      </c>
      <c r="AH168" s="11" t="str">
        <f>IF([1]source_data!G170="","",IF([1]source_data!M170="","",[1]tailored_settings!$B$14))</f>
        <v>Grant purpose</v>
      </c>
      <c r="AI168" s="11" t="str">
        <f>IF([1]source_data!G170="","",IF([1]source_data!M170="","",[1]source_data!M170))</f>
        <v>Appliances</v>
      </c>
    </row>
    <row r="169" spans="1:35" x14ac:dyDescent="0.2">
      <c r="A169" s="6" t="str">
        <f>IF([1]source_data!G171="","",IF(AND([1]source_data!C171&lt;&gt;"",[1]tailored_settings!$B$15="Publish"),CONCATENATE([1]tailored_settings!$B$2&amp;[1]source_data!C171),IF(AND([1]source_data!C171&lt;&gt;"",[1]tailored_settings!$B$15="Do not publish"),CONCATENATE([1]tailored_settings!$B$2&amp;TEXT(ROW(A169)-1,"0000")&amp;"_"&amp;TEXT(F169,"yyyy-mm")),CONCATENATE([1]tailored_settings!$B$2&amp;TEXT(ROW(A169)-1,"0000")&amp;"_"&amp;TEXT(F169,"yyyy-mm")))))</f>
        <v>360G-Longleigh-0168_2023-10</v>
      </c>
      <c r="B169" s="6" t="str">
        <f>IF([1]source_data!G171="","",IF([1]source_data!E171&lt;&gt;"",[1]source_data!E171,CONCATENATE("Grant to "&amp;G169)))</f>
        <v>Grant to Individual Recipient</v>
      </c>
      <c r="C169" s="6" t="str">
        <f>IF([1]source_data!G171="","",IF([1]source_data!F171="","",[1]source_data!F171))</f>
        <v>Helping to alleviate financial hardship</v>
      </c>
      <c r="D169" s="7">
        <f>IF([1]source_data!G171="","",IF([1]source_data!G171="","",[1]source_data!G171))</f>
        <v>976.27</v>
      </c>
      <c r="E169" s="6" t="str">
        <f>IF([1]source_data!G171="","",[1]tailored_settings!$B$3)</f>
        <v>GBP</v>
      </c>
      <c r="F169" s="8">
        <f>IF([1]source_data!G171="","",IF([1]source_data!H171="","",[1]source_data!H171))</f>
        <v>45215</v>
      </c>
      <c r="G169" s="6" t="str">
        <f>IF([1]source_data!G171="","",[1]tailored_settings!$B$5)</f>
        <v>Individual Recipient</v>
      </c>
      <c r="H169" s="6" t="str">
        <f>IF([1]source_data!G171="","",IF(AND([1]source_data!A171&lt;&gt;"",[1]tailored_settings!$B$16="Publish"),CONCATENATE([1]tailored_settings!$B$2&amp;[1]source_data!A171),IF(AND([1]source_data!A171&lt;&gt;"",[1]tailored_settings!$B$16="Do not publish"),CONCATENATE([1]tailored_settings!$B$4&amp;TEXT(ROW(A169)-1,"0000")&amp;"_"&amp;TEXT(F169,"yyyy-mm")),CONCATENATE([1]tailored_settings!$B$4&amp;TEXT(ROW(A169)-1,"0000")&amp;"_"&amp;TEXT(F169,"yyyy-mm")))))</f>
        <v>360G-Longleigh-IND-0168_2023-10</v>
      </c>
      <c r="I169" s="6" t="str">
        <f>IF([1]source_data!G171="","",[1]tailored_settings!$B$7)</f>
        <v>Longleigh Foundation</v>
      </c>
      <c r="J169" s="6" t="str">
        <f>IF([1]source_data!G171="","",[1]tailored_settings!$B$6)</f>
        <v>GB-CHC-1169016</v>
      </c>
      <c r="K169" s="6" t="str">
        <f>IF([1]source_data!G171="","",IF([1]source_data!I171="","",VLOOKUP([1]source_data!I171,[1]codelist_mapping!A:C,3,FALSE)))</f>
        <v>GTIR040</v>
      </c>
      <c r="L169" s="6" t="str">
        <f>IF([1]source_data!G171="","",IF([1]source_data!J171="","",VLOOKUP([1]source_data!J171,[1]codelist_mapping!A:C,3,FALSE)))</f>
        <v/>
      </c>
      <c r="M169" s="6" t="str">
        <f>IF([1]source_data!G171="","",IF([1]source_data!K171="","",IF([1]source_data!M171&lt;&gt;"",CONCATENATE(VLOOKUP([1]source_data!K171,[1]codelist_mapping!F:H,3,FALSE)&amp;";"&amp;VLOOKUP([1]source_data!L171,[1]codelist_mapping!F:H,3,FALSE)&amp;";"&amp;VLOOKUP([1]source_data!M171,[1]codelist_mapping!F:H,3,FALSE)),IF([1]source_data!L171&lt;&gt;"",CONCATENATE(VLOOKUP([1]source_data!K171,[1]codelist_mapping!F:H,3,FALSE)&amp;";"&amp;VLOOKUP([1]source_data!L171,[1]codelist_mapping!F:H,3,FALSE)),IF([1]source_data!K171&lt;&gt;"",CONCATENATE(VLOOKUP([1]source_data!K171,[1]codelist_mapping!F:H,3,FALSE)))))))</f>
        <v>GTIP070;GTIP020</v>
      </c>
      <c r="N169" s="9" t="str">
        <f>IF([1]source_data!G171="","",IF([1]source_data!D171="","",VLOOKUP([1]source_data!D171,[1]geo_data!A:I,9,FALSE)))</f>
        <v>Lytchett Matravers &amp; Upton</v>
      </c>
      <c r="O169" s="9" t="str">
        <f>IF([1]source_data!G171="","",IF([1]source_data!D171="","",VLOOKUP([1]source_data!D171,[1]geo_data!A:I,8,FALSE)))</f>
        <v>E05012706</v>
      </c>
      <c r="P169" s="9" t="str">
        <f>IF([1]source_data!G171="","",IF(LEFT(O169,3)="E05","WD",IF(LEFT(O169,3)="S13","WD",IF(LEFT(O169,3)="W05","WD",IF(LEFT(O169,3)="W06","UA",IF(LEFT(O169,3)="S12","CA",IF(LEFT(O169,3)="E06","UA",IF(LEFT(O169,3)="E07","NMD",IF(LEFT(O169,3)="E08","MD",IF(LEFT(O169,3)="E09","LONB"))))))))))</f>
        <v>WD</v>
      </c>
      <c r="Q169" s="9" t="str">
        <f>IF([1]source_data!G171="","",IF([1]source_data!D171="","",VLOOKUP([1]source_data!D171,[1]geo_data!A:I,7,FALSE)))</f>
        <v>Dorset</v>
      </c>
      <c r="R169" s="9" t="str">
        <f>IF([1]source_data!G171="","",IF([1]source_data!D171="","",VLOOKUP([1]source_data!D171,[1]geo_data!A:I,6,FALSE)))</f>
        <v>E06000059</v>
      </c>
      <c r="S169" s="9" t="str">
        <f>IF([1]source_data!G171="","",IF(LEFT(R169,3)="E05","WD",IF(LEFT(R169,3)="S13","WD",IF(LEFT(R169,3)="W05","WD",IF(LEFT(R169,3)="W06","UA",IF(LEFT(R169,3)="S12","CA",IF(LEFT(R169,3)="E06","UA",IF(LEFT(R169,3)="E07","NMD",IF(LEFT(R169,3)="E08","MD",IF(LEFT(R169,3)="E09","LONB"))))))))))</f>
        <v>UA</v>
      </c>
      <c r="T169" s="6" t="str">
        <f>IF([1]source_data!G171="","",IF([1]source_data!N171="","",[1]source_data!N171))</f>
        <v>Hardship Grant</v>
      </c>
      <c r="U169" s="10">
        <f>IF([1]source_data!G171="","",[1]tailored_settings!$B$8)</f>
        <v>45614</v>
      </c>
      <c r="V169" s="6" t="str">
        <f>IF([1]source_data!G171="","",[1]tailored_settings!$B$9)</f>
        <v>http://www.longleigh.org/</v>
      </c>
      <c r="W169" s="8">
        <f>IF([1]source_data!G171="","",IF([1]source_data!O171="","",[1]source_data!O171))</f>
        <v>45215</v>
      </c>
      <c r="X169" s="8">
        <f>IF([1]source_data!G171="","",IF([1]source_data!P171="","",[1]source_data!P171))</f>
        <v>45273</v>
      </c>
      <c r="Y169" s="6" t="str">
        <f>IF([1]source_data!G171="","",IF([1]source_data!Q171="","",[1]source_data!Q171))</f>
        <v/>
      </c>
      <c r="Z169" s="11" t="str">
        <f>IF([1]source_data!G171="","",IF([1]source_data!I171="","",[1]tailored_settings!$B$10))</f>
        <v>Primary grant reason</v>
      </c>
      <c r="AA169" s="11" t="str">
        <f>IF([1]source_data!G171="","",IF([1]source_data!I171="","",[1]source_data!I171))</f>
        <v>2. Customer receiving medication and/or therapy for a mental health condition or substance addiction</v>
      </c>
      <c r="AB169" s="11" t="str">
        <f>IF([1]source_data!G171="","",IF([1]source_data!J171="","",[1]tailored_settings!$B$11))</f>
        <v/>
      </c>
      <c r="AC169" s="11" t="str">
        <f>IF([1]source_data!G171="","",IF([1]source_data!J171="","",[1]source_data!J171))</f>
        <v/>
      </c>
      <c r="AD169" s="11" t="str">
        <f>IF([1]source_data!G171="","",IF([1]source_data!K171="","",[1]tailored_settings!$B$12))</f>
        <v>Grant purpose</v>
      </c>
      <c r="AE169" s="11" t="str">
        <f>IF([1]source_data!G171="","",IF([1]source_data!K171="","",[1]source_data!K171))</f>
        <v>Food Vouchers</v>
      </c>
      <c r="AF169" s="11" t="str">
        <f>IF([1]source_data!G171="","",IF([1]source_data!L171="","",[1]tailored_settings!$B$13))</f>
        <v>Grant purpose</v>
      </c>
      <c r="AG169" s="11" t="str">
        <f>IF([1]source_data!G171="","",IF([1]source_data!L171="","",[1]source_data!L171))</f>
        <v xml:space="preserve">Furniture </v>
      </c>
      <c r="AH169" s="11" t="str">
        <f>IF([1]source_data!G171="","",IF([1]source_data!M171="","",[1]tailored_settings!$B$14))</f>
        <v/>
      </c>
      <c r="AI169" s="11" t="str">
        <f>IF([1]source_data!G171="","",IF([1]source_data!M171="","",[1]source_data!M171))</f>
        <v/>
      </c>
    </row>
    <row r="170" spans="1:35" x14ac:dyDescent="0.2">
      <c r="A170" s="6" t="str">
        <f>IF([1]source_data!G172="","",IF(AND([1]source_data!C172&lt;&gt;"",[1]tailored_settings!$B$15="Publish"),CONCATENATE([1]tailored_settings!$B$2&amp;[1]source_data!C172),IF(AND([1]source_data!C172&lt;&gt;"",[1]tailored_settings!$B$15="Do not publish"),CONCATENATE([1]tailored_settings!$B$2&amp;TEXT(ROW(A170)-1,"0000")&amp;"_"&amp;TEXT(F170,"yyyy-mm")),CONCATENATE([1]tailored_settings!$B$2&amp;TEXT(ROW(A170)-1,"0000")&amp;"_"&amp;TEXT(F170,"yyyy-mm")))))</f>
        <v>360G-Longleigh-0169_2023-10</v>
      </c>
      <c r="B170" s="6" t="str">
        <f>IF([1]source_data!G172="","",IF([1]source_data!E172&lt;&gt;"",[1]source_data!E172,CONCATENATE("Grant to "&amp;G170)))</f>
        <v>Grant to Individual Recipient</v>
      </c>
      <c r="C170" s="6" t="str">
        <f>IF([1]source_data!G172="","",IF([1]source_data!F172="","",[1]source_data!F172))</f>
        <v>Helping to alleviate financial hardship</v>
      </c>
      <c r="D170" s="7">
        <f>IF([1]source_data!G172="","",IF([1]source_data!G172="","",[1]source_data!G172))</f>
        <v>136.16999999999999</v>
      </c>
      <c r="E170" s="6" t="str">
        <f>IF([1]source_data!G172="","",[1]tailored_settings!$B$3)</f>
        <v>GBP</v>
      </c>
      <c r="F170" s="8">
        <f>IF([1]source_data!G172="","",IF([1]source_data!H172="","",[1]source_data!H172))</f>
        <v>45215</v>
      </c>
      <c r="G170" s="6" t="str">
        <f>IF([1]source_data!G172="","",[1]tailored_settings!$B$5)</f>
        <v>Individual Recipient</v>
      </c>
      <c r="H170" s="6" t="str">
        <f>IF([1]source_data!G172="","",IF(AND([1]source_data!A172&lt;&gt;"",[1]tailored_settings!$B$16="Publish"),CONCATENATE([1]tailored_settings!$B$2&amp;[1]source_data!A172),IF(AND([1]source_data!A172&lt;&gt;"",[1]tailored_settings!$B$16="Do not publish"),CONCATENATE([1]tailored_settings!$B$4&amp;TEXT(ROW(A170)-1,"0000")&amp;"_"&amp;TEXT(F170,"yyyy-mm")),CONCATENATE([1]tailored_settings!$B$4&amp;TEXT(ROW(A170)-1,"0000")&amp;"_"&amp;TEXT(F170,"yyyy-mm")))))</f>
        <v>360G-Longleigh-IND-0169_2023-10</v>
      </c>
      <c r="I170" s="6" t="str">
        <f>IF([1]source_data!G172="","",[1]tailored_settings!$B$7)</f>
        <v>Longleigh Foundation</v>
      </c>
      <c r="J170" s="6" t="str">
        <f>IF([1]source_data!G172="","",[1]tailored_settings!$B$6)</f>
        <v>GB-CHC-1169016</v>
      </c>
      <c r="K170" s="6" t="str">
        <f>IF([1]source_data!G172="","",IF([1]source_data!I172="","",VLOOKUP([1]source_data!I172,[1]codelist_mapping!A:C,3,FALSE)))</f>
        <v>GTIR030</v>
      </c>
      <c r="L170" s="6" t="str">
        <f>IF([1]source_data!G172="","",IF([1]source_data!J172="","",VLOOKUP([1]source_data!J172,[1]codelist_mapping!A:C,3,FALSE)))</f>
        <v/>
      </c>
      <c r="M170" s="6" t="str">
        <f>IF([1]source_data!G172="","",IF([1]source_data!K172="","",IF([1]source_data!M172&lt;&gt;"",CONCATENATE(VLOOKUP([1]source_data!K172,[1]codelist_mapping!F:H,3,FALSE)&amp;";"&amp;VLOOKUP([1]source_data!L172,[1]codelist_mapping!F:H,3,FALSE)&amp;";"&amp;VLOOKUP([1]source_data!M172,[1]codelist_mapping!F:H,3,FALSE)),IF([1]source_data!L172&lt;&gt;"",CONCATENATE(VLOOKUP([1]source_data!K172,[1]codelist_mapping!F:H,3,FALSE)&amp;";"&amp;VLOOKUP([1]source_data!L172,[1]codelist_mapping!F:H,3,FALSE)),IF([1]source_data!K172&lt;&gt;"",CONCATENATE(VLOOKUP([1]source_data!K172,[1]codelist_mapping!F:H,3,FALSE)))))))</f>
        <v>GTIP020;GTIP060</v>
      </c>
      <c r="N170" s="9" t="str">
        <f>IF([1]source_data!G172="","",IF([1]source_data!D172="","",VLOOKUP([1]source_data!D172,[1]geo_data!A:I,9,FALSE)))</f>
        <v>Bitterne Park</v>
      </c>
      <c r="O170" s="9" t="str">
        <f>IF([1]source_data!G172="","",IF([1]source_data!D172="","",VLOOKUP([1]source_data!D172,[1]geo_data!A:I,8,FALSE)))</f>
        <v>E05015494</v>
      </c>
      <c r="P170" s="9" t="str">
        <f>IF([1]source_data!G172="","",IF(LEFT(O170,3)="E05","WD",IF(LEFT(O170,3)="S13","WD",IF(LEFT(O170,3)="W05","WD",IF(LEFT(O170,3)="W06","UA",IF(LEFT(O170,3)="S12","CA",IF(LEFT(O170,3)="E06","UA",IF(LEFT(O170,3)="E07","NMD",IF(LEFT(O170,3)="E08","MD",IF(LEFT(O170,3)="E09","LONB"))))))))))</f>
        <v>WD</v>
      </c>
      <c r="Q170" s="9" t="str">
        <f>IF([1]source_data!G172="","",IF([1]source_data!D172="","",VLOOKUP([1]source_data!D172,[1]geo_data!A:I,7,FALSE)))</f>
        <v>Southampton</v>
      </c>
      <c r="R170" s="9" t="str">
        <f>IF([1]source_data!G172="","",IF([1]source_data!D172="","",VLOOKUP([1]source_data!D172,[1]geo_data!A:I,6,FALSE)))</f>
        <v>E06000045</v>
      </c>
      <c r="S170" s="9" t="str">
        <f>IF([1]source_data!G172="","",IF(LEFT(R170,3)="E05","WD",IF(LEFT(R170,3)="S13","WD",IF(LEFT(R170,3)="W05","WD",IF(LEFT(R170,3)="W06","UA",IF(LEFT(R170,3)="S12","CA",IF(LEFT(R170,3)="E06","UA",IF(LEFT(R170,3)="E07","NMD",IF(LEFT(R170,3)="E08","MD",IF(LEFT(R170,3)="E09","LONB"))))))))))</f>
        <v>UA</v>
      </c>
      <c r="T170" s="6" t="str">
        <f>IF([1]source_data!G172="","",IF([1]source_data!N172="","",[1]source_data!N172))</f>
        <v>Hardship Grant</v>
      </c>
      <c r="U170" s="10">
        <f>IF([1]source_data!G172="","",[1]tailored_settings!$B$8)</f>
        <v>45614</v>
      </c>
      <c r="V170" s="6" t="str">
        <f>IF([1]source_data!G172="","",[1]tailored_settings!$B$9)</f>
        <v>http://www.longleigh.org/</v>
      </c>
      <c r="W170" s="8">
        <f>IF([1]source_data!G172="","",IF([1]source_data!O172="","",[1]source_data!O172))</f>
        <v>45215</v>
      </c>
      <c r="X170" s="8">
        <f>IF([1]source_data!G172="","",IF([1]source_data!P172="","",[1]source_data!P172))</f>
        <v>45268</v>
      </c>
      <c r="Y170" s="6" t="str">
        <f>IF([1]source_data!G172="","",IF([1]source_data!Q172="","",[1]source_data!Q172))</f>
        <v/>
      </c>
      <c r="Z170" s="11" t="str">
        <f>IF([1]source_data!G172="","",IF([1]source_data!I172="","",[1]tailored_settings!$B$10))</f>
        <v>Primary grant reason</v>
      </c>
      <c r="AA170" s="11" t="str">
        <f>IF([1]source_data!G172="","",IF([1]source_data!I172="","",[1]source_data!I172))</f>
        <v>1. Customer (or family member residing with them) with a diagnosed condition or disability (physical and/or sensory and/or behavioural)</v>
      </c>
      <c r="AB170" s="11" t="str">
        <f>IF([1]source_data!G172="","",IF([1]source_data!J172="","",[1]tailored_settings!$B$11))</f>
        <v/>
      </c>
      <c r="AC170" s="11" t="str">
        <f>IF([1]source_data!G172="","",IF([1]source_data!J172="","",[1]source_data!J172))</f>
        <v/>
      </c>
      <c r="AD170" s="11" t="str">
        <f>IF([1]source_data!G172="","",IF([1]source_data!K172="","",[1]tailored_settings!$B$12))</f>
        <v>Grant purpose</v>
      </c>
      <c r="AE170" s="11" t="str">
        <f>IF([1]source_data!G172="","",IF([1]source_data!K172="","",[1]source_data!K172))</f>
        <v xml:space="preserve">Furniture </v>
      </c>
      <c r="AF170" s="11" t="str">
        <f>IF([1]source_data!G172="","",IF([1]source_data!L172="","",[1]tailored_settings!$B$13))</f>
        <v>Grant purpose</v>
      </c>
      <c r="AG170" s="11" t="str">
        <f>IF([1]source_data!G172="","",IF([1]source_data!L172="","",[1]source_data!L172))</f>
        <v>Voucher for small household items</v>
      </c>
      <c r="AH170" s="11" t="str">
        <f>IF([1]source_data!G172="","",IF([1]source_data!M172="","",[1]tailored_settings!$B$14))</f>
        <v/>
      </c>
      <c r="AI170" s="11" t="str">
        <f>IF([1]source_data!G172="","",IF([1]source_data!M172="","",[1]source_data!M172))</f>
        <v/>
      </c>
    </row>
    <row r="171" spans="1:35" x14ac:dyDescent="0.2">
      <c r="A171" s="6" t="str">
        <f>IF([1]source_data!G173="","",IF(AND([1]source_data!C173&lt;&gt;"",[1]tailored_settings!$B$15="Publish"),CONCATENATE([1]tailored_settings!$B$2&amp;[1]source_data!C173),IF(AND([1]source_data!C173&lt;&gt;"",[1]tailored_settings!$B$15="Do not publish"),CONCATENATE([1]tailored_settings!$B$2&amp;TEXT(ROW(A171)-1,"0000")&amp;"_"&amp;TEXT(F171,"yyyy-mm")),CONCATENATE([1]tailored_settings!$B$2&amp;TEXT(ROW(A171)-1,"0000")&amp;"_"&amp;TEXT(F171,"yyyy-mm")))))</f>
        <v>360G-Longleigh-0170_2023-10</v>
      </c>
      <c r="B171" s="6" t="str">
        <f>IF([1]source_data!G173="","",IF([1]source_data!E173&lt;&gt;"",[1]source_data!E173,CONCATENATE("Grant to "&amp;G171)))</f>
        <v>Grant to Individual Recipient</v>
      </c>
      <c r="C171" s="6" t="str">
        <f>IF([1]source_data!G173="","",IF([1]source_data!F173="","",[1]source_data!F173))</f>
        <v xml:space="preserve">Providing new flooring </v>
      </c>
      <c r="D171" s="7">
        <f>IF([1]source_data!G173="","",IF([1]source_data!G173="","",[1]source_data!G173))</f>
        <v>1652.4</v>
      </c>
      <c r="E171" s="6" t="str">
        <f>IF([1]source_data!G173="","",[1]tailored_settings!$B$3)</f>
        <v>GBP</v>
      </c>
      <c r="F171" s="8">
        <f>IF([1]source_data!G173="","",IF([1]source_data!H173="","",[1]source_data!H173))</f>
        <v>45218</v>
      </c>
      <c r="G171" s="6" t="str">
        <f>IF([1]source_data!G173="","",[1]tailored_settings!$B$5)</f>
        <v>Individual Recipient</v>
      </c>
      <c r="H171" s="6" t="str">
        <f>IF([1]source_data!G173="","",IF(AND([1]source_data!A173&lt;&gt;"",[1]tailored_settings!$B$16="Publish"),CONCATENATE([1]tailored_settings!$B$2&amp;[1]source_data!A173),IF(AND([1]source_data!A173&lt;&gt;"",[1]tailored_settings!$B$16="Do not publish"),CONCATENATE([1]tailored_settings!$B$4&amp;TEXT(ROW(A171)-1,"0000")&amp;"_"&amp;TEXT(F171,"yyyy-mm")),CONCATENATE([1]tailored_settings!$B$4&amp;TEXT(ROW(A171)-1,"0000")&amp;"_"&amp;TEXT(F171,"yyyy-mm")))))</f>
        <v>360G-Longleigh-IND-0170_2023-10</v>
      </c>
      <c r="I171" s="6" t="str">
        <f>IF([1]source_data!G173="","",[1]tailored_settings!$B$7)</f>
        <v>Longleigh Foundation</v>
      </c>
      <c r="J171" s="6" t="str">
        <f>IF([1]source_data!G173="","",[1]tailored_settings!$B$6)</f>
        <v>GB-CHC-1169016</v>
      </c>
      <c r="K171" s="6" t="str">
        <f>IF([1]source_data!G173="","",IF([1]source_data!I173="","",VLOOKUP([1]source_data!I173,[1]codelist_mapping!A:C,3,FALSE)))</f>
        <v>GTIR010</v>
      </c>
      <c r="L171" s="6" t="str">
        <f>IF([1]source_data!G173="","",IF([1]source_data!J173="","",VLOOKUP([1]source_data!J173,[1]codelist_mapping!A:C,3,FALSE)))</f>
        <v/>
      </c>
      <c r="M171" s="6" t="str">
        <f>IF([1]source_data!G173="","",IF([1]source_data!K173="","",IF([1]source_data!M173&lt;&gt;"",CONCATENATE(VLOOKUP([1]source_data!K173,[1]codelist_mapping!F:H,3,FALSE)&amp;";"&amp;VLOOKUP([1]source_data!L173,[1]codelist_mapping!F:H,3,FALSE)&amp;";"&amp;VLOOKUP([1]source_data!M173,[1]codelist_mapping!F:H,3,FALSE)),IF([1]source_data!L173&lt;&gt;"",CONCATENATE(VLOOKUP([1]source_data!K173,[1]codelist_mapping!F:H,3,FALSE)&amp;";"&amp;VLOOKUP([1]source_data!L173,[1]codelist_mapping!F:H,3,FALSE)),IF([1]source_data!K173&lt;&gt;"",CONCATENATE(VLOOKUP([1]source_data!K173,[1]codelist_mapping!F:H,3,FALSE)))))))</f>
        <v>GTIP030</v>
      </c>
      <c r="N171" s="9" t="str">
        <f>IF([1]source_data!G173="","",IF([1]source_data!D173="","",VLOOKUP([1]source_data!D173,[1]geo_data!A:I,9,FALSE)))</f>
        <v>Andover Romans</v>
      </c>
      <c r="O171" s="9" t="str">
        <f>IF([1]source_data!G173="","",IF([1]source_data!D173="","",VLOOKUP([1]source_data!D173,[1]geo_data!A:I,8,FALSE)))</f>
        <v>E05012088</v>
      </c>
      <c r="P171" s="9" t="str">
        <f>IF([1]source_data!G173="","",IF(LEFT(O171,3)="E05","WD",IF(LEFT(O171,3)="S13","WD",IF(LEFT(O171,3)="W05","WD",IF(LEFT(O171,3)="W06","UA",IF(LEFT(O171,3)="S12","CA",IF(LEFT(O171,3)="E06","UA",IF(LEFT(O171,3)="E07","NMD",IF(LEFT(O171,3)="E08","MD",IF(LEFT(O171,3)="E09","LONB"))))))))))</f>
        <v>WD</v>
      </c>
      <c r="Q171" s="9" t="str">
        <f>IF([1]source_data!G173="","",IF([1]source_data!D173="","",VLOOKUP([1]source_data!D173,[1]geo_data!A:I,7,FALSE)))</f>
        <v>Test Valley</v>
      </c>
      <c r="R171" s="9" t="str">
        <f>IF([1]source_data!G173="","",IF([1]source_data!D173="","",VLOOKUP([1]source_data!D173,[1]geo_data!A:I,6,FALSE)))</f>
        <v>E07000093</v>
      </c>
      <c r="S171" s="9" t="str">
        <f>IF([1]source_data!G173="","",IF(LEFT(R171,3)="E05","WD",IF(LEFT(R171,3)="S13","WD",IF(LEFT(R171,3)="W05","WD",IF(LEFT(R171,3)="W06","UA",IF(LEFT(R171,3)="S12","CA",IF(LEFT(R171,3)="E06","UA",IF(LEFT(R171,3)="E07","NMD",IF(LEFT(R171,3)="E08","MD",IF(LEFT(R171,3)="E09","LONB"))))))))))</f>
        <v>NMD</v>
      </c>
      <c r="T171" s="6" t="str">
        <f>IF([1]source_data!G173="","",IF([1]source_data!N173="","",[1]source_data!N173))</f>
        <v>Flooring Grant</v>
      </c>
      <c r="U171" s="10">
        <f>IF([1]source_data!G173="","",[1]tailored_settings!$B$8)</f>
        <v>45614</v>
      </c>
      <c r="V171" s="6" t="str">
        <f>IF([1]source_data!G173="","",[1]tailored_settings!$B$9)</f>
        <v>http://www.longleigh.org/</v>
      </c>
      <c r="W171" s="8">
        <f>IF([1]source_data!G173="","",IF([1]source_data!O173="","",[1]source_data!O173))</f>
        <v>45218</v>
      </c>
      <c r="X171" s="8">
        <f>IF([1]source_data!G173="","",IF([1]source_data!P173="","",[1]source_data!P173))</f>
        <v>45279</v>
      </c>
      <c r="Y171" s="6" t="str">
        <f>IF([1]source_data!G173="","",IF([1]source_data!Q173="","",[1]source_data!Q173))</f>
        <v/>
      </c>
      <c r="Z171" s="11" t="str">
        <f>IF([1]source_data!G173="","",IF([1]source_data!I173="","",[1]tailored_settings!$B$10))</f>
        <v>Primary grant reason</v>
      </c>
      <c r="AA171" s="11" t="str">
        <f>IF([1]source_data!G173="","",IF([1]source_data!I173="","",[1]source_data!I173))</f>
        <v>6d. Customer/family under the care of Social Services (Adult or Children’s - FH</v>
      </c>
      <c r="AB171" s="11" t="str">
        <f>IF([1]source_data!G173="","",IF([1]source_data!J173="","",[1]tailored_settings!$B$11))</f>
        <v/>
      </c>
      <c r="AC171" s="11" t="str">
        <f>IF([1]source_data!G173="","",IF([1]source_data!J173="","",[1]source_data!J173))</f>
        <v/>
      </c>
      <c r="AD171" s="11" t="str">
        <f>IF([1]source_data!G173="","",IF([1]source_data!K173="","",[1]tailored_settings!$B$12))</f>
        <v>Grant purpose</v>
      </c>
      <c r="AE171" s="11" t="str">
        <f>IF([1]source_data!G173="","",IF([1]source_data!K173="","",[1]source_data!K173))</f>
        <v>Flooring</v>
      </c>
      <c r="AF171" s="11" t="str">
        <f>IF([1]source_data!G173="","",IF([1]source_data!L173="","",[1]tailored_settings!$B$13))</f>
        <v/>
      </c>
      <c r="AG171" s="11" t="str">
        <f>IF([1]source_data!G173="","",IF([1]source_data!L173="","",[1]source_data!L173))</f>
        <v/>
      </c>
      <c r="AH171" s="11" t="str">
        <f>IF([1]source_data!G173="","",IF([1]source_data!M173="","",[1]tailored_settings!$B$14))</f>
        <v/>
      </c>
      <c r="AI171" s="11" t="str">
        <f>IF([1]source_data!G173="","",IF([1]source_data!M173="","",[1]source_data!M173))</f>
        <v/>
      </c>
    </row>
    <row r="172" spans="1:35" x14ac:dyDescent="0.2">
      <c r="A172" s="6" t="str">
        <f>IF([1]source_data!G174="","",IF(AND([1]source_data!C174&lt;&gt;"",[1]tailored_settings!$B$15="Publish"),CONCATENATE([1]tailored_settings!$B$2&amp;[1]source_data!C174),IF(AND([1]source_data!C174&lt;&gt;"",[1]tailored_settings!$B$15="Do not publish"),CONCATENATE([1]tailored_settings!$B$2&amp;TEXT(ROW(A172)-1,"0000")&amp;"_"&amp;TEXT(F172,"yyyy-mm")),CONCATENATE([1]tailored_settings!$B$2&amp;TEXT(ROW(A172)-1,"0000")&amp;"_"&amp;TEXT(F172,"yyyy-mm")))))</f>
        <v>360G-Longleigh-0171_2023-10</v>
      </c>
      <c r="B172" s="6" t="str">
        <f>IF([1]source_data!G174="","",IF([1]source_data!E174&lt;&gt;"",[1]source_data!E174,CONCATENATE("Grant to "&amp;G172)))</f>
        <v>Grant to Individual Recipient</v>
      </c>
      <c r="C172" s="6" t="str">
        <f>IF([1]source_data!G174="","",IF([1]source_data!F174="","",[1]source_data!F174))</f>
        <v>Helping to alleviate financial hardship</v>
      </c>
      <c r="D172" s="7">
        <f>IF([1]source_data!G174="","",IF([1]source_data!G174="","",[1]source_data!G174))</f>
        <v>943</v>
      </c>
      <c r="E172" s="6" t="str">
        <f>IF([1]source_data!G174="","",[1]tailored_settings!$B$3)</f>
        <v>GBP</v>
      </c>
      <c r="F172" s="8">
        <f>IF([1]source_data!G174="","",IF([1]source_data!H174="","",[1]source_data!H174))</f>
        <v>45216</v>
      </c>
      <c r="G172" s="6" t="str">
        <f>IF([1]source_data!G174="","",[1]tailored_settings!$B$5)</f>
        <v>Individual Recipient</v>
      </c>
      <c r="H172" s="6" t="str">
        <f>IF([1]source_data!G174="","",IF(AND([1]source_data!A174&lt;&gt;"",[1]tailored_settings!$B$16="Publish"),CONCATENATE([1]tailored_settings!$B$2&amp;[1]source_data!A174),IF(AND([1]source_data!A174&lt;&gt;"",[1]tailored_settings!$B$16="Do not publish"),CONCATENATE([1]tailored_settings!$B$4&amp;TEXT(ROW(A172)-1,"0000")&amp;"_"&amp;TEXT(F172,"yyyy-mm")),CONCATENATE([1]tailored_settings!$B$4&amp;TEXT(ROW(A172)-1,"0000")&amp;"_"&amp;TEXT(F172,"yyyy-mm")))))</f>
        <v>360G-Longleigh-IND-0171_2023-10</v>
      </c>
      <c r="I172" s="6" t="str">
        <f>IF([1]source_data!G174="","",[1]tailored_settings!$B$7)</f>
        <v>Longleigh Foundation</v>
      </c>
      <c r="J172" s="6" t="str">
        <f>IF([1]source_data!G174="","",[1]tailored_settings!$B$6)</f>
        <v>GB-CHC-1169016</v>
      </c>
      <c r="K172" s="6" t="str">
        <f>IF([1]source_data!G174="","",IF([1]source_data!I174="","",VLOOKUP([1]source_data!I174,[1]codelist_mapping!A:C,3,FALSE)))</f>
        <v>GTIR030</v>
      </c>
      <c r="L172" s="6" t="str">
        <f>IF([1]source_data!G174="","",IF([1]source_data!J174="","",VLOOKUP([1]source_data!J174,[1]codelist_mapping!A:C,3,FALSE)))</f>
        <v>GTIR040</v>
      </c>
      <c r="M172" s="6" t="str">
        <f>IF([1]source_data!G174="","",IF([1]source_data!K174="","",IF([1]source_data!M174&lt;&gt;"",CONCATENATE(VLOOKUP([1]source_data!K174,[1]codelist_mapping!F:H,3,FALSE)&amp;";"&amp;VLOOKUP([1]source_data!L174,[1]codelist_mapping!F:H,3,FALSE)&amp;";"&amp;VLOOKUP([1]source_data!M174,[1]codelist_mapping!F:H,3,FALSE)),IF([1]source_data!L174&lt;&gt;"",CONCATENATE(VLOOKUP([1]source_data!K174,[1]codelist_mapping!F:H,3,FALSE)&amp;";"&amp;VLOOKUP([1]source_data!L174,[1]codelist_mapping!F:H,3,FALSE)),IF([1]source_data!K174&lt;&gt;"",CONCATENATE(VLOOKUP([1]source_data!K174,[1]codelist_mapping!F:H,3,FALSE)))))))</f>
        <v>GTIP070;GTIP020</v>
      </c>
      <c r="N172" s="9" t="str">
        <f>IF([1]source_data!G174="","",IF([1]source_data!D174="","",VLOOKUP([1]source_data!D174,[1]geo_data!A:I,9,FALSE)))</f>
        <v>Lytchett Matravers &amp; Upton</v>
      </c>
      <c r="O172" s="9" t="str">
        <f>IF([1]source_data!G174="","",IF([1]source_data!D174="","",VLOOKUP([1]source_data!D174,[1]geo_data!A:I,8,FALSE)))</f>
        <v>E05012706</v>
      </c>
      <c r="P172" s="9" t="str">
        <f>IF([1]source_data!G174="","",IF(LEFT(O172,3)="E05","WD",IF(LEFT(O172,3)="S13","WD",IF(LEFT(O172,3)="W05","WD",IF(LEFT(O172,3)="W06","UA",IF(LEFT(O172,3)="S12","CA",IF(LEFT(O172,3)="E06","UA",IF(LEFT(O172,3)="E07","NMD",IF(LEFT(O172,3)="E08","MD",IF(LEFT(O172,3)="E09","LONB"))))))))))</f>
        <v>WD</v>
      </c>
      <c r="Q172" s="9" t="str">
        <f>IF([1]source_data!G174="","",IF([1]source_data!D174="","",VLOOKUP([1]source_data!D174,[1]geo_data!A:I,7,FALSE)))</f>
        <v>Dorset</v>
      </c>
      <c r="R172" s="9" t="str">
        <f>IF([1]source_data!G174="","",IF([1]source_data!D174="","",VLOOKUP([1]source_data!D174,[1]geo_data!A:I,6,FALSE)))</f>
        <v>E06000059</v>
      </c>
      <c r="S172" s="9" t="str">
        <f>IF([1]source_data!G174="","",IF(LEFT(R172,3)="E05","WD",IF(LEFT(R172,3)="S13","WD",IF(LEFT(R172,3)="W05","WD",IF(LEFT(R172,3)="W06","UA",IF(LEFT(R172,3)="S12","CA",IF(LEFT(R172,3)="E06","UA",IF(LEFT(R172,3)="E07","NMD",IF(LEFT(R172,3)="E08","MD",IF(LEFT(R172,3)="E09","LONB"))))))))))</f>
        <v>UA</v>
      </c>
      <c r="T172" s="6" t="str">
        <f>IF([1]source_data!G174="","",IF([1]source_data!N174="","",[1]source_data!N174))</f>
        <v>Hardship Grant</v>
      </c>
      <c r="U172" s="10">
        <f>IF([1]source_data!G174="","",[1]tailored_settings!$B$8)</f>
        <v>45614</v>
      </c>
      <c r="V172" s="6" t="str">
        <f>IF([1]source_data!G174="","",[1]tailored_settings!$B$9)</f>
        <v>http://www.longleigh.org/</v>
      </c>
      <c r="W172" s="8">
        <f>IF([1]source_data!G174="","",IF([1]source_data!O174="","",[1]source_data!O174))</f>
        <v>45216</v>
      </c>
      <c r="X172" s="8">
        <f>IF([1]source_data!G174="","",IF([1]source_data!P174="","",[1]source_data!P174))</f>
        <v>45322</v>
      </c>
      <c r="Y172" s="6" t="str">
        <f>IF([1]source_data!G174="","",IF([1]source_data!Q174="","",[1]source_data!Q174))</f>
        <v/>
      </c>
      <c r="Z172" s="11" t="str">
        <f>IF([1]source_data!G174="","",IF([1]source_data!I174="","",[1]tailored_settings!$B$10))</f>
        <v>Primary grant reason</v>
      </c>
      <c r="AA172" s="11" t="str">
        <f>IF([1]source_data!G174="","",IF([1]source_data!I174="","",[1]source_data!I174))</f>
        <v>1. Customer (or family member residing with them) with a diagnosed condition or disability (physical and/or sensory and/or behavioural)</v>
      </c>
      <c r="AB172" s="11" t="str">
        <f>IF([1]source_data!G174="","",IF([1]source_data!J174="","",[1]tailored_settings!$B$11))</f>
        <v>Secondary grant reason</v>
      </c>
      <c r="AC172" s="11" t="str">
        <f>IF([1]source_data!G174="","",IF([1]source_data!J174="","",[1]source_data!J174))</f>
        <v>6a. Customer/family under the care of Social Services (Adult or Children’s) - MH</v>
      </c>
      <c r="AD172" s="11" t="str">
        <f>IF([1]source_data!G174="","",IF([1]source_data!K174="","",[1]tailored_settings!$B$12))</f>
        <v>Grant purpose</v>
      </c>
      <c r="AE172" s="11" t="str">
        <f>IF([1]source_data!G174="","",IF([1]source_data!K174="","",[1]source_data!K174))</f>
        <v>Food Vouchers</v>
      </c>
      <c r="AF172" s="11" t="str">
        <f>IF([1]source_data!G174="","",IF([1]source_data!L174="","",[1]tailored_settings!$B$13))</f>
        <v>Grant purpose</v>
      </c>
      <c r="AG172" s="11" t="str">
        <f>IF([1]source_data!G174="","",IF([1]source_data!L174="","",[1]source_data!L174))</f>
        <v>Appliances</v>
      </c>
      <c r="AH172" s="11" t="str">
        <f>IF([1]source_data!G174="","",IF([1]source_data!M174="","",[1]tailored_settings!$B$14))</f>
        <v/>
      </c>
      <c r="AI172" s="11" t="str">
        <f>IF([1]source_data!G174="","",IF([1]source_data!M174="","",[1]source_data!M174))</f>
        <v/>
      </c>
    </row>
    <row r="173" spans="1:35" x14ac:dyDescent="0.2">
      <c r="A173" s="6" t="str">
        <f>IF([1]source_data!G175="","",IF(AND([1]source_data!C175&lt;&gt;"",[1]tailored_settings!$B$15="Publish"),CONCATENATE([1]tailored_settings!$B$2&amp;[1]source_data!C175),IF(AND([1]source_data!C175&lt;&gt;"",[1]tailored_settings!$B$15="Do not publish"),CONCATENATE([1]tailored_settings!$B$2&amp;TEXT(ROW(A173)-1,"0000")&amp;"_"&amp;TEXT(F173,"yyyy-mm")),CONCATENATE([1]tailored_settings!$B$2&amp;TEXT(ROW(A173)-1,"0000")&amp;"_"&amp;TEXT(F173,"yyyy-mm")))))</f>
        <v>360G-Longleigh-0172_2023-10</v>
      </c>
      <c r="B173" s="6" t="str">
        <f>IF([1]source_data!G175="","",IF([1]source_data!E175&lt;&gt;"",[1]source_data!E175,CONCATENATE("Grant to "&amp;G173)))</f>
        <v>Grant to Individual Recipient</v>
      </c>
      <c r="C173" s="6" t="str">
        <f>IF([1]source_data!G175="","",IF([1]source_data!F175="","",[1]source_data!F175))</f>
        <v>Helping to alleviate financial hardship</v>
      </c>
      <c r="D173" s="7">
        <f>IF([1]source_data!G175="","",IF([1]source_data!G175="","",[1]source_data!G175))</f>
        <v>752.35</v>
      </c>
      <c r="E173" s="6" t="str">
        <f>IF([1]source_data!G175="","",[1]tailored_settings!$B$3)</f>
        <v>GBP</v>
      </c>
      <c r="F173" s="8">
        <f>IF([1]source_data!G175="","",IF([1]source_data!H175="","",[1]source_data!H175))</f>
        <v>45216</v>
      </c>
      <c r="G173" s="6" t="str">
        <f>IF([1]source_data!G175="","",[1]tailored_settings!$B$5)</f>
        <v>Individual Recipient</v>
      </c>
      <c r="H173" s="6" t="str">
        <f>IF([1]source_data!G175="","",IF(AND([1]source_data!A175&lt;&gt;"",[1]tailored_settings!$B$16="Publish"),CONCATENATE([1]tailored_settings!$B$2&amp;[1]source_data!A175),IF(AND([1]source_data!A175&lt;&gt;"",[1]tailored_settings!$B$16="Do not publish"),CONCATENATE([1]tailored_settings!$B$4&amp;TEXT(ROW(A173)-1,"0000")&amp;"_"&amp;TEXT(F173,"yyyy-mm")),CONCATENATE([1]tailored_settings!$B$4&amp;TEXT(ROW(A173)-1,"0000")&amp;"_"&amp;TEXT(F173,"yyyy-mm")))))</f>
        <v>360G-Longleigh-IND-0172_2023-10</v>
      </c>
      <c r="I173" s="6" t="str">
        <f>IF([1]source_data!G175="","",[1]tailored_settings!$B$7)</f>
        <v>Longleigh Foundation</v>
      </c>
      <c r="J173" s="6" t="str">
        <f>IF([1]source_data!G175="","",[1]tailored_settings!$B$6)</f>
        <v>GB-CHC-1169016</v>
      </c>
      <c r="K173" s="6" t="str">
        <f>IF([1]source_data!G175="","",IF([1]source_data!I175="","",VLOOKUP([1]source_data!I175,[1]codelist_mapping!A:C,3,FALSE)))</f>
        <v>GTIR030</v>
      </c>
      <c r="L173" s="6" t="str">
        <f>IF([1]source_data!G175="","",IF([1]source_data!J175="","",VLOOKUP([1]source_data!J175,[1]codelist_mapping!A:C,3,FALSE)))</f>
        <v>GTIR040</v>
      </c>
      <c r="M173" s="6" t="str">
        <f>IF([1]source_data!G175="","",IF([1]source_data!K175="","",IF([1]source_data!M175&lt;&gt;"",CONCATENATE(VLOOKUP([1]source_data!K175,[1]codelist_mapping!F:H,3,FALSE)&amp;";"&amp;VLOOKUP([1]source_data!L175,[1]codelist_mapping!F:H,3,FALSE)&amp;";"&amp;VLOOKUP([1]source_data!M175,[1]codelist_mapping!F:H,3,FALSE)),IF([1]source_data!L175&lt;&gt;"",CONCATENATE(VLOOKUP([1]source_data!K175,[1]codelist_mapping!F:H,3,FALSE)&amp;";"&amp;VLOOKUP([1]source_data!L175,[1]codelist_mapping!F:H,3,FALSE)),IF([1]source_data!K175&lt;&gt;"",CONCATENATE(VLOOKUP([1]source_data!K175,[1]codelist_mapping!F:H,3,FALSE)))))))</f>
        <v>GTIP020;GTIP060</v>
      </c>
      <c r="N173" s="9" t="str">
        <f>IF([1]source_data!G175="","",IF([1]source_data!D175="","",VLOOKUP([1]source_data!D175,[1]geo_data!A:I,9,FALSE)))</f>
        <v>Eastleigh North</v>
      </c>
      <c r="O173" s="9" t="str">
        <f>IF([1]source_data!G175="","",IF([1]source_data!D175="","",VLOOKUP([1]source_data!D175,[1]geo_data!A:I,8,FALSE)))</f>
        <v>E05011192</v>
      </c>
      <c r="P173" s="9" t="str">
        <f>IF([1]source_data!G175="","",IF(LEFT(O173,3)="E05","WD",IF(LEFT(O173,3)="S13","WD",IF(LEFT(O173,3)="W05","WD",IF(LEFT(O173,3)="W06","UA",IF(LEFT(O173,3)="S12","CA",IF(LEFT(O173,3)="E06","UA",IF(LEFT(O173,3)="E07","NMD",IF(LEFT(O173,3)="E08","MD",IF(LEFT(O173,3)="E09","LONB"))))))))))</f>
        <v>WD</v>
      </c>
      <c r="Q173" s="9" t="str">
        <f>IF([1]source_data!G175="","",IF([1]source_data!D175="","",VLOOKUP([1]source_data!D175,[1]geo_data!A:I,7,FALSE)))</f>
        <v>Eastleigh</v>
      </c>
      <c r="R173" s="9" t="str">
        <f>IF([1]source_data!G175="","",IF([1]source_data!D175="","",VLOOKUP([1]source_data!D175,[1]geo_data!A:I,6,FALSE)))</f>
        <v>E07000086</v>
      </c>
      <c r="S173" s="9" t="str">
        <f>IF([1]source_data!G175="","",IF(LEFT(R173,3)="E05","WD",IF(LEFT(R173,3)="S13","WD",IF(LEFT(R173,3)="W05","WD",IF(LEFT(R173,3)="W06","UA",IF(LEFT(R173,3)="S12","CA",IF(LEFT(R173,3)="E06","UA",IF(LEFT(R173,3)="E07","NMD",IF(LEFT(R173,3)="E08","MD",IF(LEFT(R173,3)="E09","LONB"))))))))))</f>
        <v>NMD</v>
      </c>
      <c r="T173" s="6" t="str">
        <f>IF([1]source_data!G175="","",IF([1]source_data!N175="","",[1]source_data!N175))</f>
        <v>Hardship Grant</v>
      </c>
      <c r="U173" s="10">
        <f>IF([1]source_data!G175="","",[1]tailored_settings!$B$8)</f>
        <v>45614</v>
      </c>
      <c r="V173" s="6" t="str">
        <f>IF([1]source_data!G175="","",[1]tailored_settings!$B$9)</f>
        <v>http://www.longleigh.org/</v>
      </c>
      <c r="W173" s="8">
        <f>IF([1]source_data!G175="","",IF([1]source_data!O175="","",[1]source_data!O175))</f>
        <v>45216</v>
      </c>
      <c r="X173" s="8">
        <f>IF([1]source_data!G175="","",IF([1]source_data!P175="","",[1]source_data!P175))</f>
        <v>45268</v>
      </c>
      <c r="Y173" s="6" t="str">
        <f>IF([1]source_data!G175="","",IF([1]source_data!Q175="","",[1]source_data!Q175))</f>
        <v/>
      </c>
      <c r="Z173" s="11" t="str">
        <f>IF([1]source_data!G175="","",IF([1]source_data!I175="","",[1]tailored_settings!$B$10))</f>
        <v>Primary grant reason</v>
      </c>
      <c r="AA173" s="11" t="str">
        <f>IF([1]source_data!G175="","",IF([1]source_data!I175="","",[1]source_data!I175))</f>
        <v>1. Customer (or family member residing with them) with a diagnosed condition or disability (physical and/or sensory and/or behavioural)</v>
      </c>
      <c r="AB173" s="11" t="str">
        <f>IF([1]source_data!G175="","",IF([1]source_data!J175="","",[1]tailored_settings!$B$11))</f>
        <v>Secondary grant reason</v>
      </c>
      <c r="AC173" s="11" t="str">
        <f>IF([1]source_data!G175="","",IF([1]source_data!J175="","",[1]source_data!J175))</f>
        <v>2. Customer receiving medication and/or therapy for a mental health condition or substance addiction</v>
      </c>
      <c r="AD173" s="11" t="str">
        <f>IF([1]source_data!G175="","",IF([1]source_data!K175="","",[1]tailored_settings!$B$12))</f>
        <v>Grant purpose</v>
      </c>
      <c r="AE173" s="11" t="str">
        <f>IF([1]source_data!G175="","",IF([1]source_data!K175="","",[1]source_data!K175))</f>
        <v>Appliances</v>
      </c>
      <c r="AF173" s="11" t="str">
        <f>IF([1]source_data!G175="","",IF([1]source_data!L175="","",[1]tailored_settings!$B$13))</f>
        <v>Grant purpose</v>
      </c>
      <c r="AG173" s="11" t="str">
        <f>IF([1]source_data!G175="","",IF([1]source_data!L175="","",[1]source_data!L175))</f>
        <v>Voucher for small household items</v>
      </c>
      <c r="AH173" s="11" t="str">
        <f>IF([1]source_data!G175="","",IF([1]source_data!M175="","",[1]tailored_settings!$B$14))</f>
        <v/>
      </c>
      <c r="AI173" s="11" t="str">
        <f>IF([1]source_data!G175="","",IF([1]source_data!M175="","",[1]source_data!M175))</f>
        <v/>
      </c>
    </row>
    <row r="174" spans="1:35" x14ac:dyDescent="0.2">
      <c r="A174" s="6" t="str">
        <f>IF([1]source_data!G176="","",IF(AND([1]source_data!C176&lt;&gt;"",[1]tailored_settings!$B$15="Publish"),CONCATENATE([1]tailored_settings!$B$2&amp;[1]source_data!C176),IF(AND([1]source_data!C176&lt;&gt;"",[1]tailored_settings!$B$15="Do not publish"),CONCATENATE([1]tailored_settings!$B$2&amp;TEXT(ROW(A174)-1,"0000")&amp;"_"&amp;TEXT(F174,"yyyy-mm")),CONCATENATE([1]tailored_settings!$B$2&amp;TEXT(ROW(A174)-1,"0000")&amp;"_"&amp;TEXT(F174,"yyyy-mm")))))</f>
        <v>360G-Longleigh-0173_2023-10</v>
      </c>
      <c r="B174" s="6" t="str">
        <f>IF([1]source_data!G176="","",IF([1]source_data!E176&lt;&gt;"",[1]source_data!E176,CONCATENATE("Grant to "&amp;G174)))</f>
        <v>Grant to Individual Recipient</v>
      </c>
      <c r="C174" s="6" t="str">
        <f>IF([1]source_data!G176="","",IF([1]source_data!F176="","",[1]source_data!F176))</f>
        <v>Helping to provide an education or training  opportunity</v>
      </c>
      <c r="D174" s="7">
        <f>IF([1]source_data!G176="","",IF([1]source_data!G176="","",[1]source_data!G176))</f>
        <v>875.07</v>
      </c>
      <c r="E174" s="6" t="str">
        <f>IF([1]source_data!G176="","",[1]tailored_settings!$B$3)</f>
        <v>GBP</v>
      </c>
      <c r="F174" s="8">
        <f>IF([1]source_data!G176="","",IF([1]source_data!H176="","",[1]source_data!H176))</f>
        <v>45223</v>
      </c>
      <c r="G174" s="6" t="str">
        <f>IF([1]source_data!G176="","",[1]tailored_settings!$B$5)</f>
        <v>Individual Recipient</v>
      </c>
      <c r="H174" s="6" t="str">
        <f>IF([1]source_data!G176="","",IF(AND([1]source_data!A176&lt;&gt;"",[1]tailored_settings!$B$16="Publish"),CONCATENATE([1]tailored_settings!$B$2&amp;[1]source_data!A176),IF(AND([1]source_data!A176&lt;&gt;"",[1]tailored_settings!$B$16="Do not publish"),CONCATENATE([1]tailored_settings!$B$4&amp;TEXT(ROW(A174)-1,"0000")&amp;"_"&amp;TEXT(F174,"yyyy-mm")),CONCATENATE([1]tailored_settings!$B$4&amp;TEXT(ROW(A174)-1,"0000")&amp;"_"&amp;TEXT(F174,"yyyy-mm")))))</f>
        <v>360G-Longleigh-IND-0173_2023-10</v>
      </c>
      <c r="I174" s="6" t="str">
        <f>IF([1]source_data!G176="","",[1]tailored_settings!$B$7)</f>
        <v>Longleigh Foundation</v>
      </c>
      <c r="J174" s="6" t="str">
        <f>IF([1]source_data!G176="","",[1]tailored_settings!$B$6)</f>
        <v>GB-CHC-1169016</v>
      </c>
      <c r="K174" s="6" t="str">
        <f>IF([1]source_data!G176="","",IF([1]source_data!I176="","",VLOOKUP([1]source_data!I176,[1]codelist_mapping!A:C,3,FALSE)))</f>
        <v>GTIR110</v>
      </c>
      <c r="L174" s="6" t="str">
        <f>IF([1]source_data!G176="","",IF([1]source_data!J176="","",VLOOKUP([1]source_data!J176,[1]codelist_mapping!A:C,3,FALSE)))</f>
        <v/>
      </c>
      <c r="M174" s="6" t="str">
        <f>IF([1]source_data!G176="","",IF([1]source_data!K176="","",IF([1]source_data!M176&lt;&gt;"",CONCATENATE(VLOOKUP([1]source_data!K176,[1]codelist_mapping!F:H,3,FALSE)&amp;";"&amp;VLOOKUP([1]source_data!L176,[1]codelist_mapping!F:H,3,FALSE)&amp;";"&amp;VLOOKUP([1]source_data!M176,[1]codelist_mapping!F:H,3,FALSE)),IF([1]source_data!L176&lt;&gt;"",CONCATENATE(VLOOKUP([1]source_data!K176,[1]codelist_mapping!F:H,3,FALSE)&amp;";"&amp;VLOOKUP([1]source_data!L176,[1]codelist_mapping!F:H,3,FALSE)),IF([1]source_data!K176&lt;&gt;"",CONCATENATE(VLOOKUP([1]source_data!K176,[1]codelist_mapping!F:H,3,FALSE)))))))</f>
        <v>GTIP040;GTIP130;GTIP020</v>
      </c>
      <c r="N174" s="9" t="str">
        <f>IF([1]source_data!G176="","",IF([1]source_data!D176="","",VLOOKUP([1]source_data!D176,[1]geo_data!A:I,9,FALSE)))</f>
        <v>Crewkerne</v>
      </c>
      <c r="O174" s="9" t="str">
        <f>IF([1]source_data!G176="","",IF([1]source_data!D176="","",VLOOKUP([1]source_data!D176,[1]geo_data!A:I,8,FALSE)))</f>
        <v>E05014356</v>
      </c>
      <c r="P174" s="9" t="str">
        <f>IF([1]source_data!G176="","",IF(LEFT(O174,3)="E05","WD",IF(LEFT(O174,3)="S13","WD",IF(LEFT(O174,3)="W05","WD",IF(LEFT(O174,3)="W06","UA",IF(LEFT(O174,3)="S12","CA",IF(LEFT(O174,3)="E06","UA",IF(LEFT(O174,3)="E07","NMD",IF(LEFT(O174,3)="E08","MD",IF(LEFT(O174,3)="E09","LONB"))))))))))</f>
        <v>WD</v>
      </c>
      <c r="Q174" s="9" t="str">
        <f>IF([1]source_data!G176="","",IF([1]source_data!D176="","",VLOOKUP([1]source_data!D176,[1]geo_data!A:I,7,FALSE)))</f>
        <v>Somerset</v>
      </c>
      <c r="R174" s="9" t="str">
        <f>IF([1]source_data!G176="","",IF([1]source_data!D176="","",VLOOKUP([1]source_data!D176,[1]geo_data!A:I,6,FALSE)))</f>
        <v>E06000066</v>
      </c>
      <c r="S174" s="9" t="str">
        <f>IF([1]source_data!G176="","",IF(LEFT(R174,3)="E05","WD",IF(LEFT(R174,3)="S13","WD",IF(LEFT(R174,3)="W05","WD",IF(LEFT(R174,3)="W06","UA",IF(LEFT(R174,3)="S12","CA",IF(LEFT(R174,3)="E06","UA",IF(LEFT(R174,3)="E07","NMD",IF(LEFT(R174,3)="E08","MD",IF(LEFT(R174,3)="E09","LONB"))))))))))</f>
        <v>UA</v>
      </c>
      <c r="T174" s="6" t="str">
        <f>IF([1]source_data!G176="","",IF([1]source_data!N176="","",[1]source_data!N176))</f>
        <v>Education Training &amp; Employment Grant</v>
      </c>
      <c r="U174" s="10">
        <f>IF([1]source_data!G176="","",[1]tailored_settings!$B$8)</f>
        <v>45614</v>
      </c>
      <c r="V174" s="6" t="str">
        <f>IF([1]source_data!G176="","",[1]tailored_settings!$B$9)</f>
        <v>http://www.longleigh.org/</v>
      </c>
      <c r="W174" s="8">
        <f>IF([1]source_data!G176="","",IF([1]source_data!O176="","",[1]source_data!O176))</f>
        <v>45223</v>
      </c>
      <c r="X174" s="8">
        <f>IF([1]source_data!G176="","",IF([1]source_data!P176="","",[1]source_data!P176))</f>
        <v>45268</v>
      </c>
      <c r="Y174" s="6" t="str">
        <f>IF([1]source_data!G176="","",IF([1]source_data!Q176="","",[1]source_data!Q176))</f>
        <v/>
      </c>
      <c r="Z174" s="11" t="str">
        <f>IF([1]source_data!G176="","",IF([1]source_data!I176="","",[1]tailored_settings!$B$10))</f>
        <v>Primary grant reason</v>
      </c>
      <c r="AA174" s="11" t="str">
        <f>IF([1]source_data!G176="","",IF([1]source_data!I176="","",[1]source_data!I176))</f>
        <v>10. Education Training and Employment</v>
      </c>
      <c r="AB174" s="11" t="str">
        <f>IF([1]source_data!G176="","",IF([1]source_data!J176="","",[1]tailored_settings!$B$11))</f>
        <v/>
      </c>
      <c r="AC174" s="11" t="str">
        <f>IF([1]source_data!G176="","",IF([1]source_data!J176="","",[1]source_data!J176))</f>
        <v/>
      </c>
      <c r="AD174" s="11" t="str">
        <f>IF([1]source_data!G176="","",IF([1]source_data!K176="","",[1]tailored_settings!$B$12))</f>
        <v>Grant purpose</v>
      </c>
      <c r="AE174" s="11" t="str">
        <f>IF([1]source_data!G176="","",IF([1]source_data!K176="","",[1]source_data!K176))</f>
        <v>Laptops</v>
      </c>
      <c r="AF174" s="11" t="str">
        <f>IF([1]source_data!G176="","",IF([1]source_data!L176="","",[1]tailored_settings!$B$13))</f>
        <v>Grant purpose</v>
      </c>
      <c r="AG174" s="11" t="str">
        <f>IF([1]source_data!G176="","",IF([1]source_data!L176="","",[1]source_data!L176))</f>
        <v>Stationery and other associated items</v>
      </c>
      <c r="AH174" s="11" t="str">
        <f>IF([1]source_data!G176="","",IF([1]source_data!M176="","",[1]tailored_settings!$B$14))</f>
        <v>Grant purpose</v>
      </c>
      <c r="AI174" s="11" t="str">
        <f>IF([1]source_data!G176="","",IF([1]source_data!M176="","",[1]source_data!M176))</f>
        <v>Appliances</v>
      </c>
    </row>
    <row r="175" spans="1:35" x14ac:dyDescent="0.2">
      <c r="A175" s="6" t="str">
        <f>IF([1]source_data!G177="","",IF(AND([1]source_data!C177&lt;&gt;"",[1]tailored_settings!$B$15="Publish"),CONCATENATE([1]tailored_settings!$B$2&amp;[1]source_data!C177),IF(AND([1]source_data!C177&lt;&gt;"",[1]tailored_settings!$B$15="Do not publish"),CONCATENATE([1]tailored_settings!$B$2&amp;TEXT(ROW(A175)-1,"0000")&amp;"_"&amp;TEXT(F175,"yyyy-mm")),CONCATENATE([1]tailored_settings!$B$2&amp;TEXT(ROW(A175)-1,"0000")&amp;"_"&amp;TEXT(F175,"yyyy-mm")))))</f>
        <v>360G-Longleigh-0174_2023-10</v>
      </c>
      <c r="B175" s="6" t="str">
        <f>IF([1]source_data!G177="","",IF([1]source_data!E177&lt;&gt;"",[1]source_data!E177,CONCATENATE("Grant to "&amp;G175)))</f>
        <v>Grant to Individual Recipient</v>
      </c>
      <c r="C175" s="6" t="str">
        <f>IF([1]source_data!G177="","",IF([1]source_data!F177="","",[1]source_data!F177))</f>
        <v>Helping to alleviate financial hardship</v>
      </c>
      <c r="D175" s="7">
        <f>IF([1]source_data!G177="","",IF([1]source_data!G177="","",[1]source_data!G177))</f>
        <v>828.96</v>
      </c>
      <c r="E175" s="6" t="str">
        <f>IF([1]source_data!G177="","",[1]tailored_settings!$B$3)</f>
        <v>GBP</v>
      </c>
      <c r="F175" s="8">
        <f>IF([1]source_data!G177="","",IF([1]source_data!H177="","",[1]source_data!H177))</f>
        <v>45216</v>
      </c>
      <c r="G175" s="6" t="str">
        <f>IF([1]source_data!G177="","",[1]tailored_settings!$B$5)</f>
        <v>Individual Recipient</v>
      </c>
      <c r="H175" s="6" t="str">
        <f>IF([1]source_data!G177="","",IF(AND([1]source_data!A177&lt;&gt;"",[1]tailored_settings!$B$16="Publish"),CONCATENATE([1]tailored_settings!$B$2&amp;[1]source_data!A177),IF(AND([1]source_data!A177&lt;&gt;"",[1]tailored_settings!$B$16="Do not publish"),CONCATENATE([1]tailored_settings!$B$4&amp;TEXT(ROW(A175)-1,"0000")&amp;"_"&amp;TEXT(F175,"yyyy-mm")),CONCATENATE([1]tailored_settings!$B$4&amp;TEXT(ROW(A175)-1,"0000")&amp;"_"&amp;TEXT(F175,"yyyy-mm")))))</f>
        <v>360G-Longleigh-IND-0174_2023-10</v>
      </c>
      <c r="I175" s="6" t="str">
        <f>IF([1]source_data!G177="","",[1]tailored_settings!$B$7)</f>
        <v>Longleigh Foundation</v>
      </c>
      <c r="J175" s="6" t="str">
        <f>IF([1]source_data!G177="","",[1]tailored_settings!$B$6)</f>
        <v>GB-CHC-1169016</v>
      </c>
      <c r="K175" s="6" t="str">
        <f>IF([1]source_data!G177="","",IF([1]source_data!I177="","",VLOOKUP([1]source_data!I177,[1]codelist_mapping!A:C,3,FALSE)))</f>
        <v>GTIR030</v>
      </c>
      <c r="L175" s="6" t="str">
        <f>IF([1]source_data!G177="","",IF([1]source_data!J177="","",VLOOKUP([1]source_data!J177,[1]codelist_mapping!A:C,3,FALSE)))</f>
        <v/>
      </c>
      <c r="M175" s="6" t="str">
        <f>IF([1]source_data!G177="","",IF([1]source_data!K177="","",IF([1]source_data!M177&lt;&gt;"",CONCATENATE(VLOOKUP([1]source_data!K177,[1]codelist_mapping!F:H,3,FALSE)&amp;";"&amp;VLOOKUP([1]source_data!L177,[1]codelist_mapping!F:H,3,FALSE)&amp;";"&amp;VLOOKUP([1]source_data!M177,[1]codelist_mapping!F:H,3,FALSE)),IF([1]source_data!L177&lt;&gt;"",CONCATENATE(VLOOKUP([1]source_data!K177,[1]codelist_mapping!F:H,3,FALSE)&amp;";"&amp;VLOOKUP([1]source_data!L177,[1]codelist_mapping!F:H,3,FALSE)),IF([1]source_data!K177&lt;&gt;"",CONCATENATE(VLOOKUP([1]source_data!K177,[1]codelist_mapping!F:H,3,FALSE)))))))</f>
        <v>GTIP020</v>
      </c>
      <c r="N175" s="9" t="str">
        <f>IF([1]source_data!G177="","",IF([1]source_data!D177="","",VLOOKUP([1]source_data!D177,[1]geo_data!A:I,9,FALSE)))</f>
        <v>Smethwick</v>
      </c>
      <c r="O175" s="9" t="str">
        <f>IF([1]source_data!G177="","",IF([1]source_data!D177="","",VLOOKUP([1]source_data!D177,[1]geo_data!A:I,8,FALSE)))</f>
        <v>E05001277</v>
      </c>
      <c r="P175" s="9" t="str">
        <f>IF([1]source_data!G177="","",IF(LEFT(O175,3)="E05","WD",IF(LEFT(O175,3)="S13","WD",IF(LEFT(O175,3)="W05","WD",IF(LEFT(O175,3)="W06","UA",IF(LEFT(O175,3)="S12","CA",IF(LEFT(O175,3)="E06","UA",IF(LEFT(O175,3)="E07","NMD",IF(LEFT(O175,3)="E08","MD",IF(LEFT(O175,3)="E09","LONB"))))))))))</f>
        <v>WD</v>
      </c>
      <c r="Q175" s="9" t="str">
        <f>IF([1]source_data!G177="","",IF([1]source_data!D177="","",VLOOKUP([1]source_data!D177,[1]geo_data!A:I,7,FALSE)))</f>
        <v>Sandwell</v>
      </c>
      <c r="R175" s="9" t="str">
        <f>IF([1]source_data!G177="","",IF([1]source_data!D177="","",VLOOKUP([1]source_data!D177,[1]geo_data!A:I,6,FALSE)))</f>
        <v>E08000028</v>
      </c>
      <c r="S175" s="9" t="str">
        <f>IF([1]source_data!G177="","",IF(LEFT(R175,3)="E05","WD",IF(LEFT(R175,3)="S13","WD",IF(LEFT(R175,3)="W05","WD",IF(LEFT(R175,3)="W06","UA",IF(LEFT(R175,3)="S12","CA",IF(LEFT(R175,3)="E06","UA",IF(LEFT(R175,3)="E07","NMD",IF(LEFT(R175,3)="E08","MD",IF(LEFT(R175,3)="E09","LONB"))))))))))</f>
        <v>MD</v>
      </c>
      <c r="T175" s="6" t="str">
        <f>IF([1]source_data!G177="","",IF([1]source_data!N177="","",[1]source_data!N177))</f>
        <v>Hardship Grant</v>
      </c>
      <c r="U175" s="10">
        <f>IF([1]source_data!G177="","",[1]tailored_settings!$B$8)</f>
        <v>45614</v>
      </c>
      <c r="V175" s="6" t="str">
        <f>IF([1]source_data!G177="","",[1]tailored_settings!$B$9)</f>
        <v>http://www.longleigh.org/</v>
      </c>
      <c r="W175" s="8">
        <f>IF([1]source_data!G177="","",IF([1]source_data!O177="","",[1]source_data!O177))</f>
        <v>45216</v>
      </c>
      <c r="X175" s="8">
        <f>IF([1]source_data!G177="","",IF([1]source_data!P177="","",[1]source_data!P177))</f>
        <v>45362</v>
      </c>
      <c r="Y175" s="6" t="str">
        <f>IF([1]source_data!G177="","",IF([1]source_data!Q177="","",[1]source_data!Q177))</f>
        <v/>
      </c>
      <c r="Z175" s="11" t="str">
        <f>IF([1]source_data!G177="","",IF([1]source_data!I177="","",[1]tailored_settings!$B$10))</f>
        <v>Primary grant reason</v>
      </c>
      <c r="AA175" s="11" t="str">
        <f>IF([1]source_data!G177="","",IF([1]source_data!I177="","",[1]source_data!I177))</f>
        <v>1. Customer (or family member residing with them) with a diagnosed condition or disability (physical and/or sensory and/or behavioural)</v>
      </c>
      <c r="AB175" s="11" t="str">
        <f>IF([1]source_data!G177="","",IF([1]source_data!J177="","",[1]tailored_settings!$B$11))</f>
        <v/>
      </c>
      <c r="AC175" s="11" t="str">
        <f>IF([1]source_data!G177="","",IF([1]source_data!J177="","",[1]source_data!J177))</f>
        <v/>
      </c>
      <c r="AD175" s="11" t="str">
        <f>IF([1]source_data!G177="","",IF([1]source_data!K177="","",[1]tailored_settings!$B$12))</f>
        <v>Grant purpose</v>
      </c>
      <c r="AE175" s="11" t="str">
        <f>IF([1]source_data!G177="","",IF([1]source_data!K177="","",[1]source_data!K177))</f>
        <v>Appliances</v>
      </c>
      <c r="AF175" s="11" t="str">
        <f>IF([1]source_data!G177="","",IF([1]source_data!L177="","",[1]tailored_settings!$B$13))</f>
        <v/>
      </c>
      <c r="AG175" s="11" t="str">
        <f>IF([1]source_data!G177="","",IF([1]source_data!L177="","",[1]source_data!L177))</f>
        <v/>
      </c>
      <c r="AH175" s="11" t="str">
        <f>IF([1]source_data!G177="","",IF([1]source_data!M177="","",[1]tailored_settings!$B$14))</f>
        <v/>
      </c>
      <c r="AI175" s="11" t="str">
        <f>IF([1]source_data!G177="","",IF([1]source_data!M177="","",[1]source_data!M177))</f>
        <v/>
      </c>
    </row>
    <row r="176" spans="1:35" x14ac:dyDescent="0.2">
      <c r="A176" s="6" t="str">
        <f>IF([1]source_data!G178="","",IF(AND([1]source_data!C178&lt;&gt;"",[1]tailored_settings!$B$15="Publish"),CONCATENATE([1]tailored_settings!$B$2&amp;[1]source_data!C178),IF(AND([1]source_data!C178&lt;&gt;"",[1]tailored_settings!$B$15="Do not publish"),CONCATENATE([1]tailored_settings!$B$2&amp;TEXT(ROW(A176)-1,"0000")&amp;"_"&amp;TEXT(F176,"yyyy-mm")),CONCATENATE([1]tailored_settings!$B$2&amp;TEXT(ROW(A176)-1,"0000")&amp;"_"&amp;TEXT(F176,"yyyy-mm")))))</f>
        <v>360G-Longleigh-0175_2023-10</v>
      </c>
      <c r="B176" s="6" t="str">
        <f>IF([1]source_data!G178="","",IF([1]source_data!E178&lt;&gt;"",[1]source_data!E178,CONCATENATE("Grant to "&amp;G176)))</f>
        <v>Grant to Individual Recipient</v>
      </c>
      <c r="C176" s="6" t="str">
        <f>IF([1]source_data!G178="","",IF([1]source_data!F178="","",[1]source_data!F178))</f>
        <v>Providing financial aid during a time of crisis</v>
      </c>
      <c r="D176" s="7">
        <f>IF([1]source_data!G178="","",IF([1]source_data!G178="","",[1]source_data!G178))</f>
        <v>500</v>
      </c>
      <c r="E176" s="6" t="str">
        <f>IF([1]source_data!G178="","",[1]tailored_settings!$B$3)</f>
        <v>GBP</v>
      </c>
      <c r="F176" s="8">
        <f>IF([1]source_data!G178="","",IF([1]source_data!H178="","",[1]source_data!H178))</f>
        <v>45216</v>
      </c>
      <c r="G176" s="6" t="str">
        <f>IF([1]source_data!G178="","",[1]tailored_settings!$B$5)</f>
        <v>Individual Recipient</v>
      </c>
      <c r="H176" s="6" t="str">
        <f>IF([1]source_data!G178="","",IF(AND([1]source_data!A178&lt;&gt;"",[1]tailored_settings!$B$16="Publish"),CONCATENATE([1]tailored_settings!$B$2&amp;[1]source_data!A178),IF(AND([1]source_data!A178&lt;&gt;"",[1]tailored_settings!$B$16="Do not publish"),CONCATENATE([1]tailored_settings!$B$4&amp;TEXT(ROW(A176)-1,"0000")&amp;"_"&amp;TEXT(F176,"yyyy-mm")),CONCATENATE([1]tailored_settings!$B$4&amp;TEXT(ROW(A176)-1,"0000")&amp;"_"&amp;TEXT(F176,"yyyy-mm")))))</f>
        <v>360G-Longleigh-IND-0175_2023-10</v>
      </c>
      <c r="I176" s="6" t="str">
        <f>IF([1]source_data!G178="","",[1]tailored_settings!$B$7)</f>
        <v>Longleigh Foundation</v>
      </c>
      <c r="J176" s="6" t="str">
        <f>IF([1]source_data!G178="","",[1]tailored_settings!$B$6)</f>
        <v>GB-CHC-1169016</v>
      </c>
      <c r="K176" s="6" t="str">
        <f>IF([1]source_data!G178="","",IF([1]source_data!I178="","",VLOOKUP([1]source_data!I178,[1]codelist_mapping!A:C,3,FALSE)))</f>
        <v>GTIR060</v>
      </c>
      <c r="L176" s="6" t="str">
        <f>IF([1]source_data!G178="","",IF([1]source_data!J178="","",VLOOKUP([1]source_data!J178,[1]codelist_mapping!A:C,3,FALSE)))</f>
        <v/>
      </c>
      <c r="M176" s="6" t="str">
        <f>IF([1]source_data!G178="","",IF([1]source_data!K178="","",IF([1]source_data!M178&lt;&gt;"",CONCATENATE(VLOOKUP([1]source_data!K178,[1]codelist_mapping!F:H,3,FALSE)&amp;";"&amp;VLOOKUP([1]source_data!L178,[1]codelist_mapping!F:H,3,FALSE)&amp;";"&amp;VLOOKUP([1]source_data!M178,[1]codelist_mapping!F:H,3,FALSE)),IF([1]source_data!L178&lt;&gt;"",CONCATENATE(VLOOKUP([1]source_data!K178,[1]codelist_mapping!F:H,3,FALSE)&amp;";"&amp;VLOOKUP([1]source_data!L178,[1]codelist_mapping!F:H,3,FALSE)),IF([1]source_data!K178&lt;&gt;"",CONCATENATE(VLOOKUP([1]source_data!K178,[1]codelist_mapping!F:H,3,FALSE)))))))</f>
        <v>GTIP070;GTIP080;GTIP110</v>
      </c>
      <c r="N176" s="9" t="str">
        <f>IF([1]source_data!G178="","",IF([1]source_data!D178="","",VLOOKUP([1]source_data!D178,[1]geo_data!A:I,9,FALSE)))</f>
        <v>Dunstable Central</v>
      </c>
      <c r="O176" s="9" t="str">
        <f>IF([1]source_data!G178="","",IF([1]source_data!D178="","",VLOOKUP([1]source_data!D178,[1]geo_data!A:I,8,FALSE)))</f>
        <v>E05014403</v>
      </c>
      <c r="P176" s="9" t="str">
        <f>IF([1]source_data!G178="","",IF(LEFT(O176,3)="E05","WD",IF(LEFT(O176,3)="S13","WD",IF(LEFT(O176,3)="W05","WD",IF(LEFT(O176,3)="W06","UA",IF(LEFT(O176,3)="S12","CA",IF(LEFT(O176,3)="E06","UA",IF(LEFT(O176,3)="E07","NMD",IF(LEFT(O176,3)="E08","MD",IF(LEFT(O176,3)="E09","LONB"))))))))))</f>
        <v>WD</v>
      </c>
      <c r="Q176" s="9" t="str">
        <f>IF([1]source_data!G178="","",IF([1]source_data!D178="","",VLOOKUP([1]source_data!D178,[1]geo_data!A:I,7,FALSE)))</f>
        <v>Central Bedfordshire</v>
      </c>
      <c r="R176" s="9" t="str">
        <f>IF([1]source_data!G178="","",IF([1]source_data!D178="","",VLOOKUP([1]source_data!D178,[1]geo_data!A:I,6,FALSE)))</f>
        <v>E06000056</v>
      </c>
      <c r="S176" s="9" t="str">
        <f>IF([1]source_data!G178="","",IF(LEFT(R176,3)="E05","WD",IF(LEFT(R176,3)="S13","WD",IF(LEFT(R176,3)="W05","WD",IF(LEFT(R176,3)="W06","UA",IF(LEFT(R176,3)="S12","CA",IF(LEFT(R176,3)="E06","UA",IF(LEFT(R176,3)="E07","NMD",IF(LEFT(R176,3)="E08","MD",IF(LEFT(R176,3)="E09","LONB"))))))))))</f>
        <v>UA</v>
      </c>
      <c r="T176" s="6" t="str">
        <f>IF([1]source_data!G178="","",IF([1]source_data!N178="","",[1]source_data!N178))</f>
        <v>Crisis Grant</v>
      </c>
      <c r="U176" s="10">
        <f>IF([1]source_data!G178="","",[1]tailored_settings!$B$8)</f>
        <v>45614</v>
      </c>
      <c r="V176" s="6" t="str">
        <f>IF([1]source_data!G178="","",[1]tailored_settings!$B$9)</f>
        <v>http://www.longleigh.org/</v>
      </c>
      <c r="W176" s="8">
        <f>IF([1]source_data!G178="","",IF([1]source_data!O178="","",[1]source_data!O178))</f>
        <v>45216</v>
      </c>
      <c r="X176" s="8">
        <f>IF([1]source_data!G178="","",IF([1]source_data!P178="","",[1]source_data!P178))</f>
        <v>45272</v>
      </c>
      <c r="Y176" s="6" t="str">
        <f>IF([1]source_data!G178="","",IF([1]source_data!Q178="","",[1]source_data!Q178))</f>
        <v/>
      </c>
      <c r="Z176" s="11" t="str">
        <f>IF([1]source_data!G178="","",IF([1]source_data!I178="","",[1]tailored_settings!$B$10))</f>
        <v>Primary grant reason</v>
      </c>
      <c r="AA176" s="11" t="str">
        <f>IF([1]source_data!G178="","",IF([1]source_data!I178="","",[1]source_data!I178))</f>
        <v>4. Customer/family fleeing from a violent or abusive relationship</v>
      </c>
      <c r="AB176" s="11" t="str">
        <f>IF([1]source_data!G178="","",IF([1]source_data!J178="","",[1]tailored_settings!$B$11))</f>
        <v/>
      </c>
      <c r="AC176" s="11" t="str">
        <f>IF([1]source_data!G178="","",IF([1]source_data!J178="","",[1]source_data!J178))</f>
        <v/>
      </c>
      <c r="AD176" s="11" t="str">
        <f>IF([1]source_data!G178="","",IF([1]source_data!K178="","",[1]tailored_settings!$B$12))</f>
        <v>Grant purpose</v>
      </c>
      <c r="AE176" s="11" t="str">
        <f>IF([1]source_data!G178="","",IF([1]source_data!K178="","",[1]source_data!K178))</f>
        <v>Food Vouchers</v>
      </c>
      <c r="AF176" s="11" t="str">
        <f>IF([1]source_data!G178="","",IF([1]source_data!L178="","",[1]tailored_settings!$B$13))</f>
        <v>Grant purpose</v>
      </c>
      <c r="AG176" s="11" t="str">
        <f>IF([1]source_data!G178="","",IF([1]source_data!L178="","",[1]source_data!L178))</f>
        <v>Clothing</v>
      </c>
      <c r="AH176" s="11" t="str">
        <f>IF([1]source_data!G178="","",IF([1]source_data!M178="","",[1]tailored_settings!$B$14))</f>
        <v>Grant purpose</v>
      </c>
      <c r="AI176" s="11" t="str">
        <f>IF([1]source_data!G178="","",IF([1]source_data!M178="","",[1]source_data!M178))</f>
        <v>Toys and Books</v>
      </c>
    </row>
    <row r="177" spans="1:35" x14ac:dyDescent="0.2">
      <c r="A177" s="6" t="str">
        <f>IF([1]source_data!G179="","",IF(AND([1]source_data!C179&lt;&gt;"",[1]tailored_settings!$B$15="Publish"),CONCATENATE([1]tailored_settings!$B$2&amp;[1]source_data!C179),IF(AND([1]source_data!C179&lt;&gt;"",[1]tailored_settings!$B$15="Do not publish"),CONCATENATE([1]tailored_settings!$B$2&amp;TEXT(ROW(A177)-1,"0000")&amp;"_"&amp;TEXT(F177,"yyyy-mm")),CONCATENATE([1]tailored_settings!$B$2&amp;TEXT(ROW(A177)-1,"0000")&amp;"_"&amp;TEXT(F177,"yyyy-mm")))))</f>
        <v>360G-Longleigh-0176_2023-10</v>
      </c>
      <c r="B177" s="6" t="str">
        <f>IF([1]source_data!G179="","",IF([1]source_data!E179&lt;&gt;"",[1]source_data!E179,CONCATENATE("Grant to "&amp;G177)))</f>
        <v>Grant to Individual Recipient</v>
      </c>
      <c r="C177" s="6" t="str">
        <f>IF([1]source_data!G179="","",IF([1]source_data!F179="","",[1]source_data!F179))</f>
        <v>Helping to alleviate financial hardship</v>
      </c>
      <c r="D177" s="7">
        <f>IF([1]source_data!G179="","",IF([1]source_data!G179="","",[1]source_data!G179))</f>
        <v>1023</v>
      </c>
      <c r="E177" s="6" t="str">
        <f>IF([1]source_data!G179="","",[1]tailored_settings!$B$3)</f>
        <v>GBP</v>
      </c>
      <c r="F177" s="8">
        <f>IF([1]source_data!G179="","",IF([1]source_data!H179="","",[1]source_data!H179))</f>
        <v>45217</v>
      </c>
      <c r="G177" s="6" t="str">
        <f>IF([1]source_data!G179="","",[1]tailored_settings!$B$5)</f>
        <v>Individual Recipient</v>
      </c>
      <c r="H177" s="6" t="str">
        <f>IF([1]source_data!G179="","",IF(AND([1]source_data!A179&lt;&gt;"",[1]tailored_settings!$B$16="Publish"),CONCATENATE([1]tailored_settings!$B$2&amp;[1]source_data!A179),IF(AND([1]source_data!A179&lt;&gt;"",[1]tailored_settings!$B$16="Do not publish"),CONCATENATE([1]tailored_settings!$B$4&amp;TEXT(ROW(A177)-1,"0000")&amp;"_"&amp;TEXT(F177,"yyyy-mm")),CONCATENATE([1]tailored_settings!$B$4&amp;TEXT(ROW(A177)-1,"0000")&amp;"_"&amp;TEXT(F177,"yyyy-mm")))))</f>
        <v>360G-Longleigh-IND-0176_2023-10</v>
      </c>
      <c r="I177" s="6" t="str">
        <f>IF([1]source_data!G179="","",[1]tailored_settings!$B$7)</f>
        <v>Longleigh Foundation</v>
      </c>
      <c r="J177" s="6" t="str">
        <f>IF([1]source_data!G179="","",[1]tailored_settings!$B$6)</f>
        <v>GB-CHC-1169016</v>
      </c>
      <c r="K177" s="6" t="str">
        <f>IF([1]source_data!G179="","",IF([1]source_data!I179="","",VLOOKUP([1]source_data!I179,[1]codelist_mapping!A:C,3,FALSE)))</f>
        <v>GTIR080</v>
      </c>
      <c r="L177" s="6" t="str">
        <f>IF([1]source_data!G179="","",IF([1]source_data!J179="","",VLOOKUP([1]source_data!J179,[1]codelist_mapping!A:C,3,FALSE)))</f>
        <v/>
      </c>
      <c r="M177" s="6" t="str">
        <f>IF([1]source_data!G179="","",IF([1]source_data!K179="","",IF([1]source_data!M179&lt;&gt;"",CONCATENATE(VLOOKUP([1]source_data!K179,[1]codelist_mapping!F:H,3,FALSE)&amp;";"&amp;VLOOKUP([1]source_data!L179,[1]codelist_mapping!F:H,3,FALSE)&amp;";"&amp;VLOOKUP([1]source_data!M179,[1]codelist_mapping!F:H,3,FALSE)),IF([1]source_data!L179&lt;&gt;"",CONCATENATE(VLOOKUP([1]source_data!K179,[1]codelist_mapping!F:H,3,FALSE)&amp;";"&amp;VLOOKUP([1]source_data!L179,[1]codelist_mapping!F:H,3,FALSE)),IF([1]source_data!K179&lt;&gt;"",CONCATENATE(VLOOKUP([1]source_data!K179,[1]codelist_mapping!F:H,3,FALSE)))))))</f>
        <v>GTIP020</v>
      </c>
      <c r="N177" s="9" t="str">
        <f>IF([1]source_data!G179="","",IF([1]source_data!D179="","",VLOOKUP([1]source_data!D179,[1]geo_data!A:I,9,FALSE)))</f>
        <v>Hart Plain</v>
      </c>
      <c r="O177" s="9" t="str">
        <f>IF([1]source_data!G179="","",IF([1]source_data!D179="","",VLOOKUP([1]source_data!D179,[1]geo_data!A:I,8,FALSE)))</f>
        <v>E05004572</v>
      </c>
      <c r="P177" s="9" t="str">
        <f>IF([1]source_data!G179="","",IF(LEFT(O177,3)="E05","WD",IF(LEFT(O177,3)="S13","WD",IF(LEFT(O177,3)="W05","WD",IF(LEFT(O177,3)="W06","UA",IF(LEFT(O177,3)="S12","CA",IF(LEFT(O177,3)="E06","UA",IF(LEFT(O177,3)="E07","NMD",IF(LEFT(O177,3)="E08","MD",IF(LEFT(O177,3)="E09","LONB"))))))))))</f>
        <v>WD</v>
      </c>
      <c r="Q177" s="9" t="str">
        <f>IF([1]source_data!G179="","",IF([1]source_data!D179="","",VLOOKUP([1]source_data!D179,[1]geo_data!A:I,7,FALSE)))</f>
        <v>Havant</v>
      </c>
      <c r="R177" s="9" t="str">
        <f>IF([1]source_data!G179="","",IF([1]source_data!D179="","",VLOOKUP([1]source_data!D179,[1]geo_data!A:I,6,FALSE)))</f>
        <v>E07000090</v>
      </c>
      <c r="S177" s="9" t="str">
        <f>IF([1]source_data!G179="","",IF(LEFT(R177,3)="E05","WD",IF(LEFT(R177,3)="S13","WD",IF(LEFT(R177,3)="W05","WD",IF(LEFT(R177,3)="W06","UA",IF(LEFT(R177,3)="S12","CA",IF(LEFT(R177,3)="E06","UA",IF(LEFT(R177,3)="E07","NMD",IF(LEFT(R177,3)="E08","MD",IF(LEFT(R177,3)="E09","LONB"))))))))))</f>
        <v>NMD</v>
      </c>
      <c r="T177" s="6" t="str">
        <f>IF([1]source_data!G179="","",IF([1]source_data!N179="","",[1]source_data!N179))</f>
        <v>Hardship Grant</v>
      </c>
      <c r="U177" s="10">
        <f>IF([1]source_data!G179="","",[1]tailored_settings!$B$8)</f>
        <v>45614</v>
      </c>
      <c r="V177" s="6" t="str">
        <f>IF([1]source_data!G179="","",[1]tailored_settings!$B$9)</f>
        <v>http://www.longleigh.org/</v>
      </c>
      <c r="W177" s="8">
        <f>IF([1]source_data!G179="","",IF([1]source_data!O179="","",[1]source_data!O179))</f>
        <v>45217</v>
      </c>
      <c r="X177" s="8">
        <f>IF([1]source_data!G179="","",IF([1]source_data!P179="","",[1]source_data!P179))</f>
        <v>45300</v>
      </c>
      <c r="Y177" s="6" t="str">
        <f>IF([1]source_data!G179="","",IF([1]source_data!Q179="","",[1]source_data!Q179))</f>
        <v/>
      </c>
      <c r="Z177" s="11" t="str">
        <f>IF([1]source_data!G179="","",IF([1]source_data!I179="","",[1]tailored_settings!$B$10))</f>
        <v>Primary grant reason</v>
      </c>
      <c r="AA177" s="11" t="str">
        <f>IF([1]source_data!G179="","",IF([1]source_data!I179="","",[1]source_data!I179))</f>
        <v>3  Customer/family moving from homelessness/supported living into independent living</v>
      </c>
      <c r="AB177" s="11" t="str">
        <f>IF([1]source_data!G179="","",IF([1]source_data!J179="","",[1]tailored_settings!$B$11))</f>
        <v/>
      </c>
      <c r="AC177" s="11" t="str">
        <f>IF([1]source_data!G179="","",IF([1]source_data!J179="","",[1]source_data!J179))</f>
        <v/>
      </c>
      <c r="AD177" s="11" t="str">
        <f>IF([1]source_data!G179="","",IF([1]source_data!K179="","",[1]tailored_settings!$B$12))</f>
        <v>Grant purpose</v>
      </c>
      <c r="AE177" s="11" t="str">
        <f>IF([1]source_data!G179="","",IF([1]source_data!K179="","",[1]source_data!K179))</f>
        <v>Appliances</v>
      </c>
      <c r="AF177" s="11" t="str">
        <f>IF([1]source_data!G179="","",IF([1]source_data!L179="","",[1]tailored_settings!$B$13))</f>
        <v/>
      </c>
      <c r="AG177" s="11" t="str">
        <f>IF([1]source_data!G179="","",IF([1]source_data!L179="","",[1]source_data!L179))</f>
        <v/>
      </c>
      <c r="AH177" s="11" t="str">
        <f>IF([1]source_data!G179="","",IF([1]source_data!M179="","",[1]tailored_settings!$B$14))</f>
        <v/>
      </c>
      <c r="AI177" s="11" t="str">
        <f>IF([1]source_data!G179="","",IF([1]source_data!M179="","",[1]source_data!M179))</f>
        <v/>
      </c>
    </row>
    <row r="178" spans="1:35" x14ac:dyDescent="0.2">
      <c r="A178" s="6" t="str">
        <f>IF([1]source_data!G180="","",IF(AND([1]source_data!C180&lt;&gt;"",[1]tailored_settings!$B$15="Publish"),CONCATENATE([1]tailored_settings!$B$2&amp;[1]source_data!C180),IF(AND([1]source_data!C180&lt;&gt;"",[1]tailored_settings!$B$15="Do not publish"),CONCATENATE([1]tailored_settings!$B$2&amp;TEXT(ROW(A178)-1,"0000")&amp;"_"&amp;TEXT(F178,"yyyy-mm")),CONCATENATE([1]tailored_settings!$B$2&amp;TEXT(ROW(A178)-1,"0000")&amp;"_"&amp;TEXT(F178,"yyyy-mm")))))</f>
        <v>360G-Longleigh-0177_2023-10</v>
      </c>
      <c r="B178" s="6" t="str">
        <f>IF([1]source_data!G180="","",IF([1]source_data!E180&lt;&gt;"",[1]source_data!E180,CONCATENATE("Grant to "&amp;G178)))</f>
        <v>Grant to Individual Recipient</v>
      </c>
      <c r="C178" s="6" t="str">
        <f>IF([1]source_data!G180="","",IF([1]source_data!F180="","",[1]source_data!F180))</f>
        <v>Helping to alleviate financial hardship</v>
      </c>
      <c r="D178" s="7">
        <f>IF([1]source_data!G180="","",IF([1]source_data!G180="","",[1]source_data!G180))</f>
        <v>902.98</v>
      </c>
      <c r="E178" s="6" t="str">
        <f>IF([1]source_data!G180="","",[1]tailored_settings!$B$3)</f>
        <v>GBP</v>
      </c>
      <c r="F178" s="8">
        <f>IF([1]source_data!G180="","",IF([1]source_data!H180="","",[1]source_data!H180))</f>
        <v>45217</v>
      </c>
      <c r="G178" s="6" t="str">
        <f>IF([1]source_data!G180="","",[1]tailored_settings!$B$5)</f>
        <v>Individual Recipient</v>
      </c>
      <c r="H178" s="6" t="str">
        <f>IF([1]source_data!G180="","",IF(AND([1]source_data!A180&lt;&gt;"",[1]tailored_settings!$B$16="Publish"),CONCATENATE([1]tailored_settings!$B$2&amp;[1]source_data!A180),IF(AND([1]source_data!A180&lt;&gt;"",[1]tailored_settings!$B$16="Do not publish"),CONCATENATE([1]tailored_settings!$B$4&amp;TEXT(ROW(A178)-1,"0000")&amp;"_"&amp;TEXT(F178,"yyyy-mm")),CONCATENATE([1]tailored_settings!$B$4&amp;TEXT(ROW(A178)-1,"0000")&amp;"_"&amp;TEXT(F178,"yyyy-mm")))))</f>
        <v>360G-Longleigh-IND-0177_2023-10</v>
      </c>
      <c r="I178" s="6" t="str">
        <f>IF([1]source_data!G180="","",[1]tailored_settings!$B$7)</f>
        <v>Longleigh Foundation</v>
      </c>
      <c r="J178" s="6" t="str">
        <f>IF([1]source_data!G180="","",[1]tailored_settings!$B$6)</f>
        <v>GB-CHC-1169016</v>
      </c>
      <c r="K178" s="6" t="str">
        <f>IF([1]source_data!G180="","",IF([1]source_data!I180="","",VLOOKUP([1]source_data!I180,[1]codelist_mapping!A:C,3,FALSE)))</f>
        <v>GTIR030</v>
      </c>
      <c r="L178" s="6" t="str">
        <f>IF([1]source_data!G180="","",IF([1]source_data!J180="","",VLOOKUP([1]source_data!J180,[1]codelist_mapping!A:C,3,FALSE)))</f>
        <v>GTIR040</v>
      </c>
      <c r="M178" s="6" t="str">
        <f>IF([1]source_data!G180="","",IF([1]source_data!K180="","",IF([1]source_data!M180&lt;&gt;"",CONCATENATE(VLOOKUP([1]source_data!K180,[1]codelist_mapping!F:H,3,FALSE)&amp;";"&amp;VLOOKUP([1]source_data!L180,[1]codelist_mapping!F:H,3,FALSE)&amp;";"&amp;VLOOKUP([1]source_data!M180,[1]codelist_mapping!F:H,3,FALSE)),IF([1]source_data!L180&lt;&gt;"",CONCATENATE(VLOOKUP([1]source_data!K180,[1]codelist_mapping!F:H,3,FALSE)&amp;";"&amp;VLOOKUP([1]source_data!L180,[1]codelist_mapping!F:H,3,FALSE)),IF([1]source_data!K180&lt;&gt;"",CONCATENATE(VLOOKUP([1]source_data!K180,[1]codelist_mapping!F:H,3,FALSE)))))))</f>
        <v>GTIP020;GTIP070;GTIP050</v>
      </c>
      <c r="N178" s="9" t="str">
        <f>IF([1]source_data!G180="","",IF([1]source_data!D180="","",VLOOKUP([1]source_data!D180,[1]geo_data!A:I,9,FALSE)))</f>
        <v>Banbury Hardwick</v>
      </c>
      <c r="O178" s="9" t="str">
        <f>IF([1]source_data!G180="","",IF([1]source_data!D180="","",VLOOKUP([1]source_data!D180,[1]geo_data!A:I,8,FALSE)))</f>
        <v>E05010923</v>
      </c>
      <c r="P178" s="9" t="str">
        <f>IF([1]source_data!G180="","",IF(LEFT(O178,3)="E05","WD",IF(LEFT(O178,3)="S13","WD",IF(LEFT(O178,3)="W05","WD",IF(LEFT(O178,3)="W06","UA",IF(LEFT(O178,3)="S12","CA",IF(LEFT(O178,3)="E06","UA",IF(LEFT(O178,3)="E07","NMD",IF(LEFT(O178,3)="E08","MD",IF(LEFT(O178,3)="E09","LONB"))))))))))</f>
        <v>WD</v>
      </c>
      <c r="Q178" s="9" t="str">
        <f>IF([1]source_data!G180="","",IF([1]source_data!D180="","",VLOOKUP([1]source_data!D180,[1]geo_data!A:I,7,FALSE)))</f>
        <v>Cherwell</v>
      </c>
      <c r="R178" s="9" t="str">
        <f>IF([1]source_data!G180="","",IF([1]source_data!D180="","",VLOOKUP([1]source_data!D180,[1]geo_data!A:I,6,FALSE)))</f>
        <v>E07000177</v>
      </c>
      <c r="S178" s="9" t="str">
        <f>IF([1]source_data!G180="","",IF(LEFT(R178,3)="E05","WD",IF(LEFT(R178,3)="S13","WD",IF(LEFT(R178,3)="W05","WD",IF(LEFT(R178,3)="W06","UA",IF(LEFT(R178,3)="S12","CA",IF(LEFT(R178,3)="E06","UA",IF(LEFT(R178,3)="E07","NMD",IF(LEFT(R178,3)="E08","MD",IF(LEFT(R178,3)="E09","LONB"))))))))))</f>
        <v>NMD</v>
      </c>
      <c r="T178" s="6" t="str">
        <f>IF([1]source_data!G180="","",IF([1]source_data!N180="","",[1]source_data!N180))</f>
        <v>Hardship Grant</v>
      </c>
      <c r="U178" s="10">
        <f>IF([1]source_data!G180="","",[1]tailored_settings!$B$8)</f>
        <v>45614</v>
      </c>
      <c r="V178" s="6" t="str">
        <f>IF([1]source_data!G180="","",[1]tailored_settings!$B$9)</f>
        <v>http://www.longleigh.org/</v>
      </c>
      <c r="W178" s="8">
        <f>IF([1]source_data!G180="","",IF([1]source_data!O180="","",[1]source_data!O180))</f>
        <v>45217</v>
      </c>
      <c r="X178" s="8">
        <f>IF([1]source_data!G180="","",IF([1]source_data!P180="","",[1]source_data!P180))</f>
        <v>45345</v>
      </c>
      <c r="Y178" s="6" t="str">
        <f>IF([1]source_data!G180="","",IF([1]source_data!Q180="","",[1]source_data!Q180))</f>
        <v/>
      </c>
      <c r="Z178" s="11" t="str">
        <f>IF([1]source_data!G180="","",IF([1]source_data!I180="","",[1]tailored_settings!$B$10))</f>
        <v>Primary grant reason</v>
      </c>
      <c r="AA178" s="11" t="str">
        <f>IF([1]source_data!G180="","",IF([1]source_data!I180="","",[1]source_data!I180))</f>
        <v>1. Customer (or family member residing with them) with a diagnosed condition or disability (physical and/or sensory and/or behavioural)</v>
      </c>
      <c r="AB178" s="11" t="str">
        <f>IF([1]source_data!G180="","",IF([1]source_data!J180="","",[1]tailored_settings!$B$11))</f>
        <v>Secondary grant reason</v>
      </c>
      <c r="AC178" s="11" t="str">
        <f>IF([1]source_data!G180="","",IF([1]source_data!J180="","",[1]source_data!J180))</f>
        <v>2. Customer receiving medication and/or therapy for a mental health condition or substance addiction</v>
      </c>
      <c r="AD178" s="11" t="str">
        <f>IF([1]source_data!G180="","",IF([1]source_data!K180="","",[1]tailored_settings!$B$12))</f>
        <v>Grant purpose</v>
      </c>
      <c r="AE178" s="11" t="str">
        <f>IF([1]source_data!G180="","",IF([1]source_data!K180="","",[1]source_data!K180))</f>
        <v>Appliances</v>
      </c>
      <c r="AF178" s="11" t="str">
        <f>IF([1]source_data!G180="","",IF([1]source_data!L180="","",[1]tailored_settings!$B$13))</f>
        <v>Grant purpose</v>
      </c>
      <c r="AG178" s="11" t="str">
        <f>IF([1]source_data!G180="","",IF([1]source_data!L180="","",[1]source_data!L180))</f>
        <v>Food Vouchers</v>
      </c>
      <c r="AH178" s="11" t="str">
        <f>IF([1]source_data!G180="","",IF([1]source_data!M180="","",[1]tailored_settings!$B$14))</f>
        <v>Grant purpose</v>
      </c>
      <c r="AI178" s="11" t="str">
        <f>IF([1]source_data!G180="","",IF([1]source_data!M180="","",[1]source_data!M180))</f>
        <v>Utility Vouchers</v>
      </c>
    </row>
    <row r="179" spans="1:35" x14ac:dyDescent="0.2">
      <c r="A179" s="6" t="str">
        <f>IF([1]source_data!G181="","",IF(AND([1]source_data!C181&lt;&gt;"",[1]tailored_settings!$B$15="Publish"),CONCATENATE([1]tailored_settings!$B$2&amp;[1]source_data!C181),IF(AND([1]source_data!C181&lt;&gt;"",[1]tailored_settings!$B$15="Do not publish"),CONCATENATE([1]tailored_settings!$B$2&amp;TEXT(ROW(A179)-1,"0000")&amp;"_"&amp;TEXT(F179,"yyyy-mm")),CONCATENATE([1]tailored_settings!$B$2&amp;TEXT(ROW(A179)-1,"0000")&amp;"_"&amp;TEXT(F179,"yyyy-mm")))))</f>
        <v>360G-Longleigh-0178_2023-10</v>
      </c>
      <c r="B179" s="6" t="str">
        <f>IF([1]source_data!G181="","",IF([1]source_data!E181&lt;&gt;"",[1]source_data!E181,CONCATENATE("Grant to "&amp;G179)))</f>
        <v>Grant to Individual Recipient</v>
      </c>
      <c r="C179" s="6" t="str">
        <f>IF([1]source_data!G181="","",IF([1]source_data!F181="","",[1]source_data!F181))</f>
        <v>Helping to alleviate financial hardship</v>
      </c>
      <c r="D179" s="7">
        <f>IF([1]source_data!G181="","",IF([1]source_data!G181="","",[1]source_data!G181))</f>
        <v>1000</v>
      </c>
      <c r="E179" s="6" t="str">
        <f>IF([1]source_data!G181="","",[1]tailored_settings!$B$3)</f>
        <v>GBP</v>
      </c>
      <c r="F179" s="8">
        <f>IF([1]source_data!G181="","",IF([1]source_data!H181="","",[1]source_data!H181))</f>
        <v>45217</v>
      </c>
      <c r="G179" s="6" t="str">
        <f>IF([1]source_data!G181="","",[1]tailored_settings!$B$5)</f>
        <v>Individual Recipient</v>
      </c>
      <c r="H179" s="6" t="str">
        <f>IF([1]source_data!G181="","",IF(AND([1]source_data!A181&lt;&gt;"",[1]tailored_settings!$B$16="Publish"),CONCATENATE([1]tailored_settings!$B$2&amp;[1]source_data!A181),IF(AND([1]source_data!A181&lt;&gt;"",[1]tailored_settings!$B$16="Do not publish"),CONCATENATE([1]tailored_settings!$B$4&amp;TEXT(ROW(A179)-1,"0000")&amp;"_"&amp;TEXT(F179,"yyyy-mm")),CONCATENATE([1]tailored_settings!$B$4&amp;TEXT(ROW(A179)-1,"0000")&amp;"_"&amp;TEXT(F179,"yyyy-mm")))))</f>
        <v>360G-Longleigh-IND-0178_2023-10</v>
      </c>
      <c r="I179" s="6" t="str">
        <f>IF([1]source_data!G181="","",[1]tailored_settings!$B$7)</f>
        <v>Longleigh Foundation</v>
      </c>
      <c r="J179" s="6" t="str">
        <f>IF([1]source_data!G181="","",[1]tailored_settings!$B$6)</f>
        <v>GB-CHC-1169016</v>
      </c>
      <c r="K179" s="6" t="str">
        <f>IF([1]source_data!G181="","",IF([1]source_data!I181="","",VLOOKUP([1]source_data!I181,[1]codelist_mapping!A:C,3,FALSE)))</f>
        <v>GTIR030</v>
      </c>
      <c r="L179" s="6" t="str">
        <f>IF([1]source_data!G181="","",IF([1]source_data!J181="","",VLOOKUP([1]source_data!J181,[1]codelist_mapping!A:C,3,FALSE)))</f>
        <v/>
      </c>
      <c r="M179" s="6" t="str">
        <f>IF([1]source_data!G181="","",IF([1]source_data!K181="","",IF([1]source_data!M181&lt;&gt;"",CONCATENATE(VLOOKUP([1]source_data!K181,[1]codelist_mapping!F:H,3,FALSE)&amp;";"&amp;VLOOKUP([1]source_data!L181,[1]codelist_mapping!F:H,3,FALSE)&amp;";"&amp;VLOOKUP([1]source_data!M181,[1]codelist_mapping!F:H,3,FALSE)),IF([1]source_data!L181&lt;&gt;"",CONCATENATE(VLOOKUP([1]source_data!K181,[1]codelist_mapping!F:H,3,FALSE)&amp;";"&amp;VLOOKUP([1]source_data!L181,[1]codelist_mapping!F:H,3,FALSE)),IF([1]source_data!K181&lt;&gt;"",CONCATENATE(VLOOKUP([1]source_data!K181,[1]codelist_mapping!F:H,3,FALSE)))))))</f>
        <v>GTIP020;GTIP070</v>
      </c>
      <c r="N179" s="9" t="str">
        <f>IF([1]source_data!G181="","",IF([1]source_data!D181="","",VLOOKUP([1]source_data!D181,[1]geo_data!A:I,9,FALSE)))</f>
        <v>Bowbrook</v>
      </c>
      <c r="O179" s="9" t="str">
        <f>IF([1]source_data!G181="","",IF([1]source_data!D181="","",VLOOKUP([1]source_data!D181,[1]geo_data!A:I,8,FALSE)))</f>
        <v>E05008144</v>
      </c>
      <c r="P179" s="9" t="str">
        <f>IF([1]source_data!G181="","",IF(LEFT(O179,3)="E05","WD",IF(LEFT(O179,3)="S13","WD",IF(LEFT(O179,3)="W05","WD",IF(LEFT(O179,3)="W06","UA",IF(LEFT(O179,3)="S12","CA",IF(LEFT(O179,3)="E06","UA",IF(LEFT(O179,3)="E07","NMD",IF(LEFT(O179,3)="E08","MD",IF(LEFT(O179,3)="E09","LONB"))))))))))</f>
        <v>WD</v>
      </c>
      <c r="Q179" s="9" t="str">
        <f>IF([1]source_data!G181="","",IF([1]source_data!D181="","",VLOOKUP([1]source_data!D181,[1]geo_data!A:I,7,FALSE)))</f>
        <v>Shropshire</v>
      </c>
      <c r="R179" s="9" t="str">
        <f>IF([1]source_data!G181="","",IF([1]source_data!D181="","",VLOOKUP([1]source_data!D181,[1]geo_data!A:I,6,FALSE)))</f>
        <v>E06000051</v>
      </c>
      <c r="S179" s="9" t="str">
        <f>IF([1]source_data!G181="","",IF(LEFT(R179,3)="E05","WD",IF(LEFT(R179,3)="S13","WD",IF(LEFT(R179,3)="W05","WD",IF(LEFT(R179,3)="W06","UA",IF(LEFT(R179,3)="S12","CA",IF(LEFT(R179,3)="E06","UA",IF(LEFT(R179,3)="E07","NMD",IF(LEFT(R179,3)="E08","MD",IF(LEFT(R179,3)="E09","LONB"))))))))))</f>
        <v>UA</v>
      </c>
      <c r="T179" s="6" t="str">
        <f>IF([1]source_data!G181="","",IF([1]source_data!N181="","",[1]source_data!N181))</f>
        <v>Hardship Grant</v>
      </c>
      <c r="U179" s="10">
        <f>IF([1]source_data!G181="","",[1]tailored_settings!$B$8)</f>
        <v>45614</v>
      </c>
      <c r="V179" s="6" t="str">
        <f>IF([1]source_data!G181="","",[1]tailored_settings!$B$9)</f>
        <v>http://www.longleigh.org/</v>
      </c>
      <c r="W179" s="8">
        <f>IF([1]source_data!G181="","",IF([1]source_data!O181="","",[1]source_data!O181))</f>
        <v>45217</v>
      </c>
      <c r="X179" s="8">
        <f>IF([1]source_data!G181="","",IF([1]source_data!P181="","",[1]source_data!P181))</f>
        <v>45619</v>
      </c>
      <c r="Y179" s="6" t="str">
        <f>IF([1]source_data!G181="","",IF([1]source_data!Q181="","",[1]source_data!Q181))</f>
        <v/>
      </c>
      <c r="Z179" s="11" t="str">
        <f>IF([1]source_data!G181="","",IF([1]source_data!I181="","",[1]tailored_settings!$B$10))</f>
        <v>Primary grant reason</v>
      </c>
      <c r="AA179" s="11" t="str">
        <f>IF([1]source_data!G181="","",IF([1]source_data!I181="","",[1]source_data!I181))</f>
        <v>1. Customer (or family member residing with them) with a diagnosed condition or disability (physical and/or sensory and/or behavioural)</v>
      </c>
      <c r="AB179" s="11" t="str">
        <f>IF([1]source_data!G181="","",IF([1]source_data!J181="","",[1]tailored_settings!$B$11))</f>
        <v/>
      </c>
      <c r="AC179" s="11" t="str">
        <f>IF([1]source_data!G181="","",IF([1]source_data!J181="","",[1]source_data!J181))</f>
        <v/>
      </c>
      <c r="AD179" s="11" t="str">
        <f>IF([1]source_data!G181="","",IF([1]source_data!K181="","",[1]tailored_settings!$B$12))</f>
        <v>Grant purpose</v>
      </c>
      <c r="AE179" s="11" t="str">
        <f>IF([1]source_data!G181="","",IF([1]source_data!K181="","",[1]source_data!K181))</f>
        <v>Appliances</v>
      </c>
      <c r="AF179" s="11" t="str">
        <f>IF([1]source_data!G181="","",IF([1]source_data!L181="","",[1]tailored_settings!$B$13))</f>
        <v>Grant purpose</v>
      </c>
      <c r="AG179" s="11" t="str">
        <f>IF([1]source_data!G181="","",IF([1]source_data!L181="","",[1]source_data!L181))</f>
        <v>Food Vouchers</v>
      </c>
      <c r="AH179" s="11" t="str">
        <f>IF([1]source_data!G181="","",IF([1]source_data!M181="","",[1]tailored_settings!$B$14))</f>
        <v/>
      </c>
      <c r="AI179" s="11" t="str">
        <f>IF([1]source_data!G181="","",IF([1]source_data!M181="","",[1]source_data!M181))</f>
        <v/>
      </c>
    </row>
    <row r="180" spans="1:35" x14ac:dyDescent="0.2">
      <c r="A180" s="6" t="str">
        <f>IF([1]source_data!G182="","",IF(AND([1]source_data!C182&lt;&gt;"",[1]tailored_settings!$B$15="Publish"),CONCATENATE([1]tailored_settings!$B$2&amp;[1]source_data!C182),IF(AND([1]source_data!C182&lt;&gt;"",[1]tailored_settings!$B$15="Do not publish"),CONCATENATE([1]tailored_settings!$B$2&amp;TEXT(ROW(A180)-1,"0000")&amp;"_"&amp;TEXT(F180,"yyyy-mm")),CONCATENATE([1]tailored_settings!$B$2&amp;TEXT(ROW(A180)-1,"0000")&amp;"_"&amp;TEXT(F180,"yyyy-mm")))))</f>
        <v>360G-Longleigh-0179_2023-10</v>
      </c>
      <c r="B180" s="6" t="str">
        <f>IF([1]source_data!G182="","",IF([1]source_data!E182&lt;&gt;"",[1]source_data!E182,CONCATENATE("Grant to "&amp;G180)))</f>
        <v>Grant to Individual Recipient</v>
      </c>
      <c r="C180" s="6" t="str">
        <f>IF([1]source_data!G182="","",IF([1]source_data!F182="","",[1]source_data!F182))</f>
        <v>Helping to alleviate financial hardship</v>
      </c>
      <c r="D180" s="7">
        <f>IF([1]source_data!G182="","",IF([1]source_data!G182="","",[1]source_data!G182))</f>
        <v>998</v>
      </c>
      <c r="E180" s="6" t="str">
        <f>IF([1]source_data!G182="","",[1]tailored_settings!$B$3)</f>
        <v>GBP</v>
      </c>
      <c r="F180" s="8">
        <f>IF([1]source_data!G182="","",IF([1]source_data!H182="","",[1]source_data!H182))</f>
        <v>45223</v>
      </c>
      <c r="G180" s="6" t="str">
        <f>IF([1]source_data!G182="","",[1]tailored_settings!$B$5)</f>
        <v>Individual Recipient</v>
      </c>
      <c r="H180" s="6" t="str">
        <f>IF([1]source_data!G182="","",IF(AND([1]source_data!A182&lt;&gt;"",[1]tailored_settings!$B$16="Publish"),CONCATENATE([1]tailored_settings!$B$2&amp;[1]source_data!A182),IF(AND([1]source_data!A182&lt;&gt;"",[1]tailored_settings!$B$16="Do not publish"),CONCATENATE([1]tailored_settings!$B$4&amp;TEXT(ROW(A180)-1,"0000")&amp;"_"&amp;TEXT(F180,"yyyy-mm")),CONCATENATE([1]tailored_settings!$B$4&amp;TEXT(ROW(A180)-1,"0000")&amp;"_"&amp;TEXT(F180,"yyyy-mm")))))</f>
        <v>360G-Longleigh-IND-0179_2023-10</v>
      </c>
      <c r="I180" s="6" t="str">
        <f>IF([1]source_data!G182="","",[1]tailored_settings!$B$7)</f>
        <v>Longleigh Foundation</v>
      </c>
      <c r="J180" s="6" t="str">
        <f>IF([1]source_data!G182="","",[1]tailored_settings!$B$6)</f>
        <v>GB-CHC-1169016</v>
      </c>
      <c r="K180" s="6" t="str">
        <f>IF([1]source_data!G182="","",IF([1]source_data!I182="","",VLOOKUP([1]source_data!I182,[1]codelist_mapping!A:C,3,FALSE)))</f>
        <v>GTIR060</v>
      </c>
      <c r="L180" s="6" t="str">
        <f>IF([1]source_data!G182="","",IF([1]source_data!J182="","",VLOOKUP([1]source_data!J182,[1]codelist_mapping!A:C,3,FALSE)))</f>
        <v/>
      </c>
      <c r="M180" s="6" t="str">
        <f>IF([1]source_data!G182="","",IF([1]source_data!K182="","",IF([1]source_data!M182&lt;&gt;"",CONCATENATE(VLOOKUP([1]source_data!K182,[1]codelist_mapping!F:H,3,FALSE)&amp;";"&amp;VLOOKUP([1]source_data!L182,[1]codelist_mapping!F:H,3,FALSE)&amp;";"&amp;VLOOKUP([1]source_data!M182,[1]codelist_mapping!F:H,3,FALSE)),IF([1]source_data!L182&lt;&gt;"",CONCATENATE(VLOOKUP([1]source_data!K182,[1]codelist_mapping!F:H,3,FALSE)&amp;";"&amp;VLOOKUP([1]source_data!L182,[1]codelist_mapping!F:H,3,FALSE)),IF([1]source_data!K182&lt;&gt;"",CONCATENATE(VLOOKUP([1]source_data!K182,[1]codelist_mapping!F:H,3,FALSE)))))))</f>
        <v>GTIP070;GTIP080;GTIP020</v>
      </c>
      <c r="N180" s="9" t="str">
        <f>IF([1]source_data!G182="","",IF([1]source_data!D182="","",VLOOKUP([1]source_data!D182,[1]geo_data!A:I,9,FALSE)))</f>
        <v>Dunstable Central</v>
      </c>
      <c r="O180" s="9" t="str">
        <f>IF([1]source_data!G182="","",IF([1]source_data!D182="","",VLOOKUP([1]source_data!D182,[1]geo_data!A:I,8,FALSE)))</f>
        <v>E05014403</v>
      </c>
      <c r="P180" s="9" t="str">
        <f>IF([1]source_data!G182="","",IF(LEFT(O180,3)="E05","WD",IF(LEFT(O180,3)="S13","WD",IF(LEFT(O180,3)="W05","WD",IF(LEFT(O180,3)="W06","UA",IF(LEFT(O180,3)="S12","CA",IF(LEFT(O180,3)="E06","UA",IF(LEFT(O180,3)="E07","NMD",IF(LEFT(O180,3)="E08","MD",IF(LEFT(O180,3)="E09","LONB"))))))))))</f>
        <v>WD</v>
      </c>
      <c r="Q180" s="9" t="str">
        <f>IF([1]source_data!G182="","",IF([1]source_data!D182="","",VLOOKUP([1]source_data!D182,[1]geo_data!A:I,7,FALSE)))</f>
        <v>Central Bedfordshire</v>
      </c>
      <c r="R180" s="9" t="str">
        <f>IF([1]source_data!G182="","",IF([1]source_data!D182="","",VLOOKUP([1]source_data!D182,[1]geo_data!A:I,6,FALSE)))</f>
        <v>E06000056</v>
      </c>
      <c r="S180" s="9" t="str">
        <f>IF([1]source_data!G182="","",IF(LEFT(R180,3)="E05","WD",IF(LEFT(R180,3)="S13","WD",IF(LEFT(R180,3)="W05","WD",IF(LEFT(R180,3)="W06","UA",IF(LEFT(R180,3)="S12","CA",IF(LEFT(R180,3)="E06","UA",IF(LEFT(R180,3)="E07","NMD",IF(LEFT(R180,3)="E08","MD",IF(LEFT(R180,3)="E09","LONB"))))))))))</f>
        <v>UA</v>
      </c>
      <c r="T180" s="6" t="str">
        <f>IF([1]source_data!G182="","",IF([1]source_data!N182="","",[1]source_data!N182))</f>
        <v>Hardship Grant</v>
      </c>
      <c r="U180" s="10">
        <f>IF([1]source_data!G182="","",[1]tailored_settings!$B$8)</f>
        <v>45614</v>
      </c>
      <c r="V180" s="6" t="str">
        <f>IF([1]source_data!G182="","",[1]tailored_settings!$B$9)</f>
        <v>http://www.longleigh.org/</v>
      </c>
      <c r="W180" s="8">
        <f>IF([1]source_data!G182="","",IF([1]source_data!O182="","",[1]source_data!O182))</f>
        <v>45223</v>
      </c>
      <c r="X180" s="8">
        <f>IF([1]source_data!G182="","",IF([1]source_data!P182="","",[1]source_data!P182))</f>
        <v>45273</v>
      </c>
      <c r="Y180" s="6" t="str">
        <f>IF([1]source_data!G182="","",IF([1]source_data!Q182="","",[1]source_data!Q182))</f>
        <v/>
      </c>
      <c r="Z180" s="11" t="str">
        <f>IF([1]source_data!G182="","",IF([1]source_data!I182="","",[1]tailored_settings!$B$10))</f>
        <v>Primary grant reason</v>
      </c>
      <c r="AA180" s="11" t="str">
        <f>IF([1]source_data!G182="","",IF([1]source_data!I182="","",[1]source_data!I182))</f>
        <v>4. Customer/family fleeing from a violent or abusive relationship</v>
      </c>
      <c r="AB180" s="11" t="str">
        <f>IF([1]source_data!G182="","",IF([1]source_data!J182="","",[1]tailored_settings!$B$11))</f>
        <v/>
      </c>
      <c r="AC180" s="11" t="str">
        <f>IF([1]source_data!G182="","",IF([1]source_data!J182="","",[1]source_data!J182))</f>
        <v/>
      </c>
      <c r="AD180" s="11" t="str">
        <f>IF([1]source_data!G182="","",IF([1]source_data!K182="","",[1]tailored_settings!$B$12))</f>
        <v>Grant purpose</v>
      </c>
      <c r="AE180" s="11" t="str">
        <f>IF([1]source_data!G182="","",IF([1]source_data!K182="","",[1]source_data!K182))</f>
        <v>Food Vouchers</v>
      </c>
      <c r="AF180" s="11" t="str">
        <f>IF([1]source_data!G182="","",IF([1]source_data!L182="","",[1]tailored_settings!$B$13))</f>
        <v>Grant purpose</v>
      </c>
      <c r="AG180" s="11" t="str">
        <f>IF([1]source_data!G182="","",IF([1]source_data!L182="","",[1]source_data!L182))</f>
        <v>Clothing</v>
      </c>
      <c r="AH180" s="11" t="str">
        <f>IF([1]source_data!G182="","",IF([1]source_data!M182="","",[1]tailored_settings!$B$14))</f>
        <v>Grant purpose</v>
      </c>
      <c r="AI180" s="11" t="str">
        <f>IF([1]source_data!G182="","",IF([1]source_data!M182="","",[1]source_data!M182))</f>
        <v>Appliances</v>
      </c>
    </row>
    <row r="181" spans="1:35" x14ac:dyDescent="0.2">
      <c r="A181" s="6" t="str">
        <f>IF([1]source_data!G183="","",IF(AND([1]source_data!C183&lt;&gt;"",[1]tailored_settings!$B$15="Publish"),CONCATENATE([1]tailored_settings!$B$2&amp;[1]source_data!C183),IF(AND([1]source_data!C183&lt;&gt;"",[1]tailored_settings!$B$15="Do not publish"),CONCATENATE([1]tailored_settings!$B$2&amp;TEXT(ROW(A181)-1,"0000")&amp;"_"&amp;TEXT(F181,"yyyy-mm")),CONCATENATE([1]tailored_settings!$B$2&amp;TEXT(ROW(A181)-1,"0000")&amp;"_"&amp;TEXT(F181,"yyyy-mm")))))</f>
        <v>360G-Longleigh-0180_2023-10</v>
      </c>
      <c r="B181" s="6" t="str">
        <f>IF([1]source_data!G183="","",IF([1]source_data!E183&lt;&gt;"",[1]source_data!E183,CONCATENATE("Grant to "&amp;G181)))</f>
        <v>Grant to Individual Recipient</v>
      </c>
      <c r="C181" s="6" t="str">
        <f>IF([1]source_data!G183="","",IF([1]source_data!F183="","",[1]source_data!F183))</f>
        <v>Helping to alleviate financial hardship</v>
      </c>
      <c r="D181" s="7">
        <f>IF([1]source_data!G183="","",IF([1]source_data!G183="","",[1]source_data!G183))</f>
        <v>1027.8699999999999</v>
      </c>
      <c r="E181" s="6" t="str">
        <f>IF([1]source_data!G183="","",[1]tailored_settings!$B$3)</f>
        <v>GBP</v>
      </c>
      <c r="F181" s="8">
        <f>IF([1]source_data!G183="","",IF([1]source_data!H183="","",[1]source_data!H183))</f>
        <v>45219</v>
      </c>
      <c r="G181" s="6" t="str">
        <f>IF([1]source_data!G183="","",[1]tailored_settings!$B$5)</f>
        <v>Individual Recipient</v>
      </c>
      <c r="H181" s="6" t="str">
        <f>IF([1]source_data!G183="","",IF(AND([1]source_data!A183&lt;&gt;"",[1]tailored_settings!$B$16="Publish"),CONCATENATE([1]tailored_settings!$B$2&amp;[1]source_data!A183),IF(AND([1]source_data!A183&lt;&gt;"",[1]tailored_settings!$B$16="Do not publish"),CONCATENATE([1]tailored_settings!$B$4&amp;TEXT(ROW(A181)-1,"0000")&amp;"_"&amp;TEXT(F181,"yyyy-mm")),CONCATENATE([1]tailored_settings!$B$4&amp;TEXT(ROW(A181)-1,"0000")&amp;"_"&amp;TEXT(F181,"yyyy-mm")))))</f>
        <v>360G-Longleigh-IND-0180_2023-10</v>
      </c>
      <c r="I181" s="6" t="str">
        <f>IF([1]source_data!G183="","",[1]tailored_settings!$B$7)</f>
        <v>Longleigh Foundation</v>
      </c>
      <c r="J181" s="6" t="str">
        <f>IF([1]source_data!G183="","",[1]tailored_settings!$B$6)</f>
        <v>GB-CHC-1169016</v>
      </c>
      <c r="K181" s="6" t="str">
        <f>IF([1]source_data!G183="","",IF([1]source_data!I183="","",VLOOKUP([1]source_data!I183,[1]codelist_mapping!A:C,3,FALSE)))</f>
        <v>GTIR030</v>
      </c>
      <c r="L181" s="6" t="str">
        <f>IF([1]source_data!G183="","",IF([1]source_data!J183="","",VLOOKUP([1]source_data!J183,[1]codelist_mapping!A:C,3,FALSE)))</f>
        <v/>
      </c>
      <c r="M181" s="6" t="str">
        <f>IF([1]source_data!G183="","",IF([1]source_data!K183="","",IF([1]source_data!M183&lt;&gt;"",CONCATENATE(VLOOKUP([1]source_data!K183,[1]codelist_mapping!F:H,3,FALSE)&amp;";"&amp;VLOOKUP([1]source_data!L183,[1]codelist_mapping!F:H,3,FALSE)&amp;";"&amp;VLOOKUP([1]source_data!M183,[1]codelist_mapping!F:H,3,FALSE)),IF([1]source_data!L183&lt;&gt;"",CONCATENATE(VLOOKUP([1]source_data!K183,[1]codelist_mapping!F:H,3,FALSE)&amp;";"&amp;VLOOKUP([1]source_data!L183,[1]codelist_mapping!F:H,3,FALSE)),IF([1]source_data!K183&lt;&gt;"",CONCATENATE(VLOOKUP([1]source_data!K183,[1]codelist_mapping!F:H,3,FALSE)))))))</f>
        <v>GTIP020</v>
      </c>
      <c r="N181" s="9" t="str">
        <f>IF([1]source_data!G183="","",IF([1]source_data!D183="","",VLOOKUP([1]source_data!D183,[1]geo_data!A:I,9,FALSE)))</f>
        <v>Dunstable Central</v>
      </c>
      <c r="O181" s="9" t="str">
        <f>IF([1]source_data!G183="","",IF([1]source_data!D183="","",VLOOKUP([1]source_data!D183,[1]geo_data!A:I,8,FALSE)))</f>
        <v>E05014403</v>
      </c>
      <c r="P181" s="9" t="str">
        <f>IF([1]source_data!G183="","",IF(LEFT(O181,3)="E05","WD",IF(LEFT(O181,3)="S13","WD",IF(LEFT(O181,3)="W05","WD",IF(LEFT(O181,3)="W06","UA",IF(LEFT(O181,3)="S12","CA",IF(LEFT(O181,3)="E06","UA",IF(LEFT(O181,3)="E07","NMD",IF(LEFT(O181,3)="E08","MD",IF(LEFT(O181,3)="E09","LONB"))))))))))</f>
        <v>WD</v>
      </c>
      <c r="Q181" s="9" t="str">
        <f>IF([1]source_data!G183="","",IF([1]source_data!D183="","",VLOOKUP([1]source_data!D183,[1]geo_data!A:I,7,FALSE)))</f>
        <v>Central Bedfordshire</v>
      </c>
      <c r="R181" s="9" t="str">
        <f>IF([1]source_data!G183="","",IF([1]source_data!D183="","",VLOOKUP([1]source_data!D183,[1]geo_data!A:I,6,FALSE)))</f>
        <v>E06000056</v>
      </c>
      <c r="S181" s="9" t="str">
        <f>IF([1]source_data!G183="","",IF(LEFT(R181,3)="E05","WD",IF(LEFT(R181,3)="S13","WD",IF(LEFT(R181,3)="W05","WD",IF(LEFT(R181,3)="W06","UA",IF(LEFT(R181,3)="S12","CA",IF(LEFT(R181,3)="E06","UA",IF(LEFT(R181,3)="E07","NMD",IF(LEFT(R181,3)="E08","MD",IF(LEFT(R181,3)="E09","LONB"))))))))))</f>
        <v>UA</v>
      </c>
      <c r="T181" s="6" t="str">
        <f>IF([1]source_data!G183="","",IF([1]source_data!N183="","",[1]source_data!N183))</f>
        <v>Hardship Grant</v>
      </c>
      <c r="U181" s="10">
        <f>IF([1]source_data!G183="","",[1]tailored_settings!$B$8)</f>
        <v>45614</v>
      </c>
      <c r="V181" s="6" t="str">
        <f>IF([1]source_data!G183="","",[1]tailored_settings!$B$9)</f>
        <v>http://www.longleigh.org/</v>
      </c>
      <c r="W181" s="8">
        <f>IF([1]source_data!G183="","",IF([1]source_data!O183="","",[1]source_data!O183))</f>
        <v>45219</v>
      </c>
      <c r="X181" s="8">
        <f>IF([1]source_data!G183="","",IF([1]source_data!P183="","",[1]source_data!P183))</f>
        <v>45302</v>
      </c>
      <c r="Y181" s="6" t="str">
        <f>IF([1]source_data!G183="","",IF([1]source_data!Q183="","",[1]source_data!Q183))</f>
        <v/>
      </c>
      <c r="Z181" s="11" t="str">
        <f>IF([1]source_data!G183="","",IF([1]source_data!I183="","",[1]tailored_settings!$B$10))</f>
        <v>Primary grant reason</v>
      </c>
      <c r="AA181" s="11" t="str">
        <f>IF([1]source_data!G183="","",IF([1]source_data!I183="","",[1]source_data!I183))</f>
        <v>1. Customer (or family member residing with them) with a diagnosed condition or disability (physical and/or sensory and/or behavioural)</v>
      </c>
      <c r="AB181" s="11" t="str">
        <f>IF([1]source_data!G183="","",IF([1]source_data!J183="","",[1]tailored_settings!$B$11))</f>
        <v/>
      </c>
      <c r="AC181" s="11" t="str">
        <f>IF([1]source_data!G183="","",IF([1]source_data!J183="","",[1]source_data!J183))</f>
        <v/>
      </c>
      <c r="AD181" s="11" t="str">
        <f>IF([1]source_data!G183="","",IF([1]source_data!K183="","",[1]tailored_settings!$B$12))</f>
        <v>Grant purpose</v>
      </c>
      <c r="AE181" s="11" t="str">
        <f>IF([1]source_data!G183="","",IF([1]source_data!K183="","",[1]source_data!K183))</f>
        <v xml:space="preserve">Furniture </v>
      </c>
      <c r="AF181" s="11" t="str">
        <f>IF([1]source_data!G183="","",IF([1]source_data!L183="","",[1]tailored_settings!$B$13))</f>
        <v/>
      </c>
      <c r="AG181" s="11" t="str">
        <f>IF([1]source_data!G183="","",IF([1]source_data!L183="","",[1]source_data!L183))</f>
        <v/>
      </c>
      <c r="AH181" s="11" t="str">
        <f>IF([1]source_data!G183="","",IF([1]source_data!M183="","",[1]tailored_settings!$B$14))</f>
        <v/>
      </c>
      <c r="AI181" s="11" t="str">
        <f>IF([1]source_data!G183="","",IF([1]source_data!M183="","",[1]source_data!M183))</f>
        <v/>
      </c>
    </row>
    <row r="182" spans="1:35" x14ac:dyDescent="0.2">
      <c r="A182" s="6" t="str">
        <f>IF([1]source_data!G184="","",IF(AND([1]source_data!C184&lt;&gt;"",[1]tailored_settings!$B$15="Publish"),CONCATENATE([1]tailored_settings!$B$2&amp;[1]source_data!C184),IF(AND([1]source_data!C184&lt;&gt;"",[1]tailored_settings!$B$15="Do not publish"),CONCATENATE([1]tailored_settings!$B$2&amp;TEXT(ROW(A182)-1,"0000")&amp;"_"&amp;TEXT(F182,"yyyy-mm")),CONCATENATE([1]tailored_settings!$B$2&amp;TEXT(ROW(A182)-1,"0000")&amp;"_"&amp;TEXT(F182,"yyyy-mm")))))</f>
        <v>360G-Longleigh-0181_2023-10</v>
      </c>
      <c r="B182" s="6" t="str">
        <f>IF([1]source_data!G184="","",IF([1]source_data!E184&lt;&gt;"",[1]source_data!E184,CONCATENATE("Grant to "&amp;G182)))</f>
        <v>Grant to Individual Recipient</v>
      </c>
      <c r="C182" s="6" t="str">
        <f>IF([1]source_data!G184="","",IF([1]source_data!F184="","",[1]source_data!F184))</f>
        <v>Helping to alleviate financial hardship</v>
      </c>
      <c r="D182" s="7">
        <f>IF([1]source_data!G184="","",IF([1]source_data!G184="","",[1]source_data!G184))</f>
        <v>1099</v>
      </c>
      <c r="E182" s="6" t="str">
        <f>IF([1]source_data!G184="","",[1]tailored_settings!$B$3)</f>
        <v>GBP</v>
      </c>
      <c r="F182" s="8">
        <f>IF([1]source_data!G184="","",IF([1]source_data!H184="","",[1]source_data!H184))</f>
        <v>45230</v>
      </c>
      <c r="G182" s="6" t="str">
        <f>IF([1]source_data!G184="","",[1]tailored_settings!$B$5)</f>
        <v>Individual Recipient</v>
      </c>
      <c r="H182" s="6" t="str">
        <f>IF([1]source_data!G184="","",IF(AND([1]source_data!A184&lt;&gt;"",[1]tailored_settings!$B$16="Publish"),CONCATENATE([1]tailored_settings!$B$2&amp;[1]source_data!A184),IF(AND([1]source_data!A184&lt;&gt;"",[1]tailored_settings!$B$16="Do not publish"),CONCATENATE([1]tailored_settings!$B$4&amp;TEXT(ROW(A182)-1,"0000")&amp;"_"&amp;TEXT(F182,"yyyy-mm")),CONCATENATE([1]tailored_settings!$B$4&amp;TEXT(ROW(A182)-1,"0000")&amp;"_"&amp;TEXT(F182,"yyyy-mm")))))</f>
        <v>360G-Longleigh-IND-0181_2023-10</v>
      </c>
      <c r="I182" s="6" t="str">
        <f>IF([1]source_data!G184="","",[1]tailored_settings!$B$7)</f>
        <v>Longleigh Foundation</v>
      </c>
      <c r="J182" s="6" t="str">
        <f>IF([1]source_data!G184="","",[1]tailored_settings!$B$6)</f>
        <v>GB-CHC-1169016</v>
      </c>
      <c r="K182" s="6" t="str">
        <f>IF([1]source_data!G184="","",IF([1]source_data!I184="","",VLOOKUP([1]source_data!I184,[1]codelist_mapping!A:C,3,FALSE)))</f>
        <v>GTIR080</v>
      </c>
      <c r="L182" s="6" t="str">
        <f>IF([1]source_data!G184="","",IF([1]source_data!J184="","",VLOOKUP([1]source_data!J184,[1]codelist_mapping!A:C,3,FALSE)))</f>
        <v/>
      </c>
      <c r="M182" s="6" t="str">
        <f>IF([1]source_data!G184="","",IF([1]source_data!K184="","",IF([1]source_data!M184&lt;&gt;"",CONCATENATE(VLOOKUP([1]source_data!K184,[1]codelist_mapping!F:H,3,FALSE)&amp;";"&amp;VLOOKUP([1]source_data!L184,[1]codelist_mapping!F:H,3,FALSE)&amp;";"&amp;VLOOKUP([1]source_data!M184,[1]codelist_mapping!F:H,3,FALSE)),IF([1]source_data!L184&lt;&gt;"",CONCATENATE(VLOOKUP([1]source_data!K184,[1]codelist_mapping!F:H,3,FALSE)&amp;";"&amp;VLOOKUP([1]source_data!L184,[1]codelist_mapping!F:H,3,FALSE)),IF([1]source_data!K184&lt;&gt;"",CONCATENATE(VLOOKUP([1]source_data!K184,[1]codelist_mapping!F:H,3,FALSE)))))))</f>
        <v>GTIP020</v>
      </c>
      <c r="N182" s="9" t="str">
        <f>IF([1]source_data!G184="","",IF([1]source_data!D184="","",VLOOKUP([1]source_data!D184,[1]geo_data!A:I,9,FALSE)))</f>
        <v>Houghton Regis West</v>
      </c>
      <c r="O182" s="9" t="str">
        <f>IF([1]source_data!G184="","",IF([1]source_data!D184="","",VLOOKUP([1]source_data!D184,[1]geo_data!A:I,8,FALSE)))</f>
        <v>E05014413</v>
      </c>
      <c r="P182" s="9" t="str">
        <f>IF([1]source_data!G184="","",IF(LEFT(O182,3)="E05","WD",IF(LEFT(O182,3)="S13","WD",IF(LEFT(O182,3)="W05","WD",IF(LEFT(O182,3)="W06","UA",IF(LEFT(O182,3)="S12","CA",IF(LEFT(O182,3)="E06","UA",IF(LEFT(O182,3)="E07","NMD",IF(LEFT(O182,3)="E08","MD",IF(LEFT(O182,3)="E09","LONB"))))))))))</f>
        <v>WD</v>
      </c>
      <c r="Q182" s="9" t="str">
        <f>IF([1]source_data!G184="","",IF([1]source_data!D184="","",VLOOKUP([1]source_data!D184,[1]geo_data!A:I,7,FALSE)))</f>
        <v>Central Bedfordshire</v>
      </c>
      <c r="R182" s="9" t="str">
        <f>IF([1]source_data!G184="","",IF([1]source_data!D184="","",VLOOKUP([1]source_data!D184,[1]geo_data!A:I,6,FALSE)))</f>
        <v>E06000056</v>
      </c>
      <c r="S182" s="9" t="str">
        <f>IF([1]source_data!G184="","",IF(LEFT(R182,3)="E05","WD",IF(LEFT(R182,3)="S13","WD",IF(LEFT(R182,3)="W05","WD",IF(LEFT(R182,3)="W06","UA",IF(LEFT(R182,3)="S12","CA",IF(LEFT(R182,3)="E06","UA",IF(LEFT(R182,3)="E07","NMD",IF(LEFT(R182,3)="E08","MD",IF(LEFT(R182,3)="E09","LONB"))))))))))</f>
        <v>UA</v>
      </c>
      <c r="T182" s="6" t="str">
        <f>IF([1]source_data!G184="","",IF([1]source_data!N184="","",[1]source_data!N184))</f>
        <v>Hardship Grant</v>
      </c>
      <c r="U182" s="10">
        <f>IF([1]source_data!G184="","",[1]tailored_settings!$B$8)</f>
        <v>45614</v>
      </c>
      <c r="V182" s="6" t="str">
        <f>IF([1]source_data!G184="","",[1]tailored_settings!$B$9)</f>
        <v>http://www.longleigh.org/</v>
      </c>
      <c r="W182" s="8">
        <f>IF([1]source_data!G184="","",IF([1]source_data!O184="","",[1]source_data!O184))</f>
        <v>45230</v>
      </c>
      <c r="X182" s="8">
        <f>IF([1]source_data!G184="","",IF([1]source_data!P184="","",[1]source_data!P184))</f>
        <v>45321</v>
      </c>
      <c r="Y182" s="6" t="str">
        <f>IF([1]source_data!G184="","",IF([1]source_data!Q184="","",[1]source_data!Q184))</f>
        <v/>
      </c>
      <c r="Z182" s="11" t="str">
        <f>IF([1]source_data!G184="","",IF([1]source_data!I184="","",[1]tailored_settings!$B$10))</f>
        <v>Primary grant reason</v>
      </c>
      <c r="AA182" s="11" t="str">
        <f>IF([1]source_data!G184="","",IF([1]source_data!I184="","",[1]source_data!I184))</f>
        <v>3  Customer/family moving from homelessness/supported living into independent living</v>
      </c>
      <c r="AB182" s="11" t="str">
        <f>IF([1]source_data!G184="","",IF([1]source_data!J184="","",[1]tailored_settings!$B$11))</f>
        <v/>
      </c>
      <c r="AC182" s="11" t="str">
        <f>IF([1]source_data!G184="","",IF([1]source_data!J184="","",[1]source_data!J184))</f>
        <v/>
      </c>
      <c r="AD182" s="11" t="str">
        <f>IF([1]source_data!G184="","",IF([1]source_data!K184="","",[1]tailored_settings!$B$12))</f>
        <v>Grant purpose</v>
      </c>
      <c r="AE182" s="11" t="str">
        <f>IF([1]source_data!G184="","",IF([1]source_data!K184="","",[1]source_data!K184))</f>
        <v>Appliances</v>
      </c>
      <c r="AF182" s="11" t="str">
        <f>IF([1]source_data!G184="","",IF([1]source_data!L184="","",[1]tailored_settings!$B$13))</f>
        <v/>
      </c>
      <c r="AG182" s="11" t="str">
        <f>IF([1]source_data!G184="","",IF([1]source_data!L184="","",[1]source_data!L184))</f>
        <v/>
      </c>
      <c r="AH182" s="11" t="str">
        <f>IF([1]source_data!G184="","",IF([1]source_data!M184="","",[1]tailored_settings!$B$14))</f>
        <v/>
      </c>
      <c r="AI182" s="11" t="str">
        <f>IF([1]source_data!G184="","",IF([1]source_data!M184="","",[1]source_data!M184))</f>
        <v/>
      </c>
    </row>
    <row r="183" spans="1:35" x14ac:dyDescent="0.2">
      <c r="A183" s="6" t="str">
        <f>IF([1]source_data!G185="","",IF(AND([1]source_data!C185&lt;&gt;"",[1]tailored_settings!$B$15="Publish"),CONCATENATE([1]tailored_settings!$B$2&amp;[1]source_data!C185),IF(AND([1]source_data!C185&lt;&gt;"",[1]tailored_settings!$B$15="Do not publish"),CONCATENATE([1]tailored_settings!$B$2&amp;TEXT(ROW(A183)-1,"0000")&amp;"_"&amp;TEXT(F183,"yyyy-mm")),CONCATENATE([1]tailored_settings!$B$2&amp;TEXT(ROW(A183)-1,"0000")&amp;"_"&amp;TEXT(F183,"yyyy-mm")))))</f>
        <v>360G-Longleigh-0182_2023-10</v>
      </c>
      <c r="B183" s="6" t="str">
        <f>IF([1]source_data!G185="","",IF([1]source_data!E185&lt;&gt;"",[1]source_data!E185,CONCATENATE("Grant to "&amp;G183)))</f>
        <v>Grant to Individual Recipient</v>
      </c>
      <c r="C183" s="6" t="str">
        <f>IF([1]source_data!G185="","",IF([1]source_data!F185="","",[1]source_data!F185))</f>
        <v>Helping to alleviate financial hardship</v>
      </c>
      <c r="D183" s="7">
        <f>IF([1]source_data!G185="","",IF([1]source_data!G185="","",[1]source_data!G185))</f>
        <v>648</v>
      </c>
      <c r="E183" s="6" t="str">
        <f>IF([1]source_data!G185="","",[1]tailored_settings!$B$3)</f>
        <v>GBP</v>
      </c>
      <c r="F183" s="8">
        <f>IF([1]source_data!G185="","",IF([1]source_data!H185="","",[1]source_data!H185))</f>
        <v>45219</v>
      </c>
      <c r="G183" s="6" t="str">
        <f>IF([1]source_data!G185="","",[1]tailored_settings!$B$5)</f>
        <v>Individual Recipient</v>
      </c>
      <c r="H183" s="6" t="str">
        <f>IF([1]source_data!G185="","",IF(AND([1]source_data!A185&lt;&gt;"",[1]tailored_settings!$B$16="Publish"),CONCATENATE([1]tailored_settings!$B$2&amp;[1]source_data!A185),IF(AND([1]source_data!A185&lt;&gt;"",[1]tailored_settings!$B$16="Do not publish"),CONCATENATE([1]tailored_settings!$B$4&amp;TEXT(ROW(A183)-1,"0000")&amp;"_"&amp;TEXT(F183,"yyyy-mm")),CONCATENATE([1]tailored_settings!$B$4&amp;TEXT(ROW(A183)-1,"0000")&amp;"_"&amp;TEXT(F183,"yyyy-mm")))))</f>
        <v>360G-Longleigh-IND-0182_2023-10</v>
      </c>
      <c r="I183" s="6" t="str">
        <f>IF([1]source_data!G185="","",[1]tailored_settings!$B$7)</f>
        <v>Longleigh Foundation</v>
      </c>
      <c r="J183" s="6" t="str">
        <f>IF([1]source_data!G185="","",[1]tailored_settings!$B$6)</f>
        <v>GB-CHC-1169016</v>
      </c>
      <c r="K183" s="6" t="str">
        <f>IF([1]source_data!G185="","",IF([1]source_data!I185="","",VLOOKUP([1]source_data!I185,[1]codelist_mapping!A:C,3,FALSE)))</f>
        <v>GTIR080</v>
      </c>
      <c r="L183" s="6" t="str">
        <f>IF([1]source_data!G185="","",IF([1]source_data!J185="","",VLOOKUP([1]source_data!J185,[1]codelist_mapping!A:C,3,FALSE)))</f>
        <v/>
      </c>
      <c r="M183" s="6" t="str">
        <f>IF([1]source_data!G185="","",IF([1]source_data!K185="","",IF([1]source_data!M185&lt;&gt;"",CONCATENATE(VLOOKUP([1]source_data!K185,[1]codelist_mapping!F:H,3,FALSE)&amp;";"&amp;VLOOKUP([1]source_data!L185,[1]codelist_mapping!F:H,3,FALSE)&amp;";"&amp;VLOOKUP([1]source_data!M185,[1]codelist_mapping!F:H,3,FALSE)),IF([1]source_data!L185&lt;&gt;"",CONCATENATE(VLOOKUP([1]source_data!K185,[1]codelist_mapping!F:H,3,FALSE)&amp;";"&amp;VLOOKUP([1]source_data!L185,[1]codelist_mapping!F:H,3,FALSE)),IF([1]source_data!K185&lt;&gt;"",CONCATENATE(VLOOKUP([1]source_data!K185,[1]codelist_mapping!F:H,3,FALSE)))))))</f>
        <v>GTIP020;GTIP060</v>
      </c>
      <c r="N183" s="9" t="str">
        <f>IF([1]source_data!G185="","",IF([1]source_data!D185="","",VLOOKUP([1]source_data!D185,[1]geo_data!A:I,9,FALSE)))</f>
        <v>Weston-super-Mare Central</v>
      </c>
      <c r="O183" s="9" t="str">
        <f>IF([1]source_data!G185="","",IF([1]source_data!D185="","",VLOOKUP([1]source_data!D185,[1]geo_data!A:I,8,FALSE)))</f>
        <v>E05010298</v>
      </c>
      <c r="P183" s="9" t="str">
        <f>IF([1]source_data!G185="","",IF(LEFT(O183,3)="E05","WD",IF(LEFT(O183,3)="S13","WD",IF(LEFT(O183,3)="W05","WD",IF(LEFT(O183,3)="W06","UA",IF(LEFT(O183,3)="S12","CA",IF(LEFT(O183,3)="E06","UA",IF(LEFT(O183,3)="E07","NMD",IF(LEFT(O183,3)="E08","MD",IF(LEFT(O183,3)="E09","LONB"))))))))))</f>
        <v>WD</v>
      </c>
      <c r="Q183" s="9" t="str">
        <f>IF([1]source_data!G185="","",IF([1]source_data!D185="","",VLOOKUP([1]source_data!D185,[1]geo_data!A:I,7,FALSE)))</f>
        <v>North Somerset</v>
      </c>
      <c r="R183" s="9" t="str">
        <f>IF([1]source_data!G185="","",IF([1]source_data!D185="","",VLOOKUP([1]source_data!D185,[1]geo_data!A:I,6,FALSE)))</f>
        <v>E06000024</v>
      </c>
      <c r="S183" s="9" t="str">
        <f>IF([1]source_data!G185="","",IF(LEFT(R183,3)="E05","WD",IF(LEFT(R183,3)="S13","WD",IF(LEFT(R183,3)="W05","WD",IF(LEFT(R183,3)="W06","UA",IF(LEFT(R183,3)="S12","CA",IF(LEFT(R183,3)="E06","UA",IF(LEFT(R183,3)="E07","NMD",IF(LEFT(R183,3)="E08","MD",IF(LEFT(R183,3)="E09","LONB"))))))))))</f>
        <v>UA</v>
      </c>
      <c r="T183" s="6" t="str">
        <f>IF([1]source_data!G185="","",IF([1]source_data!N185="","",[1]source_data!N185))</f>
        <v>Hardship Grant</v>
      </c>
      <c r="U183" s="10">
        <f>IF([1]source_data!G185="","",[1]tailored_settings!$B$8)</f>
        <v>45614</v>
      </c>
      <c r="V183" s="6" t="str">
        <f>IF([1]source_data!G185="","",[1]tailored_settings!$B$9)</f>
        <v>http://www.longleigh.org/</v>
      </c>
      <c r="W183" s="8">
        <f>IF([1]source_data!G185="","",IF([1]source_data!O185="","",[1]source_data!O185))</f>
        <v>45219</v>
      </c>
      <c r="X183" s="8">
        <f>IF([1]source_data!G185="","",IF([1]source_data!P185="","",[1]source_data!P185))</f>
        <v>45300</v>
      </c>
      <c r="Y183" s="6" t="str">
        <f>IF([1]source_data!G185="","",IF([1]source_data!Q185="","",[1]source_data!Q185))</f>
        <v/>
      </c>
      <c r="Z183" s="11" t="str">
        <f>IF([1]source_data!G185="","",IF([1]source_data!I185="","",[1]tailored_settings!$B$10))</f>
        <v>Primary grant reason</v>
      </c>
      <c r="AA183" s="11" t="str">
        <f>IF([1]source_data!G185="","",IF([1]source_data!I185="","",[1]source_data!I185))</f>
        <v>3  Customer/family moving from homelessness/supported living into independent living</v>
      </c>
      <c r="AB183" s="11" t="str">
        <f>IF([1]source_data!G185="","",IF([1]source_data!J185="","",[1]tailored_settings!$B$11))</f>
        <v/>
      </c>
      <c r="AC183" s="11" t="str">
        <f>IF([1]source_data!G185="","",IF([1]source_data!J185="","",[1]source_data!J185))</f>
        <v/>
      </c>
      <c r="AD183" s="11" t="str">
        <f>IF([1]source_data!G185="","",IF([1]source_data!K185="","",[1]tailored_settings!$B$12))</f>
        <v>Grant purpose</v>
      </c>
      <c r="AE183" s="11" t="str">
        <f>IF([1]source_data!G185="","",IF([1]source_data!K185="","",[1]source_data!K185))</f>
        <v>Appliances</v>
      </c>
      <c r="AF183" s="11" t="str">
        <f>IF([1]source_data!G185="","",IF([1]source_data!L185="","",[1]tailored_settings!$B$13))</f>
        <v>Grant purpose</v>
      </c>
      <c r="AG183" s="11" t="str">
        <f>IF([1]source_data!G185="","",IF([1]source_data!L185="","",[1]source_data!L185))</f>
        <v>Voucher for small household items</v>
      </c>
      <c r="AH183" s="11" t="str">
        <f>IF([1]source_data!G185="","",IF([1]source_data!M185="","",[1]tailored_settings!$B$14))</f>
        <v/>
      </c>
      <c r="AI183" s="11" t="str">
        <f>IF([1]source_data!G185="","",IF([1]source_data!M185="","",[1]source_data!M185))</f>
        <v/>
      </c>
    </row>
    <row r="184" spans="1:35" x14ac:dyDescent="0.2">
      <c r="A184" s="6" t="str">
        <f>IF([1]source_data!G186="","",IF(AND([1]source_data!C186&lt;&gt;"",[1]tailored_settings!$B$15="Publish"),CONCATENATE([1]tailored_settings!$B$2&amp;[1]source_data!C186),IF(AND([1]source_data!C186&lt;&gt;"",[1]tailored_settings!$B$15="Do not publish"),CONCATENATE([1]tailored_settings!$B$2&amp;TEXT(ROW(A184)-1,"0000")&amp;"_"&amp;TEXT(F184,"yyyy-mm")),CONCATENATE([1]tailored_settings!$B$2&amp;TEXT(ROW(A184)-1,"0000")&amp;"_"&amp;TEXT(F184,"yyyy-mm")))))</f>
        <v>360G-Longleigh-0183_2023-10</v>
      </c>
      <c r="B184" s="6" t="str">
        <f>IF([1]source_data!G186="","",IF([1]source_data!E186&lt;&gt;"",[1]source_data!E186,CONCATENATE("Grant to "&amp;G184)))</f>
        <v>Grant to Individual Recipient</v>
      </c>
      <c r="C184" s="6" t="str">
        <f>IF([1]source_data!G186="","",IF([1]source_data!F186="","",[1]source_data!F186))</f>
        <v>Helping to alleviate financial hardship</v>
      </c>
      <c r="D184" s="7">
        <f>IF([1]source_data!G186="","",IF([1]source_data!G186="","",[1]source_data!G186))</f>
        <v>928.13</v>
      </c>
      <c r="E184" s="6" t="str">
        <f>IF([1]source_data!G186="","",[1]tailored_settings!$B$3)</f>
        <v>GBP</v>
      </c>
      <c r="F184" s="8">
        <f>IF([1]source_data!G186="","",IF([1]source_data!H186="","",[1]source_data!H186))</f>
        <v>45219</v>
      </c>
      <c r="G184" s="6" t="str">
        <f>IF([1]source_data!G186="","",[1]tailored_settings!$B$5)</f>
        <v>Individual Recipient</v>
      </c>
      <c r="H184" s="6" t="str">
        <f>IF([1]source_data!G186="","",IF(AND([1]source_data!A186&lt;&gt;"",[1]tailored_settings!$B$16="Publish"),CONCATENATE([1]tailored_settings!$B$2&amp;[1]source_data!A186),IF(AND([1]source_data!A186&lt;&gt;"",[1]tailored_settings!$B$16="Do not publish"),CONCATENATE([1]tailored_settings!$B$4&amp;TEXT(ROW(A184)-1,"0000")&amp;"_"&amp;TEXT(F184,"yyyy-mm")),CONCATENATE([1]tailored_settings!$B$4&amp;TEXT(ROW(A184)-1,"0000")&amp;"_"&amp;TEXT(F184,"yyyy-mm")))))</f>
        <v>360G-Longleigh-IND-0183_2023-10</v>
      </c>
      <c r="I184" s="6" t="str">
        <f>IF([1]source_data!G186="","",[1]tailored_settings!$B$7)</f>
        <v>Longleigh Foundation</v>
      </c>
      <c r="J184" s="6" t="str">
        <f>IF([1]source_data!G186="","",[1]tailored_settings!$B$6)</f>
        <v>GB-CHC-1169016</v>
      </c>
      <c r="K184" s="6" t="str">
        <f>IF([1]source_data!G186="","",IF([1]source_data!I186="","",VLOOKUP([1]source_data!I186,[1]codelist_mapping!A:C,3,FALSE)))</f>
        <v>GTIR040</v>
      </c>
      <c r="L184" s="6" t="str">
        <f>IF([1]source_data!G186="","",IF([1]source_data!J186="","",VLOOKUP([1]source_data!J186,[1]codelist_mapping!A:C,3,FALSE)))</f>
        <v>GTIR080</v>
      </c>
      <c r="M184" s="6" t="str">
        <f>IF([1]source_data!G186="","",IF([1]source_data!K186="","",IF([1]source_data!M186&lt;&gt;"",CONCATENATE(VLOOKUP([1]source_data!K186,[1]codelist_mapping!F:H,3,FALSE)&amp;";"&amp;VLOOKUP([1]source_data!L186,[1]codelist_mapping!F:H,3,FALSE)&amp;";"&amp;VLOOKUP([1]source_data!M186,[1]codelist_mapping!F:H,3,FALSE)),IF([1]source_data!L186&lt;&gt;"",CONCATENATE(VLOOKUP([1]source_data!K186,[1]codelist_mapping!F:H,3,FALSE)&amp;";"&amp;VLOOKUP([1]source_data!L186,[1]codelist_mapping!F:H,3,FALSE)),IF([1]source_data!K186&lt;&gt;"",CONCATENATE(VLOOKUP([1]source_data!K186,[1]codelist_mapping!F:H,3,FALSE)))))))</f>
        <v>GTIP020</v>
      </c>
      <c r="N184" s="9" t="str">
        <f>IF([1]source_data!G186="","",IF([1]source_data!D186="","",VLOOKUP([1]source_data!D186,[1]geo_data!A:I,9,FALSE)))</f>
        <v>Soho and Victoria</v>
      </c>
      <c r="O184" s="9" t="str">
        <f>IF([1]source_data!G186="","",IF([1]source_data!D186="","",VLOOKUP([1]source_data!D186,[1]geo_data!A:I,8,FALSE)))</f>
        <v>E05001278</v>
      </c>
      <c r="P184" s="9" t="str">
        <f>IF([1]source_data!G186="","",IF(LEFT(O184,3)="E05","WD",IF(LEFT(O184,3)="S13","WD",IF(LEFT(O184,3)="W05","WD",IF(LEFT(O184,3)="W06","UA",IF(LEFT(O184,3)="S12","CA",IF(LEFT(O184,3)="E06","UA",IF(LEFT(O184,3)="E07","NMD",IF(LEFT(O184,3)="E08","MD",IF(LEFT(O184,3)="E09","LONB"))))))))))</f>
        <v>WD</v>
      </c>
      <c r="Q184" s="9" t="str">
        <f>IF([1]source_data!G186="","",IF([1]source_data!D186="","",VLOOKUP([1]source_data!D186,[1]geo_data!A:I,7,FALSE)))</f>
        <v>Sandwell</v>
      </c>
      <c r="R184" s="9" t="str">
        <f>IF([1]source_data!G186="","",IF([1]source_data!D186="","",VLOOKUP([1]source_data!D186,[1]geo_data!A:I,6,FALSE)))</f>
        <v>E08000028</v>
      </c>
      <c r="S184" s="9" t="str">
        <f>IF([1]source_data!G186="","",IF(LEFT(R184,3)="E05","WD",IF(LEFT(R184,3)="S13","WD",IF(LEFT(R184,3)="W05","WD",IF(LEFT(R184,3)="W06","UA",IF(LEFT(R184,3)="S12","CA",IF(LEFT(R184,3)="E06","UA",IF(LEFT(R184,3)="E07","NMD",IF(LEFT(R184,3)="E08","MD",IF(LEFT(R184,3)="E09","LONB"))))))))))</f>
        <v>MD</v>
      </c>
      <c r="T184" s="6" t="str">
        <f>IF([1]source_data!G186="","",IF([1]source_data!N186="","",[1]source_data!N186))</f>
        <v>Hardship Grant</v>
      </c>
      <c r="U184" s="10">
        <f>IF([1]source_data!G186="","",[1]tailored_settings!$B$8)</f>
        <v>45614</v>
      </c>
      <c r="V184" s="6" t="str">
        <f>IF([1]source_data!G186="","",[1]tailored_settings!$B$9)</f>
        <v>http://www.longleigh.org/</v>
      </c>
      <c r="W184" s="8">
        <f>IF([1]source_data!G186="","",IF([1]source_data!O186="","",[1]source_data!O186))</f>
        <v>45219</v>
      </c>
      <c r="X184" s="8">
        <f>IF([1]source_data!G186="","",IF([1]source_data!P186="","",[1]source_data!P186))</f>
        <v>45300</v>
      </c>
      <c r="Y184" s="6" t="str">
        <f>IF([1]source_data!G186="","",IF([1]source_data!Q186="","",[1]source_data!Q186))</f>
        <v/>
      </c>
      <c r="Z184" s="11" t="str">
        <f>IF([1]source_data!G186="","",IF([1]source_data!I186="","",[1]tailored_settings!$B$10))</f>
        <v>Primary grant reason</v>
      </c>
      <c r="AA184" s="11" t="str">
        <f>IF([1]source_data!G186="","",IF([1]source_data!I186="","",[1]source_data!I186))</f>
        <v>2. Customer receiving medication and/or therapy for a mental health condition or substance addiction</v>
      </c>
      <c r="AB184" s="11" t="str">
        <f>IF([1]source_data!G186="","",IF([1]source_data!J186="","",[1]tailored_settings!$B$11))</f>
        <v>Secondary grant reason</v>
      </c>
      <c r="AC184" s="11" t="str">
        <f>IF([1]source_data!G186="","",IF([1]source_data!J186="","",[1]source_data!J186))</f>
        <v>3  Customer/family moving from homelessness/supported living into independent living</v>
      </c>
      <c r="AD184" s="11" t="str">
        <f>IF([1]source_data!G186="","",IF([1]source_data!K186="","",[1]tailored_settings!$B$12))</f>
        <v>Grant purpose</v>
      </c>
      <c r="AE184" s="11" t="str">
        <f>IF([1]source_data!G186="","",IF([1]source_data!K186="","",[1]source_data!K186))</f>
        <v xml:space="preserve">Furniture </v>
      </c>
      <c r="AF184" s="11" t="str">
        <f>IF([1]source_data!G186="","",IF([1]source_data!L186="","",[1]tailored_settings!$B$13))</f>
        <v/>
      </c>
      <c r="AG184" s="11" t="str">
        <f>IF([1]source_data!G186="","",IF([1]source_data!L186="","",[1]source_data!L186))</f>
        <v/>
      </c>
      <c r="AH184" s="11" t="str">
        <f>IF([1]source_data!G186="","",IF([1]source_data!M186="","",[1]tailored_settings!$B$14))</f>
        <v/>
      </c>
      <c r="AI184" s="11" t="str">
        <f>IF([1]source_data!G186="","",IF([1]source_data!M186="","",[1]source_data!M186))</f>
        <v/>
      </c>
    </row>
    <row r="185" spans="1:35" x14ac:dyDescent="0.2">
      <c r="A185" s="6" t="str">
        <f>IF([1]source_data!G187="","",IF(AND([1]source_data!C187&lt;&gt;"",[1]tailored_settings!$B$15="Publish"),CONCATENATE([1]tailored_settings!$B$2&amp;[1]source_data!C187),IF(AND([1]source_data!C187&lt;&gt;"",[1]tailored_settings!$B$15="Do not publish"),CONCATENATE([1]tailored_settings!$B$2&amp;TEXT(ROW(A185)-1,"0000")&amp;"_"&amp;TEXT(F185,"yyyy-mm")),CONCATENATE([1]tailored_settings!$B$2&amp;TEXT(ROW(A185)-1,"0000")&amp;"_"&amp;TEXT(F185,"yyyy-mm")))))</f>
        <v>360G-Longleigh-0184_2023-10</v>
      </c>
      <c r="B185" s="6" t="str">
        <f>IF([1]source_data!G187="","",IF([1]source_data!E187&lt;&gt;"",[1]source_data!E187,CONCATENATE("Grant to "&amp;G185)))</f>
        <v>Grant to Individual Recipient</v>
      </c>
      <c r="C185" s="6" t="str">
        <f>IF([1]source_data!G187="","",IF([1]source_data!F187="","",[1]source_data!F187))</f>
        <v>Helping to alleviate financial hardship</v>
      </c>
      <c r="D185" s="7">
        <f>IF([1]source_data!G187="","",IF([1]source_data!G187="","",[1]source_data!G187))</f>
        <v>82.27</v>
      </c>
      <c r="E185" s="6" t="str">
        <f>IF([1]source_data!G187="","",[1]tailored_settings!$B$3)</f>
        <v>GBP</v>
      </c>
      <c r="F185" s="8">
        <f>IF([1]source_data!G187="","",IF([1]source_data!H187="","",[1]source_data!H187))</f>
        <v>45219</v>
      </c>
      <c r="G185" s="6" t="str">
        <f>IF([1]source_data!G187="","",[1]tailored_settings!$B$5)</f>
        <v>Individual Recipient</v>
      </c>
      <c r="H185" s="6" t="str">
        <f>IF([1]source_data!G187="","",IF(AND([1]source_data!A187&lt;&gt;"",[1]tailored_settings!$B$16="Publish"),CONCATENATE([1]tailored_settings!$B$2&amp;[1]source_data!A187),IF(AND([1]source_data!A187&lt;&gt;"",[1]tailored_settings!$B$16="Do not publish"),CONCATENATE([1]tailored_settings!$B$4&amp;TEXT(ROW(A185)-1,"0000")&amp;"_"&amp;TEXT(F185,"yyyy-mm")),CONCATENATE([1]tailored_settings!$B$4&amp;TEXT(ROW(A185)-1,"0000")&amp;"_"&amp;TEXT(F185,"yyyy-mm")))))</f>
        <v>360G-Longleigh-IND-0184_2023-10</v>
      </c>
      <c r="I185" s="6" t="str">
        <f>IF([1]source_data!G187="","",[1]tailored_settings!$B$7)</f>
        <v>Longleigh Foundation</v>
      </c>
      <c r="J185" s="6" t="str">
        <f>IF([1]source_data!G187="","",[1]tailored_settings!$B$6)</f>
        <v>GB-CHC-1169016</v>
      </c>
      <c r="K185" s="6" t="str">
        <f>IF([1]source_data!G187="","",IF([1]source_data!I187="","",VLOOKUP([1]source_data!I187,[1]codelist_mapping!A:C,3,FALSE)))</f>
        <v>GTIR040</v>
      </c>
      <c r="L185" s="6" t="str">
        <f>IF([1]source_data!G187="","",IF([1]source_data!J187="","",VLOOKUP([1]source_data!J187,[1]codelist_mapping!A:C,3,FALSE)))</f>
        <v/>
      </c>
      <c r="M185" s="6" t="str">
        <f>IF([1]source_data!G187="","",IF([1]source_data!K187="","",IF([1]source_data!M187&lt;&gt;"",CONCATENATE(VLOOKUP([1]source_data!K187,[1]codelist_mapping!F:H,3,FALSE)&amp;";"&amp;VLOOKUP([1]source_data!L187,[1]codelist_mapping!F:H,3,FALSE)&amp;";"&amp;VLOOKUP([1]source_data!M187,[1]codelist_mapping!F:H,3,FALSE)),IF([1]source_data!L187&lt;&gt;"",CONCATENATE(VLOOKUP([1]source_data!K187,[1]codelist_mapping!F:H,3,FALSE)&amp;";"&amp;VLOOKUP([1]source_data!L187,[1]codelist_mapping!F:H,3,FALSE)),IF([1]source_data!K187&lt;&gt;"",CONCATENATE(VLOOKUP([1]source_data!K187,[1]codelist_mapping!F:H,3,FALSE)))))))</f>
        <v>GTIP020;GTIP060</v>
      </c>
      <c r="N185" s="9" t="str">
        <f>IF([1]source_data!G187="","",IF([1]source_data!D187="","",VLOOKUP([1]source_data!D187,[1]geo_data!A:I,9,FALSE)))</f>
        <v>Barnards Green</v>
      </c>
      <c r="O185" s="9" t="str">
        <f>IF([1]source_data!G187="","",IF([1]source_data!D187="","",VLOOKUP([1]source_data!D187,[1]geo_data!A:I,8,FALSE)))</f>
        <v>E05015382</v>
      </c>
      <c r="P185" s="9" t="str">
        <f>IF([1]source_data!G187="","",IF(LEFT(O185,3)="E05","WD",IF(LEFT(O185,3)="S13","WD",IF(LEFT(O185,3)="W05","WD",IF(LEFT(O185,3)="W06","UA",IF(LEFT(O185,3)="S12","CA",IF(LEFT(O185,3)="E06","UA",IF(LEFT(O185,3)="E07","NMD",IF(LEFT(O185,3)="E08","MD",IF(LEFT(O185,3)="E09","LONB"))))))))))</f>
        <v>WD</v>
      </c>
      <c r="Q185" s="9" t="str">
        <f>IF([1]source_data!G187="","",IF([1]source_data!D187="","",VLOOKUP([1]source_data!D187,[1]geo_data!A:I,7,FALSE)))</f>
        <v>Malvern Hills</v>
      </c>
      <c r="R185" s="9" t="str">
        <f>IF([1]source_data!G187="","",IF([1]source_data!D187="","",VLOOKUP([1]source_data!D187,[1]geo_data!A:I,6,FALSE)))</f>
        <v>E07000235</v>
      </c>
      <c r="S185" s="9" t="str">
        <f>IF([1]source_data!G187="","",IF(LEFT(R185,3)="E05","WD",IF(LEFT(R185,3)="S13","WD",IF(LEFT(R185,3)="W05","WD",IF(LEFT(R185,3)="W06","UA",IF(LEFT(R185,3)="S12","CA",IF(LEFT(R185,3)="E06","UA",IF(LEFT(R185,3)="E07","NMD",IF(LEFT(R185,3)="E08","MD",IF(LEFT(R185,3)="E09","LONB"))))))))))</f>
        <v>NMD</v>
      </c>
      <c r="T185" s="6" t="str">
        <f>IF([1]source_data!G187="","",IF([1]source_data!N187="","",[1]source_data!N187))</f>
        <v>Hardship Grant</v>
      </c>
      <c r="U185" s="10">
        <f>IF([1]source_data!G187="","",[1]tailored_settings!$B$8)</f>
        <v>45614</v>
      </c>
      <c r="V185" s="6" t="str">
        <f>IF([1]source_data!G187="","",[1]tailored_settings!$B$9)</f>
        <v>http://www.longleigh.org/</v>
      </c>
      <c r="W185" s="8">
        <f>IF([1]source_data!G187="","",IF([1]source_data!O187="","",[1]source_data!O187))</f>
        <v>45219</v>
      </c>
      <c r="X185" s="8">
        <f>IF([1]source_data!G187="","",IF([1]source_data!P187="","",[1]source_data!P187))</f>
        <v>45322</v>
      </c>
      <c r="Y185" s="6" t="str">
        <f>IF([1]source_data!G187="","",IF([1]source_data!Q187="","",[1]source_data!Q187))</f>
        <v/>
      </c>
      <c r="Z185" s="11" t="str">
        <f>IF([1]source_data!G187="","",IF([1]source_data!I187="","",[1]tailored_settings!$B$10))</f>
        <v>Primary grant reason</v>
      </c>
      <c r="AA185" s="11" t="str">
        <f>IF([1]source_data!G187="","",IF([1]source_data!I187="","",[1]source_data!I187))</f>
        <v>2. Customer receiving medication and/or therapy for a mental health condition or substance addiction</v>
      </c>
      <c r="AB185" s="11" t="str">
        <f>IF([1]source_data!G187="","",IF([1]source_data!J187="","",[1]tailored_settings!$B$11))</f>
        <v/>
      </c>
      <c r="AC185" s="11" t="str">
        <f>IF([1]source_data!G187="","",IF([1]source_data!J187="","",[1]source_data!J187))</f>
        <v/>
      </c>
      <c r="AD185" s="11" t="str">
        <f>IF([1]source_data!G187="","",IF([1]source_data!K187="","",[1]tailored_settings!$B$12))</f>
        <v>Grant purpose</v>
      </c>
      <c r="AE185" s="11" t="str">
        <f>IF([1]source_data!G187="","",IF([1]source_data!K187="","",[1]source_data!K187))</f>
        <v>Appliances</v>
      </c>
      <c r="AF185" s="11" t="str">
        <f>IF([1]source_data!G187="","",IF([1]source_data!L187="","",[1]tailored_settings!$B$13))</f>
        <v>Grant purpose</v>
      </c>
      <c r="AG185" s="11" t="str">
        <f>IF([1]source_data!G187="","",IF([1]source_data!L187="","",[1]source_data!L187))</f>
        <v>Voucher for small household items</v>
      </c>
      <c r="AH185" s="11" t="str">
        <f>IF([1]source_data!G187="","",IF([1]source_data!M187="","",[1]tailored_settings!$B$14))</f>
        <v/>
      </c>
      <c r="AI185" s="11" t="str">
        <f>IF([1]source_data!G187="","",IF([1]source_data!M187="","",[1]source_data!M187))</f>
        <v/>
      </c>
    </row>
    <row r="186" spans="1:35" x14ac:dyDescent="0.2">
      <c r="A186" s="6" t="str">
        <f>IF([1]source_data!G188="","",IF(AND([1]source_data!C188&lt;&gt;"",[1]tailored_settings!$B$15="Publish"),CONCATENATE([1]tailored_settings!$B$2&amp;[1]source_data!C188),IF(AND([1]source_data!C188&lt;&gt;"",[1]tailored_settings!$B$15="Do not publish"),CONCATENATE([1]tailored_settings!$B$2&amp;TEXT(ROW(A186)-1,"0000")&amp;"_"&amp;TEXT(F186,"yyyy-mm")),CONCATENATE([1]tailored_settings!$B$2&amp;TEXT(ROW(A186)-1,"0000")&amp;"_"&amp;TEXT(F186,"yyyy-mm")))))</f>
        <v>360G-Longleigh-0185_2023-10</v>
      </c>
      <c r="B186" s="6" t="str">
        <f>IF([1]source_data!G188="","",IF([1]source_data!E188&lt;&gt;"",[1]source_data!E188,CONCATENATE("Grant to "&amp;G186)))</f>
        <v>Grant to Individual Recipient</v>
      </c>
      <c r="C186" s="6" t="str">
        <f>IF([1]source_data!G188="","",IF([1]source_data!F188="","",[1]source_data!F188))</f>
        <v>Helping to alleviate financial hardship</v>
      </c>
      <c r="D186" s="7">
        <f>IF([1]source_data!G188="","",IF([1]source_data!G188="","",[1]source_data!G188))</f>
        <v>985.31</v>
      </c>
      <c r="E186" s="6" t="str">
        <f>IF([1]source_data!G188="","",[1]tailored_settings!$B$3)</f>
        <v>GBP</v>
      </c>
      <c r="F186" s="8">
        <f>IF([1]source_data!G188="","",IF([1]source_data!H188="","",[1]source_data!H188))</f>
        <v>45219</v>
      </c>
      <c r="G186" s="6" t="str">
        <f>IF([1]source_data!G188="","",[1]tailored_settings!$B$5)</f>
        <v>Individual Recipient</v>
      </c>
      <c r="H186" s="6" t="str">
        <f>IF([1]source_data!G188="","",IF(AND([1]source_data!A188&lt;&gt;"",[1]tailored_settings!$B$16="Publish"),CONCATENATE([1]tailored_settings!$B$2&amp;[1]source_data!A188),IF(AND([1]source_data!A188&lt;&gt;"",[1]tailored_settings!$B$16="Do not publish"),CONCATENATE([1]tailored_settings!$B$4&amp;TEXT(ROW(A186)-1,"0000")&amp;"_"&amp;TEXT(F186,"yyyy-mm")),CONCATENATE([1]tailored_settings!$B$4&amp;TEXT(ROW(A186)-1,"0000")&amp;"_"&amp;TEXT(F186,"yyyy-mm")))))</f>
        <v>360G-Longleigh-IND-0185_2023-10</v>
      </c>
      <c r="I186" s="6" t="str">
        <f>IF([1]source_data!G188="","",[1]tailored_settings!$B$7)</f>
        <v>Longleigh Foundation</v>
      </c>
      <c r="J186" s="6" t="str">
        <f>IF([1]source_data!G188="","",[1]tailored_settings!$B$6)</f>
        <v>GB-CHC-1169016</v>
      </c>
      <c r="K186" s="6" t="str">
        <f>IF([1]source_data!G188="","",IF([1]source_data!I188="","",VLOOKUP([1]source_data!I188,[1]codelist_mapping!A:C,3,FALSE)))</f>
        <v>GTIR010</v>
      </c>
      <c r="L186" s="6" t="str">
        <f>IF([1]source_data!G188="","",IF([1]source_data!J188="","",VLOOKUP([1]source_data!J188,[1]codelist_mapping!A:C,3,FALSE)))</f>
        <v/>
      </c>
      <c r="M186" s="6" t="str">
        <f>IF([1]source_data!G188="","",IF([1]source_data!K188="","",IF([1]source_data!M188&lt;&gt;"",CONCATENATE(VLOOKUP([1]source_data!K188,[1]codelist_mapping!F:H,3,FALSE)&amp;";"&amp;VLOOKUP([1]source_data!L188,[1]codelist_mapping!F:H,3,FALSE)&amp;";"&amp;VLOOKUP([1]source_data!M188,[1]codelist_mapping!F:H,3,FALSE)),IF([1]source_data!L188&lt;&gt;"",CONCATENATE(VLOOKUP([1]source_data!K188,[1]codelist_mapping!F:H,3,FALSE)&amp;";"&amp;VLOOKUP([1]source_data!L188,[1]codelist_mapping!F:H,3,FALSE)),IF([1]source_data!K188&lt;&gt;"",CONCATENATE(VLOOKUP([1]source_data!K188,[1]codelist_mapping!F:H,3,FALSE)))))))</f>
        <v>GTIP020;GTIP060</v>
      </c>
      <c r="N186" s="9" t="str">
        <f>IF([1]source_data!G188="","",IF([1]source_data!D188="","",VLOOKUP([1]source_data!D188,[1]geo_data!A:I,9,FALSE)))</f>
        <v>Glastonbury</v>
      </c>
      <c r="O186" s="9" t="str">
        <f>IF([1]source_data!G188="","",IF([1]source_data!D188="","",VLOOKUP([1]source_data!D188,[1]geo_data!A:I,8,FALSE)))</f>
        <v>E05014363</v>
      </c>
      <c r="P186" s="9" t="str">
        <f>IF([1]source_data!G188="","",IF(LEFT(O186,3)="E05","WD",IF(LEFT(O186,3)="S13","WD",IF(LEFT(O186,3)="W05","WD",IF(LEFT(O186,3)="W06","UA",IF(LEFT(O186,3)="S12","CA",IF(LEFT(O186,3)="E06","UA",IF(LEFT(O186,3)="E07","NMD",IF(LEFT(O186,3)="E08","MD",IF(LEFT(O186,3)="E09","LONB"))))))))))</f>
        <v>WD</v>
      </c>
      <c r="Q186" s="9" t="str">
        <f>IF([1]source_data!G188="","",IF([1]source_data!D188="","",VLOOKUP([1]source_data!D188,[1]geo_data!A:I,7,FALSE)))</f>
        <v>Somerset</v>
      </c>
      <c r="R186" s="9" t="str">
        <f>IF([1]source_data!G188="","",IF([1]source_data!D188="","",VLOOKUP([1]source_data!D188,[1]geo_data!A:I,6,FALSE)))</f>
        <v>E06000066</v>
      </c>
      <c r="S186" s="9" t="str">
        <f>IF([1]source_data!G188="","",IF(LEFT(R186,3)="E05","WD",IF(LEFT(R186,3)="S13","WD",IF(LEFT(R186,3)="W05","WD",IF(LEFT(R186,3)="W06","UA",IF(LEFT(R186,3)="S12","CA",IF(LEFT(R186,3)="E06","UA",IF(LEFT(R186,3)="E07","NMD",IF(LEFT(R186,3)="E08","MD",IF(LEFT(R186,3)="E09","LONB"))))))))))</f>
        <v>UA</v>
      </c>
      <c r="T186" s="6" t="str">
        <f>IF([1]source_data!G188="","",IF([1]source_data!N188="","",[1]source_data!N188))</f>
        <v>Hardship Grant</v>
      </c>
      <c r="U186" s="10">
        <f>IF([1]source_data!G188="","",[1]tailored_settings!$B$8)</f>
        <v>45614</v>
      </c>
      <c r="V186" s="6" t="str">
        <f>IF([1]source_data!G188="","",[1]tailored_settings!$B$9)</f>
        <v>http://www.longleigh.org/</v>
      </c>
      <c r="W186" s="8">
        <f>IF([1]source_data!G188="","",IF([1]source_data!O188="","",[1]source_data!O188))</f>
        <v>45219</v>
      </c>
      <c r="X186" s="8">
        <f>IF([1]source_data!G188="","",IF([1]source_data!P188="","",[1]source_data!P188))</f>
        <v>45269</v>
      </c>
      <c r="Y186" s="6" t="str">
        <f>IF([1]source_data!G188="","",IF([1]source_data!Q188="","",[1]source_data!Q188))</f>
        <v/>
      </c>
      <c r="Z186" s="11" t="str">
        <f>IF([1]source_data!G188="","",IF([1]source_data!I188="","",[1]tailored_settings!$B$10))</f>
        <v>Primary grant reason</v>
      </c>
      <c r="AA186" s="11" t="str">
        <f>IF([1]source_data!G188="","",IF([1]source_data!I188="","",[1]source_data!I188))</f>
        <v>7. Customer where there is a child/ren in receipt of means-tested free school meals</v>
      </c>
      <c r="AB186" s="11" t="str">
        <f>IF([1]source_data!G188="","",IF([1]source_data!J188="","",[1]tailored_settings!$B$11))</f>
        <v/>
      </c>
      <c r="AC186" s="11" t="str">
        <f>IF([1]source_data!G188="","",IF([1]source_data!J188="","",[1]source_data!J188))</f>
        <v/>
      </c>
      <c r="AD186" s="11" t="str">
        <f>IF([1]source_data!G188="","",IF([1]source_data!K188="","",[1]tailored_settings!$B$12))</f>
        <v>Grant purpose</v>
      </c>
      <c r="AE186" s="11" t="str">
        <f>IF([1]source_data!G188="","",IF([1]source_data!K188="","",[1]source_data!K188))</f>
        <v>Appliances</v>
      </c>
      <c r="AF186" s="11" t="str">
        <f>IF([1]source_data!G188="","",IF([1]source_data!L188="","",[1]tailored_settings!$B$13))</f>
        <v>Grant purpose</v>
      </c>
      <c r="AG186" s="11" t="str">
        <f>IF([1]source_data!G188="","",IF([1]source_data!L188="","",[1]source_data!L188))</f>
        <v>Voucher for small household items</v>
      </c>
      <c r="AH186" s="11" t="str">
        <f>IF([1]source_data!G188="","",IF([1]source_data!M188="","",[1]tailored_settings!$B$14))</f>
        <v/>
      </c>
      <c r="AI186" s="11" t="str">
        <f>IF([1]source_data!G188="","",IF([1]source_data!M188="","",[1]source_data!M188))</f>
        <v/>
      </c>
    </row>
    <row r="187" spans="1:35" x14ac:dyDescent="0.2">
      <c r="A187" s="6" t="str">
        <f>IF([1]source_data!G189="","",IF(AND([1]source_data!C189&lt;&gt;"",[1]tailored_settings!$B$15="Publish"),CONCATENATE([1]tailored_settings!$B$2&amp;[1]source_data!C189),IF(AND([1]source_data!C189&lt;&gt;"",[1]tailored_settings!$B$15="Do not publish"),CONCATENATE([1]tailored_settings!$B$2&amp;TEXT(ROW(A187)-1,"0000")&amp;"_"&amp;TEXT(F187,"yyyy-mm")),CONCATENATE([1]tailored_settings!$B$2&amp;TEXT(ROW(A187)-1,"0000")&amp;"_"&amp;TEXT(F187,"yyyy-mm")))))</f>
        <v>360G-Longleigh-0186_2023-10</v>
      </c>
      <c r="B187" s="6" t="str">
        <f>IF([1]source_data!G189="","",IF([1]source_data!E189&lt;&gt;"",[1]source_data!E189,CONCATENATE("Grant to "&amp;G187)))</f>
        <v>Grant to Individual Recipient</v>
      </c>
      <c r="C187" s="6" t="str">
        <f>IF([1]source_data!G189="","",IF([1]source_data!F189="","",[1]source_data!F189))</f>
        <v>Helping to alleviate financial hardship</v>
      </c>
      <c r="D187" s="7">
        <f>IF([1]source_data!G189="","",IF([1]source_data!G189="","",[1]source_data!G189))</f>
        <v>900</v>
      </c>
      <c r="E187" s="6" t="str">
        <f>IF([1]source_data!G189="","",[1]tailored_settings!$B$3)</f>
        <v>GBP</v>
      </c>
      <c r="F187" s="8">
        <f>IF([1]source_data!G189="","",IF([1]source_data!H189="","",[1]source_data!H189))</f>
        <v>45219</v>
      </c>
      <c r="G187" s="6" t="str">
        <f>IF([1]source_data!G189="","",[1]tailored_settings!$B$5)</f>
        <v>Individual Recipient</v>
      </c>
      <c r="H187" s="6" t="str">
        <f>IF([1]source_data!G189="","",IF(AND([1]source_data!A189&lt;&gt;"",[1]tailored_settings!$B$16="Publish"),CONCATENATE([1]tailored_settings!$B$2&amp;[1]source_data!A189),IF(AND([1]source_data!A189&lt;&gt;"",[1]tailored_settings!$B$16="Do not publish"),CONCATENATE([1]tailored_settings!$B$4&amp;TEXT(ROW(A187)-1,"0000")&amp;"_"&amp;TEXT(F187,"yyyy-mm")),CONCATENATE([1]tailored_settings!$B$4&amp;TEXT(ROW(A187)-1,"0000")&amp;"_"&amp;TEXT(F187,"yyyy-mm")))))</f>
        <v>360G-Longleigh-IND-0186_2023-10</v>
      </c>
      <c r="I187" s="6" t="str">
        <f>IF([1]source_data!G189="","",[1]tailored_settings!$B$7)</f>
        <v>Longleigh Foundation</v>
      </c>
      <c r="J187" s="6" t="str">
        <f>IF([1]source_data!G189="","",[1]tailored_settings!$B$6)</f>
        <v>GB-CHC-1169016</v>
      </c>
      <c r="K187" s="6" t="str">
        <f>IF([1]source_data!G189="","",IF([1]source_data!I189="","",VLOOKUP([1]source_data!I189,[1]codelist_mapping!A:C,3,FALSE)))</f>
        <v>GTIR010</v>
      </c>
      <c r="L187" s="6" t="str">
        <f>IF([1]source_data!G189="","",IF([1]source_data!J189="","",VLOOKUP([1]source_data!J189,[1]codelist_mapping!A:C,3,FALSE)))</f>
        <v/>
      </c>
      <c r="M187" s="6" t="str">
        <f>IF([1]source_data!G189="","",IF([1]source_data!K189="","",IF([1]source_data!M189&lt;&gt;"",CONCATENATE(VLOOKUP([1]source_data!K189,[1]codelist_mapping!F:H,3,FALSE)&amp;";"&amp;VLOOKUP([1]source_data!L189,[1]codelist_mapping!F:H,3,FALSE)&amp;";"&amp;VLOOKUP([1]source_data!M189,[1]codelist_mapping!F:H,3,FALSE)),IF([1]source_data!L189&lt;&gt;"",CONCATENATE(VLOOKUP([1]source_data!K189,[1]codelist_mapping!F:H,3,FALSE)&amp;";"&amp;VLOOKUP([1]source_data!L189,[1]codelist_mapping!F:H,3,FALSE)),IF([1]source_data!K189&lt;&gt;"",CONCATENATE(VLOOKUP([1]source_data!K189,[1]codelist_mapping!F:H,3,FALSE)))))))</f>
        <v>GTIP070;GTIP050</v>
      </c>
      <c r="N187" s="9" t="str">
        <f>IF([1]source_data!G189="","",IF([1]source_data!D189="","",VLOOKUP([1]source_data!D189,[1]geo_data!A:I,9,FALSE)))</f>
        <v>Arlesey &amp; Fairfield</v>
      </c>
      <c r="O187" s="9" t="str">
        <f>IF([1]source_data!G189="","",IF([1]source_data!D189="","",VLOOKUP([1]source_data!D189,[1]geo_data!A:I,8,FALSE)))</f>
        <v>E05014395</v>
      </c>
      <c r="P187" s="9" t="str">
        <f>IF([1]source_data!G189="","",IF(LEFT(O187,3)="E05","WD",IF(LEFT(O187,3)="S13","WD",IF(LEFT(O187,3)="W05","WD",IF(LEFT(O187,3)="W06","UA",IF(LEFT(O187,3)="S12","CA",IF(LEFT(O187,3)="E06","UA",IF(LEFT(O187,3)="E07","NMD",IF(LEFT(O187,3)="E08","MD",IF(LEFT(O187,3)="E09","LONB"))))))))))</f>
        <v>WD</v>
      </c>
      <c r="Q187" s="9" t="str">
        <f>IF([1]source_data!G189="","",IF([1]source_data!D189="","",VLOOKUP([1]source_data!D189,[1]geo_data!A:I,7,FALSE)))</f>
        <v>Central Bedfordshire</v>
      </c>
      <c r="R187" s="9" t="str">
        <f>IF([1]source_data!G189="","",IF([1]source_data!D189="","",VLOOKUP([1]source_data!D189,[1]geo_data!A:I,6,FALSE)))</f>
        <v>E06000056</v>
      </c>
      <c r="S187" s="9" t="str">
        <f>IF([1]source_data!G189="","",IF(LEFT(R187,3)="E05","WD",IF(LEFT(R187,3)="S13","WD",IF(LEFT(R187,3)="W05","WD",IF(LEFT(R187,3)="W06","UA",IF(LEFT(R187,3)="S12","CA",IF(LEFT(R187,3)="E06","UA",IF(LEFT(R187,3)="E07","NMD",IF(LEFT(R187,3)="E08","MD",IF(LEFT(R187,3)="E09","LONB"))))))))))</f>
        <v>UA</v>
      </c>
      <c r="T187" s="6" t="str">
        <f>IF([1]source_data!G189="","",IF([1]source_data!N189="","",[1]source_data!N189))</f>
        <v>Hardship Grant</v>
      </c>
      <c r="U187" s="10">
        <f>IF([1]source_data!G189="","",[1]tailored_settings!$B$8)</f>
        <v>45614</v>
      </c>
      <c r="V187" s="6" t="str">
        <f>IF([1]source_data!G189="","",[1]tailored_settings!$B$9)</f>
        <v>http://www.longleigh.org/</v>
      </c>
      <c r="W187" s="8">
        <f>IF([1]source_data!G189="","",IF([1]source_data!O189="","",[1]source_data!O189))</f>
        <v>45219</v>
      </c>
      <c r="X187" s="8">
        <f>IF([1]source_data!G189="","",IF([1]source_data!P189="","",[1]source_data!P189))</f>
        <v>45314</v>
      </c>
      <c r="Y187" s="6" t="str">
        <f>IF([1]source_data!G189="","",IF([1]source_data!Q189="","",[1]source_data!Q189))</f>
        <v/>
      </c>
      <c r="Z187" s="11" t="str">
        <f>IF([1]source_data!G189="","",IF([1]source_data!I189="","",[1]tailored_settings!$B$10))</f>
        <v>Primary grant reason</v>
      </c>
      <c r="AA187" s="11" t="str">
        <f>IF([1]source_data!G189="","",IF([1]source_data!I189="","",[1]source_data!I189))</f>
        <v>7. Customer where there is a child/ren in receipt of means-tested free school meals</v>
      </c>
      <c r="AB187" s="11" t="str">
        <f>IF([1]source_data!G189="","",IF([1]source_data!J189="","",[1]tailored_settings!$B$11))</f>
        <v/>
      </c>
      <c r="AC187" s="11" t="str">
        <f>IF([1]source_data!G189="","",IF([1]source_data!J189="","",[1]source_data!J189))</f>
        <v/>
      </c>
      <c r="AD187" s="11" t="str">
        <f>IF([1]source_data!G189="","",IF([1]source_data!K189="","",[1]tailored_settings!$B$12))</f>
        <v>Grant purpose</v>
      </c>
      <c r="AE187" s="11" t="str">
        <f>IF([1]source_data!G189="","",IF([1]source_data!K189="","",[1]source_data!K189))</f>
        <v>Food Vouchers</v>
      </c>
      <c r="AF187" s="11" t="str">
        <f>IF([1]source_data!G189="","",IF([1]source_data!L189="","",[1]tailored_settings!$B$13))</f>
        <v>Grant purpose</v>
      </c>
      <c r="AG187" s="11" t="str">
        <f>IF([1]source_data!G189="","",IF([1]source_data!L189="","",[1]source_data!L189))</f>
        <v>Utility Vouchers</v>
      </c>
      <c r="AH187" s="11" t="str">
        <f>IF([1]source_data!G189="","",IF([1]source_data!M189="","",[1]tailored_settings!$B$14))</f>
        <v/>
      </c>
      <c r="AI187" s="11" t="str">
        <f>IF([1]source_data!G189="","",IF([1]source_data!M189="","",[1]source_data!M189))</f>
        <v/>
      </c>
    </row>
    <row r="188" spans="1:35" x14ac:dyDescent="0.2">
      <c r="A188" s="6" t="str">
        <f>IF([1]source_data!G190="","",IF(AND([1]source_data!C190&lt;&gt;"",[1]tailored_settings!$B$15="Publish"),CONCATENATE([1]tailored_settings!$B$2&amp;[1]source_data!C190),IF(AND([1]source_data!C190&lt;&gt;"",[1]tailored_settings!$B$15="Do not publish"),CONCATENATE([1]tailored_settings!$B$2&amp;TEXT(ROW(A188)-1,"0000")&amp;"_"&amp;TEXT(F188,"yyyy-mm")),CONCATENATE([1]tailored_settings!$B$2&amp;TEXT(ROW(A188)-1,"0000")&amp;"_"&amp;TEXT(F188,"yyyy-mm")))))</f>
        <v>360G-Longleigh-0187_2023-10</v>
      </c>
      <c r="B188" s="6" t="str">
        <f>IF([1]source_data!G190="","",IF([1]source_data!E190&lt;&gt;"",[1]source_data!E190,CONCATENATE("Grant to "&amp;G188)))</f>
        <v>Grant to Individual Recipient</v>
      </c>
      <c r="C188" s="6" t="str">
        <f>IF([1]source_data!G190="","",IF([1]source_data!F190="","",[1]source_data!F190))</f>
        <v>Helping to alleviate financial hardship</v>
      </c>
      <c r="D188" s="7">
        <f>IF([1]source_data!G190="","",IF([1]source_data!G190="","",[1]source_data!G190))</f>
        <v>960</v>
      </c>
      <c r="E188" s="6" t="str">
        <f>IF([1]source_data!G190="","",[1]tailored_settings!$B$3)</f>
        <v>GBP</v>
      </c>
      <c r="F188" s="8">
        <f>IF([1]source_data!G190="","",IF([1]source_data!H190="","",[1]source_data!H190))</f>
        <v>45223</v>
      </c>
      <c r="G188" s="6" t="str">
        <f>IF([1]source_data!G190="","",[1]tailored_settings!$B$5)</f>
        <v>Individual Recipient</v>
      </c>
      <c r="H188" s="6" t="str">
        <f>IF([1]source_data!G190="","",IF(AND([1]source_data!A190&lt;&gt;"",[1]tailored_settings!$B$16="Publish"),CONCATENATE([1]tailored_settings!$B$2&amp;[1]source_data!A190),IF(AND([1]source_data!A190&lt;&gt;"",[1]tailored_settings!$B$16="Do not publish"),CONCATENATE([1]tailored_settings!$B$4&amp;TEXT(ROW(A188)-1,"0000")&amp;"_"&amp;TEXT(F188,"yyyy-mm")),CONCATENATE([1]tailored_settings!$B$4&amp;TEXT(ROW(A188)-1,"0000")&amp;"_"&amp;TEXT(F188,"yyyy-mm")))))</f>
        <v>360G-Longleigh-IND-0187_2023-10</v>
      </c>
      <c r="I188" s="6" t="str">
        <f>IF([1]source_data!G190="","",[1]tailored_settings!$B$7)</f>
        <v>Longleigh Foundation</v>
      </c>
      <c r="J188" s="6" t="str">
        <f>IF([1]source_data!G190="","",[1]tailored_settings!$B$6)</f>
        <v>GB-CHC-1169016</v>
      </c>
      <c r="K188" s="6" t="str">
        <f>IF([1]source_data!G190="","",IF([1]source_data!I190="","",VLOOKUP([1]source_data!I190,[1]codelist_mapping!A:C,3,FALSE)))</f>
        <v>GTIR040</v>
      </c>
      <c r="L188" s="6" t="str">
        <f>IF([1]source_data!G190="","",IF([1]source_data!J190="","",VLOOKUP([1]source_data!J190,[1]codelist_mapping!A:C,3,FALSE)))</f>
        <v/>
      </c>
      <c r="M188" s="6" t="str">
        <f>IF([1]source_data!G190="","",IF([1]source_data!K190="","",IF([1]source_data!M190&lt;&gt;"",CONCATENATE(VLOOKUP([1]source_data!K190,[1]codelist_mapping!F:H,3,FALSE)&amp;";"&amp;VLOOKUP([1]source_data!L190,[1]codelist_mapping!F:H,3,FALSE)&amp;";"&amp;VLOOKUP([1]source_data!M190,[1]codelist_mapping!F:H,3,FALSE)),IF([1]source_data!L190&lt;&gt;"",CONCATENATE(VLOOKUP([1]source_data!K190,[1]codelist_mapping!F:H,3,FALSE)&amp;";"&amp;VLOOKUP([1]source_data!L190,[1]codelist_mapping!F:H,3,FALSE)),IF([1]source_data!K190&lt;&gt;"",CONCATENATE(VLOOKUP([1]source_data!K190,[1]codelist_mapping!F:H,3,FALSE)))))))</f>
        <v>GTIP070;GTIP050</v>
      </c>
      <c r="N188" s="9" t="str">
        <f>IF([1]source_data!G190="","",IF([1]source_data!D190="","",VLOOKUP([1]source_data!D190,[1]geo_data!A:I,9,FALSE)))</f>
        <v>Loxwood</v>
      </c>
      <c r="O188" s="9" t="str">
        <f>IF([1]source_data!G190="","",IF([1]source_data!D190="","",VLOOKUP([1]source_data!D190,[1]geo_data!A:I,8,FALSE)))</f>
        <v>E05011678</v>
      </c>
      <c r="P188" s="9" t="str">
        <f>IF([1]source_data!G190="","",IF(LEFT(O188,3)="E05","WD",IF(LEFT(O188,3)="S13","WD",IF(LEFT(O188,3)="W05","WD",IF(LEFT(O188,3)="W06","UA",IF(LEFT(O188,3)="S12","CA",IF(LEFT(O188,3)="E06","UA",IF(LEFT(O188,3)="E07","NMD",IF(LEFT(O188,3)="E08","MD",IF(LEFT(O188,3)="E09","LONB"))))))))))</f>
        <v>WD</v>
      </c>
      <c r="Q188" s="9" t="str">
        <f>IF([1]source_data!G190="","",IF([1]source_data!D190="","",VLOOKUP([1]source_data!D190,[1]geo_data!A:I,7,FALSE)))</f>
        <v>Chichester</v>
      </c>
      <c r="R188" s="9" t="str">
        <f>IF([1]source_data!G190="","",IF([1]source_data!D190="","",VLOOKUP([1]source_data!D190,[1]geo_data!A:I,6,FALSE)))</f>
        <v>E07000225</v>
      </c>
      <c r="S188" s="9" t="str">
        <f>IF([1]source_data!G190="","",IF(LEFT(R188,3)="E05","WD",IF(LEFT(R188,3)="S13","WD",IF(LEFT(R188,3)="W05","WD",IF(LEFT(R188,3)="W06","UA",IF(LEFT(R188,3)="S12","CA",IF(LEFT(R188,3)="E06","UA",IF(LEFT(R188,3)="E07","NMD",IF(LEFT(R188,3)="E08","MD",IF(LEFT(R188,3)="E09","LONB"))))))))))</f>
        <v>NMD</v>
      </c>
      <c r="T188" s="6" t="str">
        <f>IF([1]source_data!G190="","",IF([1]source_data!N190="","",[1]source_data!N190))</f>
        <v>Hardship Grant</v>
      </c>
      <c r="U188" s="10">
        <f>IF([1]source_data!G190="","",[1]tailored_settings!$B$8)</f>
        <v>45614</v>
      </c>
      <c r="V188" s="6" t="str">
        <f>IF([1]source_data!G190="","",[1]tailored_settings!$B$9)</f>
        <v>http://www.longleigh.org/</v>
      </c>
      <c r="W188" s="8">
        <f>IF([1]source_data!G190="","",IF([1]source_data!O190="","",[1]source_data!O190))</f>
        <v>45223</v>
      </c>
      <c r="X188" s="8">
        <f>IF([1]source_data!G190="","",IF([1]source_data!P190="","",[1]source_data!P190))</f>
        <v>45345</v>
      </c>
      <c r="Y188" s="6" t="str">
        <f>IF([1]source_data!G190="","",IF([1]source_data!Q190="","",[1]source_data!Q190))</f>
        <v/>
      </c>
      <c r="Z188" s="11" t="str">
        <f>IF([1]source_data!G190="","",IF([1]source_data!I190="","",[1]tailored_settings!$B$10))</f>
        <v>Primary grant reason</v>
      </c>
      <c r="AA188" s="11" t="str">
        <f>IF([1]source_data!G190="","",IF([1]source_data!I190="","",[1]source_data!I190))</f>
        <v>2. Customer receiving medication and/or therapy for a mental health condition or substance addiction</v>
      </c>
      <c r="AB188" s="11" t="str">
        <f>IF([1]source_data!G190="","",IF([1]source_data!J190="","",[1]tailored_settings!$B$11))</f>
        <v/>
      </c>
      <c r="AC188" s="11" t="str">
        <f>IF([1]source_data!G190="","",IF([1]source_data!J190="","",[1]source_data!J190))</f>
        <v/>
      </c>
      <c r="AD188" s="11" t="str">
        <f>IF([1]source_data!G190="","",IF([1]source_data!K190="","",[1]tailored_settings!$B$12))</f>
        <v>Grant purpose</v>
      </c>
      <c r="AE188" s="11" t="str">
        <f>IF([1]source_data!G190="","",IF([1]source_data!K190="","",[1]source_data!K190))</f>
        <v>Food Vouchers</v>
      </c>
      <c r="AF188" s="11" t="str">
        <f>IF([1]source_data!G190="","",IF([1]source_data!L190="","",[1]tailored_settings!$B$13))</f>
        <v>Grant purpose</v>
      </c>
      <c r="AG188" s="11" t="str">
        <f>IF([1]source_data!G190="","",IF([1]source_data!L190="","",[1]source_data!L190))</f>
        <v>Utility Vouchers</v>
      </c>
      <c r="AH188" s="11" t="str">
        <f>IF([1]source_data!G190="","",IF([1]source_data!M190="","",[1]tailored_settings!$B$14))</f>
        <v/>
      </c>
      <c r="AI188" s="11" t="str">
        <f>IF([1]source_data!G190="","",IF([1]source_data!M190="","",[1]source_data!M190))</f>
        <v/>
      </c>
    </row>
    <row r="189" spans="1:35" x14ac:dyDescent="0.2">
      <c r="A189" s="6" t="str">
        <f>IF([1]source_data!G191="","",IF(AND([1]source_data!C191&lt;&gt;"",[1]tailored_settings!$B$15="Publish"),CONCATENATE([1]tailored_settings!$B$2&amp;[1]source_data!C191),IF(AND([1]source_data!C191&lt;&gt;"",[1]tailored_settings!$B$15="Do not publish"),CONCATENATE([1]tailored_settings!$B$2&amp;TEXT(ROW(A189)-1,"0000")&amp;"_"&amp;TEXT(F189,"yyyy-mm")),CONCATENATE([1]tailored_settings!$B$2&amp;TEXT(ROW(A189)-1,"0000")&amp;"_"&amp;TEXT(F189,"yyyy-mm")))))</f>
        <v>360G-Longleigh-0188_2023-11</v>
      </c>
      <c r="B189" s="6" t="str">
        <f>IF([1]source_data!G191="","",IF([1]source_data!E191&lt;&gt;"",[1]source_data!E191,CONCATENATE("Grant to "&amp;G189)))</f>
        <v>Grant to Individual Recipient</v>
      </c>
      <c r="C189" s="6" t="str">
        <f>IF([1]source_data!G191="","",IF([1]source_data!F191="","",[1]source_data!F191))</f>
        <v xml:space="preserve">Providing new flooring </v>
      </c>
      <c r="D189" s="7">
        <f>IF([1]source_data!G191="","",IF([1]source_data!G191="","",[1]source_data!G191))</f>
        <v>2066.4</v>
      </c>
      <c r="E189" s="6" t="str">
        <f>IF([1]source_data!G191="","",[1]tailored_settings!$B$3)</f>
        <v>GBP</v>
      </c>
      <c r="F189" s="8">
        <f>IF([1]source_data!G191="","",IF([1]source_data!H191="","",[1]source_data!H191))</f>
        <v>45233</v>
      </c>
      <c r="G189" s="6" t="str">
        <f>IF([1]source_data!G191="","",[1]tailored_settings!$B$5)</f>
        <v>Individual Recipient</v>
      </c>
      <c r="H189" s="6" t="str">
        <f>IF([1]source_data!G191="","",IF(AND([1]source_data!A191&lt;&gt;"",[1]tailored_settings!$B$16="Publish"),CONCATENATE([1]tailored_settings!$B$2&amp;[1]source_data!A191),IF(AND([1]source_data!A191&lt;&gt;"",[1]tailored_settings!$B$16="Do not publish"),CONCATENATE([1]tailored_settings!$B$4&amp;TEXT(ROW(A189)-1,"0000")&amp;"_"&amp;TEXT(F189,"yyyy-mm")),CONCATENATE([1]tailored_settings!$B$4&amp;TEXT(ROW(A189)-1,"0000")&amp;"_"&amp;TEXT(F189,"yyyy-mm")))))</f>
        <v>360G-Longleigh-IND-0188_2023-11</v>
      </c>
      <c r="I189" s="6" t="str">
        <f>IF([1]source_data!G191="","",[1]tailored_settings!$B$7)</f>
        <v>Longleigh Foundation</v>
      </c>
      <c r="J189" s="6" t="str">
        <f>IF([1]source_data!G191="","",[1]tailored_settings!$B$6)</f>
        <v>GB-CHC-1169016</v>
      </c>
      <c r="K189" s="6" t="str">
        <f>IF([1]source_data!G191="","",IF([1]source_data!I191="","",VLOOKUP([1]source_data!I191,[1]codelist_mapping!A:C,3,FALSE)))</f>
        <v>GTIR030</v>
      </c>
      <c r="L189" s="6" t="str">
        <f>IF([1]source_data!G191="","",IF([1]source_data!J191="","",VLOOKUP([1]source_data!J191,[1]codelist_mapping!A:C,3,FALSE)))</f>
        <v/>
      </c>
      <c r="M189" s="6" t="str">
        <f>IF([1]source_data!G191="","",IF([1]source_data!K191="","",IF([1]source_data!M191&lt;&gt;"",CONCATENATE(VLOOKUP([1]source_data!K191,[1]codelist_mapping!F:H,3,FALSE)&amp;";"&amp;VLOOKUP([1]source_data!L191,[1]codelist_mapping!F:H,3,FALSE)&amp;";"&amp;VLOOKUP([1]source_data!M191,[1]codelist_mapping!F:H,3,FALSE)),IF([1]source_data!L191&lt;&gt;"",CONCATENATE(VLOOKUP([1]source_data!K191,[1]codelist_mapping!F:H,3,FALSE)&amp;";"&amp;VLOOKUP([1]source_data!L191,[1]codelist_mapping!F:H,3,FALSE)),IF([1]source_data!K191&lt;&gt;"",CONCATENATE(VLOOKUP([1]source_data!K191,[1]codelist_mapping!F:H,3,FALSE)))))))</f>
        <v>GTIP030</v>
      </c>
      <c r="N189" s="9" t="str">
        <f>IF([1]source_data!G191="","",IF([1]source_data!D191="","",VLOOKUP([1]source_data!D191,[1]geo_data!A:I,9,FALSE)))</f>
        <v>Lytchett Matravers &amp; Upton</v>
      </c>
      <c r="O189" s="9" t="str">
        <f>IF([1]source_data!G191="","",IF([1]source_data!D191="","",VLOOKUP([1]source_data!D191,[1]geo_data!A:I,8,FALSE)))</f>
        <v>E05012706</v>
      </c>
      <c r="P189" s="9" t="str">
        <f>IF([1]source_data!G191="","",IF(LEFT(O189,3)="E05","WD",IF(LEFT(O189,3)="S13","WD",IF(LEFT(O189,3)="W05","WD",IF(LEFT(O189,3)="W06","UA",IF(LEFT(O189,3)="S12","CA",IF(LEFT(O189,3)="E06","UA",IF(LEFT(O189,3)="E07","NMD",IF(LEFT(O189,3)="E08","MD",IF(LEFT(O189,3)="E09","LONB"))))))))))</f>
        <v>WD</v>
      </c>
      <c r="Q189" s="9" t="str">
        <f>IF([1]source_data!G191="","",IF([1]source_data!D191="","",VLOOKUP([1]source_data!D191,[1]geo_data!A:I,7,FALSE)))</f>
        <v>Dorset</v>
      </c>
      <c r="R189" s="9" t="str">
        <f>IF([1]source_data!G191="","",IF([1]source_data!D191="","",VLOOKUP([1]source_data!D191,[1]geo_data!A:I,6,FALSE)))</f>
        <v>E06000059</v>
      </c>
      <c r="S189" s="9" t="str">
        <f>IF([1]source_data!G191="","",IF(LEFT(R189,3)="E05","WD",IF(LEFT(R189,3)="S13","WD",IF(LEFT(R189,3)="W05","WD",IF(LEFT(R189,3)="W06","UA",IF(LEFT(R189,3)="S12","CA",IF(LEFT(R189,3)="E06","UA",IF(LEFT(R189,3)="E07","NMD",IF(LEFT(R189,3)="E08","MD",IF(LEFT(R189,3)="E09","LONB"))))))))))</f>
        <v>UA</v>
      </c>
      <c r="T189" s="6" t="str">
        <f>IF([1]source_data!G191="","",IF([1]source_data!N191="","",[1]source_data!N191))</f>
        <v>Flooring Grant</v>
      </c>
      <c r="U189" s="10">
        <f>IF([1]source_data!G191="","",[1]tailored_settings!$B$8)</f>
        <v>45614</v>
      </c>
      <c r="V189" s="6" t="str">
        <f>IF([1]source_data!G191="","",[1]tailored_settings!$B$9)</f>
        <v>http://www.longleigh.org/</v>
      </c>
      <c r="W189" s="8">
        <f>IF([1]source_data!G191="","",IF([1]source_data!O191="","",[1]source_data!O191))</f>
        <v>45233</v>
      </c>
      <c r="X189" s="8">
        <f>IF([1]source_data!G191="","",IF([1]source_data!P191="","",[1]source_data!P191))</f>
        <v>45314</v>
      </c>
      <c r="Y189" s="6" t="str">
        <f>IF([1]source_data!G191="","",IF([1]source_data!Q191="","",[1]source_data!Q191))</f>
        <v/>
      </c>
      <c r="Z189" s="11" t="str">
        <f>IF([1]source_data!G191="","",IF([1]source_data!I191="","",[1]tailored_settings!$B$10))</f>
        <v>Primary grant reason</v>
      </c>
      <c r="AA189" s="11" t="str">
        <f>IF([1]source_data!G191="","",IF([1]source_data!I191="","",[1]source_data!I191))</f>
        <v>1. Customer (or family member residing with them) with a diagnosed condition or disability (physical and/or sensory and/or behavioural)</v>
      </c>
      <c r="AB189" s="11" t="str">
        <f>IF([1]source_data!G191="","",IF([1]source_data!J191="","",[1]tailored_settings!$B$11))</f>
        <v/>
      </c>
      <c r="AC189" s="11" t="str">
        <f>IF([1]source_data!G191="","",IF([1]source_data!J191="","",[1]source_data!J191))</f>
        <v/>
      </c>
      <c r="AD189" s="11" t="str">
        <f>IF([1]source_data!G191="","",IF([1]source_data!K191="","",[1]tailored_settings!$B$12))</f>
        <v>Grant purpose</v>
      </c>
      <c r="AE189" s="11" t="str">
        <f>IF([1]source_data!G191="","",IF([1]source_data!K191="","",[1]source_data!K191))</f>
        <v>Flooring</v>
      </c>
      <c r="AF189" s="11" t="str">
        <f>IF([1]source_data!G191="","",IF([1]source_data!L191="","",[1]tailored_settings!$B$13))</f>
        <v/>
      </c>
      <c r="AG189" s="11" t="str">
        <f>IF([1]source_data!G191="","",IF([1]source_data!L191="","",[1]source_data!L191))</f>
        <v/>
      </c>
      <c r="AH189" s="11" t="str">
        <f>IF([1]source_data!G191="","",IF([1]source_data!M191="","",[1]tailored_settings!$B$14))</f>
        <v/>
      </c>
      <c r="AI189" s="11" t="str">
        <f>IF([1]source_data!G191="","",IF([1]source_data!M191="","",[1]source_data!M191))</f>
        <v/>
      </c>
    </row>
    <row r="190" spans="1:35" x14ac:dyDescent="0.2">
      <c r="A190" s="6" t="str">
        <f>IF([1]source_data!G192="","",IF(AND([1]source_data!C192&lt;&gt;"",[1]tailored_settings!$B$15="Publish"),CONCATENATE([1]tailored_settings!$B$2&amp;[1]source_data!C192),IF(AND([1]source_data!C192&lt;&gt;"",[1]tailored_settings!$B$15="Do not publish"),CONCATENATE([1]tailored_settings!$B$2&amp;TEXT(ROW(A190)-1,"0000")&amp;"_"&amp;TEXT(F190,"yyyy-mm")),CONCATENATE([1]tailored_settings!$B$2&amp;TEXT(ROW(A190)-1,"0000")&amp;"_"&amp;TEXT(F190,"yyyy-mm")))))</f>
        <v>360G-Longleigh-0189_2023-10</v>
      </c>
      <c r="B190" s="6" t="str">
        <f>IF([1]source_data!G192="","",IF([1]source_data!E192&lt;&gt;"",[1]source_data!E192,CONCATENATE("Grant to "&amp;G190)))</f>
        <v>Grant to Individual Recipient</v>
      </c>
      <c r="C190" s="6" t="str">
        <f>IF([1]source_data!G192="","",IF([1]source_data!F192="","",[1]source_data!F192))</f>
        <v>Providing financial aid during a time of crisis</v>
      </c>
      <c r="D190" s="7">
        <f>IF([1]source_data!G192="","",IF([1]source_data!G192="","",[1]source_data!G192))</f>
        <v>500</v>
      </c>
      <c r="E190" s="6" t="str">
        <f>IF([1]source_data!G192="","",[1]tailored_settings!$B$3)</f>
        <v>GBP</v>
      </c>
      <c r="F190" s="8">
        <f>IF([1]source_data!G192="","",IF([1]source_data!H192="","",[1]source_data!H192))</f>
        <v>45226</v>
      </c>
      <c r="G190" s="6" t="str">
        <f>IF([1]source_data!G192="","",[1]tailored_settings!$B$5)</f>
        <v>Individual Recipient</v>
      </c>
      <c r="H190" s="6" t="str">
        <f>IF([1]source_data!G192="","",IF(AND([1]source_data!A192&lt;&gt;"",[1]tailored_settings!$B$16="Publish"),CONCATENATE([1]tailored_settings!$B$2&amp;[1]source_data!A192),IF(AND([1]source_data!A192&lt;&gt;"",[1]tailored_settings!$B$16="Do not publish"),CONCATENATE([1]tailored_settings!$B$4&amp;TEXT(ROW(A190)-1,"0000")&amp;"_"&amp;TEXT(F190,"yyyy-mm")),CONCATENATE([1]tailored_settings!$B$4&amp;TEXT(ROW(A190)-1,"0000")&amp;"_"&amp;TEXT(F190,"yyyy-mm")))))</f>
        <v>360G-Longleigh-IND-0189_2023-10</v>
      </c>
      <c r="I190" s="6" t="str">
        <f>IF([1]source_data!G192="","",[1]tailored_settings!$B$7)</f>
        <v>Longleigh Foundation</v>
      </c>
      <c r="J190" s="6" t="str">
        <f>IF([1]source_data!G192="","",[1]tailored_settings!$B$6)</f>
        <v>GB-CHC-1169016</v>
      </c>
      <c r="K190" s="6" t="str">
        <f>IF([1]source_data!G192="","",IF([1]source_data!I192="","",VLOOKUP([1]source_data!I192,[1]codelist_mapping!A:C,3,FALSE)))</f>
        <v>GTIR060</v>
      </c>
      <c r="L190" s="6" t="str">
        <f>IF([1]source_data!G192="","",IF([1]source_data!J192="","",VLOOKUP([1]source_data!J192,[1]codelist_mapping!A:C,3,FALSE)))</f>
        <v/>
      </c>
      <c r="M190" s="6" t="str">
        <f>IF([1]source_data!G192="","",IF([1]source_data!K192="","",IF([1]source_data!M192&lt;&gt;"",CONCATENATE(VLOOKUP([1]source_data!K192,[1]codelist_mapping!F:H,3,FALSE)&amp;";"&amp;VLOOKUP([1]source_data!L192,[1]codelist_mapping!F:H,3,FALSE)&amp;";"&amp;VLOOKUP([1]source_data!M192,[1]codelist_mapping!F:H,3,FALSE)),IF([1]source_data!L192&lt;&gt;"",CONCATENATE(VLOOKUP([1]source_data!K192,[1]codelist_mapping!F:H,3,FALSE)&amp;";"&amp;VLOOKUP([1]source_data!L192,[1]codelist_mapping!F:H,3,FALSE)),IF([1]source_data!K192&lt;&gt;"",CONCATENATE(VLOOKUP([1]source_data!K192,[1]codelist_mapping!F:H,3,FALSE)))))))</f>
        <v>GTIP100;GTIP070</v>
      </c>
      <c r="N190" s="9" t="str">
        <f>IF([1]source_data!G192="","",IF([1]source_data!D192="","",VLOOKUP([1]source_data!D192,[1]geo_data!A:I,9,FALSE)))</f>
        <v>West Hill &amp; North Laine</v>
      </c>
      <c r="O190" s="9" t="str">
        <f>IF([1]source_data!G192="","",IF([1]source_data!D192="","",VLOOKUP([1]source_data!D192,[1]geo_data!A:I,8,FALSE)))</f>
        <v>E05015415</v>
      </c>
      <c r="P190" s="9" t="str">
        <f>IF([1]source_data!G192="","",IF(LEFT(O190,3)="E05","WD",IF(LEFT(O190,3)="S13","WD",IF(LEFT(O190,3)="W05","WD",IF(LEFT(O190,3)="W06","UA",IF(LEFT(O190,3)="S12","CA",IF(LEFT(O190,3)="E06","UA",IF(LEFT(O190,3)="E07","NMD",IF(LEFT(O190,3)="E08","MD",IF(LEFT(O190,3)="E09","LONB"))))))))))</f>
        <v>WD</v>
      </c>
      <c r="Q190" s="9" t="str">
        <f>IF([1]source_data!G192="","",IF([1]source_data!D192="","",VLOOKUP([1]source_data!D192,[1]geo_data!A:I,7,FALSE)))</f>
        <v>Brighton and Hove</v>
      </c>
      <c r="R190" s="9" t="str">
        <f>IF([1]source_data!G192="","",IF([1]source_data!D192="","",VLOOKUP([1]source_data!D192,[1]geo_data!A:I,6,FALSE)))</f>
        <v>E06000043</v>
      </c>
      <c r="S190" s="9" t="str">
        <f>IF([1]source_data!G192="","",IF(LEFT(R190,3)="E05","WD",IF(LEFT(R190,3)="S13","WD",IF(LEFT(R190,3)="W05","WD",IF(LEFT(R190,3)="W06","UA",IF(LEFT(R190,3)="S12","CA",IF(LEFT(R190,3)="E06","UA",IF(LEFT(R190,3)="E07","NMD",IF(LEFT(R190,3)="E08","MD",IF(LEFT(R190,3)="E09","LONB"))))))))))</f>
        <v>UA</v>
      </c>
      <c r="T190" s="6" t="str">
        <f>IF([1]source_data!G192="","",IF([1]source_data!N192="","",[1]source_data!N192))</f>
        <v>Crisis Grant</v>
      </c>
      <c r="U190" s="10">
        <f>IF([1]source_data!G192="","",[1]tailored_settings!$B$8)</f>
        <v>45614</v>
      </c>
      <c r="V190" s="6" t="str">
        <f>IF([1]source_data!G192="","",[1]tailored_settings!$B$9)</f>
        <v>http://www.longleigh.org/</v>
      </c>
      <c r="W190" s="8">
        <f>IF([1]source_data!G192="","",IF([1]source_data!O192="","",[1]source_data!O192))</f>
        <v>45226</v>
      </c>
      <c r="X190" s="8">
        <f>IF([1]source_data!G192="","",IF([1]source_data!P192="","",[1]source_data!P192))</f>
        <v>45430</v>
      </c>
      <c r="Y190" s="6" t="str">
        <f>IF([1]source_data!G192="","",IF([1]source_data!Q192="","",[1]source_data!Q192))</f>
        <v/>
      </c>
      <c r="Z190" s="11" t="str">
        <f>IF([1]source_data!G192="","",IF([1]source_data!I192="","",[1]tailored_settings!$B$10))</f>
        <v>Primary grant reason</v>
      </c>
      <c r="AA190" s="11" t="str">
        <f>IF([1]source_data!G192="","",IF([1]source_data!I192="","",[1]source_data!I192))</f>
        <v>4. Customer/family fleeing from a violent or abusive relationship</v>
      </c>
      <c r="AB190" s="11" t="str">
        <f>IF([1]source_data!G192="","",IF([1]source_data!J192="","",[1]tailored_settings!$B$11))</f>
        <v/>
      </c>
      <c r="AC190" s="11" t="str">
        <f>IF([1]source_data!G192="","",IF([1]source_data!J192="","",[1]source_data!J192))</f>
        <v/>
      </c>
      <c r="AD190" s="11" t="str">
        <f>IF([1]source_data!G192="","",IF([1]source_data!K192="","",[1]tailored_settings!$B$12))</f>
        <v>Grant purpose</v>
      </c>
      <c r="AE190" s="11" t="str">
        <f>IF([1]source_data!G192="","",IF([1]source_data!K192="","",[1]source_data!K192))</f>
        <v>Travel Costs</v>
      </c>
      <c r="AF190" s="11" t="str">
        <f>IF([1]source_data!G192="","",IF([1]source_data!L192="","",[1]tailored_settings!$B$13))</f>
        <v>Grant purpose</v>
      </c>
      <c r="AG190" s="11" t="str">
        <f>IF([1]source_data!G192="","",IF([1]source_data!L192="","",[1]source_data!L192))</f>
        <v>Food vouchers</v>
      </c>
      <c r="AH190" s="11" t="str">
        <f>IF([1]source_data!G192="","",IF([1]source_data!M192="","",[1]tailored_settings!$B$14))</f>
        <v/>
      </c>
      <c r="AI190" s="11" t="str">
        <f>IF([1]source_data!G192="","",IF([1]source_data!M192="","",[1]source_data!M192))</f>
        <v/>
      </c>
    </row>
    <row r="191" spans="1:35" x14ac:dyDescent="0.2">
      <c r="A191" s="6" t="str">
        <f>IF([1]source_data!G193="","",IF(AND([1]source_data!C193&lt;&gt;"",[1]tailored_settings!$B$15="Publish"),CONCATENATE([1]tailored_settings!$B$2&amp;[1]source_data!C193),IF(AND([1]source_data!C193&lt;&gt;"",[1]tailored_settings!$B$15="Do not publish"),CONCATENATE([1]tailored_settings!$B$2&amp;TEXT(ROW(A191)-1,"0000")&amp;"_"&amp;TEXT(F191,"yyyy-mm")),CONCATENATE([1]tailored_settings!$B$2&amp;TEXT(ROW(A191)-1,"0000")&amp;"_"&amp;TEXT(F191,"yyyy-mm")))))</f>
        <v>360G-Longleigh-0190_2023-10</v>
      </c>
      <c r="B191" s="6" t="str">
        <f>IF([1]source_data!G193="","",IF([1]source_data!E193&lt;&gt;"",[1]source_data!E193,CONCATENATE("Grant to "&amp;G191)))</f>
        <v>Grant to Individual Recipient</v>
      </c>
      <c r="C191" s="6" t="str">
        <f>IF([1]source_data!G193="","",IF([1]source_data!F193="","",[1]source_data!F193))</f>
        <v>Helping to alleviate financial hardship</v>
      </c>
      <c r="D191" s="7">
        <f>IF([1]source_data!G193="","",IF([1]source_data!G193="","",[1]source_data!G193))</f>
        <v>972</v>
      </c>
      <c r="E191" s="6" t="str">
        <f>IF([1]source_data!G193="","",[1]tailored_settings!$B$3)</f>
        <v>GBP</v>
      </c>
      <c r="F191" s="8">
        <f>IF([1]source_data!G193="","",IF([1]source_data!H193="","",[1]source_data!H193))</f>
        <v>45226</v>
      </c>
      <c r="G191" s="6" t="str">
        <f>IF([1]source_data!G193="","",[1]tailored_settings!$B$5)</f>
        <v>Individual Recipient</v>
      </c>
      <c r="H191" s="6" t="str">
        <f>IF([1]source_data!G193="","",IF(AND([1]source_data!A193&lt;&gt;"",[1]tailored_settings!$B$16="Publish"),CONCATENATE([1]tailored_settings!$B$2&amp;[1]source_data!A193),IF(AND([1]source_data!A193&lt;&gt;"",[1]tailored_settings!$B$16="Do not publish"),CONCATENATE([1]tailored_settings!$B$4&amp;TEXT(ROW(A191)-1,"0000")&amp;"_"&amp;TEXT(F191,"yyyy-mm")),CONCATENATE([1]tailored_settings!$B$4&amp;TEXT(ROW(A191)-1,"0000")&amp;"_"&amp;TEXT(F191,"yyyy-mm")))))</f>
        <v>360G-Longleigh-IND-0190_2023-10</v>
      </c>
      <c r="I191" s="6" t="str">
        <f>IF([1]source_data!G193="","",[1]tailored_settings!$B$7)</f>
        <v>Longleigh Foundation</v>
      </c>
      <c r="J191" s="6" t="str">
        <f>IF([1]source_data!G193="","",[1]tailored_settings!$B$6)</f>
        <v>GB-CHC-1169016</v>
      </c>
      <c r="K191" s="6" t="str">
        <f>IF([1]source_data!G193="","",IF([1]source_data!I193="","",VLOOKUP([1]source_data!I193,[1]codelist_mapping!A:C,3,FALSE)))</f>
        <v>GTIR080</v>
      </c>
      <c r="L191" s="6" t="str">
        <f>IF([1]source_data!G193="","",IF([1]source_data!J193="","",VLOOKUP([1]source_data!J193,[1]codelist_mapping!A:C,3,FALSE)))</f>
        <v/>
      </c>
      <c r="M191" s="6" t="str">
        <f>IF([1]source_data!G193="","",IF([1]source_data!K193="","",IF([1]source_data!M193&lt;&gt;"",CONCATENATE(VLOOKUP([1]source_data!K193,[1]codelist_mapping!F:H,3,FALSE)&amp;";"&amp;VLOOKUP([1]source_data!L193,[1]codelist_mapping!F:H,3,FALSE)&amp;";"&amp;VLOOKUP([1]source_data!M193,[1]codelist_mapping!F:H,3,FALSE)),IF([1]source_data!L193&lt;&gt;"",CONCATENATE(VLOOKUP([1]source_data!K193,[1]codelist_mapping!F:H,3,FALSE)&amp;";"&amp;VLOOKUP([1]source_data!L193,[1]codelist_mapping!F:H,3,FALSE)),IF([1]source_data!K193&lt;&gt;"",CONCATENATE(VLOOKUP([1]source_data!K193,[1]codelist_mapping!F:H,3,FALSE)))))))</f>
        <v>GTIP020;GTIP060</v>
      </c>
      <c r="N191" s="9" t="str">
        <f>IF([1]source_data!G193="","",IF([1]source_data!D193="","",VLOOKUP([1]source_data!D193,[1]geo_data!A:I,9,FALSE)))</f>
        <v>Castle Cary</v>
      </c>
      <c r="O191" s="9" t="str">
        <f>IF([1]source_data!G193="","",IF([1]source_data!D193="","",VLOOKUP([1]source_data!D193,[1]geo_data!A:I,8,FALSE)))</f>
        <v>E05014350</v>
      </c>
      <c r="P191" s="9" t="str">
        <f>IF([1]source_data!G193="","",IF(LEFT(O191,3)="E05","WD",IF(LEFT(O191,3)="S13","WD",IF(LEFT(O191,3)="W05","WD",IF(LEFT(O191,3)="W06","UA",IF(LEFT(O191,3)="S12","CA",IF(LEFT(O191,3)="E06","UA",IF(LEFT(O191,3)="E07","NMD",IF(LEFT(O191,3)="E08","MD",IF(LEFT(O191,3)="E09","LONB"))))))))))</f>
        <v>WD</v>
      </c>
      <c r="Q191" s="9" t="str">
        <f>IF([1]source_data!G193="","",IF([1]source_data!D193="","",VLOOKUP([1]source_data!D193,[1]geo_data!A:I,7,FALSE)))</f>
        <v>Somerset</v>
      </c>
      <c r="R191" s="9" t="str">
        <f>IF([1]source_data!G193="","",IF([1]source_data!D193="","",VLOOKUP([1]source_data!D193,[1]geo_data!A:I,6,FALSE)))</f>
        <v>E06000066</v>
      </c>
      <c r="S191" s="9" t="str">
        <f>IF([1]source_data!G193="","",IF(LEFT(R191,3)="E05","WD",IF(LEFT(R191,3)="S13","WD",IF(LEFT(R191,3)="W05","WD",IF(LEFT(R191,3)="W06","UA",IF(LEFT(R191,3)="S12","CA",IF(LEFT(R191,3)="E06","UA",IF(LEFT(R191,3)="E07","NMD",IF(LEFT(R191,3)="E08","MD",IF(LEFT(R191,3)="E09","LONB"))))))))))</f>
        <v>UA</v>
      </c>
      <c r="T191" s="6" t="str">
        <f>IF([1]source_data!G193="","",IF([1]source_data!N193="","",[1]source_data!N193))</f>
        <v>Hardship Grant</v>
      </c>
      <c r="U191" s="10">
        <f>IF([1]source_data!G193="","",[1]tailored_settings!$B$8)</f>
        <v>45614</v>
      </c>
      <c r="V191" s="6" t="str">
        <f>IF([1]source_data!G193="","",[1]tailored_settings!$B$9)</f>
        <v>http://www.longleigh.org/</v>
      </c>
      <c r="W191" s="8">
        <f>IF([1]source_data!G193="","",IF([1]source_data!O193="","",[1]source_data!O193))</f>
        <v>45226</v>
      </c>
      <c r="X191" s="8">
        <f>IF([1]source_data!G193="","",IF([1]source_data!P193="","",[1]source_data!P193))</f>
        <v>45269</v>
      </c>
      <c r="Y191" s="6" t="str">
        <f>IF([1]source_data!G193="","",IF([1]source_data!Q193="","",[1]source_data!Q193))</f>
        <v/>
      </c>
      <c r="Z191" s="11" t="str">
        <f>IF([1]source_data!G193="","",IF([1]source_data!I193="","",[1]tailored_settings!$B$10))</f>
        <v>Primary grant reason</v>
      </c>
      <c r="AA191" s="11" t="str">
        <f>IF([1]source_data!G193="","",IF([1]source_data!I193="","",[1]source_data!I193))</f>
        <v>3  Customer/family moving from homelessness/supported living into independent living</v>
      </c>
      <c r="AB191" s="11" t="str">
        <f>IF([1]source_data!G193="","",IF([1]source_data!J193="","",[1]tailored_settings!$B$11))</f>
        <v/>
      </c>
      <c r="AC191" s="11" t="str">
        <f>IF([1]source_data!G193="","",IF([1]source_data!J193="","",[1]source_data!J193))</f>
        <v/>
      </c>
      <c r="AD191" s="11" t="str">
        <f>IF([1]source_data!G193="","",IF([1]source_data!K193="","",[1]tailored_settings!$B$12))</f>
        <v>Grant purpose</v>
      </c>
      <c r="AE191" s="11" t="str">
        <f>IF([1]source_data!G193="","",IF([1]source_data!K193="","",[1]source_data!K193))</f>
        <v>Appliances</v>
      </c>
      <c r="AF191" s="11" t="str">
        <f>IF([1]source_data!G193="","",IF([1]source_data!L193="","",[1]tailored_settings!$B$13))</f>
        <v>Grant purpose</v>
      </c>
      <c r="AG191" s="11" t="str">
        <f>IF([1]source_data!G193="","",IF([1]source_data!L193="","",[1]source_data!L193))</f>
        <v>Voucher for small household items</v>
      </c>
      <c r="AH191" s="11" t="str">
        <f>IF([1]source_data!G193="","",IF([1]source_data!M193="","",[1]tailored_settings!$B$14))</f>
        <v/>
      </c>
      <c r="AI191" s="11" t="str">
        <f>IF([1]source_data!G193="","",IF([1]source_data!M193="","",[1]source_data!M193))</f>
        <v/>
      </c>
    </row>
    <row r="192" spans="1:35" x14ac:dyDescent="0.2">
      <c r="A192" s="6" t="str">
        <f>IF([1]source_data!G194="","",IF(AND([1]source_data!C194&lt;&gt;"",[1]tailored_settings!$B$15="Publish"),CONCATENATE([1]tailored_settings!$B$2&amp;[1]source_data!C194),IF(AND([1]source_data!C194&lt;&gt;"",[1]tailored_settings!$B$15="Do not publish"),CONCATENATE([1]tailored_settings!$B$2&amp;TEXT(ROW(A192)-1,"0000")&amp;"_"&amp;TEXT(F192,"yyyy-mm")),CONCATENATE([1]tailored_settings!$B$2&amp;TEXT(ROW(A192)-1,"0000")&amp;"_"&amp;TEXT(F192,"yyyy-mm")))))</f>
        <v>360G-Longleigh-0191_2023-11</v>
      </c>
      <c r="B192" s="6" t="str">
        <f>IF([1]source_data!G194="","",IF([1]source_data!E194&lt;&gt;"",[1]source_data!E194,CONCATENATE("Grant to "&amp;G192)))</f>
        <v>Grant to Individual Recipient</v>
      </c>
      <c r="C192" s="6" t="str">
        <f>IF([1]source_data!G194="","",IF([1]source_data!F194="","",[1]source_data!F194))</f>
        <v xml:space="preserve">Providing new flooring </v>
      </c>
      <c r="D192" s="7">
        <f>IF([1]source_data!G194="","",IF([1]source_data!G194="","",[1]source_data!G194))</f>
        <v>1730.4</v>
      </c>
      <c r="E192" s="6" t="str">
        <f>IF([1]source_data!G194="","",[1]tailored_settings!$B$3)</f>
        <v>GBP</v>
      </c>
      <c r="F192" s="8">
        <f>IF([1]source_data!G194="","",IF([1]source_data!H194="","",[1]source_data!H194))</f>
        <v>45233</v>
      </c>
      <c r="G192" s="6" t="str">
        <f>IF([1]source_data!G194="","",[1]tailored_settings!$B$5)</f>
        <v>Individual Recipient</v>
      </c>
      <c r="H192" s="6" t="str">
        <f>IF([1]source_data!G194="","",IF(AND([1]source_data!A194&lt;&gt;"",[1]tailored_settings!$B$16="Publish"),CONCATENATE([1]tailored_settings!$B$2&amp;[1]source_data!A194),IF(AND([1]source_data!A194&lt;&gt;"",[1]tailored_settings!$B$16="Do not publish"),CONCATENATE([1]tailored_settings!$B$4&amp;TEXT(ROW(A192)-1,"0000")&amp;"_"&amp;TEXT(F192,"yyyy-mm")),CONCATENATE([1]tailored_settings!$B$4&amp;TEXT(ROW(A192)-1,"0000")&amp;"_"&amp;TEXT(F192,"yyyy-mm")))))</f>
        <v>360G-Longleigh-IND-0191_2023-11</v>
      </c>
      <c r="I192" s="6" t="str">
        <f>IF([1]source_data!G194="","",[1]tailored_settings!$B$7)</f>
        <v>Longleigh Foundation</v>
      </c>
      <c r="J192" s="6" t="str">
        <f>IF([1]source_data!G194="","",[1]tailored_settings!$B$6)</f>
        <v>GB-CHC-1169016</v>
      </c>
      <c r="K192" s="6" t="str">
        <f>IF([1]source_data!G194="","",IF([1]source_data!I194="","",VLOOKUP([1]source_data!I194,[1]codelist_mapping!A:C,3,FALSE)))</f>
        <v>GTIR060</v>
      </c>
      <c r="L192" s="6" t="str">
        <f>IF([1]source_data!G194="","",IF([1]source_data!J194="","",VLOOKUP([1]source_data!J194,[1]codelist_mapping!A:C,3,FALSE)))</f>
        <v/>
      </c>
      <c r="M192" s="6" t="str">
        <f>IF([1]source_data!G194="","",IF([1]source_data!K194="","",IF([1]source_data!M194&lt;&gt;"",CONCATENATE(VLOOKUP([1]source_data!K194,[1]codelist_mapping!F:H,3,FALSE)&amp;";"&amp;VLOOKUP([1]source_data!L194,[1]codelist_mapping!F:H,3,FALSE)&amp;";"&amp;VLOOKUP([1]source_data!M194,[1]codelist_mapping!F:H,3,FALSE)),IF([1]source_data!L194&lt;&gt;"",CONCATENATE(VLOOKUP([1]source_data!K194,[1]codelist_mapping!F:H,3,FALSE)&amp;";"&amp;VLOOKUP([1]source_data!L194,[1]codelist_mapping!F:H,3,FALSE)),IF([1]source_data!K194&lt;&gt;"",CONCATENATE(VLOOKUP([1]source_data!K194,[1]codelist_mapping!F:H,3,FALSE)))))))</f>
        <v>GTIP030</v>
      </c>
      <c r="N192" s="9" t="str">
        <f>IF([1]source_data!G194="","",IF([1]source_data!D194="","",VLOOKUP([1]source_data!D194,[1]geo_data!A:I,9,FALSE)))</f>
        <v>Dunstable West</v>
      </c>
      <c r="O192" s="9" t="str">
        <f>IF([1]source_data!G194="","",IF([1]source_data!D194="","",VLOOKUP([1]source_data!D194,[1]geo_data!A:I,8,FALSE)))</f>
        <v>E05014407</v>
      </c>
      <c r="P192" s="9" t="str">
        <f>IF([1]source_data!G194="","",IF(LEFT(O192,3)="E05","WD",IF(LEFT(O192,3)="S13","WD",IF(LEFT(O192,3)="W05","WD",IF(LEFT(O192,3)="W06","UA",IF(LEFT(O192,3)="S12","CA",IF(LEFT(O192,3)="E06","UA",IF(LEFT(O192,3)="E07","NMD",IF(LEFT(O192,3)="E08","MD",IF(LEFT(O192,3)="E09","LONB"))))))))))</f>
        <v>WD</v>
      </c>
      <c r="Q192" s="9" t="str">
        <f>IF([1]source_data!G194="","",IF([1]source_data!D194="","",VLOOKUP([1]source_data!D194,[1]geo_data!A:I,7,FALSE)))</f>
        <v>Central Bedfordshire</v>
      </c>
      <c r="R192" s="9" t="str">
        <f>IF([1]source_data!G194="","",IF([1]source_data!D194="","",VLOOKUP([1]source_data!D194,[1]geo_data!A:I,6,FALSE)))</f>
        <v>E06000056</v>
      </c>
      <c r="S192" s="9" t="str">
        <f>IF([1]source_data!G194="","",IF(LEFT(R192,3)="E05","WD",IF(LEFT(R192,3)="S13","WD",IF(LEFT(R192,3)="W05","WD",IF(LEFT(R192,3)="W06","UA",IF(LEFT(R192,3)="S12","CA",IF(LEFT(R192,3)="E06","UA",IF(LEFT(R192,3)="E07","NMD",IF(LEFT(R192,3)="E08","MD",IF(LEFT(R192,3)="E09","LONB"))))))))))</f>
        <v>UA</v>
      </c>
      <c r="T192" s="6" t="str">
        <f>IF([1]source_data!G194="","",IF([1]source_data!N194="","",[1]source_data!N194))</f>
        <v>Flooring Grant</v>
      </c>
      <c r="U192" s="10">
        <f>IF([1]source_data!G194="","",[1]tailored_settings!$B$8)</f>
        <v>45614</v>
      </c>
      <c r="V192" s="6" t="str">
        <f>IF([1]source_data!G194="","",[1]tailored_settings!$B$9)</f>
        <v>http://www.longleigh.org/</v>
      </c>
      <c r="W192" s="8">
        <f>IF([1]source_data!G194="","",IF([1]source_data!O194="","",[1]source_data!O194))</f>
        <v>45224</v>
      </c>
      <c r="X192" s="8">
        <f>IF([1]source_data!G194="","",IF([1]source_data!P194="","",[1]source_data!P194))</f>
        <v>45314</v>
      </c>
      <c r="Y192" s="6" t="str">
        <f>IF([1]source_data!G194="","",IF([1]source_data!Q194="","",[1]source_data!Q194))</f>
        <v/>
      </c>
      <c r="Z192" s="11" t="str">
        <f>IF([1]source_data!G194="","",IF([1]source_data!I194="","",[1]tailored_settings!$B$10))</f>
        <v>Primary grant reason</v>
      </c>
      <c r="AA192" s="11" t="str">
        <f>IF([1]source_data!G194="","",IF([1]source_data!I194="","",[1]source_data!I194))</f>
        <v>6b. Customer/family under the care of Social Services (Adult or Children’s) - DV</v>
      </c>
      <c r="AB192" s="11" t="str">
        <f>IF([1]source_data!G194="","",IF([1]source_data!J194="","",[1]tailored_settings!$B$11))</f>
        <v/>
      </c>
      <c r="AC192" s="11" t="str">
        <f>IF([1]source_data!G194="","",IF([1]source_data!J194="","",[1]source_data!J194))</f>
        <v/>
      </c>
      <c r="AD192" s="11" t="str">
        <f>IF([1]source_data!G194="","",IF([1]source_data!K194="","",[1]tailored_settings!$B$12))</f>
        <v>Grant purpose</v>
      </c>
      <c r="AE192" s="11" t="str">
        <f>IF([1]source_data!G194="","",IF([1]source_data!K194="","",[1]source_data!K194))</f>
        <v>Flooring</v>
      </c>
      <c r="AF192" s="11" t="str">
        <f>IF([1]source_data!G194="","",IF([1]source_data!L194="","",[1]tailored_settings!$B$13))</f>
        <v/>
      </c>
      <c r="AG192" s="11" t="str">
        <f>IF([1]source_data!G194="","",IF([1]source_data!L194="","",[1]source_data!L194))</f>
        <v/>
      </c>
      <c r="AH192" s="11" t="str">
        <f>IF([1]source_data!G194="","",IF([1]source_data!M194="","",[1]tailored_settings!$B$14))</f>
        <v/>
      </c>
      <c r="AI192" s="11" t="str">
        <f>IF([1]source_data!G194="","",IF([1]source_data!M194="","",[1]source_data!M194))</f>
        <v/>
      </c>
    </row>
    <row r="193" spans="1:35" x14ac:dyDescent="0.2">
      <c r="A193" s="6" t="str">
        <f>IF([1]source_data!G195="","",IF(AND([1]source_data!C195&lt;&gt;"",[1]tailored_settings!$B$15="Publish"),CONCATENATE([1]tailored_settings!$B$2&amp;[1]source_data!C195),IF(AND([1]source_data!C195&lt;&gt;"",[1]tailored_settings!$B$15="Do not publish"),CONCATENATE([1]tailored_settings!$B$2&amp;TEXT(ROW(A193)-1,"0000")&amp;"_"&amp;TEXT(F193,"yyyy-mm")),CONCATENATE([1]tailored_settings!$B$2&amp;TEXT(ROW(A193)-1,"0000")&amp;"_"&amp;TEXT(F193,"yyyy-mm")))))</f>
        <v>360G-Longleigh-0192_2023-10</v>
      </c>
      <c r="B193" s="6" t="str">
        <f>IF([1]source_data!G195="","",IF([1]source_data!E195&lt;&gt;"",[1]source_data!E195,CONCATENATE("Grant to "&amp;G193)))</f>
        <v>Grant to Individual Recipient</v>
      </c>
      <c r="C193" s="6" t="str">
        <f>IF([1]source_data!G195="","",IF([1]source_data!F195="","",[1]source_data!F195))</f>
        <v>Helping to alleviate financial hardship</v>
      </c>
      <c r="D193" s="7">
        <f>IF([1]source_data!G195="","",IF([1]source_data!G195="","",[1]source_data!G195))</f>
        <v>1003</v>
      </c>
      <c r="E193" s="6" t="str">
        <f>IF([1]source_data!G195="","",[1]tailored_settings!$B$3)</f>
        <v>GBP</v>
      </c>
      <c r="F193" s="8">
        <f>IF([1]source_data!G195="","",IF([1]source_data!H195="","",[1]source_data!H195))</f>
        <v>45230</v>
      </c>
      <c r="G193" s="6" t="str">
        <f>IF([1]source_data!G195="","",[1]tailored_settings!$B$5)</f>
        <v>Individual Recipient</v>
      </c>
      <c r="H193" s="6" t="str">
        <f>IF([1]source_data!G195="","",IF(AND([1]source_data!A195&lt;&gt;"",[1]tailored_settings!$B$16="Publish"),CONCATENATE([1]tailored_settings!$B$2&amp;[1]source_data!A195),IF(AND([1]source_data!A195&lt;&gt;"",[1]tailored_settings!$B$16="Do not publish"),CONCATENATE([1]tailored_settings!$B$4&amp;TEXT(ROW(A193)-1,"0000")&amp;"_"&amp;TEXT(F193,"yyyy-mm")),CONCATENATE([1]tailored_settings!$B$4&amp;TEXT(ROW(A193)-1,"0000")&amp;"_"&amp;TEXT(F193,"yyyy-mm")))))</f>
        <v>360G-Longleigh-IND-0192_2023-10</v>
      </c>
      <c r="I193" s="6" t="str">
        <f>IF([1]source_data!G195="","",[1]tailored_settings!$B$7)</f>
        <v>Longleigh Foundation</v>
      </c>
      <c r="J193" s="6" t="str">
        <f>IF([1]source_data!G195="","",[1]tailored_settings!$B$6)</f>
        <v>GB-CHC-1169016</v>
      </c>
      <c r="K193" s="6" t="str">
        <f>IF([1]source_data!G195="","",IF([1]source_data!I195="","",VLOOKUP([1]source_data!I195,[1]codelist_mapping!A:C,3,FALSE)))</f>
        <v>GTIR030</v>
      </c>
      <c r="L193" s="6" t="str">
        <f>IF([1]source_data!G195="","",IF([1]source_data!J195="","",VLOOKUP([1]source_data!J195,[1]codelist_mapping!A:C,3,FALSE)))</f>
        <v/>
      </c>
      <c r="M193" s="6" t="str">
        <f>IF([1]source_data!G195="","",IF([1]source_data!K195="","",IF([1]source_data!M195&lt;&gt;"",CONCATENATE(VLOOKUP([1]source_data!K195,[1]codelist_mapping!F:H,3,FALSE)&amp;";"&amp;VLOOKUP([1]source_data!L195,[1]codelist_mapping!F:H,3,FALSE)&amp;";"&amp;VLOOKUP([1]source_data!M195,[1]codelist_mapping!F:H,3,FALSE)),IF([1]source_data!L195&lt;&gt;"",CONCATENATE(VLOOKUP([1]source_data!K195,[1]codelist_mapping!F:H,3,FALSE)&amp;";"&amp;VLOOKUP([1]source_data!L195,[1]codelist_mapping!F:H,3,FALSE)),IF([1]source_data!K195&lt;&gt;"",CONCATENATE(VLOOKUP([1]source_data!K195,[1]codelist_mapping!F:H,3,FALSE)))))))</f>
        <v>GTIP020</v>
      </c>
      <c r="N193" s="9" t="str">
        <f>IF([1]source_data!G195="","",IF([1]source_data!D195="","",VLOOKUP([1]source_data!D195,[1]geo_data!A:I,9,FALSE)))</f>
        <v>Upper Gornal and Woodsetton</v>
      </c>
      <c r="O193" s="9" t="str">
        <f>IF([1]source_data!G195="","",IF([1]source_data!D195="","",VLOOKUP([1]source_data!D195,[1]geo_data!A:I,8,FALSE)))</f>
        <v>E05001257</v>
      </c>
      <c r="P193" s="9" t="str">
        <f>IF([1]source_data!G195="","",IF(LEFT(O193,3)="E05","WD",IF(LEFT(O193,3)="S13","WD",IF(LEFT(O193,3)="W05","WD",IF(LEFT(O193,3)="W06","UA",IF(LEFT(O193,3)="S12","CA",IF(LEFT(O193,3)="E06","UA",IF(LEFT(O193,3)="E07","NMD",IF(LEFT(O193,3)="E08","MD",IF(LEFT(O193,3)="E09","LONB"))))))))))</f>
        <v>WD</v>
      </c>
      <c r="Q193" s="9" t="str">
        <f>IF([1]source_data!G195="","",IF([1]source_data!D195="","",VLOOKUP([1]source_data!D195,[1]geo_data!A:I,7,FALSE)))</f>
        <v>Dudley</v>
      </c>
      <c r="R193" s="9" t="str">
        <f>IF([1]source_data!G195="","",IF([1]source_data!D195="","",VLOOKUP([1]source_data!D195,[1]geo_data!A:I,6,FALSE)))</f>
        <v>E08000027</v>
      </c>
      <c r="S193" s="9" t="str">
        <f>IF([1]source_data!G195="","",IF(LEFT(R193,3)="E05","WD",IF(LEFT(R193,3)="S13","WD",IF(LEFT(R193,3)="W05","WD",IF(LEFT(R193,3)="W06","UA",IF(LEFT(R193,3)="S12","CA",IF(LEFT(R193,3)="E06","UA",IF(LEFT(R193,3)="E07","NMD",IF(LEFT(R193,3)="E08","MD",IF(LEFT(R193,3)="E09","LONB"))))))))))</f>
        <v>MD</v>
      </c>
      <c r="T193" s="6" t="str">
        <f>IF([1]source_data!G195="","",IF([1]source_data!N195="","",[1]source_data!N195))</f>
        <v>Hardship Grant</v>
      </c>
      <c r="U193" s="10">
        <f>IF([1]source_data!G195="","",[1]tailored_settings!$B$8)</f>
        <v>45614</v>
      </c>
      <c r="V193" s="6" t="str">
        <f>IF([1]source_data!G195="","",[1]tailored_settings!$B$9)</f>
        <v>http://www.longleigh.org/</v>
      </c>
      <c r="W193" s="8">
        <f>IF([1]source_data!G195="","",IF([1]source_data!O195="","",[1]source_data!O195))</f>
        <v>45230</v>
      </c>
      <c r="X193" s="8">
        <f>IF([1]source_data!G195="","",IF([1]source_data!P195="","",[1]source_data!P195))</f>
        <v>45268</v>
      </c>
      <c r="Y193" s="6" t="str">
        <f>IF([1]source_data!G195="","",IF([1]source_data!Q195="","",[1]source_data!Q195))</f>
        <v/>
      </c>
      <c r="Z193" s="11" t="str">
        <f>IF([1]source_data!G195="","",IF([1]source_data!I195="","",[1]tailored_settings!$B$10))</f>
        <v>Primary grant reason</v>
      </c>
      <c r="AA193" s="11" t="str">
        <f>IF([1]source_data!G195="","",IF([1]source_data!I195="","",[1]source_data!I195))</f>
        <v>1. Customer (or family member residing with them) with a diagnosed condition or disability (physical and/or sensory and/or behavioural)</v>
      </c>
      <c r="AB193" s="11" t="str">
        <f>IF([1]source_data!G195="","",IF([1]source_data!J195="","",[1]tailored_settings!$B$11))</f>
        <v/>
      </c>
      <c r="AC193" s="11" t="str">
        <f>IF([1]source_data!G195="","",IF([1]source_data!J195="","",[1]source_data!J195))</f>
        <v/>
      </c>
      <c r="AD193" s="11" t="str">
        <f>IF([1]source_data!G195="","",IF([1]source_data!K195="","",[1]tailored_settings!$B$12))</f>
        <v>Grant purpose</v>
      </c>
      <c r="AE193" s="11" t="str">
        <f>IF([1]source_data!G195="","",IF([1]source_data!K195="","",[1]source_data!K195))</f>
        <v>Appliances</v>
      </c>
      <c r="AF193" s="11" t="str">
        <f>IF([1]source_data!G195="","",IF([1]source_data!L195="","",[1]tailored_settings!$B$13))</f>
        <v/>
      </c>
      <c r="AG193" s="11" t="str">
        <f>IF([1]source_data!G195="","",IF([1]source_data!L195="","",[1]source_data!L195))</f>
        <v/>
      </c>
      <c r="AH193" s="11" t="str">
        <f>IF([1]source_data!G195="","",IF([1]source_data!M195="","",[1]tailored_settings!$B$14))</f>
        <v/>
      </c>
      <c r="AI193" s="11" t="str">
        <f>IF([1]source_data!G195="","",IF([1]source_data!M195="","",[1]source_data!M195))</f>
        <v/>
      </c>
    </row>
    <row r="194" spans="1:35" x14ac:dyDescent="0.2">
      <c r="A194" s="6" t="str">
        <f>IF([1]source_data!G196="","",IF(AND([1]source_data!C196&lt;&gt;"",[1]tailored_settings!$B$15="Publish"),CONCATENATE([1]tailored_settings!$B$2&amp;[1]source_data!C196),IF(AND([1]source_data!C196&lt;&gt;"",[1]tailored_settings!$B$15="Do not publish"),CONCATENATE([1]tailored_settings!$B$2&amp;TEXT(ROW(A194)-1,"0000")&amp;"_"&amp;TEXT(F194,"yyyy-mm")),CONCATENATE([1]tailored_settings!$B$2&amp;TEXT(ROW(A194)-1,"0000")&amp;"_"&amp;TEXT(F194,"yyyy-mm")))))</f>
        <v>360G-Longleigh-0193_2023-10</v>
      </c>
      <c r="B194" s="6" t="str">
        <f>IF([1]source_data!G196="","",IF([1]source_data!E196&lt;&gt;"",[1]source_data!E196,CONCATENATE("Grant to "&amp;G194)))</f>
        <v>Grant to Individual Recipient</v>
      </c>
      <c r="C194" s="6" t="str">
        <f>IF([1]source_data!G196="","",IF([1]source_data!F196="","",[1]source_data!F196))</f>
        <v>Helping to alleviate financial hardship</v>
      </c>
      <c r="D194" s="7">
        <f>IF([1]source_data!G196="","",IF([1]source_data!G196="","",[1]source_data!G196))</f>
        <v>966.03</v>
      </c>
      <c r="E194" s="6" t="str">
        <f>IF([1]source_data!G196="","",[1]tailored_settings!$B$3)</f>
        <v>GBP</v>
      </c>
      <c r="F194" s="8">
        <f>IF([1]source_data!G196="","",IF([1]source_data!H196="","",[1]source_data!H196))</f>
        <v>45225</v>
      </c>
      <c r="G194" s="6" t="str">
        <f>IF([1]source_data!G196="","",[1]tailored_settings!$B$5)</f>
        <v>Individual Recipient</v>
      </c>
      <c r="H194" s="6" t="str">
        <f>IF([1]source_data!G196="","",IF(AND([1]source_data!A196&lt;&gt;"",[1]tailored_settings!$B$16="Publish"),CONCATENATE([1]tailored_settings!$B$2&amp;[1]source_data!A196),IF(AND([1]source_data!A196&lt;&gt;"",[1]tailored_settings!$B$16="Do not publish"),CONCATENATE([1]tailored_settings!$B$4&amp;TEXT(ROW(A194)-1,"0000")&amp;"_"&amp;TEXT(F194,"yyyy-mm")),CONCATENATE([1]tailored_settings!$B$4&amp;TEXT(ROW(A194)-1,"0000")&amp;"_"&amp;TEXT(F194,"yyyy-mm")))))</f>
        <v>360G-Longleigh-IND-0193_2023-10</v>
      </c>
      <c r="I194" s="6" t="str">
        <f>IF([1]source_data!G196="","",[1]tailored_settings!$B$7)</f>
        <v>Longleigh Foundation</v>
      </c>
      <c r="J194" s="6" t="str">
        <f>IF([1]source_data!G196="","",[1]tailored_settings!$B$6)</f>
        <v>GB-CHC-1169016</v>
      </c>
      <c r="K194" s="6" t="str">
        <f>IF([1]source_data!G196="","",IF([1]source_data!I196="","",VLOOKUP([1]source_data!I196,[1]codelist_mapping!A:C,3,FALSE)))</f>
        <v>GTIR080</v>
      </c>
      <c r="L194" s="6" t="str">
        <f>IF([1]source_data!G196="","",IF([1]source_data!J196="","",VLOOKUP([1]source_data!J196,[1]codelist_mapping!A:C,3,FALSE)))</f>
        <v/>
      </c>
      <c r="M194" s="6" t="str">
        <f>IF([1]source_data!G196="","",IF([1]source_data!K196="","",IF([1]source_data!M196&lt;&gt;"",CONCATENATE(VLOOKUP([1]source_data!K196,[1]codelist_mapping!F:H,3,FALSE)&amp;";"&amp;VLOOKUP([1]source_data!L196,[1]codelist_mapping!F:H,3,FALSE)&amp;";"&amp;VLOOKUP([1]source_data!M196,[1]codelist_mapping!F:H,3,FALSE)),IF([1]source_data!L196&lt;&gt;"",CONCATENATE(VLOOKUP([1]source_data!K196,[1]codelist_mapping!F:H,3,FALSE)&amp;";"&amp;VLOOKUP([1]source_data!L196,[1]codelist_mapping!F:H,3,FALSE)),IF([1]source_data!K196&lt;&gt;"",CONCATENATE(VLOOKUP([1]source_data!K196,[1]codelist_mapping!F:H,3,FALSE)))))))</f>
        <v>GTIP020</v>
      </c>
      <c r="N194" s="9" t="str">
        <f>IF([1]source_data!G196="","",IF([1]source_data!D196="","",VLOOKUP([1]source_data!D196,[1]geo_data!A:I,9,FALSE)))</f>
        <v>Amblecote</v>
      </c>
      <c r="O194" s="9" t="str">
        <f>IF([1]source_data!G196="","",IF([1]source_data!D196="","",VLOOKUP([1]source_data!D196,[1]geo_data!A:I,8,FALSE)))</f>
        <v>E05001236</v>
      </c>
      <c r="P194" s="9" t="str">
        <f>IF([1]source_data!G196="","",IF(LEFT(O194,3)="E05","WD",IF(LEFT(O194,3)="S13","WD",IF(LEFT(O194,3)="W05","WD",IF(LEFT(O194,3)="W06","UA",IF(LEFT(O194,3)="S12","CA",IF(LEFT(O194,3)="E06","UA",IF(LEFT(O194,3)="E07","NMD",IF(LEFT(O194,3)="E08","MD",IF(LEFT(O194,3)="E09","LONB"))))))))))</f>
        <v>WD</v>
      </c>
      <c r="Q194" s="9" t="str">
        <f>IF([1]source_data!G196="","",IF([1]source_data!D196="","",VLOOKUP([1]source_data!D196,[1]geo_data!A:I,7,FALSE)))</f>
        <v>Dudley</v>
      </c>
      <c r="R194" s="9" t="str">
        <f>IF([1]source_data!G196="","",IF([1]source_data!D196="","",VLOOKUP([1]source_data!D196,[1]geo_data!A:I,6,FALSE)))</f>
        <v>E08000027</v>
      </c>
      <c r="S194" s="9" t="str">
        <f>IF([1]source_data!G196="","",IF(LEFT(R194,3)="E05","WD",IF(LEFT(R194,3)="S13","WD",IF(LEFT(R194,3)="W05","WD",IF(LEFT(R194,3)="W06","UA",IF(LEFT(R194,3)="S12","CA",IF(LEFT(R194,3)="E06","UA",IF(LEFT(R194,3)="E07","NMD",IF(LEFT(R194,3)="E08","MD",IF(LEFT(R194,3)="E09","LONB"))))))))))</f>
        <v>MD</v>
      </c>
      <c r="T194" s="6" t="str">
        <f>IF([1]source_data!G196="","",IF([1]source_data!N196="","",[1]source_data!N196))</f>
        <v>Hardship Grant</v>
      </c>
      <c r="U194" s="10">
        <f>IF([1]source_data!G196="","",[1]tailored_settings!$B$8)</f>
        <v>45614</v>
      </c>
      <c r="V194" s="6" t="str">
        <f>IF([1]source_data!G196="","",[1]tailored_settings!$B$9)</f>
        <v>http://www.longleigh.org/</v>
      </c>
      <c r="W194" s="8">
        <f>IF([1]source_data!G196="","",IF([1]source_data!O196="","",[1]source_data!O196))</f>
        <v>45225</v>
      </c>
      <c r="X194" s="8">
        <f>IF([1]source_data!G196="","",IF([1]source_data!P196="","",[1]source_data!P196))</f>
        <v>45300</v>
      </c>
      <c r="Y194" s="6" t="str">
        <f>IF([1]source_data!G196="","",IF([1]source_data!Q196="","",[1]source_data!Q196))</f>
        <v/>
      </c>
      <c r="Z194" s="11" t="str">
        <f>IF([1]source_data!G196="","",IF([1]source_data!I196="","",[1]tailored_settings!$B$10))</f>
        <v>Primary grant reason</v>
      </c>
      <c r="AA194" s="11" t="str">
        <f>IF([1]source_data!G196="","",IF([1]source_data!I196="","",[1]source_data!I196))</f>
        <v>3  Customer/family moving from homelessness/supported living into independent living</v>
      </c>
      <c r="AB194" s="11" t="str">
        <f>IF([1]source_data!G196="","",IF([1]source_data!J196="","",[1]tailored_settings!$B$11))</f>
        <v/>
      </c>
      <c r="AC194" s="11" t="str">
        <f>IF([1]source_data!G196="","",IF([1]source_data!J196="","",[1]source_data!J196))</f>
        <v/>
      </c>
      <c r="AD194" s="11" t="str">
        <f>IF([1]source_data!G196="","",IF([1]source_data!K196="","",[1]tailored_settings!$B$12))</f>
        <v>Grant purpose</v>
      </c>
      <c r="AE194" s="11" t="str">
        <f>IF([1]source_data!G196="","",IF([1]source_data!K196="","",[1]source_data!K196))</f>
        <v>Appliances</v>
      </c>
      <c r="AF194" s="11" t="str">
        <f>IF([1]source_data!G196="","",IF([1]source_data!L196="","",[1]tailored_settings!$B$13))</f>
        <v/>
      </c>
      <c r="AG194" s="11" t="str">
        <f>IF([1]source_data!G196="","",IF([1]source_data!L196="","",[1]source_data!L196))</f>
        <v/>
      </c>
      <c r="AH194" s="11" t="str">
        <f>IF([1]source_data!G196="","",IF([1]source_data!M196="","",[1]tailored_settings!$B$14))</f>
        <v/>
      </c>
      <c r="AI194" s="11" t="str">
        <f>IF([1]source_data!G196="","",IF([1]source_data!M196="","",[1]source_data!M196))</f>
        <v/>
      </c>
    </row>
    <row r="195" spans="1:35" x14ac:dyDescent="0.2">
      <c r="A195" s="6" t="str">
        <f>IF([1]source_data!G197="","",IF(AND([1]source_data!C197&lt;&gt;"",[1]tailored_settings!$B$15="Publish"),CONCATENATE([1]tailored_settings!$B$2&amp;[1]source_data!C197),IF(AND([1]source_data!C197&lt;&gt;"",[1]tailored_settings!$B$15="Do not publish"),CONCATENATE([1]tailored_settings!$B$2&amp;TEXT(ROW(A195)-1,"0000")&amp;"_"&amp;TEXT(F195,"yyyy-mm")),CONCATENATE([1]tailored_settings!$B$2&amp;TEXT(ROW(A195)-1,"0000")&amp;"_"&amp;TEXT(F195,"yyyy-mm")))))</f>
        <v>360G-Longleigh-0194_2023-10</v>
      </c>
      <c r="B195" s="6" t="str">
        <f>IF([1]source_data!G197="","",IF([1]source_data!E197&lt;&gt;"",[1]source_data!E197,CONCATENATE("Grant to "&amp;G195)))</f>
        <v>Grant to Individual Recipient</v>
      </c>
      <c r="C195" s="6" t="str">
        <f>IF([1]source_data!G197="","",IF([1]source_data!F197="","",[1]source_data!F197))</f>
        <v>Providing financial aid after an impactful incident</v>
      </c>
      <c r="D195" s="7">
        <f>IF([1]source_data!G197="","",IF([1]source_data!G197="","",[1]source_data!G197))</f>
        <v>1480</v>
      </c>
      <c r="E195" s="6" t="str">
        <f>IF([1]source_data!G197="","",[1]tailored_settings!$B$3)</f>
        <v>GBP</v>
      </c>
      <c r="F195" s="8">
        <f>IF([1]source_data!G197="","",IF([1]source_data!H197="","",[1]source_data!H197))</f>
        <v>45229</v>
      </c>
      <c r="G195" s="6" t="str">
        <f>IF([1]source_data!G197="","",[1]tailored_settings!$B$5)</f>
        <v>Individual Recipient</v>
      </c>
      <c r="H195" s="6" t="str">
        <f>IF([1]source_data!G197="","",IF(AND([1]source_data!A197&lt;&gt;"",[1]tailored_settings!$B$16="Publish"),CONCATENATE([1]tailored_settings!$B$2&amp;[1]source_data!A197),IF(AND([1]source_data!A197&lt;&gt;"",[1]tailored_settings!$B$16="Do not publish"),CONCATENATE([1]tailored_settings!$B$4&amp;TEXT(ROW(A195)-1,"0000")&amp;"_"&amp;TEXT(F195,"yyyy-mm")),CONCATENATE([1]tailored_settings!$B$4&amp;TEXT(ROW(A195)-1,"0000")&amp;"_"&amp;TEXT(F195,"yyyy-mm")))))</f>
        <v>360G-Longleigh-IND-0194_2023-10</v>
      </c>
      <c r="I195" s="6" t="str">
        <f>IF([1]source_data!G197="","",[1]tailored_settings!$B$7)</f>
        <v>Longleigh Foundation</v>
      </c>
      <c r="J195" s="6" t="str">
        <f>IF([1]source_data!G197="","",[1]tailored_settings!$B$6)</f>
        <v>GB-CHC-1169016</v>
      </c>
      <c r="K195" s="6" t="str">
        <f>IF([1]source_data!G197="","",IF([1]source_data!I197="","",VLOOKUP([1]source_data!I197,[1]codelist_mapping!A:C,3,FALSE)))</f>
        <v>GTIR030</v>
      </c>
      <c r="L195" s="6" t="str">
        <f>IF([1]source_data!G197="","",IF([1]source_data!J197="","",VLOOKUP([1]source_data!J197,[1]codelist_mapping!A:C,3,FALSE)))</f>
        <v/>
      </c>
      <c r="M195" s="6" t="str">
        <f>IF([1]source_data!G197="","",IF([1]source_data!K197="","",IF([1]source_data!M197&lt;&gt;"",CONCATENATE(VLOOKUP([1]source_data!K197,[1]codelist_mapping!F:H,3,FALSE)&amp;";"&amp;VLOOKUP([1]source_data!L197,[1]codelist_mapping!F:H,3,FALSE)&amp;";"&amp;VLOOKUP([1]source_data!M197,[1]codelist_mapping!F:H,3,FALSE)),IF([1]source_data!L197&lt;&gt;"",CONCATENATE(VLOOKUP([1]source_data!K197,[1]codelist_mapping!F:H,3,FALSE)&amp;";"&amp;VLOOKUP([1]source_data!L197,[1]codelist_mapping!F:H,3,FALSE)),IF([1]source_data!K197&lt;&gt;"",CONCATENATE(VLOOKUP([1]source_data!K197,[1]codelist_mapping!F:H,3,FALSE)))))))</f>
        <v>GTIP120</v>
      </c>
      <c r="N195" s="9" t="str">
        <f>IF([1]source_data!G197="","",IF([1]source_data!D197="","",VLOOKUP([1]source_data!D197,[1]geo_data!A:I,9,FALSE)))</f>
        <v>Hailsham East</v>
      </c>
      <c r="O195" s="9" t="str">
        <f>IF([1]source_data!G197="","",IF([1]source_data!D197="","",VLOOKUP([1]source_data!D197,[1]geo_data!A:I,8,FALSE)))</f>
        <v>E05011640</v>
      </c>
      <c r="P195" s="9" t="str">
        <f>IF([1]source_data!G197="","",IF(LEFT(O195,3)="E05","WD",IF(LEFT(O195,3)="S13","WD",IF(LEFT(O195,3)="W05","WD",IF(LEFT(O195,3)="W06","UA",IF(LEFT(O195,3)="S12","CA",IF(LEFT(O195,3)="E06","UA",IF(LEFT(O195,3)="E07","NMD",IF(LEFT(O195,3)="E08","MD",IF(LEFT(O195,3)="E09","LONB"))))))))))</f>
        <v>WD</v>
      </c>
      <c r="Q195" s="9" t="str">
        <f>IF([1]source_data!G197="","",IF([1]source_data!D197="","",VLOOKUP([1]source_data!D197,[1]geo_data!A:I,7,FALSE)))</f>
        <v>Wealden</v>
      </c>
      <c r="R195" s="9" t="str">
        <f>IF([1]source_data!G197="","",IF([1]source_data!D197="","",VLOOKUP([1]source_data!D197,[1]geo_data!A:I,6,FALSE)))</f>
        <v>E07000065</v>
      </c>
      <c r="S195" s="9" t="str">
        <f>IF([1]source_data!G197="","",IF(LEFT(R195,3)="E05","WD",IF(LEFT(R195,3)="S13","WD",IF(LEFT(R195,3)="W05","WD",IF(LEFT(R195,3)="W06","UA",IF(LEFT(R195,3)="S12","CA",IF(LEFT(R195,3)="E06","UA",IF(LEFT(R195,3)="E07","NMD",IF(LEFT(R195,3)="E08","MD",IF(LEFT(R195,3)="E09","LONB"))))))))))</f>
        <v>NMD</v>
      </c>
      <c r="T195" s="6" t="str">
        <f>IF([1]source_data!G197="","",IF([1]source_data!N197="","",[1]source_data!N197))</f>
        <v>Critical Incident Grant</v>
      </c>
      <c r="U195" s="10">
        <f>IF([1]source_data!G197="","",[1]tailored_settings!$B$8)</f>
        <v>45614</v>
      </c>
      <c r="V195" s="6" t="str">
        <f>IF([1]source_data!G197="","",[1]tailored_settings!$B$9)</f>
        <v>http://www.longleigh.org/</v>
      </c>
      <c r="W195" s="8">
        <f>IF([1]source_data!G197="","",IF([1]source_data!O197="","",[1]source_data!O197))</f>
        <v>45229</v>
      </c>
      <c r="X195" s="8">
        <f>IF([1]source_data!G197="","",IF([1]source_data!P197="","",[1]source_data!P197))</f>
        <v>45468</v>
      </c>
      <c r="Y195" s="6" t="str">
        <f>IF([1]source_data!G197="","",IF([1]source_data!Q197="","",[1]source_data!Q197))</f>
        <v/>
      </c>
      <c r="Z195" s="11" t="str">
        <f>IF([1]source_data!G197="","",IF([1]source_data!I197="","",[1]tailored_settings!$B$10))</f>
        <v>Primary grant reason</v>
      </c>
      <c r="AA195" s="11" t="str">
        <f>IF([1]source_data!G197="","",IF([1]source_data!I197="","",[1]source_data!I197))</f>
        <v>1. Customer (or family member residing with them) with a diagnosed condition or disability (physical and/or sensory and/or behavioural)</v>
      </c>
      <c r="AB195" s="11" t="str">
        <f>IF([1]source_data!G197="","",IF([1]source_data!J197="","",[1]tailored_settings!$B$11))</f>
        <v/>
      </c>
      <c r="AC195" s="11" t="str">
        <f>IF([1]source_data!G197="","",IF([1]source_data!J197="","",[1]source_data!J197))</f>
        <v/>
      </c>
      <c r="AD195" s="11" t="str">
        <f>IF([1]source_data!G197="","",IF([1]source_data!K197="","",[1]tailored_settings!$B$12))</f>
        <v>Grant purpose</v>
      </c>
      <c r="AE195" s="11" t="str">
        <f>IF([1]source_data!G197="","",IF([1]source_data!K197="","",[1]source_data!K197))</f>
        <v>House Deep Clean</v>
      </c>
      <c r="AF195" s="11" t="str">
        <f>IF([1]source_data!G197="","",IF([1]source_data!L197="","",[1]tailored_settings!$B$13))</f>
        <v/>
      </c>
      <c r="AG195" s="11" t="str">
        <f>IF([1]source_data!G197="","",IF([1]source_data!L197="","",[1]source_data!L197))</f>
        <v/>
      </c>
      <c r="AH195" s="11" t="str">
        <f>IF([1]source_data!G197="","",IF([1]source_data!M197="","",[1]tailored_settings!$B$14))</f>
        <v/>
      </c>
      <c r="AI195" s="11" t="str">
        <f>IF([1]source_data!G197="","",IF([1]source_data!M197="","",[1]source_data!M197))</f>
        <v/>
      </c>
    </row>
    <row r="196" spans="1:35" x14ac:dyDescent="0.2">
      <c r="A196" s="6" t="str">
        <f>IF([1]source_data!G198="","",IF(AND([1]source_data!C198&lt;&gt;"",[1]tailored_settings!$B$15="Publish"),CONCATENATE([1]tailored_settings!$B$2&amp;[1]source_data!C198),IF(AND([1]source_data!C198&lt;&gt;"",[1]tailored_settings!$B$15="Do not publish"),CONCATENATE([1]tailored_settings!$B$2&amp;TEXT(ROW(A196)-1,"0000")&amp;"_"&amp;TEXT(F196,"yyyy-mm")),CONCATENATE([1]tailored_settings!$B$2&amp;TEXT(ROW(A196)-1,"0000")&amp;"_"&amp;TEXT(F196,"yyyy-mm")))))</f>
        <v>360G-Longleigh-0195_2023-10</v>
      </c>
      <c r="B196" s="6" t="str">
        <f>IF([1]source_data!G198="","",IF([1]source_data!E198&lt;&gt;"",[1]source_data!E198,CONCATENATE("Grant to "&amp;G196)))</f>
        <v>Grant to Individual Recipient</v>
      </c>
      <c r="C196" s="6" t="str">
        <f>IF([1]source_data!G198="","",IF([1]source_data!F198="","",[1]source_data!F198))</f>
        <v>Helping to alleviate financial hardship</v>
      </c>
      <c r="D196" s="7">
        <f>IF([1]source_data!G198="","",IF([1]source_data!G198="","",[1]source_data!G198))</f>
        <v>1000.8</v>
      </c>
      <c r="E196" s="6" t="str">
        <f>IF([1]source_data!G198="","",[1]tailored_settings!$B$3)</f>
        <v>GBP</v>
      </c>
      <c r="F196" s="8">
        <f>IF([1]source_data!G198="","",IF([1]source_data!H198="","",[1]source_data!H198))</f>
        <v>45226</v>
      </c>
      <c r="G196" s="6" t="str">
        <f>IF([1]source_data!G198="","",[1]tailored_settings!$B$5)</f>
        <v>Individual Recipient</v>
      </c>
      <c r="H196" s="6" t="str">
        <f>IF([1]source_data!G198="","",IF(AND([1]source_data!A198&lt;&gt;"",[1]tailored_settings!$B$16="Publish"),CONCATENATE([1]tailored_settings!$B$2&amp;[1]source_data!A198),IF(AND([1]source_data!A198&lt;&gt;"",[1]tailored_settings!$B$16="Do not publish"),CONCATENATE([1]tailored_settings!$B$4&amp;TEXT(ROW(A196)-1,"0000")&amp;"_"&amp;TEXT(F196,"yyyy-mm")),CONCATENATE([1]tailored_settings!$B$4&amp;TEXT(ROW(A196)-1,"0000")&amp;"_"&amp;TEXT(F196,"yyyy-mm")))))</f>
        <v>360G-Longleigh-IND-0195_2023-10</v>
      </c>
      <c r="I196" s="6" t="str">
        <f>IF([1]source_data!G198="","",[1]tailored_settings!$B$7)</f>
        <v>Longleigh Foundation</v>
      </c>
      <c r="J196" s="6" t="str">
        <f>IF([1]source_data!G198="","",[1]tailored_settings!$B$6)</f>
        <v>GB-CHC-1169016</v>
      </c>
      <c r="K196" s="6" t="str">
        <f>IF([1]source_data!G198="","",IF([1]source_data!I198="","",VLOOKUP([1]source_data!I198,[1]codelist_mapping!A:C,3,FALSE)))</f>
        <v>GTIR030</v>
      </c>
      <c r="L196" s="6" t="str">
        <f>IF([1]source_data!G198="","",IF([1]source_data!J198="","",VLOOKUP([1]source_data!J198,[1]codelist_mapping!A:C,3,FALSE)))</f>
        <v/>
      </c>
      <c r="M196" s="6" t="str">
        <f>IF([1]source_data!G198="","",IF([1]source_data!K198="","",IF([1]source_data!M198&lt;&gt;"",CONCATENATE(VLOOKUP([1]source_data!K198,[1]codelist_mapping!F:H,3,FALSE)&amp;";"&amp;VLOOKUP([1]source_data!L198,[1]codelist_mapping!F:H,3,FALSE)&amp;";"&amp;VLOOKUP([1]source_data!M198,[1]codelist_mapping!F:H,3,FALSE)),IF([1]source_data!L198&lt;&gt;"",CONCATENATE(VLOOKUP([1]source_data!K198,[1]codelist_mapping!F:H,3,FALSE)&amp;";"&amp;VLOOKUP([1]source_data!L198,[1]codelist_mapping!F:H,3,FALSE)),IF([1]source_data!K198&lt;&gt;"",CONCATENATE(VLOOKUP([1]source_data!K198,[1]codelist_mapping!F:H,3,FALSE)))))))</f>
        <v>GTIP020;GTIP070</v>
      </c>
      <c r="N196" s="9" t="str">
        <f>IF([1]source_data!G198="","",IF([1]source_data!D198="","",VLOOKUP([1]source_data!D198,[1]geo_data!A:I,9,FALSE)))</f>
        <v>Binley and Willenhall</v>
      </c>
      <c r="O196" s="9" t="str">
        <f>IF([1]source_data!G198="","",IF([1]source_data!D198="","",VLOOKUP([1]source_data!D198,[1]geo_data!A:I,8,FALSE)))</f>
        <v>E05001219</v>
      </c>
      <c r="P196" s="9" t="str">
        <f>IF([1]source_data!G198="","",IF(LEFT(O196,3)="E05","WD",IF(LEFT(O196,3)="S13","WD",IF(LEFT(O196,3)="W05","WD",IF(LEFT(O196,3)="W06","UA",IF(LEFT(O196,3)="S12","CA",IF(LEFT(O196,3)="E06","UA",IF(LEFT(O196,3)="E07","NMD",IF(LEFT(O196,3)="E08","MD",IF(LEFT(O196,3)="E09","LONB"))))))))))</f>
        <v>WD</v>
      </c>
      <c r="Q196" s="9" t="str">
        <f>IF([1]source_data!G198="","",IF([1]source_data!D198="","",VLOOKUP([1]source_data!D198,[1]geo_data!A:I,7,FALSE)))</f>
        <v>Coventry</v>
      </c>
      <c r="R196" s="9" t="str">
        <f>IF([1]source_data!G198="","",IF([1]source_data!D198="","",VLOOKUP([1]source_data!D198,[1]geo_data!A:I,6,FALSE)))</f>
        <v>E08000026</v>
      </c>
      <c r="S196" s="9" t="str">
        <f>IF([1]source_data!G198="","",IF(LEFT(R196,3)="E05","WD",IF(LEFT(R196,3)="S13","WD",IF(LEFT(R196,3)="W05","WD",IF(LEFT(R196,3)="W06","UA",IF(LEFT(R196,3)="S12","CA",IF(LEFT(R196,3)="E06","UA",IF(LEFT(R196,3)="E07","NMD",IF(LEFT(R196,3)="E08","MD",IF(LEFT(R196,3)="E09","LONB"))))))))))</f>
        <v>MD</v>
      </c>
      <c r="T196" s="6" t="str">
        <f>IF([1]source_data!G198="","",IF([1]source_data!N198="","",[1]source_data!N198))</f>
        <v>Hardship Grant</v>
      </c>
      <c r="U196" s="10">
        <f>IF([1]source_data!G198="","",[1]tailored_settings!$B$8)</f>
        <v>45614</v>
      </c>
      <c r="V196" s="6" t="str">
        <f>IF([1]source_data!G198="","",[1]tailored_settings!$B$9)</f>
        <v>http://www.longleigh.org/</v>
      </c>
      <c r="W196" s="8">
        <f>IF([1]source_data!G198="","",IF([1]source_data!O198="","",[1]source_data!O198))</f>
        <v>45226</v>
      </c>
      <c r="X196" s="8">
        <f>IF([1]source_data!G198="","",IF([1]source_data!P198="","",[1]source_data!P198))</f>
        <v>45273</v>
      </c>
      <c r="Y196" s="6" t="str">
        <f>IF([1]source_data!G198="","",IF([1]source_data!Q198="","",[1]source_data!Q198))</f>
        <v/>
      </c>
      <c r="Z196" s="11" t="str">
        <f>IF([1]source_data!G198="","",IF([1]source_data!I198="","",[1]tailored_settings!$B$10))</f>
        <v>Primary grant reason</v>
      </c>
      <c r="AA196" s="11" t="str">
        <f>IF([1]source_data!G198="","",IF([1]source_data!I198="","",[1]source_data!I198))</f>
        <v>1. Customer (or family member residing with them) with a diagnosed condition or disability (physical and/or sensory and/or behavioural)</v>
      </c>
      <c r="AB196" s="11" t="str">
        <f>IF([1]source_data!G198="","",IF([1]source_data!J198="","",[1]tailored_settings!$B$11))</f>
        <v/>
      </c>
      <c r="AC196" s="11" t="str">
        <f>IF([1]source_data!G198="","",IF([1]source_data!J198="","",[1]source_data!J198))</f>
        <v/>
      </c>
      <c r="AD196" s="11" t="str">
        <f>IF([1]source_data!G198="","",IF([1]source_data!K198="","",[1]tailored_settings!$B$12))</f>
        <v>Grant purpose</v>
      </c>
      <c r="AE196" s="11" t="str">
        <f>IF([1]source_data!G198="","",IF([1]source_data!K198="","",[1]source_data!K198))</f>
        <v>Appliances</v>
      </c>
      <c r="AF196" s="11" t="str">
        <f>IF([1]source_data!G198="","",IF([1]source_data!L198="","",[1]tailored_settings!$B$13))</f>
        <v>Grant purpose</v>
      </c>
      <c r="AG196" s="11" t="str">
        <f>IF([1]source_data!G198="","",IF([1]source_data!L198="","",[1]source_data!L198))</f>
        <v>Food vouchers</v>
      </c>
      <c r="AH196" s="11" t="str">
        <f>IF([1]source_data!G198="","",IF([1]source_data!M198="","",[1]tailored_settings!$B$14))</f>
        <v/>
      </c>
      <c r="AI196" s="11" t="str">
        <f>IF([1]source_data!G198="","",IF([1]source_data!M198="","",[1]source_data!M198))</f>
        <v/>
      </c>
    </row>
    <row r="197" spans="1:35" x14ac:dyDescent="0.2">
      <c r="A197" s="6" t="str">
        <f>IF([1]source_data!G199="","",IF(AND([1]source_data!C199&lt;&gt;"",[1]tailored_settings!$B$15="Publish"),CONCATENATE([1]tailored_settings!$B$2&amp;[1]source_data!C199),IF(AND([1]source_data!C199&lt;&gt;"",[1]tailored_settings!$B$15="Do not publish"),CONCATENATE([1]tailored_settings!$B$2&amp;TEXT(ROW(A197)-1,"0000")&amp;"_"&amp;TEXT(F197,"yyyy-mm")),CONCATENATE([1]tailored_settings!$B$2&amp;TEXT(ROW(A197)-1,"0000")&amp;"_"&amp;TEXT(F197,"yyyy-mm")))))</f>
        <v>360G-Longleigh-0196_2023-10</v>
      </c>
      <c r="B197" s="6" t="str">
        <f>IF([1]source_data!G199="","",IF([1]source_data!E199&lt;&gt;"",[1]source_data!E199,CONCATENATE("Grant to "&amp;G197)))</f>
        <v>Grant to Individual Recipient</v>
      </c>
      <c r="C197" s="6" t="str">
        <f>IF([1]source_data!G199="","",IF([1]source_data!F199="","",[1]source_data!F199))</f>
        <v>Helping to alleviate financial hardship</v>
      </c>
      <c r="D197" s="7">
        <f>IF([1]source_data!G199="","",IF([1]source_data!G199="","",[1]source_data!G199))</f>
        <v>1052</v>
      </c>
      <c r="E197" s="6" t="str">
        <f>IF([1]source_data!G199="","",[1]tailored_settings!$B$3)</f>
        <v>GBP</v>
      </c>
      <c r="F197" s="8">
        <f>IF([1]source_data!G199="","",IF([1]source_data!H199="","",[1]source_data!H199))</f>
        <v>45226</v>
      </c>
      <c r="G197" s="6" t="str">
        <f>IF([1]source_data!G199="","",[1]tailored_settings!$B$5)</f>
        <v>Individual Recipient</v>
      </c>
      <c r="H197" s="6" t="str">
        <f>IF([1]source_data!G199="","",IF(AND([1]source_data!A199&lt;&gt;"",[1]tailored_settings!$B$16="Publish"),CONCATENATE([1]tailored_settings!$B$2&amp;[1]source_data!A199),IF(AND([1]source_data!A199&lt;&gt;"",[1]tailored_settings!$B$16="Do not publish"),CONCATENATE([1]tailored_settings!$B$4&amp;TEXT(ROW(A197)-1,"0000")&amp;"_"&amp;TEXT(F197,"yyyy-mm")),CONCATENATE([1]tailored_settings!$B$4&amp;TEXT(ROW(A197)-1,"0000")&amp;"_"&amp;TEXT(F197,"yyyy-mm")))))</f>
        <v>360G-Longleigh-IND-0196_2023-10</v>
      </c>
      <c r="I197" s="6" t="str">
        <f>IF([1]source_data!G199="","",[1]tailored_settings!$B$7)</f>
        <v>Longleigh Foundation</v>
      </c>
      <c r="J197" s="6" t="str">
        <f>IF([1]source_data!G199="","",[1]tailored_settings!$B$6)</f>
        <v>GB-CHC-1169016</v>
      </c>
      <c r="K197" s="6" t="str">
        <f>IF([1]source_data!G199="","",IF([1]source_data!I199="","",VLOOKUP([1]source_data!I199,[1]codelist_mapping!A:C,3,FALSE)))</f>
        <v>GTIR030</v>
      </c>
      <c r="L197" s="6" t="str">
        <f>IF([1]source_data!G199="","",IF([1]source_data!J199="","",VLOOKUP([1]source_data!J199,[1]codelist_mapping!A:C,3,FALSE)))</f>
        <v/>
      </c>
      <c r="M197" s="6" t="str">
        <f>IF([1]source_data!G199="","",IF([1]source_data!K199="","",IF([1]source_data!M199&lt;&gt;"",CONCATENATE(VLOOKUP([1]source_data!K199,[1]codelist_mapping!F:H,3,FALSE)&amp;";"&amp;VLOOKUP([1]source_data!L199,[1]codelist_mapping!F:H,3,FALSE)&amp;";"&amp;VLOOKUP([1]source_data!M199,[1]codelist_mapping!F:H,3,FALSE)),IF([1]source_data!L199&lt;&gt;"",CONCATENATE(VLOOKUP([1]source_data!K199,[1]codelist_mapping!F:H,3,FALSE)&amp;";"&amp;VLOOKUP([1]source_data!L199,[1]codelist_mapping!F:H,3,FALSE)),IF([1]source_data!K199&lt;&gt;"",CONCATENATE(VLOOKUP([1]source_data!K199,[1]codelist_mapping!F:H,3,FALSE)))))))</f>
        <v>GTIP020</v>
      </c>
      <c r="N197" s="9" t="str">
        <f>IF([1]source_data!G199="","",IF([1]source_data!D199="","",VLOOKUP([1]source_data!D199,[1]geo_data!A:I,9,FALSE)))</f>
        <v>Soho and Victoria</v>
      </c>
      <c r="O197" s="9" t="str">
        <f>IF([1]source_data!G199="","",IF([1]source_data!D199="","",VLOOKUP([1]source_data!D199,[1]geo_data!A:I,8,FALSE)))</f>
        <v>E05001278</v>
      </c>
      <c r="P197" s="9" t="str">
        <f>IF([1]source_data!G199="","",IF(LEFT(O197,3)="E05","WD",IF(LEFT(O197,3)="S13","WD",IF(LEFT(O197,3)="W05","WD",IF(LEFT(O197,3)="W06","UA",IF(LEFT(O197,3)="S12","CA",IF(LEFT(O197,3)="E06","UA",IF(LEFT(O197,3)="E07","NMD",IF(LEFT(O197,3)="E08","MD",IF(LEFT(O197,3)="E09","LONB"))))))))))</f>
        <v>WD</v>
      </c>
      <c r="Q197" s="9" t="str">
        <f>IF([1]source_data!G199="","",IF([1]source_data!D199="","",VLOOKUP([1]source_data!D199,[1]geo_data!A:I,7,FALSE)))</f>
        <v>Sandwell</v>
      </c>
      <c r="R197" s="9" t="str">
        <f>IF([1]source_data!G199="","",IF([1]source_data!D199="","",VLOOKUP([1]source_data!D199,[1]geo_data!A:I,6,FALSE)))</f>
        <v>E08000028</v>
      </c>
      <c r="S197" s="9" t="str">
        <f>IF([1]source_data!G199="","",IF(LEFT(R197,3)="E05","WD",IF(LEFT(R197,3)="S13","WD",IF(LEFT(R197,3)="W05","WD",IF(LEFT(R197,3)="W06","UA",IF(LEFT(R197,3)="S12","CA",IF(LEFT(R197,3)="E06","UA",IF(LEFT(R197,3)="E07","NMD",IF(LEFT(R197,3)="E08","MD",IF(LEFT(R197,3)="E09","LONB"))))))))))</f>
        <v>MD</v>
      </c>
      <c r="T197" s="6" t="str">
        <f>IF([1]source_data!G199="","",IF([1]source_data!N199="","",[1]source_data!N199))</f>
        <v>Hardship Grant</v>
      </c>
      <c r="U197" s="10">
        <f>IF([1]source_data!G199="","",[1]tailored_settings!$B$8)</f>
        <v>45614</v>
      </c>
      <c r="V197" s="6" t="str">
        <f>IF([1]source_data!G199="","",[1]tailored_settings!$B$9)</f>
        <v>http://www.longleigh.org/</v>
      </c>
      <c r="W197" s="8">
        <f>IF([1]source_data!G199="","",IF([1]source_data!O199="","",[1]source_data!O199))</f>
        <v>45226</v>
      </c>
      <c r="X197" s="8">
        <f>IF([1]source_data!G199="","",IF([1]source_data!P199="","",[1]source_data!P199))</f>
        <v>45269</v>
      </c>
      <c r="Y197" s="6" t="str">
        <f>IF([1]source_data!G199="","",IF([1]source_data!Q199="","",[1]source_data!Q199))</f>
        <v/>
      </c>
      <c r="Z197" s="11" t="str">
        <f>IF([1]source_data!G199="","",IF([1]source_data!I199="","",[1]tailored_settings!$B$10))</f>
        <v>Primary grant reason</v>
      </c>
      <c r="AA197" s="11" t="str">
        <f>IF([1]source_data!G199="","",IF([1]source_data!I199="","",[1]source_data!I199))</f>
        <v>1. Customer (or family member residing with them) with a diagnosed condition or disability (physical and/or sensory and/or behavioural)</v>
      </c>
      <c r="AB197" s="11" t="str">
        <f>IF([1]source_data!G199="","",IF([1]source_data!J199="","",[1]tailored_settings!$B$11))</f>
        <v/>
      </c>
      <c r="AC197" s="11" t="str">
        <f>IF([1]source_data!G199="","",IF([1]source_data!J199="","",[1]source_data!J199))</f>
        <v/>
      </c>
      <c r="AD197" s="11" t="str">
        <f>IF([1]source_data!G199="","",IF([1]source_data!K199="","",[1]tailored_settings!$B$12))</f>
        <v>Grant purpose</v>
      </c>
      <c r="AE197" s="11" t="str">
        <f>IF([1]source_data!G199="","",IF([1]source_data!K199="","",[1]source_data!K199))</f>
        <v>Appliances</v>
      </c>
      <c r="AF197" s="11" t="str">
        <f>IF([1]source_data!G199="","",IF([1]source_data!L199="","",[1]tailored_settings!$B$13))</f>
        <v/>
      </c>
      <c r="AG197" s="11" t="str">
        <f>IF([1]source_data!G199="","",IF([1]source_data!L199="","",[1]source_data!L199))</f>
        <v/>
      </c>
      <c r="AH197" s="11" t="str">
        <f>IF([1]source_data!G199="","",IF([1]source_data!M199="","",[1]tailored_settings!$B$14))</f>
        <v/>
      </c>
      <c r="AI197" s="11" t="str">
        <f>IF([1]source_data!G199="","",IF([1]source_data!M199="","",[1]source_data!M199))</f>
        <v/>
      </c>
    </row>
    <row r="198" spans="1:35" x14ac:dyDescent="0.2">
      <c r="A198" s="6" t="str">
        <f>IF([1]source_data!G200="","",IF(AND([1]source_data!C200&lt;&gt;"",[1]tailored_settings!$B$15="Publish"),CONCATENATE([1]tailored_settings!$B$2&amp;[1]source_data!C200),IF(AND([1]source_data!C200&lt;&gt;"",[1]tailored_settings!$B$15="Do not publish"),CONCATENATE([1]tailored_settings!$B$2&amp;TEXT(ROW(A198)-1,"0000")&amp;"_"&amp;TEXT(F198,"yyyy-mm")),CONCATENATE([1]tailored_settings!$B$2&amp;TEXT(ROW(A198)-1,"0000")&amp;"_"&amp;TEXT(F198,"yyyy-mm")))))</f>
        <v>360G-Longleigh-0197_2023-10</v>
      </c>
      <c r="B198" s="6" t="str">
        <f>IF([1]source_data!G200="","",IF([1]source_data!E200&lt;&gt;"",[1]source_data!E200,CONCATENATE("Grant to "&amp;G198)))</f>
        <v>Grant to Individual Recipient</v>
      </c>
      <c r="C198" s="6" t="str">
        <f>IF([1]source_data!G200="","",IF([1]source_data!F200="","",[1]source_data!F200))</f>
        <v>Helping to alleviate financial hardship</v>
      </c>
      <c r="D198" s="7">
        <f>IF([1]source_data!G200="","",IF([1]source_data!G200="","",[1]source_data!G200))</f>
        <v>1056.03</v>
      </c>
      <c r="E198" s="6" t="str">
        <f>IF([1]source_data!G200="","",[1]tailored_settings!$B$3)</f>
        <v>GBP</v>
      </c>
      <c r="F198" s="8">
        <f>IF([1]source_data!G200="","",IF([1]source_data!H200="","",[1]source_data!H200))</f>
        <v>45226</v>
      </c>
      <c r="G198" s="6" t="str">
        <f>IF([1]source_data!G200="","",[1]tailored_settings!$B$5)</f>
        <v>Individual Recipient</v>
      </c>
      <c r="H198" s="6" t="str">
        <f>IF([1]source_data!G200="","",IF(AND([1]source_data!A200&lt;&gt;"",[1]tailored_settings!$B$16="Publish"),CONCATENATE([1]tailored_settings!$B$2&amp;[1]source_data!A200),IF(AND([1]source_data!A200&lt;&gt;"",[1]tailored_settings!$B$16="Do not publish"),CONCATENATE([1]tailored_settings!$B$4&amp;TEXT(ROW(A198)-1,"0000")&amp;"_"&amp;TEXT(F198,"yyyy-mm")),CONCATENATE([1]tailored_settings!$B$4&amp;TEXT(ROW(A198)-1,"0000")&amp;"_"&amp;TEXT(F198,"yyyy-mm")))))</f>
        <v>360G-Longleigh-IND-0197_2023-10</v>
      </c>
      <c r="I198" s="6" t="str">
        <f>IF([1]source_data!G200="","",[1]tailored_settings!$B$7)</f>
        <v>Longleigh Foundation</v>
      </c>
      <c r="J198" s="6" t="str">
        <f>IF([1]source_data!G200="","",[1]tailored_settings!$B$6)</f>
        <v>GB-CHC-1169016</v>
      </c>
      <c r="K198" s="6" t="str">
        <f>IF([1]source_data!G200="","",IF([1]source_data!I200="","",VLOOKUP([1]source_data!I200,[1]codelist_mapping!A:C,3,FALSE)))</f>
        <v>GTIR080</v>
      </c>
      <c r="L198" s="6" t="str">
        <f>IF([1]source_data!G200="","",IF([1]source_data!J200="","",VLOOKUP([1]source_data!J200,[1]codelist_mapping!A:C,3,FALSE)))</f>
        <v/>
      </c>
      <c r="M198" s="6" t="str">
        <f>IF([1]source_data!G200="","",IF([1]source_data!K200="","",IF([1]source_data!M200&lt;&gt;"",CONCATENATE(VLOOKUP([1]source_data!K200,[1]codelist_mapping!F:H,3,FALSE)&amp;";"&amp;VLOOKUP([1]source_data!L200,[1]codelist_mapping!F:H,3,FALSE)&amp;";"&amp;VLOOKUP([1]source_data!M200,[1]codelist_mapping!F:H,3,FALSE)),IF([1]source_data!L200&lt;&gt;"",CONCATENATE(VLOOKUP([1]source_data!K200,[1]codelist_mapping!F:H,3,FALSE)&amp;";"&amp;VLOOKUP([1]source_data!L200,[1]codelist_mapping!F:H,3,FALSE)),IF([1]source_data!K200&lt;&gt;"",CONCATENATE(VLOOKUP([1]source_data!K200,[1]codelist_mapping!F:H,3,FALSE)))))))</f>
        <v>GTIP020</v>
      </c>
      <c r="N198" s="9" t="str">
        <f>IF([1]source_data!G200="","",IF([1]source_data!D200="","",VLOOKUP([1]source_data!D200,[1]geo_data!A:I,9,FALSE)))</f>
        <v>St David's</v>
      </c>
      <c r="O198" s="9" t="str">
        <f>IF([1]source_data!G200="","",IF([1]source_data!D200="","",VLOOKUP([1]source_data!D200,[1]geo_data!A:I,8,FALSE)))</f>
        <v>E05011020</v>
      </c>
      <c r="P198" s="9" t="str">
        <f>IF([1]source_data!G200="","",IF(LEFT(O198,3)="E05","WD",IF(LEFT(O198,3)="S13","WD",IF(LEFT(O198,3)="W05","WD",IF(LEFT(O198,3)="W06","UA",IF(LEFT(O198,3)="S12","CA",IF(LEFT(O198,3)="E06","UA",IF(LEFT(O198,3)="E07","NMD",IF(LEFT(O198,3)="E08","MD",IF(LEFT(O198,3)="E09","LONB"))))))))))</f>
        <v>WD</v>
      </c>
      <c r="Q198" s="9" t="str">
        <f>IF([1]source_data!G200="","",IF([1]source_data!D200="","",VLOOKUP([1]source_data!D200,[1]geo_data!A:I,7,FALSE)))</f>
        <v>Exeter</v>
      </c>
      <c r="R198" s="9" t="str">
        <f>IF([1]source_data!G200="","",IF([1]source_data!D200="","",VLOOKUP([1]source_data!D200,[1]geo_data!A:I,6,FALSE)))</f>
        <v>E07000041</v>
      </c>
      <c r="S198" s="9" t="str">
        <f>IF([1]source_data!G200="","",IF(LEFT(R198,3)="E05","WD",IF(LEFT(R198,3)="S13","WD",IF(LEFT(R198,3)="W05","WD",IF(LEFT(R198,3)="W06","UA",IF(LEFT(R198,3)="S12","CA",IF(LEFT(R198,3)="E06","UA",IF(LEFT(R198,3)="E07","NMD",IF(LEFT(R198,3)="E08","MD",IF(LEFT(R198,3)="E09","LONB"))))))))))</f>
        <v>NMD</v>
      </c>
      <c r="T198" s="6" t="str">
        <f>IF([1]source_data!G200="","",IF([1]source_data!N200="","",[1]source_data!N200))</f>
        <v>Hardship Grant</v>
      </c>
      <c r="U198" s="10">
        <f>IF([1]source_data!G200="","",[1]tailored_settings!$B$8)</f>
        <v>45614</v>
      </c>
      <c r="V198" s="6" t="str">
        <f>IF([1]source_data!G200="","",[1]tailored_settings!$B$9)</f>
        <v>http://www.longleigh.org/</v>
      </c>
      <c r="W198" s="8">
        <f>IF([1]source_data!G200="","",IF([1]source_data!O200="","",[1]source_data!O200))</f>
        <v>45226</v>
      </c>
      <c r="X198" s="8">
        <f>IF([1]source_data!G200="","",IF([1]source_data!P200="","",[1]source_data!P200))</f>
        <v>45637</v>
      </c>
      <c r="Y198" s="6" t="str">
        <f>IF([1]source_data!G200="","",IF([1]source_data!Q200="","",[1]source_data!Q200))</f>
        <v/>
      </c>
      <c r="Z198" s="11" t="str">
        <f>IF([1]source_data!G200="","",IF([1]source_data!I200="","",[1]tailored_settings!$B$10))</f>
        <v>Primary grant reason</v>
      </c>
      <c r="AA198" s="11" t="str">
        <f>IF([1]source_data!G200="","",IF([1]source_data!I200="","",[1]source_data!I200))</f>
        <v>3  Customer/family moving from homelessness/supported living into independent living</v>
      </c>
      <c r="AB198" s="11" t="str">
        <f>IF([1]source_data!G200="","",IF([1]source_data!J200="","",[1]tailored_settings!$B$11))</f>
        <v/>
      </c>
      <c r="AC198" s="11" t="str">
        <f>IF([1]source_data!G200="","",IF([1]source_data!J200="","",[1]source_data!J200))</f>
        <v/>
      </c>
      <c r="AD198" s="11" t="str">
        <f>IF([1]source_data!G200="","",IF([1]source_data!K200="","",[1]tailored_settings!$B$12))</f>
        <v>Grant purpose</v>
      </c>
      <c r="AE198" s="11" t="str">
        <f>IF([1]source_data!G200="","",IF([1]source_data!K200="","",[1]source_data!K200))</f>
        <v>Appliances</v>
      </c>
      <c r="AF198" s="11" t="str">
        <f>IF([1]source_data!G200="","",IF([1]source_data!L200="","",[1]tailored_settings!$B$13))</f>
        <v/>
      </c>
      <c r="AG198" s="11" t="str">
        <f>IF([1]source_data!G200="","",IF([1]source_data!L200="","",[1]source_data!L200))</f>
        <v/>
      </c>
      <c r="AH198" s="11" t="str">
        <f>IF([1]source_data!G200="","",IF([1]source_data!M200="","",[1]tailored_settings!$B$14))</f>
        <v/>
      </c>
      <c r="AI198" s="11" t="str">
        <f>IF([1]source_data!G200="","",IF([1]source_data!M200="","",[1]source_data!M200))</f>
        <v/>
      </c>
    </row>
    <row r="199" spans="1:35" x14ac:dyDescent="0.2">
      <c r="A199" s="6" t="str">
        <f>IF([1]source_data!G201="","",IF(AND([1]source_data!C201&lt;&gt;"",[1]tailored_settings!$B$15="Publish"),CONCATENATE([1]tailored_settings!$B$2&amp;[1]source_data!C201),IF(AND([1]source_data!C201&lt;&gt;"",[1]tailored_settings!$B$15="Do not publish"),CONCATENATE([1]tailored_settings!$B$2&amp;TEXT(ROW(A199)-1,"0000")&amp;"_"&amp;TEXT(F199,"yyyy-mm")),CONCATENATE([1]tailored_settings!$B$2&amp;TEXT(ROW(A199)-1,"0000")&amp;"_"&amp;TEXT(F199,"yyyy-mm")))))</f>
        <v>360G-Longleigh-0198_2023-10</v>
      </c>
      <c r="B199" s="6" t="str">
        <f>IF([1]source_data!G201="","",IF([1]source_data!E201&lt;&gt;"",[1]source_data!E201,CONCATENATE("Grant to "&amp;G199)))</f>
        <v>Grant to Individual Recipient</v>
      </c>
      <c r="C199" s="6" t="str">
        <f>IF([1]source_data!G201="","",IF([1]source_data!F201="","",[1]source_data!F201))</f>
        <v>Helping to alleviate financial hardship</v>
      </c>
      <c r="D199" s="7">
        <f>IF([1]source_data!G201="","",IF([1]source_data!G201="","",[1]source_data!G201))</f>
        <v>940</v>
      </c>
      <c r="E199" s="6" t="str">
        <f>IF([1]source_data!G201="","",[1]tailored_settings!$B$3)</f>
        <v>GBP</v>
      </c>
      <c r="F199" s="8">
        <f>IF([1]source_data!G201="","",IF([1]source_data!H201="","",[1]source_data!H201))</f>
        <v>45230</v>
      </c>
      <c r="G199" s="6" t="str">
        <f>IF([1]source_data!G201="","",[1]tailored_settings!$B$5)</f>
        <v>Individual Recipient</v>
      </c>
      <c r="H199" s="6" t="str">
        <f>IF([1]source_data!G201="","",IF(AND([1]source_data!A201&lt;&gt;"",[1]tailored_settings!$B$16="Publish"),CONCATENATE([1]tailored_settings!$B$2&amp;[1]source_data!A201),IF(AND([1]source_data!A201&lt;&gt;"",[1]tailored_settings!$B$16="Do not publish"),CONCATENATE([1]tailored_settings!$B$4&amp;TEXT(ROW(A199)-1,"0000")&amp;"_"&amp;TEXT(F199,"yyyy-mm")),CONCATENATE([1]tailored_settings!$B$4&amp;TEXT(ROW(A199)-1,"0000")&amp;"_"&amp;TEXT(F199,"yyyy-mm")))))</f>
        <v>360G-Longleigh-IND-0198_2023-10</v>
      </c>
      <c r="I199" s="6" t="str">
        <f>IF([1]source_data!G201="","",[1]tailored_settings!$B$7)</f>
        <v>Longleigh Foundation</v>
      </c>
      <c r="J199" s="6" t="str">
        <f>IF([1]source_data!G201="","",[1]tailored_settings!$B$6)</f>
        <v>GB-CHC-1169016</v>
      </c>
      <c r="K199" s="6" t="str">
        <f>IF([1]source_data!G201="","",IF([1]source_data!I201="","",VLOOKUP([1]source_data!I201,[1]codelist_mapping!A:C,3,FALSE)))</f>
        <v>GTIR010</v>
      </c>
      <c r="L199" s="6" t="str">
        <f>IF([1]source_data!G201="","",IF([1]source_data!J201="","",VLOOKUP([1]source_data!J201,[1]codelist_mapping!A:C,3,FALSE)))</f>
        <v/>
      </c>
      <c r="M199" s="6" t="str">
        <f>IF([1]source_data!G201="","",IF([1]source_data!K201="","",IF([1]source_data!M201&lt;&gt;"",CONCATENATE(VLOOKUP([1]source_data!K201,[1]codelist_mapping!F:H,3,FALSE)&amp;";"&amp;VLOOKUP([1]source_data!L201,[1]codelist_mapping!F:H,3,FALSE)&amp;";"&amp;VLOOKUP([1]source_data!M201,[1]codelist_mapping!F:H,3,FALSE)),IF([1]source_data!L201&lt;&gt;"",CONCATENATE(VLOOKUP([1]source_data!K201,[1]codelist_mapping!F:H,3,FALSE)&amp;";"&amp;VLOOKUP([1]source_data!L201,[1]codelist_mapping!F:H,3,FALSE)),IF([1]source_data!K201&lt;&gt;"",CONCATENATE(VLOOKUP([1]source_data!K201,[1]codelist_mapping!F:H,3,FALSE)))))))</f>
        <v>GTIP070;GTIP050</v>
      </c>
      <c r="N199" s="9" t="str">
        <f>IF([1]source_data!G201="","",IF([1]source_data!D201="","",VLOOKUP([1]source_data!D201,[1]geo_data!A:I,9,FALSE)))</f>
        <v>Leicester Forest &amp; Lubbesthorpe</v>
      </c>
      <c r="O199" s="9" t="str">
        <f>IF([1]source_data!G201="","",IF([1]source_data!D201="","",VLOOKUP([1]source_data!D201,[1]geo_data!A:I,8,FALSE)))</f>
        <v>E05015273</v>
      </c>
      <c r="P199" s="9" t="str">
        <f>IF([1]source_data!G201="","",IF(LEFT(O199,3)="E05","WD",IF(LEFT(O199,3)="S13","WD",IF(LEFT(O199,3)="W05","WD",IF(LEFT(O199,3)="W06","UA",IF(LEFT(O199,3)="S12","CA",IF(LEFT(O199,3)="E06","UA",IF(LEFT(O199,3)="E07","NMD",IF(LEFT(O199,3)="E08","MD",IF(LEFT(O199,3)="E09","LONB"))))))))))</f>
        <v>WD</v>
      </c>
      <c r="Q199" s="9" t="str">
        <f>IF([1]source_data!G201="","",IF([1]source_data!D201="","",VLOOKUP([1]source_data!D201,[1]geo_data!A:I,7,FALSE)))</f>
        <v>Blaby</v>
      </c>
      <c r="R199" s="9" t="str">
        <f>IF([1]source_data!G201="","",IF([1]source_data!D201="","",VLOOKUP([1]source_data!D201,[1]geo_data!A:I,6,FALSE)))</f>
        <v>E07000129</v>
      </c>
      <c r="S199" s="9" t="str">
        <f>IF([1]source_data!G201="","",IF(LEFT(R199,3)="E05","WD",IF(LEFT(R199,3)="S13","WD",IF(LEFT(R199,3)="W05","WD",IF(LEFT(R199,3)="W06","UA",IF(LEFT(R199,3)="S12","CA",IF(LEFT(R199,3)="E06","UA",IF(LEFT(R199,3)="E07","NMD",IF(LEFT(R199,3)="E08","MD",IF(LEFT(R199,3)="E09","LONB"))))))))))</f>
        <v>NMD</v>
      </c>
      <c r="T199" s="6" t="str">
        <f>IF([1]source_data!G201="","",IF([1]source_data!N201="","",[1]source_data!N201))</f>
        <v>Hardship Grant</v>
      </c>
      <c r="U199" s="10">
        <f>IF([1]source_data!G201="","",[1]tailored_settings!$B$8)</f>
        <v>45614</v>
      </c>
      <c r="V199" s="6" t="str">
        <f>IF([1]source_data!G201="","",[1]tailored_settings!$B$9)</f>
        <v>http://www.longleigh.org/</v>
      </c>
      <c r="W199" s="8">
        <f>IF([1]source_data!G201="","",IF([1]source_data!O201="","",[1]source_data!O201))</f>
        <v>45230</v>
      </c>
      <c r="X199" s="8">
        <f>IF([1]source_data!G201="","",IF([1]source_data!P201="","",[1]source_data!P201))</f>
        <v>45385</v>
      </c>
      <c r="Y199" s="6" t="str">
        <f>IF([1]source_data!G201="","",IF([1]source_data!Q201="","",[1]source_data!Q201))</f>
        <v/>
      </c>
      <c r="Z199" s="11" t="str">
        <f>IF([1]source_data!G201="","",IF([1]source_data!I201="","",[1]tailored_settings!$B$10))</f>
        <v>Primary grant reason</v>
      </c>
      <c r="AA199" s="11" t="str">
        <f>IF([1]source_data!G201="","",IF([1]source_data!I201="","",[1]source_data!I201))</f>
        <v>7. Customer where there is a child/ren in receipt of means-tested free school meals</v>
      </c>
      <c r="AB199" s="11" t="str">
        <f>IF([1]source_data!G201="","",IF([1]source_data!J201="","",[1]tailored_settings!$B$11))</f>
        <v/>
      </c>
      <c r="AC199" s="11" t="str">
        <f>IF([1]source_data!G201="","",IF([1]source_data!J201="","",[1]source_data!J201))</f>
        <v/>
      </c>
      <c r="AD199" s="11" t="str">
        <f>IF([1]source_data!G201="","",IF([1]source_data!K201="","",[1]tailored_settings!$B$12))</f>
        <v>Grant purpose</v>
      </c>
      <c r="AE199" s="11" t="str">
        <f>IF([1]source_data!G201="","",IF([1]source_data!K201="","",[1]source_data!K201))</f>
        <v>Food Vouchers</v>
      </c>
      <c r="AF199" s="11" t="str">
        <f>IF([1]source_data!G201="","",IF([1]source_data!L201="","",[1]tailored_settings!$B$13))</f>
        <v>Grant purpose</v>
      </c>
      <c r="AG199" s="11" t="str">
        <f>IF([1]source_data!G201="","",IF([1]source_data!L201="","",[1]source_data!L201))</f>
        <v>Utility Vouchers</v>
      </c>
      <c r="AH199" s="11" t="str">
        <f>IF([1]source_data!G201="","",IF([1]source_data!M201="","",[1]tailored_settings!$B$14))</f>
        <v/>
      </c>
      <c r="AI199" s="11" t="str">
        <f>IF([1]source_data!G201="","",IF([1]source_data!M201="","",[1]source_data!M201))</f>
        <v/>
      </c>
    </row>
    <row r="200" spans="1:35" x14ac:dyDescent="0.2">
      <c r="A200" s="6" t="str">
        <f>IF([1]source_data!G202="","",IF(AND([1]source_data!C202&lt;&gt;"",[1]tailored_settings!$B$15="Publish"),CONCATENATE([1]tailored_settings!$B$2&amp;[1]source_data!C202),IF(AND([1]source_data!C202&lt;&gt;"",[1]tailored_settings!$B$15="Do not publish"),CONCATENATE([1]tailored_settings!$B$2&amp;TEXT(ROW(A200)-1,"0000")&amp;"_"&amp;TEXT(F200,"yyyy-mm")),CONCATENATE([1]tailored_settings!$B$2&amp;TEXT(ROW(A200)-1,"0000")&amp;"_"&amp;TEXT(F200,"yyyy-mm")))))</f>
        <v>360G-Longleigh-0199_2023-11</v>
      </c>
      <c r="B200" s="6" t="str">
        <f>IF([1]source_data!G202="","",IF([1]source_data!E202&lt;&gt;"",[1]source_data!E202,CONCATENATE("Grant to "&amp;G200)))</f>
        <v>Grant to Individual Recipient</v>
      </c>
      <c r="C200" s="6" t="str">
        <f>IF([1]source_data!G202="","",IF([1]source_data!F202="","",[1]source_data!F202))</f>
        <v>Helping to alleviate financial hardship</v>
      </c>
      <c r="D200" s="7">
        <f>IF([1]source_data!G202="","",IF([1]source_data!G202="","",[1]source_data!G202))</f>
        <v>867.31</v>
      </c>
      <c r="E200" s="6" t="str">
        <f>IF([1]source_data!G202="","",[1]tailored_settings!$B$3)</f>
        <v>GBP</v>
      </c>
      <c r="F200" s="8">
        <f>IF([1]source_data!G202="","",IF([1]source_data!H202="","",[1]source_data!H202))</f>
        <v>45231</v>
      </c>
      <c r="G200" s="6" t="str">
        <f>IF([1]source_data!G202="","",[1]tailored_settings!$B$5)</f>
        <v>Individual Recipient</v>
      </c>
      <c r="H200" s="6" t="str">
        <f>IF([1]source_data!G202="","",IF(AND([1]source_data!A202&lt;&gt;"",[1]tailored_settings!$B$16="Publish"),CONCATENATE([1]tailored_settings!$B$2&amp;[1]source_data!A202),IF(AND([1]source_data!A202&lt;&gt;"",[1]tailored_settings!$B$16="Do not publish"),CONCATENATE([1]tailored_settings!$B$4&amp;TEXT(ROW(A200)-1,"0000")&amp;"_"&amp;TEXT(F200,"yyyy-mm")),CONCATENATE([1]tailored_settings!$B$4&amp;TEXT(ROW(A200)-1,"0000")&amp;"_"&amp;TEXT(F200,"yyyy-mm")))))</f>
        <v>360G-Longleigh-IND-0199_2023-11</v>
      </c>
      <c r="I200" s="6" t="str">
        <f>IF([1]source_data!G202="","",[1]tailored_settings!$B$7)</f>
        <v>Longleigh Foundation</v>
      </c>
      <c r="J200" s="6" t="str">
        <f>IF([1]source_data!G202="","",[1]tailored_settings!$B$6)</f>
        <v>GB-CHC-1169016</v>
      </c>
      <c r="K200" s="6" t="str">
        <f>IF([1]source_data!G202="","",IF([1]source_data!I202="","",VLOOKUP([1]source_data!I202,[1]codelist_mapping!A:C,3,FALSE)))</f>
        <v>GTIR080</v>
      </c>
      <c r="L200" s="6" t="str">
        <f>IF([1]source_data!G202="","",IF([1]source_data!J202="","",VLOOKUP([1]source_data!J202,[1]codelist_mapping!A:C,3,FALSE)))</f>
        <v/>
      </c>
      <c r="M200" s="6" t="str">
        <f>IF([1]source_data!G202="","",IF([1]source_data!K202="","",IF([1]source_data!M202&lt;&gt;"",CONCATENATE(VLOOKUP([1]source_data!K202,[1]codelist_mapping!F:H,3,FALSE)&amp;";"&amp;VLOOKUP([1]source_data!L202,[1]codelist_mapping!F:H,3,FALSE)&amp;";"&amp;VLOOKUP([1]source_data!M202,[1]codelist_mapping!F:H,3,FALSE)),IF([1]source_data!L202&lt;&gt;"",CONCATENATE(VLOOKUP([1]source_data!K202,[1]codelist_mapping!F:H,3,FALSE)&amp;";"&amp;VLOOKUP([1]source_data!L202,[1]codelist_mapping!F:H,3,FALSE)),IF([1]source_data!K202&lt;&gt;"",CONCATENATE(VLOOKUP([1]source_data!K202,[1]codelist_mapping!F:H,3,FALSE)))))))</f>
        <v>GTIP020;GTIP060</v>
      </c>
      <c r="N200" s="9" t="str">
        <f>IF([1]source_data!G202="","",IF([1]source_data!D202="","",VLOOKUP([1]source_data!D202,[1]geo_data!A:I,9,FALSE)))</f>
        <v>St Marychurch</v>
      </c>
      <c r="O200" s="9" t="str">
        <f>IF([1]source_data!G202="","",IF([1]source_data!D202="","",VLOOKUP([1]source_data!D202,[1]geo_data!A:I,8,FALSE)))</f>
        <v>E05012265</v>
      </c>
      <c r="P200" s="9" t="str">
        <f>IF([1]source_data!G202="","",IF(LEFT(O200,3)="E05","WD",IF(LEFT(O200,3)="S13","WD",IF(LEFT(O200,3)="W05","WD",IF(LEFT(O200,3)="W06","UA",IF(LEFT(O200,3)="S12","CA",IF(LEFT(O200,3)="E06","UA",IF(LEFT(O200,3)="E07","NMD",IF(LEFT(O200,3)="E08","MD",IF(LEFT(O200,3)="E09","LONB"))))))))))</f>
        <v>WD</v>
      </c>
      <c r="Q200" s="9" t="str">
        <f>IF([1]source_data!G202="","",IF([1]source_data!D202="","",VLOOKUP([1]source_data!D202,[1]geo_data!A:I,7,FALSE)))</f>
        <v>Torbay</v>
      </c>
      <c r="R200" s="9" t="str">
        <f>IF([1]source_data!G202="","",IF([1]source_data!D202="","",VLOOKUP([1]source_data!D202,[1]geo_data!A:I,6,FALSE)))</f>
        <v>E06000027</v>
      </c>
      <c r="S200" s="9" t="str">
        <f>IF([1]source_data!G202="","",IF(LEFT(R200,3)="E05","WD",IF(LEFT(R200,3)="S13","WD",IF(LEFT(R200,3)="W05","WD",IF(LEFT(R200,3)="W06","UA",IF(LEFT(R200,3)="S12","CA",IF(LEFT(R200,3)="E06","UA",IF(LEFT(R200,3)="E07","NMD",IF(LEFT(R200,3)="E08","MD",IF(LEFT(R200,3)="E09","LONB"))))))))))</f>
        <v>UA</v>
      </c>
      <c r="T200" s="6" t="str">
        <f>IF([1]source_data!G202="","",IF([1]source_data!N202="","",[1]source_data!N202))</f>
        <v>Hardship Grant</v>
      </c>
      <c r="U200" s="10">
        <f>IF([1]source_data!G202="","",[1]tailored_settings!$B$8)</f>
        <v>45614</v>
      </c>
      <c r="V200" s="6" t="str">
        <f>IF([1]source_data!G202="","",[1]tailored_settings!$B$9)</f>
        <v>http://www.longleigh.org/</v>
      </c>
      <c r="W200" s="8">
        <f>IF([1]source_data!G202="","",IF([1]source_data!O202="","",[1]source_data!O202))</f>
        <v>45231</v>
      </c>
      <c r="X200" s="8">
        <f>IF([1]source_data!G202="","",IF([1]source_data!P202="","",[1]source_data!P202))</f>
        <v>45266</v>
      </c>
      <c r="Y200" s="6" t="str">
        <f>IF([1]source_data!G202="","",IF([1]source_data!Q202="","",[1]source_data!Q202))</f>
        <v/>
      </c>
      <c r="Z200" s="11" t="str">
        <f>IF([1]source_data!G202="","",IF([1]source_data!I202="","",[1]tailored_settings!$B$10))</f>
        <v>Primary grant reason</v>
      </c>
      <c r="AA200" s="11" t="str">
        <f>IF([1]source_data!G202="","",IF([1]source_data!I202="","",[1]source_data!I202))</f>
        <v>3  Customer/family moving from homelessness/supported living into independent living</v>
      </c>
      <c r="AB200" s="11" t="str">
        <f>IF([1]source_data!G202="","",IF([1]source_data!J202="","",[1]tailored_settings!$B$11))</f>
        <v/>
      </c>
      <c r="AC200" s="11" t="str">
        <f>IF([1]source_data!G202="","",IF([1]source_data!J202="","",[1]source_data!J202))</f>
        <v/>
      </c>
      <c r="AD200" s="11" t="str">
        <f>IF([1]source_data!G202="","",IF([1]source_data!K202="","",[1]tailored_settings!$B$12))</f>
        <v>Grant purpose</v>
      </c>
      <c r="AE200" s="11" t="str">
        <f>IF([1]source_data!G202="","",IF([1]source_data!K202="","",[1]source_data!K202))</f>
        <v xml:space="preserve">Furniture </v>
      </c>
      <c r="AF200" s="11" t="str">
        <f>IF([1]source_data!G202="","",IF([1]source_data!L202="","",[1]tailored_settings!$B$13))</f>
        <v>Grant purpose</v>
      </c>
      <c r="AG200" s="11" t="str">
        <f>IF([1]source_data!G202="","",IF([1]source_data!L202="","",[1]source_data!L202))</f>
        <v>Voucher for small household items</v>
      </c>
      <c r="AH200" s="11" t="str">
        <f>IF([1]source_data!G202="","",IF([1]source_data!M202="","",[1]tailored_settings!$B$14))</f>
        <v/>
      </c>
      <c r="AI200" s="11" t="str">
        <f>IF([1]source_data!G202="","",IF([1]source_data!M202="","",[1]source_data!M202))</f>
        <v/>
      </c>
    </row>
    <row r="201" spans="1:35" x14ac:dyDescent="0.2">
      <c r="A201" s="6" t="str">
        <f>IF([1]source_data!G203="","",IF(AND([1]source_data!C203&lt;&gt;"",[1]tailored_settings!$B$15="Publish"),CONCATENATE([1]tailored_settings!$B$2&amp;[1]source_data!C203),IF(AND([1]source_data!C203&lt;&gt;"",[1]tailored_settings!$B$15="Do not publish"),CONCATENATE([1]tailored_settings!$B$2&amp;TEXT(ROW(A201)-1,"0000")&amp;"_"&amp;TEXT(F201,"yyyy-mm")),CONCATENATE([1]tailored_settings!$B$2&amp;TEXT(ROW(A201)-1,"0000")&amp;"_"&amp;TEXT(F201,"yyyy-mm")))))</f>
        <v>360G-Longleigh-0200_2023-10</v>
      </c>
      <c r="B201" s="6" t="str">
        <f>IF([1]source_data!G203="","",IF([1]source_data!E203&lt;&gt;"",[1]source_data!E203,CONCATENATE("Grant to "&amp;G201)))</f>
        <v>Grant to Individual Recipient</v>
      </c>
      <c r="C201" s="6" t="str">
        <f>IF([1]source_data!G203="","",IF([1]source_data!F203="","",[1]source_data!F203))</f>
        <v>Helping to alleviate financial hardship</v>
      </c>
      <c r="D201" s="7">
        <f>IF([1]source_data!G203="","",IF([1]source_data!G203="","",[1]source_data!G203))</f>
        <v>1007</v>
      </c>
      <c r="E201" s="6" t="str">
        <f>IF([1]source_data!G203="","",[1]tailored_settings!$B$3)</f>
        <v>GBP</v>
      </c>
      <c r="F201" s="8">
        <f>IF([1]source_data!G203="","",IF([1]source_data!H203="","",[1]source_data!H203))</f>
        <v>45230</v>
      </c>
      <c r="G201" s="6" t="str">
        <f>IF([1]source_data!G203="","",[1]tailored_settings!$B$5)</f>
        <v>Individual Recipient</v>
      </c>
      <c r="H201" s="6" t="str">
        <f>IF([1]source_data!G203="","",IF(AND([1]source_data!A203&lt;&gt;"",[1]tailored_settings!$B$16="Publish"),CONCATENATE([1]tailored_settings!$B$2&amp;[1]source_data!A203),IF(AND([1]source_data!A203&lt;&gt;"",[1]tailored_settings!$B$16="Do not publish"),CONCATENATE([1]tailored_settings!$B$4&amp;TEXT(ROW(A201)-1,"0000")&amp;"_"&amp;TEXT(F201,"yyyy-mm")),CONCATENATE([1]tailored_settings!$B$4&amp;TEXT(ROW(A201)-1,"0000")&amp;"_"&amp;TEXT(F201,"yyyy-mm")))))</f>
        <v>360G-Longleigh-IND-0200_2023-10</v>
      </c>
      <c r="I201" s="6" t="str">
        <f>IF([1]source_data!G203="","",[1]tailored_settings!$B$7)</f>
        <v>Longleigh Foundation</v>
      </c>
      <c r="J201" s="6" t="str">
        <f>IF([1]source_data!G203="","",[1]tailored_settings!$B$6)</f>
        <v>GB-CHC-1169016</v>
      </c>
      <c r="K201" s="6" t="str">
        <f>IF([1]source_data!G203="","",IF([1]source_data!I203="","",VLOOKUP([1]source_data!I203,[1]codelist_mapping!A:C,3,FALSE)))</f>
        <v>GTIR080</v>
      </c>
      <c r="L201" s="6" t="str">
        <f>IF([1]source_data!G203="","",IF([1]source_data!J203="","",VLOOKUP([1]source_data!J203,[1]codelist_mapping!A:C,3,FALSE)))</f>
        <v>GTIR060</v>
      </c>
      <c r="M201" s="6" t="str">
        <f>IF([1]source_data!G203="","",IF([1]source_data!K203="","",IF([1]source_data!M203&lt;&gt;"",CONCATENATE(VLOOKUP([1]source_data!K203,[1]codelist_mapping!F:H,3,FALSE)&amp;";"&amp;VLOOKUP([1]source_data!L203,[1]codelist_mapping!F:H,3,FALSE)&amp;";"&amp;VLOOKUP([1]source_data!M203,[1]codelist_mapping!F:H,3,FALSE)),IF([1]source_data!L203&lt;&gt;"",CONCATENATE(VLOOKUP([1]source_data!K203,[1]codelist_mapping!F:H,3,FALSE)&amp;";"&amp;VLOOKUP([1]source_data!L203,[1]codelist_mapping!F:H,3,FALSE)),IF([1]source_data!K203&lt;&gt;"",CONCATENATE(VLOOKUP([1]source_data!K203,[1]codelist_mapping!F:H,3,FALSE)))))))</f>
        <v>GTIP020;GTIP070;GTIP080</v>
      </c>
      <c r="N201" s="9" t="str">
        <f>IF([1]source_data!G203="","",IF([1]source_data!D203="","",VLOOKUP([1]source_data!D203,[1]geo_data!A:I,9,FALSE)))</f>
        <v>Sarisbury</v>
      </c>
      <c r="O201" s="9" t="str">
        <f>IF([1]source_data!G203="","",IF([1]source_data!D203="","",VLOOKUP([1]source_data!D203,[1]geo_data!A:I,8,FALSE)))</f>
        <v>E05004526</v>
      </c>
      <c r="P201" s="9" t="str">
        <f>IF([1]source_data!G203="","",IF(LEFT(O201,3)="E05","WD",IF(LEFT(O201,3)="S13","WD",IF(LEFT(O201,3)="W05","WD",IF(LEFT(O201,3)="W06","UA",IF(LEFT(O201,3)="S12","CA",IF(LEFT(O201,3)="E06","UA",IF(LEFT(O201,3)="E07","NMD",IF(LEFT(O201,3)="E08","MD",IF(LEFT(O201,3)="E09","LONB"))))))))))</f>
        <v>WD</v>
      </c>
      <c r="Q201" s="9" t="str">
        <f>IF([1]source_data!G203="","",IF([1]source_data!D203="","",VLOOKUP([1]source_data!D203,[1]geo_data!A:I,7,FALSE)))</f>
        <v>Fareham</v>
      </c>
      <c r="R201" s="9" t="str">
        <f>IF([1]source_data!G203="","",IF([1]source_data!D203="","",VLOOKUP([1]source_data!D203,[1]geo_data!A:I,6,FALSE)))</f>
        <v>E07000087</v>
      </c>
      <c r="S201" s="9" t="str">
        <f>IF([1]source_data!G203="","",IF(LEFT(R201,3)="E05","WD",IF(LEFT(R201,3)="S13","WD",IF(LEFT(R201,3)="W05","WD",IF(LEFT(R201,3)="W06","UA",IF(LEFT(R201,3)="S12","CA",IF(LEFT(R201,3)="E06","UA",IF(LEFT(R201,3)="E07","NMD",IF(LEFT(R201,3)="E08","MD",IF(LEFT(R201,3)="E09","LONB"))))))))))</f>
        <v>NMD</v>
      </c>
      <c r="T201" s="6" t="str">
        <f>IF([1]source_data!G203="","",IF([1]source_data!N203="","",[1]source_data!N203))</f>
        <v>Hardship Grant</v>
      </c>
      <c r="U201" s="10">
        <f>IF([1]source_data!G203="","",[1]tailored_settings!$B$8)</f>
        <v>45614</v>
      </c>
      <c r="V201" s="6" t="str">
        <f>IF([1]source_data!G203="","",[1]tailored_settings!$B$9)</f>
        <v>http://www.longleigh.org/</v>
      </c>
      <c r="W201" s="8">
        <f>IF([1]source_data!G203="","",IF([1]source_data!O203="","",[1]source_data!O203))</f>
        <v>45230</v>
      </c>
      <c r="X201" s="8">
        <f>IF([1]source_data!G203="","",IF([1]source_data!P203="","",[1]source_data!P203))</f>
        <v>45327</v>
      </c>
      <c r="Y201" s="6" t="str">
        <f>IF([1]source_data!G203="","",IF([1]source_data!Q203="","",[1]source_data!Q203))</f>
        <v/>
      </c>
      <c r="Z201" s="11" t="str">
        <f>IF([1]source_data!G203="","",IF([1]source_data!I203="","",[1]tailored_settings!$B$10))</f>
        <v>Primary grant reason</v>
      </c>
      <c r="AA201" s="11" t="str">
        <f>IF([1]source_data!G203="","",IF([1]source_data!I203="","",[1]source_data!I203))</f>
        <v>3  Customer/family moving from homelessness/supported living into independent living</v>
      </c>
      <c r="AB201" s="11" t="str">
        <f>IF([1]source_data!G203="","",IF([1]source_data!J203="","",[1]tailored_settings!$B$11))</f>
        <v>Secondary grant reason</v>
      </c>
      <c r="AC201" s="11" t="str">
        <f>IF([1]source_data!G203="","",IF([1]source_data!J203="","",[1]source_data!J203))</f>
        <v>4. Customer/family fleeing from a violent or abusive relationship</v>
      </c>
      <c r="AD201" s="11" t="str">
        <f>IF([1]source_data!G203="","",IF([1]source_data!K203="","",[1]tailored_settings!$B$12))</f>
        <v>Grant purpose</v>
      </c>
      <c r="AE201" s="11" t="str">
        <f>IF([1]source_data!G203="","",IF([1]source_data!K203="","",[1]source_data!K203))</f>
        <v>Appliances</v>
      </c>
      <c r="AF201" s="11" t="str">
        <f>IF([1]source_data!G203="","",IF([1]source_data!L203="","",[1]tailored_settings!$B$13))</f>
        <v>Grant purpose</v>
      </c>
      <c r="AG201" s="11" t="str">
        <f>IF([1]source_data!G203="","",IF([1]source_data!L203="","",[1]source_data!L203))</f>
        <v>Food Vouchers</v>
      </c>
      <c r="AH201" s="11" t="str">
        <f>IF([1]source_data!G203="","",IF([1]source_data!M203="","",[1]tailored_settings!$B$14))</f>
        <v>Grant purpose</v>
      </c>
      <c r="AI201" s="11" t="str">
        <f>IF([1]source_data!G203="","",IF([1]source_data!M203="","",[1]source_data!M203))</f>
        <v>Clothing</v>
      </c>
    </row>
    <row r="202" spans="1:35" x14ac:dyDescent="0.2">
      <c r="A202" s="6" t="str">
        <f>IF([1]source_data!G204="","",IF(AND([1]source_data!C204&lt;&gt;"",[1]tailored_settings!$B$15="Publish"),CONCATENATE([1]tailored_settings!$B$2&amp;[1]source_data!C204),IF(AND([1]source_data!C204&lt;&gt;"",[1]tailored_settings!$B$15="Do not publish"),CONCATENATE([1]tailored_settings!$B$2&amp;TEXT(ROW(A202)-1,"0000")&amp;"_"&amp;TEXT(F202,"yyyy-mm")),CONCATENATE([1]tailored_settings!$B$2&amp;TEXT(ROW(A202)-1,"0000")&amp;"_"&amp;TEXT(F202,"yyyy-mm")))))</f>
        <v>360G-Longleigh-0201_2023-10</v>
      </c>
      <c r="B202" s="6" t="str">
        <f>IF([1]source_data!G204="","",IF([1]source_data!E204&lt;&gt;"",[1]source_data!E204,CONCATENATE("Grant to "&amp;G202)))</f>
        <v>Grant to Individual Recipient</v>
      </c>
      <c r="C202" s="6" t="str">
        <f>IF([1]source_data!G204="","",IF([1]source_data!F204="","",[1]source_data!F204))</f>
        <v>Providing financial aid during a time of crisis</v>
      </c>
      <c r="D202" s="7">
        <f>IF([1]source_data!G204="","",IF([1]source_data!G204="","",[1]source_data!G204))</f>
        <v>275</v>
      </c>
      <c r="E202" s="6" t="str">
        <f>IF([1]source_data!G204="","",[1]tailored_settings!$B$3)</f>
        <v>GBP</v>
      </c>
      <c r="F202" s="8">
        <f>IF([1]source_data!G204="","",IF([1]source_data!H204="","",[1]source_data!H204))</f>
        <v>45229</v>
      </c>
      <c r="G202" s="6" t="str">
        <f>IF([1]source_data!G204="","",[1]tailored_settings!$B$5)</f>
        <v>Individual Recipient</v>
      </c>
      <c r="H202" s="6" t="str">
        <f>IF([1]source_data!G204="","",IF(AND([1]source_data!A204&lt;&gt;"",[1]tailored_settings!$B$16="Publish"),CONCATENATE([1]tailored_settings!$B$2&amp;[1]source_data!A204),IF(AND([1]source_data!A204&lt;&gt;"",[1]tailored_settings!$B$16="Do not publish"),CONCATENATE([1]tailored_settings!$B$4&amp;TEXT(ROW(A202)-1,"0000")&amp;"_"&amp;TEXT(F202,"yyyy-mm")),CONCATENATE([1]tailored_settings!$B$4&amp;TEXT(ROW(A202)-1,"0000")&amp;"_"&amp;TEXT(F202,"yyyy-mm")))))</f>
        <v>360G-Longleigh-IND-0201_2023-10</v>
      </c>
      <c r="I202" s="6" t="str">
        <f>IF([1]source_data!G204="","",[1]tailored_settings!$B$7)</f>
        <v>Longleigh Foundation</v>
      </c>
      <c r="J202" s="6" t="str">
        <f>IF([1]source_data!G204="","",[1]tailored_settings!$B$6)</f>
        <v>GB-CHC-1169016</v>
      </c>
      <c r="K202" s="6" t="str">
        <f>IF([1]source_data!G204="","",IF([1]source_data!I204="","",VLOOKUP([1]source_data!I204,[1]codelist_mapping!A:C,3,FALSE)))</f>
        <v>GTIR060</v>
      </c>
      <c r="L202" s="6" t="str">
        <f>IF([1]source_data!G204="","",IF([1]source_data!J204="","",VLOOKUP([1]source_data!J204,[1]codelist_mapping!A:C,3,FALSE)))</f>
        <v/>
      </c>
      <c r="M202" s="6" t="str">
        <f>IF([1]source_data!G204="","",IF([1]source_data!K204="","",IF([1]source_data!M204&lt;&gt;"",CONCATENATE(VLOOKUP([1]source_data!K204,[1]codelist_mapping!F:H,3,FALSE)&amp;";"&amp;VLOOKUP([1]source_data!L204,[1]codelist_mapping!F:H,3,FALSE)&amp;";"&amp;VLOOKUP([1]source_data!M204,[1]codelist_mapping!F:H,3,FALSE)),IF([1]source_data!L204&lt;&gt;"",CONCATENATE(VLOOKUP([1]source_data!K204,[1]codelist_mapping!F:H,3,FALSE)&amp;";"&amp;VLOOKUP([1]source_data!L204,[1]codelist_mapping!F:H,3,FALSE)),IF([1]source_data!K204&lt;&gt;"",CONCATENATE(VLOOKUP([1]source_data!K204,[1]codelist_mapping!F:H,3,FALSE)))))))</f>
        <v>GTIP070;GTIP080;GTIP110</v>
      </c>
      <c r="N202" s="9" t="str">
        <f>IF([1]source_data!G204="","",IF([1]source_data!D204="","",VLOOKUP([1]source_data!D204,[1]geo_data!A:I,9,FALSE)))</f>
        <v>Dunstable Central</v>
      </c>
      <c r="O202" s="9" t="str">
        <f>IF([1]source_data!G204="","",IF([1]source_data!D204="","",VLOOKUP([1]source_data!D204,[1]geo_data!A:I,8,FALSE)))</f>
        <v>E05014403</v>
      </c>
      <c r="P202" s="9" t="str">
        <f>IF([1]source_data!G204="","",IF(LEFT(O202,3)="E05","WD",IF(LEFT(O202,3)="S13","WD",IF(LEFT(O202,3)="W05","WD",IF(LEFT(O202,3)="W06","UA",IF(LEFT(O202,3)="S12","CA",IF(LEFT(O202,3)="E06","UA",IF(LEFT(O202,3)="E07","NMD",IF(LEFT(O202,3)="E08","MD",IF(LEFT(O202,3)="E09","LONB"))))))))))</f>
        <v>WD</v>
      </c>
      <c r="Q202" s="9" t="str">
        <f>IF([1]source_data!G204="","",IF([1]source_data!D204="","",VLOOKUP([1]source_data!D204,[1]geo_data!A:I,7,FALSE)))</f>
        <v>Central Bedfordshire</v>
      </c>
      <c r="R202" s="9" t="str">
        <f>IF([1]source_data!G204="","",IF([1]source_data!D204="","",VLOOKUP([1]source_data!D204,[1]geo_data!A:I,6,FALSE)))</f>
        <v>E06000056</v>
      </c>
      <c r="S202" s="9" t="str">
        <f>IF([1]source_data!G204="","",IF(LEFT(R202,3)="E05","WD",IF(LEFT(R202,3)="S13","WD",IF(LEFT(R202,3)="W05","WD",IF(LEFT(R202,3)="W06","UA",IF(LEFT(R202,3)="S12","CA",IF(LEFT(R202,3)="E06","UA",IF(LEFT(R202,3)="E07","NMD",IF(LEFT(R202,3)="E08","MD",IF(LEFT(R202,3)="E09","LONB"))))))))))</f>
        <v>UA</v>
      </c>
      <c r="T202" s="6" t="str">
        <f>IF([1]source_data!G204="","",IF([1]source_data!N204="","",[1]source_data!N204))</f>
        <v>Crisis Grant</v>
      </c>
      <c r="U202" s="10">
        <f>IF([1]source_data!G204="","",[1]tailored_settings!$B$8)</f>
        <v>45614</v>
      </c>
      <c r="V202" s="6" t="str">
        <f>IF([1]source_data!G204="","",[1]tailored_settings!$B$9)</f>
        <v>http://www.longleigh.org/</v>
      </c>
      <c r="W202" s="8">
        <f>IF([1]source_data!G204="","",IF([1]source_data!O204="","",[1]source_data!O204))</f>
        <v>45229</v>
      </c>
      <c r="X202" s="8">
        <f>IF([1]source_data!G204="","",IF([1]source_data!P204="","",[1]source_data!P204))</f>
        <v>45302</v>
      </c>
      <c r="Y202" s="6" t="str">
        <f>IF([1]source_data!G204="","",IF([1]source_data!Q204="","",[1]source_data!Q204))</f>
        <v/>
      </c>
      <c r="Z202" s="11" t="str">
        <f>IF([1]source_data!G204="","",IF([1]source_data!I204="","",[1]tailored_settings!$B$10))</f>
        <v>Primary grant reason</v>
      </c>
      <c r="AA202" s="11" t="str">
        <f>IF([1]source_data!G204="","",IF([1]source_data!I204="","",[1]source_data!I204))</f>
        <v>4. Customer/family fleeing from a violent or abusive relationship</v>
      </c>
      <c r="AB202" s="11" t="str">
        <f>IF([1]source_data!G204="","",IF([1]source_data!J204="","",[1]tailored_settings!$B$11))</f>
        <v/>
      </c>
      <c r="AC202" s="11" t="str">
        <f>IF([1]source_data!G204="","",IF([1]source_data!J204="","",[1]source_data!J204))</f>
        <v/>
      </c>
      <c r="AD202" s="11" t="str">
        <f>IF([1]source_data!G204="","",IF([1]source_data!K204="","",[1]tailored_settings!$B$12))</f>
        <v>Grant purpose</v>
      </c>
      <c r="AE202" s="11" t="str">
        <f>IF([1]source_data!G204="","",IF([1]source_data!K204="","",[1]source_data!K204))</f>
        <v>Food Vouchers</v>
      </c>
      <c r="AF202" s="11" t="str">
        <f>IF([1]source_data!G204="","",IF([1]source_data!L204="","",[1]tailored_settings!$B$13))</f>
        <v>Grant purpose</v>
      </c>
      <c r="AG202" s="11" t="str">
        <f>IF([1]source_data!G204="","",IF([1]source_data!L204="","",[1]source_data!L204))</f>
        <v>Clothing</v>
      </c>
      <c r="AH202" s="11" t="str">
        <f>IF([1]source_data!G204="","",IF([1]source_data!M204="","",[1]tailored_settings!$B$14))</f>
        <v>Grant purpose</v>
      </c>
      <c r="AI202" s="11" t="str">
        <f>IF([1]source_data!G204="","",IF([1]source_data!M204="","",[1]source_data!M204))</f>
        <v>Toys and Books</v>
      </c>
    </row>
    <row r="203" spans="1:35" x14ac:dyDescent="0.2">
      <c r="A203" s="6" t="str">
        <f>IF([1]source_data!G205="","",IF(AND([1]source_data!C205&lt;&gt;"",[1]tailored_settings!$B$15="Publish"),CONCATENATE([1]tailored_settings!$B$2&amp;[1]source_data!C205),IF(AND([1]source_data!C205&lt;&gt;"",[1]tailored_settings!$B$15="Do not publish"),CONCATENATE([1]tailored_settings!$B$2&amp;TEXT(ROW(A203)-1,"0000")&amp;"_"&amp;TEXT(F203,"yyyy-mm")),CONCATENATE([1]tailored_settings!$B$2&amp;TEXT(ROW(A203)-1,"0000")&amp;"_"&amp;TEXT(F203,"yyyy-mm")))))</f>
        <v>360G-Longleigh-0202_2023-10</v>
      </c>
      <c r="B203" s="6" t="str">
        <f>IF([1]source_data!G205="","",IF([1]source_data!E205&lt;&gt;"",[1]source_data!E205,CONCATENATE("Grant to "&amp;G203)))</f>
        <v>Grant to Individual Recipient</v>
      </c>
      <c r="C203" s="6" t="str">
        <f>IF([1]source_data!G205="","",IF([1]source_data!F205="","",[1]source_data!F205))</f>
        <v>Helping to alleviate financial hardship</v>
      </c>
      <c r="D203" s="7">
        <f>IF([1]source_data!G205="","",IF([1]source_data!G205="","",[1]source_data!G205))</f>
        <v>1053</v>
      </c>
      <c r="E203" s="6" t="str">
        <f>IF([1]source_data!G205="","",[1]tailored_settings!$B$3)</f>
        <v>GBP</v>
      </c>
      <c r="F203" s="8">
        <f>IF([1]source_data!G205="","",IF([1]source_data!H205="","",[1]source_data!H205))</f>
        <v>45230</v>
      </c>
      <c r="G203" s="6" t="str">
        <f>IF([1]source_data!G205="","",[1]tailored_settings!$B$5)</f>
        <v>Individual Recipient</v>
      </c>
      <c r="H203" s="6" t="str">
        <f>IF([1]source_data!G205="","",IF(AND([1]source_data!A205&lt;&gt;"",[1]tailored_settings!$B$16="Publish"),CONCATENATE([1]tailored_settings!$B$2&amp;[1]source_data!A205),IF(AND([1]source_data!A205&lt;&gt;"",[1]tailored_settings!$B$16="Do not publish"),CONCATENATE([1]tailored_settings!$B$4&amp;TEXT(ROW(A203)-1,"0000")&amp;"_"&amp;TEXT(F203,"yyyy-mm")),CONCATENATE([1]tailored_settings!$B$4&amp;TEXT(ROW(A203)-1,"0000")&amp;"_"&amp;TEXT(F203,"yyyy-mm")))))</f>
        <v>360G-Longleigh-IND-0202_2023-10</v>
      </c>
      <c r="I203" s="6" t="str">
        <f>IF([1]source_data!G205="","",[1]tailored_settings!$B$7)</f>
        <v>Longleigh Foundation</v>
      </c>
      <c r="J203" s="6" t="str">
        <f>IF([1]source_data!G205="","",[1]tailored_settings!$B$6)</f>
        <v>GB-CHC-1169016</v>
      </c>
      <c r="K203" s="6" t="str">
        <f>IF([1]source_data!G205="","",IF([1]source_data!I205="","",VLOOKUP([1]source_data!I205,[1]codelist_mapping!A:C,3,FALSE)))</f>
        <v>GTIR080</v>
      </c>
      <c r="L203" s="6" t="str">
        <f>IF([1]source_data!G205="","",IF([1]source_data!J205="","",VLOOKUP([1]source_data!J205,[1]codelist_mapping!A:C,3,FALSE)))</f>
        <v/>
      </c>
      <c r="M203" s="6" t="str">
        <f>IF([1]source_data!G205="","",IF([1]source_data!K205="","",IF([1]source_data!M205&lt;&gt;"",CONCATENATE(VLOOKUP([1]source_data!K205,[1]codelist_mapping!F:H,3,FALSE)&amp;";"&amp;VLOOKUP([1]source_data!L205,[1]codelist_mapping!F:H,3,FALSE)&amp;";"&amp;VLOOKUP([1]source_data!M205,[1]codelist_mapping!F:H,3,FALSE)),IF([1]source_data!L205&lt;&gt;"",CONCATENATE(VLOOKUP([1]source_data!K205,[1]codelist_mapping!F:H,3,FALSE)&amp;";"&amp;VLOOKUP([1]source_data!L205,[1]codelist_mapping!F:H,3,FALSE)),IF([1]source_data!K205&lt;&gt;"",CONCATENATE(VLOOKUP([1]source_data!K205,[1]codelist_mapping!F:H,3,FALSE)))))))</f>
        <v>GTIP020</v>
      </c>
      <c r="N203" s="9" t="str">
        <f>IF([1]source_data!G205="","",IF([1]source_data!D205="","",VLOOKUP([1]source_data!D205,[1]geo_data!A:I,9,FALSE)))</f>
        <v>Hamworthy</v>
      </c>
      <c r="O203" s="9" t="str">
        <f>IF([1]source_data!G205="","",IF([1]source_data!D205="","",VLOOKUP([1]source_data!D205,[1]geo_data!A:I,8,FALSE)))</f>
        <v>E05012663</v>
      </c>
      <c r="P203" s="9" t="str">
        <f>IF([1]source_data!G205="","",IF(LEFT(O203,3)="E05","WD",IF(LEFT(O203,3)="S13","WD",IF(LEFT(O203,3)="W05","WD",IF(LEFT(O203,3)="W06","UA",IF(LEFT(O203,3)="S12","CA",IF(LEFT(O203,3)="E06","UA",IF(LEFT(O203,3)="E07","NMD",IF(LEFT(O203,3)="E08","MD",IF(LEFT(O203,3)="E09","LONB"))))))))))</f>
        <v>WD</v>
      </c>
      <c r="Q203" s="9" t="str">
        <f>IF([1]source_data!G205="","",IF([1]source_data!D205="","",VLOOKUP([1]source_data!D205,[1]geo_data!A:I,7,FALSE)))</f>
        <v>Bournemouth, Christchurch and Poole</v>
      </c>
      <c r="R203" s="9" t="str">
        <f>IF([1]source_data!G205="","",IF([1]source_data!D205="","",VLOOKUP([1]source_data!D205,[1]geo_data!A:I,6,FALSE)))</f>
        <v>E06000058</v>
      </c>
      <c r="S203" s="9" t="str">
        <f>IF([1]source_data!G205="","",IF(LEFT(R203,3)="E05","WD",IF(LEFT(R203,3)="S13","WD",IF(LEFT(R203,3)="W05","WD",IF(LEFT(R203,3)="W06","UA",IF(LEFT(R203,3)="S12","CA",IF(LEFT(R203,3)="E06","UA",IF(LEFT(R203,3)="E07","NMD",IF(LEFT(R203,3)="E08","MD",IF(LEFT(R203,3)="E09","LONB"))))))))))</f>
        <v>UA</v>
      </c>
      <c r="T203" s="6" t="str">
        <f>IF([1]source_data!G205="","",IF([1]source_data!N205="","",[1]source_data!N205))</f>
        <v>Hardship Grant</v>
      </c>
      <c r="U203" s="10">
        <f>IF([1]source_data!G205="","",[1]tailored_settings!$B$8)</f>
        <v>45614</v>
      </c>
      <c r="V203" s="6" t="str">
        <f>IF([1]source_data!G205="","",[1]tailored_settings!$B$9)</f>
        <v>http://www.longleigh.org/</v>
      </c>
      <c r="W203" s="8">
        <f>IF([1]source_data!G205="","",IF([1]source_data!O205="","",[1]source_data!O205))</f>
        <v>45230</v>
      </c>
      <c r="X203" s="8">
        <f>IF([1]source_data!G205="","",IF([1]source_data!P205="","",[1]source_data!P205))</f>
        <v>45322</v>
      </c>
      <c r="Y203" s="6" t="str">
        <f>IF([1]source_data!G205="","",IF([1]source_data!Q205="","",[1]source_data!Q205))</f>
        <v/>
      </c>
      <c r="Z203" s="11" t="str">
        <f>IF([1]source_data!G205="","",IF([1]source_data!I205="","",[1]tailored_settings!$B$10))</f>
        <v>Primary grant reason</v>
      </c>
      <c r="AA203" s="11" t="str">
        <f>IF([1]source_data!G205="","",IF([1]source_data!I205="","",[1]source_data!I205))</f>
        <v>3  Customer/family moving from homelessness/supported living into independent living</v>
      </c>
      <c r="AB203" s="11" t="str">
        <f>IF([1]source_data!G205="","",IF([1]source_data!J205="","",[1]tailored_settings!$B$11))</f>
        <v/>
      </c>
      <c r="AC203" s="11" t="str">
        <f>IF([1]source_data!G205="","",IF([1]source_data!J205="","",[1]source_data!J205))</f>
        <v/>
      </c>
      <c r="AD203" s="11" t="str">
        <f>IF([1]source_data!G205="","",IF([1]source_data!K205="","",[1]tailored_settings!$B$12))</f>
        <v>Grant purpose</v>
      </c>
      <c r="AE203" s="11" t="str">
        <f>IF([1]source_data!G205="","",IF([1]source_data!K205="","",[1]source_data!K205))</f>
        <v>Appliances</v>
      </c>
      <c r="AF203" s="11" t="str">
        <f>IF([1]source_data!G205="","",IF([1]source_data!L205="","",[1]tailored_settings!$B$13))</f>
        <v/>
      </c>
      <c r="AG203" s="11" t="str">
        <f>IF([1]source_data!G205="","",IF([1]source_data!L205="","",[1]source_data!L205))</f>
        <v/>
      </c>
      <c r="AH203" s="11" t="str">
        <f>IF([1]source_data!G205="","",IF([1]source_data!M205="","",[1]tailored_settings!$B$14))</f>
        <v/>
      </c>
      <c r="AI203" s="11" t="str">
        <f>IF([1]source_data!G205="","",IF([1]source_data!M205="","",[1]source_data!M205))</f>
        <v/>
      </c>
    </row>
    <row r="204" spans="1:35" x14ac:dyDescent="0.2">
      <c r="A204" s="6" t="str">
        <f>IF([1]source_data!G206="","",IF(AND([1]source_data!C206&lt;&gt;"",[1]tailored_settings!$B$15="Publish"),CONCATENATE([1]tailored_settings!$B$2&amp;[1]source_data!C206),IF(AND([1]source_data!C206&lt;&gt;"",[1]tailored_settings!$B$15="Do not publish"),CONCATENATE([1]tailored_settings!$B$2&amp;TEXT(ROW(A204)-1,"0000")&amp;"_"&amp;TEXT(F204,"yyyy-mm")),CONCATENATE([1]tailored_settings!$B$2&amp;TEXT(ROW(A204)-1,"0000")&amp;"_"&amp;TEXT(F204,"yyyy-mm")))))</f>
        <v>360G-Longleigh-0203_2023-11</v>
      </c>
      <c r="B204" s="6" t="str">
        <f>IF([1]source_data!G206="","",IF([1]source_data!E206&lt;&gt;"",[1]source_data!E206,CONCATENATE("Grant to "&amp;G204)))</f>
        <v>Grant to Individual Recipient</v>
      </c>
      <c r="C204" s="6" t="str">
        <f>IF([1]source_data!G206="","",IF([1]source_data!F206="","",[1]source_data!F206))</f>
        <v>Helping to alleviate financial hardship</v>
      </c>
      <c r="D204" s="7">
        <f>IF([1]source_data!G206="","",IF([1]source_data!G206="","",[1]source_data!G206))</f>
        <v>923.59</v>
      </c>
      <c r="E204" s="6" t="str">
        <f>IF([1]source_data!G206="","",[1]tailored_settings!$B$3)</f>
        <v>GBP</v>
      </c>
      <c r="F204" s="8">
        <f>IF([1]source_data!G206="","",IF([1]source_data!H206="","",[1]source_data!H206))</f>
        <v>45232</v>
      </c>
      <c r="G204" s="6" t="str">
        <f>IF([1]source_data!G206="","",[1]tailored_settings!$B$5)</f>
        <v>Individual Recipient</v>
      </c>
      <c r="H204" s="6" t="str">
        <f>IF([1]source_data!G206="","",IF(AND([1]source_data!A206&lt;&gt;"",[1]tailored_settings!$B$16="Publish"),CONCATENATE([1]tailored_settings!$B$2&amp;[1]source_data!A206),IF(AND([1]source_data!A206&lt;&gt;"",[1]tailored_settings!$B$16="Do not publish"),CONCATENATE([1]tailored_settings!$B$4&amp;TEXT(ROW(A204)-1,"0000")&amp;"_"&amp;TEXT(F204,"yyyy-mm")),CONCATENATE([1]tailored_settings!$B$4&amp;TEXT(ROW(A204)-1,"0000")&amp;"_"&amp;TEXT(F204,"yyyy-mm")))))</f>
        <v>360G-Longleigh-IND-0203_2023-11</v>
      </c>
      <c r="I204" s="6" t="str">
        <f>IF([1]source_data!G206="","",[1]tailored_settings!$B$7)</f>
        <v>Longleigh Foundation</v>
      </c>
      <c r="J204" s="6" t="str">
        <f>IF([1]source_data!G206="","",[1]tailored_settings!$B$6)</f>
        <v>GB-CHC-1169016</v>
      </c>
      <c r="K204" s="6" t="str">
        <f>IF([1]source_data!G206="","",IF([1]source_data!I206="","",VLOOKUP([1]source_data!I206,[1]codelist_mapping!A:C,3,FALSE)))</f>
        <v>GTIR040</v>
      </c>
      <c r="L204" s="6" t="str">
        <f>IF([1]source_data!G206="","",IF([1]source_data!J206="","",VLOOKUP([1]source_data!J206,[1]codelist_mapping!A:C,3,FALSE)))</f>
        <v/>
      </c>
      <c r="M204" s="6" t="str">
        <f>IF([1]source_data!G206="","",IF([1]source_data!K206="","",IF([1]source_data!M206&lt;&gt;"",CONCATENATE(VLOOKUP([1]source_data!K206,[1]codelist_mapping!F:H,3,FALSE)&amp;";"&amp;VLOOKUP([1]source_data!L206,[1]codelist_mapping!F:H,3,FALSE)&amp;";"&amp;VLOOKUP([1]source_data!M206,[1]codelist_mapping!F:H,3,FALSE)),IF([1]source_data!L206&lt;&gt;"",CONCATENATE(VLOOKUP([1]source_data!K206,[1]codelist_mapping!F:H,3,FALSE)&amp;";"&amp;VLOOKUP([1]source_data!L206,[1]codelist_mapping!F:H,3,FALSE)),IF([1]source_data!K206&lt;&gt;"",CONCATENATE(VLOOKUP([1]source_data!K206,[1]codelist_mapping!F:H,3,FALSE)))))))</f>
        <v>GTIP020;GTIP070</v>
      </c>
      <c r="N204" s="9" t="str">
        <f>IF([1]source_data!G206="","",IF([1]source_data!D206="","",VLOOKUP([1]source_data!D206,[1]geo_data!A:I,9,FALSE)))</f>
        <v>Till Valley</v>
      </c>
      <c r="O204" s="9" t="str">
        <f>IF([1]source_data!G206="","",IF([1]source_data!D206="","",VLOOKUP([1]source_data!D206,[1]geo_data!A:I,8,FALSE)))</f>
        <v>E05013475</v>
      </c>
      <c r="P204" s="9" t="str">
        <f>IF([1]source_data!G206="","",IF(LEFT(O204,3)="E05","WD",IF(LEFT(O204,3)="S13","WD",IF(LEFT(O204,3)="W05","WD",IF(LEFT(O204,3)="W06","UA",IF(LEFT(O204,3)="S12","CA",IF(LEFT(O204,3)="E06","UA",IF(LEFT(O204,3)="E07","NMD",IF(LEFT(O204,3)="E08","MD",IF(LEFT(O204,3)="E09","LONB"))))))))))</f>
        <v>WD</v>
      </c>
      <c r="Q204" s="9" t="str">
        <f>IF([1]source_data!G206="","",IF([1]source_data!D206="","",VLOOKUP([1]source_data!D206,[1]geo_data!A:I,7,FALSE)))</f>
        <v>Wiltshire</v>
      </c>
      <c r="R204" s="9" t="str">
        <f>IF([1]source_data!G206="","",IF([1]source_data!D206="","",VLOOKUP([1]source_data!D206,[1]geo_data!A:I,6,FALSE)))</f>
        <v>E06000054</v>
      </c>
      <c r="S204" s="9" t="str">
        <f>IF([1]source_data!G206="","",IF(LEFT(R204,3)="E05","WD",IF(LEFT(R204,3)="S13","WD",IF(LEFT(R204,3)="W05","WD",IF(LEFT(R204,3)="W06","UA",IF(LEFT(R204,3)="S12","CA",IF(LEFT(R204,3)="E06","UA",IF(LEFT(R204,3)="E07","NMD",IF(LEFT(R204,3)="E08","MD",IF(LEFT(R204,3)="E09","LONB"))))))))))</f>
        <v>UA</v>
      </c>
      <c r="T204" s="6" t="str">
        <f>IF([1]source_data!G206="","",IF([1]source_data!N206="","",[1]source_data!N206))</f>
        <v>Hardship Grant</v>
      </c>
      <c r="U204" s="10">
        <f>IF([1]source_data!G206="","",[1]tailored_settings!$B$8)</f>
        <v>45614</v>
      </c>
      <c r="V204" s="6" t="str">
        <f>IF([1]source_data!G206="","",[1]tailored_settings!$B$9)</f>
        <v>http://www.longleigh.org/</v>
      </c>
      <c r="W204" s="8">
        <f>IF([1]source_data!G206="","",IF([1]source_data!O206="","",[1]source_data!O206))</f>
        <v>45232</v>
      </c>
      <c r="X204" s="8">
        <f>IF([1]source_data!G206="","",IF([1]source_data!P206="","",[1]source_data!P206))</f>
        <v>45314</v>
      </c>
      <c r="Y204" s="6" t="str">
        <f>IF([1]source_data!G206="","",IF([1]source_data!Q206="","",[1]source_data!Q206))</f>
        <v/>
      </c>
      <c r="Z204" s="11" t="str">
        <f>IF([1]source_data!G206="","",IF([1]source_data!I206="","",[1]tailored_settings!$B$10))</f>
        <v>Primary grant reason</v>
      </c>
      <c r="AA204" s="11" t="str">
        <f>IF([1]source_data!G206="","",IF([1]source_data!I206="","",[1]source_data!I206))</f>
        <v>2. Customer receiving medication and/or therapy for a mental health condition or substance addiction</v>
      </c>
      <c r="AB204" s="11" t="str">
        <f>IF([1]source_data!G206="","",IF([1]source_data!J206="","",[1]tailored_settings!$B$11))</f>
        <v/>
      </c>
      <c r="AC204" s="11" t="str">
        <f>IF([1]source_data!G206="","",IF([1]source_data!J206="","",[1]source_data!J206))</f>
        <v/>
      </c>
      <c r="AD204" s="11" t="str">
        <f>IF([1]source_data!G206="","",IF([1]source_data!K206="","",[1]tailored_settings!$B$12))</f>
        <v>Grant purpose</v>
      </c>
      <c r="AE204" s="11" t="str">
        <f>IF([1]source_data!G206="","",IF([1]source_data!K206="","",[1]source_data!K206))</f>
        <v xml:space="preserve">Furniture </v>
      </c>
      <c r="AF204" s="11" t="str">
        <f>IF([1]source_data!G206="","",IF([1]source_data!L206="","",[1]tailored_settings!$B$13))</f>
        <v>Grant purpose</v>
      </c>
      <c r="AG204" s="11" t="str">
        <f>IF([1]source_data!G206="","",IF([1]source_data!L206="","",[1]source_data!L206))</f>
        <v>Food Vouchers</v>
      </c>
      <c r="AH204" s="11" t="str">
        <f>IF([1]source_data!G206="","",IF([1]source_data!M206="","",[1]tailored_settings!$B$14))</f>
        <v/>
      </c>
      <c r="AI204" s="11" t="str">
        <f>IF([1]source_data!G206="","",IF([1]source_data!M206="","",[1]source_data!M206))</f>
        <v/>
      </c>
    </row>
    <row r="205" spans="1:35" x14ac:dyDescent="0.2">
      <c r="A205" s="6" t="str">
        <f>IF([1]source_data!G207="","",IF(AND([1]source_data!C207&lt;&gt;"",[1]tailored_settings!$B$15="Publish"),CONCATENATE([1]tailored_settings!$B$2&amp;[1]source_data!C207),IF(AND([1]source_data!C207&lt;&gt;"",[1]tailored_settings!$B$15="Do not publish"),CONCATENATE([1]tailored_settings!$B$2&amp;TEXT(ROW(A205)-1,"0000")&amp;"_"&amp;TEXT(F205,"yyyy-mm")),CONCATENATE([1]tailored_settings!$B$2&amp;TEXT(ROW(A205)-1,"0000")&amp;"_"&amp;TEXT(F205,"yyyy-mm")))))</f>
        <v>360G-Longleigh-0204_2023-11</v>
      </c>
      <c r="B205" s="6" t="str">
        <f>IF([1]source_data!G207="","",IF([1]source_data!E207&lt;&gt;"",[1]source_data!E207,CONCATENATE("Grant to "&amp;G205)))</f>
        <v>Grant to Individual Recipient</v>
      </c>
      <c r="C205" s="6" t="str">
        <f>IF([1]source_data!G207="","",IF([1]source_data!F207="","",[1]source_data!F207))</f>
        <v>Helping to alleviate financial hardship</v>
      </c>
      <c r="D205" s="7">
        <f>IF([1]source_data!G207="","",IF([1]source_data!G207="","",[1]source_data!G207))</f>
        <v>855</v>
      </c>
      <c r="E205" s="6" t="str">
        <f>IF([1]source_data!G207="","",[1]tailored_settings!$B$3)</f>
        <v>GBP</v>
      </c>
      <c r="F205" s="8">
        <f>IF([1]source_data!G207="","",IF([1]source_data!H207="","",[1]source_data!H207))</f>
        <v>45232</v>
      </c>
      <c r="G205" s="6" t="str">
        <f>IF([1]source_data!G207="","",[1]tailored_settings!$B$5)</f>
        <v>Individual Recipient</v>
      </c>
      <c r="H205" s="6" t="str">
        <f>IF([1]source_data!G207="","",IF(AND([1]source_data!A207&lt;&gt;"",[1]tailored_settings!$B$16="Publish"),CONCATENATE([1]tailored_settings!$B$2&amp;[1]source_data!A207),IF(AND([1]source_data!A207&lt;&gt;"",[1]tailored_settings!$B$16="Do not publish"),CONCATENATE([1]tailored_settings!$B$4&amp;TEXT(ROW(A205)-1,"0000")&amp;"_"&amp;TEXT(F205,"yyyy-mm")),CONCATENATE([1]tailored_settings!$B$4&amp;TEXT(ROW(A205)-1,"0000")&amp;"_"&amp;TEXT(F205,"yyyy-mm")))))</f>
        <v>360G-Longleigh-IND-0204_2023-11</v>
      </c>
      <c r="I205" s="6" t="str">
        <f>IF([1]source_data!G207="","",[1]tailored_settings!$B$7)</f>
        <v>Longleigh Foundation</v>
      </c>
      <c r="J205" s="6" t="str">
        <f>IF([1]source_data!G207="","",[1]tailored_settings!$B$6)</f>
        <v>GB-CHC-1169016</v>
      </c>
      <c r="K205" s="6" t="str">
        <f>IF([1]source_data!G207="","",IF([1]source_data!I207="","",VLOOKUP([1]source_data!I207,[1]codelist_mapping!A:C,3,FALSE)))</f>
        <v>GTIR040</v>
      </c>
      <c r="L205" s="6" t="str">
        <f>IF([1]source_data!G207="","",IF([1]source_data!J207="","",VLOOKUP([1]source_data!J207,[1]codelist_mapping!A:C,3,FALSE)))</f>
        <v/>
      </c>
      <c r="M205" s="6" t="str">
        <f>IF([1]source_data!G207="","",IF([1]source_data!K207="","",IF([1]source_data!M207&lt;&gt;"",CONCATENATE(VLOOKUP([1]source_data!K207,[1]codelist_mapping!F:H,3,FALSE)&amp;";"&amp;VLOOKUP([1]source_data!L207,[1]codelist_mapping!F:H,3,FALSE)&amp;";"&amp;VLOOKUP([1]source_data!M207,[1]codelist_mapping!F:H,3,FALSE)),IF([1]source_data!L207&lt;&gt;"",CONCATENATE(VLOOKUP([1]source_data!K207,[1]codelist_mapping!F:H,3,FALSE)&amp;";"&amp;VLOOKUP([1]source_data!L207,[1]codelist_mapping!F:H,3,FALSE)),IF([1]source_data!K207&lt;&gt;"",CONCATENATE(VLOOKUP([1]source_data!K207,[1]codelist_mapping!F:H,3,FALSE)))))))</f>
        <v>GTIP050</v>
      </c>
      <c r="N205" s="9" t="str">
        <f>IF([1]source_data!G207="","",IF([1]source_data!D207="","",VLOOKUP([1]source_data!D207,[1]geo_data!A:I,9,FALSE)))</f>
        <v>Eastcott</v>
      </c>
      <c r="O205" s="9" t="str">
        <f>IF([1]source_data!G207="","",IF([1]source_data!D207="","",VLOOKUP([1]source_data!D207,[1]geo_data!A:I,8,FALSE)))</f>
        <v>E05008957</v>
      </c>
      <c r="P205" s="9" t="str">
        <f>IF([1]source_data!G207="","",IF(LEFT(O205,3)="E05","WD",IF(LEFT(O205,3)="S13","WD",IF(LEFT(O205,3)="W05","WD",IF(LEFT(O205,3)="W06","UA",IF(LEFT(O205,3)="S12","CA",IF(LEFT(O205,3)="E06","UA",IF(LEFT(O205,3)="E07","NMD",IF(LEFT(O205,3)="E08","MD",IF(LEFT(O205,3)="E09","LONB"))))))))))</f>
        <v>WD</v>
      </c>
      <c r="Q205" s="9" t="str">
        <f>IF([1]source_data!G207="","",IF([1]source_data!D207="","",VLOOKUP([1]source_data!D207,[1]geo_data!A:I,7,FALSE)))</f>
        <v>Swindon</v>
      </c>
      <c r="R205" s="9" t="str">
        <f>IF([1]source_data!G207="","",IF([1]source_data!D207="","",VLOOKUP([1]source_data!D207,[1]geo_data!A:I,6,FALSE)))</f>
        <v>E06000030</v>
      </c>
      <c r="S205" s="9" t="str">
        <f>IF([1]source_data!G207="","",IF(LEFT(R205,3)="E05","WD",IF(LEFT(R205,3)="S13","WD",IF(LEFT(R205,3)="W05","WD",IF(LEFT(R205,3)="W06","UA",IF(LEFT(R205,3)="S12","CA",IF(LEFT(R205,3)="E06","UA",IF(LEFT(R205,3)="E07","NMD",IF(LEFT(R205,3)="E08","MD",IF(LEFT(R205,3)="E09","LONB"))))))))))</f>
        <v>UA</v>
      </c>
      <c r="T205" s="6" t="str">
        <f>IF([1]source_data!G207="","",IF([1]source_data!N207="","",[1]source_data!N207))</f>
        <v>Hardship Grant</v>
      </c>
      <c r="U205" s="10">
        <f>IF([1]source_data!G207="","",[1]tailored_settings!$B$8)</f>
        <v>45614</v>
      </c>
      <c r="V205" s="6" t="str">
        <f>IF([1]source_data!G207="","",[1]tailored_settings!$B$9)</f>
        <v>http://www.longleigh.org/</v>
      </c>
      <c r="W205" s="8">
        <f>IF([1]source_data!G207="","",IF([1]source_data!O207="","",[1]source_data!O207))</f>
        <v>45232</v>
      </c>
      <c r="X205" s="8">
        <f>IF([1]source_data!G207="","",IF([1]source_data!P207="","",[1]source_data!P207))</f>
        <v>45385</v>
      </c>
      <c r="Y205" s="6" t="str">
        <f>IF([1]source_data!G207="","",IF([1]source_data!Q207="","",[1]source_data!Q207))</f>
        <v/>
      </c>
      <c r="Z205" s="11" t="str">
        <f>IF([1]source_data!G207="","",IF([1]source_data!I207="","",[1]tailored_settings!$B$10))</f>
        <v>Primary grant reason</v>
      </c>
      <c r="AA205" s="11" t="str">
        <f>IF([1]source_data!G207="","",IF([1]source_data!I207="","",[1]source_data!I207))</f>
        <v>2. Customer receiving medication and/or therapy for a mental health condition or substance addiction</v>
      </c>
      <c r="AB205" s="11" t="str">
        <f>IF([1]source_data!G207="","",IF([1]source_data!J207="","",[1]tailored_settings!$B$11))</f>
        <v/>
      </c>
      <c r="AC205" s="11" t="str">
        <f>IF([1]source_data!G207="","",IF([1]source_data!J207="","",[1]source_data!J207))</f>
        <v/>
      </c>
      <c r="AD205" s="11" t="str">
        <f>IF([1]source_data!G207="","",IF([1]source_data!K207="","",[1]tailored_settings!$B$12))</f>
        <v>Grant purpose</v>
      </c>
      <c r="AE205" s="11" t="str">
        <f>IF([1]source_data!G207="","",IF([1]source_data!K207="","",[1]source_data!K207))</f>
        <v>Utility Vouchers</v>
      </c>
      <c r="AF205" s="11" t="str">
        <f>IF([1]source_data!G207="","",IF([1]source_data!L207="","",[1]tailored_settings!$B$13))</f>
        <v/>
      </c>
      <c r="AG205" s="11" t="str">
        <f>IF([1]source_data!G207="","",IF([1]source_data!L207="","",[1]source_data!L207))</f>
        <v/>
      </c>
      <c r="AH205" s="11" t="str">
        <f>IF([1]source_data!G207="","",IF([1]source_data!M207="","",[1]tailored_settings!$B$14))</f>
        <v/>
      </c>
      <c r="AI205" s="11" t="str">
        <f>IF([1]source_data!G207="","",IF([1]source_data!M207="","",[1]source_data!M207))</f>
        <v/>
      </c>
    </row>
    <row r="206" spans="1:35" x14ac:dyDescent="0.2">
      <c r="A206" s="6" t="str">
        <f>IF([1]source_data!G208="","",IF(AND([1]source_data!C208&lt;&gt;"",[1]tailored_settings!$B$15="Publish"),CONCATENATE([1]tailored_settings!$B$2&amp;[1]source_data!C208),IF(AND([1]source_data!C208&lt;&gt;"",[1]tailored_settings!$B$15="Do not publish"),CONCATENATE([1]tailored_settings!$B$2&amp;TEXT(ROW(A206)-1,"0000")&amp;"_"&amp;TEXT(F206,"yyyy-mm")),CONCATENATE([1]tailored_settings!$B$2&amp;TEXT(ROW(A206)-1,"0000")&amp;"_"&amp;TEXT(F206,"yyyy-mm")))))</f>
        <v>360G-Longleigh-0205_2023-11</v>
      </c>
      <c r="B206" s="6" t="str">
        <f>IF([1]source_data!G208="","",IF([1]source_data!E208&lt;&gt;"",[1]source_data!E208,CONCATENATE("Grant to "&amp;G206)))</f>
        <v>Grant to Individual Recipient</v>
      </c>
      <c r="C206" s="6" t="str">
        <f>IF([1]source_data!G208="","",IF([1]source_data!F208="","",[1]source_data!F208))</f>
        <v>Helping to alleviate financial hardship</v>
      </c>
      <c r="D206" s="7">
        <f>IF([1]source_data!G208="","",IF([1]source_data!G208="","",[1]source_data!G208))</f>
        <v>1000</v>
      </c>
      <c r="E206" s="6" t="str">
        <f>IF([1]source_data!G208="","",[1]tailored_settings!$B$3)</f>
        <v>GBP</v>
      </c>
      <c r="F206" s="8">
        <f>IF([1]source_data!G208="","",IF([1]source_data!H208="","",[1]source_data!H208))</f>
        <v>45232</v>
      </c>
      <c r="G206" s="6" t="str">
        <f>IF([1]source_data!G208="","",[1]tailored_settings!$B$5)</f>
        <v>Individual Recipient</v>
      </c>
      <c r="H206" s="6" t="str">
        <f>IF([1]source_data!G208="","",IF(AND([1]source_data!A208&lt;&gt;"",[1]tailored_settings!$B$16="Publish"),CONCATENATE([1]tailored_settings!$B$2&amp;[1]source_data!A208),IF(AND([1]source_data!A208&lt;&gt;"",[1]tailored_settings!$B$16="Do not publish"),CONCATENATE([1]tailored_settings!$B$4&amp;TEXT(ROW(A206)-1,"0000")&amp;"_"&amp;TEXT(F206,"yyyy-mm")),CONCATENATE([1]tailored_settings!$B$4&amp;TEXT(ROW(A206)-1,"0000")&amp;"_"&amp;TEXT(F206,"yyyy-mm")))))</f>
        <v>360G-Longleigh-IND-0205_2023-11</v>
      </c>
      <c r="I206" s="6" t="str">
        <f>IF([1]source_data!G208="","",[1]tailored_settings!$B$7)</f>
        <v>Longleigh Foundation</v>
      </c>
      <c r="J206" s="6" t="str">
        <f>IF([1]source_data!G208="","",[1]tailored_settings!$B$6)</f>
        <v>GB-CHC-1169016</v>
      </c>
      <c r="K206" s="6" t="str">
        <f>IF([1]source_data!G208="","",IF([1]source_data!I208="","",VLOOKUP([1]source_data!I208,[1]codelist_mapping!A:C,3,FALSE)))</f>
        <v>GTIR040</v>
      </c>
      <c r="L206" s="6" t="str">
        <f>IF([1]source_data!G208="","",IF([1]source_data!J208="","",VLOOKUP([1]source_data!J208,[1]codelist_mapping!A:C,3,FALSE)))</f>
        <v/>
      </c>
      <c r="M206" s="6" t="str">
        <f>IF([1]source_data!G208="","",IF([1]source_data!K208="","",IF([1]source_data!M208&lt;&gt;"",CONCATENATE(VLOOKUP([1]source_data!K208,[1]codelist_mapping!F:H,3,FALSE)&amp;";"&amp;VLOOKUP([1]source_data!L208,[1]codelist_mapping!F:H,3,FALSE)&amp;";"&amp;VLOOKUP([1]source_data!M208,[1]codelist_mapping!F:H,3,FALSE)),IF([1]source_data!L208&lt;&gt;"",CONCATENATE(VLOOKUP([1]source_data!K208,[1]codelist_mapping!F:H,3,FALSE)&amp;";"&amp;VLOOKUP([1]source_data!L208,[1]codelist_mapping!F:H,3,FALSE)),IF([1]source_data!K208&lt;&gt;"",CONCATENATE(VLOOKUP([1]source_data!K208,[1]codelist_mapping!F:H,3,FALSE)))))))</f>
        <v>GTIP070;GTIP050</v>
      </c>
      <c r="N206" s="9" t="str">
        <f>IF([1]source_data!G208="","",IF([1]source_data!D208="","",VLOOKUP([1]source_data!D208,[1]geo_data!A:I,9,FALSE)))</f>
        <v>Brighton Hill</v>
      </c>
      <c r="O206" s="9" t="str">
        <f>IF([1]source_data!G208="","",IF([1]source_data!D208="","",VLOOKUP([1]source_data!D208,[1]geo_data!A:I,8,FALSE)))</f>
        <v>E05013080</v>
      </c>
      <c r="P206" s="9" t="str">
        <f>IF([1]source_data!G208="","",IF(LEFT(O206,3)="E05","WD",IF(LEFT(O206,3)="S13","WD",IF(LEFT(O206,3)="W05","WD",IF(LEFT(O206,3)="W06","UA",IF(LEFT(O206,3)="S12","CA",IF(LEFT(O206,3)="E06","UA",IF(LEFT(O206,3)="E07","NMD",IF(LEFT(O206,3)="E08","MD",IF(LEFT(O206,3)="E09","LONB"))))))))))</f>
        <v>WD</v>
      </c>
      <c r="Q206" s="9" t="str">
        <f>IF([1]source_data!G208="","",IF([1]source_data!D208="","",VLOOKUP([1]source_data!D208,[1]geo_data!A:I,7,FALSE)))</f>
        <v>Basingstoke and Deane</v>
      </c>
      <c r="R206" s="9" t="str">
        <f>IF([1]source_data!G208="","",IF([1]source_data!D208="","",VLOOKUP([1]source_data!D208,[1]geo_data!A:I,6,FALSE)))</f>
        <v>E07000084</v>
      </c>
      <c r="S206" s="9" t="str">
        <f>IF([1]source_data!G208="","",IF(LEFT(R206,3)="E05","WD",IF(LEFT(R206,3)="S13","WD",IF(LEFT(R206,3)="W05","WD",IF(LEFT(R206,3)="W06","UA",IF(LEFT(R206,3)="S12","CA",IF(LEFT(R206,3)="E06","UA",IF(LEFT(R206,3)="E07","NMD",IF(LEFT(R206,3)="E08","MD",IF(LEFT(R206,3)="E09","LONB"))))))))))</f>
        <v>NMD</v>
      </c>
      <c r="T206" s="6" t="str">
        <f>IF([1]source_data!G208="","",IF([1]source_data!N208="","",[1]source_data!N208))</f>
        <v>Hardship Grant</v>
      </c>
      <c r="U206" s="10">
        <f>IF([1]source_data!G208="","",[1]tailored_settings!$B$8)</f>
        <v>45614</v>
      </c>
      <c r="V206" s="6" t="str">
        <f>IF([1]source_data!G208="","",[1]tailored_settings!$B$9)</f>
        <v>http://www.longleigh.org/</v>
      </c>
      <c r="W206" s="8">
        <f>IF([1]source_data!G208="","",IF([1]source_data!O208="","",[1]source_data!O208))</f>
        <v>45232</v>
      </c>
      <c r="X206" s="8">
        <f>IF([1]source_data!G208="","",IF([1]source_data!P208="","",[1]source_data!P208))</f>
        <v>45322</v>
      </c>
      <c r="Y206" s="6" t="str">
        <f>IF([1]source_data!G208="","",IF([1]source_data!Q208="","",[1]source_data!Q208))</f>
        <v/>
      </c>
      <c r="Z206" s="11" t="str">
        <f>IF([1]source_data!G208="","",IF([1]source_data!I208="","",[1]tailored_settings!$B$10))</f>
        <v>Primary grant reason</v>
      </c>
      <c r="AA206" s="11" t="str">
        <f>IF([1]source_data!G208="","",IF([1]source_data!I208="","",[1]source_data!I208))</f>
        <v>2. Customer receiving medication and/or therapy for a mental health condition or substance addiction</v>
      </c>
      <c r="AB206" s="11" t="str">
        <f>IF([1]source_data!G208="","",IF([1]source_data!J208="","",[1]tailored_settings!$B$11))</f>
        <v/>
      </c>
      <c r="AC206" s="11" t="str">
        <f>IF([1]source_data!G208="","",IF([1]source_data!J208="","",[1]source_data!J208))</f>
        <v/>
      </c>
      <c r="AD206" s="11" t="str">
        <f>IF([1]source_data!G208="","",IF([1]source_data!K208="","",[1]tailored_settings!$B$12))</f>
        <v>Grant purpose</v>
      </c>
      <c r="AE206" s="11" t="str">
        <f>IF([1]source_data!G208="","",IF([1]source_data!K208="","",[1]source_data!K208))</f>
        <v>Food Vouchers</v>
      </c>
      <c r="AF206" s="11" t="str">
        <f>IF([1]source_data!G208="","",IF([1]source_data!L208="","",[1]tailored_settings!$B$13))</f>
        <v>Grant purpose</v>
      </c>
      <c r="AG206" s="11" t="str">
        <f>IF([1]source_data!G208="","",IF([1]source_data!L208="","",[1]source_data!L208))</f>
        <v>Utility Vouchers</v>
      </c>
      <c r="AH206" s="11" t="str">
        <f>IF([1]source_data!G208="","",IF([1]source_data!M208="","",[1]tailored_settings!$B$14))</f>
        <v/>
      </c>
      <c r="AI206" s="11" t="str">
        <f>IF([1]source_data!G208="","",IF([1]source_data!M208="","",[1]source_data!M208))</f>
        <v/>
      </c>
    </row>
    <row r="207" spans="1:35" x14ac:dyDescent="0.2">
      <c r="A207" s="6" t="str">
        <f>IF([1]source_data!G209="","",IF(AND([1]source_data!C209&lt;&gt;"",[1]tailored_settings!$B$15="Publish"),CONCATENATE([1]tailored_settings!$B$2&amp;[1]source_data!C209),IF(AND([1]source_data!C209&lt;&gt;"",[1]tailored_settings!$B$15="Do not publish"),CONCATENATE([1]tailored_settings!$B$2&amp;TEXT(ROW(A207)-1,"0000")&amp;"_"&amp;TEXT(F207,"yyyy-mm")),CONCATENATE([1]tailored_settings!$B$2&amp;TEXT(ROW(A207)-1,"0000")&amp;"_"&amp;TEXT(F207,"yyyy-mm")))))</f>
        <v>360G-Longleigh-0206_2023-11</v>
      </c>
      <c r="B207" s="6" t="str">
        <f>IF([1]source_data!G209="","",IF([1]source_data!E209&lt;&gt;"",[1]source_data!E209,CONCATENATE("Grant to "&amp;G207)))</f>
        <v>Grant to Individual Recipient</v>
      </c>
      <c r="C207" s="6" t="str">
        <f>IF([1]source_data!G209="","",IF([1]source_data!F209="","",[1]source_data!F209))</f>
        <v>Helping to alleviate financial hardship</v>
      </c>
      <c r="D207" s="7">
        <f>IF([1]source_data!G209="","",IF([1]source_data!G209="","",[1]source_data!G209))</f>
        <v>521.30999999999995</v>
      </c>
      <c r="E207" s="6" t="str">
        <f>IF([1]source_data!G209="","",[1]tailored_settings!$B$3)</f>
        <v>GBP</v>
      </c>
      <c r="F207" s="8">
        <f>IF([1]source_data!G209="","",IF([1]source_data!H209="","",[1]source_data!H209))</f>
        <v>45232</v>
      </c>
      <c r="G207" s="6" t="str">
        <f>IF([1]source_data!G209="","",[1]tailored_settings!$B$5)</f>
        <v>Individual Recipient</v>
      </c>
      <c r="H207" s="6" t="str">
        <f>IF([1]source_data!G209="","",IF(AND([1]source_data!A209&lt;&gt;"",[1]tailored_settings!$B$16="Publish"),CONCATENATE([1]tailored_settings!$B$2&amp;[1]source_data!A209),IF(AND([1]source_data!A209&lt;&gt;"",[1]tailored_settings!$B$16="Do not publish"),CONCATENATE([1]tailored_settings!$B$4&amp;TEXT(ROW(A207)-1,"0000")&amp;"_"&amp;TEXT(F207,"yyyy-mm")),CONCATENATE([1]tailored_settings!$B$4&amp;TEXT(ROW(A207)-1,"0000")&amp;"_"&amp;TEXT(F207,"yyyy-mm")))))</f>
        <v>360G-Longleigh-IND-0206_2023-11</v>
      </c>
      <c r="I207" s="6" t="str">
        <f>IF([1]source_data!G209="","",[1]tailored_settings!$B$7)</f>
        <v>Longleigh Foundation</v>
      </c>
      <c r="J207" s="6" t="str">
        <f>IF([1]source_data!G209="","",[1]tailored_settings!$B$6)</f>
        <v>GB-CHC-1169016</v>
      </c>
      <c r="K207" s="6" t="str">
        <f>IF([1]source_data!G209="","",IF([1]source_data!I209="","",VLOOKUP([1]source_data!I209,[1]codelist_mapping!A:C,3,FALSE)))</f>
        <v>GTIR010</v>
      </c>
      <c r="L207" s="6" t="str">
        <f>IF([1]source_data!G209="","",IF([1]source_data!J209="","",VLOOKUP([1]source_data!J209,[1]codelist_mapping!A:C,3,FALSE)))</f>
        <v/>
      </c>
      <c r="M207" s="6" t="str">
        <f>IF([1]source_data!G209="","",IF([1]source_data!K209="","",IF([1]source_data!M209&lt;&gt;"",CONCATENATE(VLOOKUP([1]source_data!K209,[1]codelist_mapping!F:H,3,FALSE)&amp;";"&amp;VLOOKUP([1]source_data!L209,[1]codelist_mapping!F:H,3,FALSE)&amp;";"&amp;VLOOKUP([1]source_data!M209,[1]codelist_mapping!F:H,3,FALSE)),IF([1]source_data!L209&lt;&gt;"",CONCATENATE(VLOOKUP([1]source_data!K209,[1]codelist_mapping!F:H,3,FALSE)&amp;";"&amp;VLOOKUP([1]source_data!L209,[1]codelist_mapping!F:H,3,FALSE)),IF([1]source_data!K209&lt;&gt;"",CONCATENATE(VLOOKUP([1]source_data!K209,[1]codelist_mapping!F:H,3,FALSE)))))))</f>
        <v>GTIP020</v>
      </c>
      <c r="N207" s="9" t="str">
        <f>IF([1]source_data!G209="","",IF([1]source_data!D209="","",VLOOKUP([1]source_data!D209,[1]geo_data!A:I,9,FALSE)))</f>
        <v>Martock</v>
      </c>
      <c r="O207" s="9" t="str">
        <f>IF([1]source_data!G209="","",IF([1]source_data!D209="","",VLOOKUP([1]source_data!D209,[1]geo_data!A:I,8,FALSE)))</f>
        <v>E05014369</v>
      </c>
      <c r="P207" s="9" t="str">
        <f>IF([1]source_data!G209="","",IF(LEFT(O207,3)="E05","WD",IF(LEFT(O207,3)="S13","WD",IF(LEFT(O207,3)="W05","WD",IF(LEFT(O207,3)="W06","UA",IF(LEFT(O207,3)="S12","CA",IF(LEFT(O207,3)="E06","UA",IF(LEFT(O207,3)="E07","NMD",IF(LEFT(O207,3)="E08","MD",IF(LEFT(O207,3)="E09","LONB"))))))))))</f>
        <v>WD</v>
      </c>
      <c r="Q207" s="9" t="str">
        <f>IF([1]source_data!G209="","",IF([1]source_data!D209="","",VLOOKUP([1]source_data!D209,[1]geo_data!A:I,7,FALSE)))</f>
        <v>Somerset</v>
      </c>
      <c r="R207" s="9" t="str">
        <f>IF([1]source_data!G209="","",IF([1]source_data!D209="","",VLOOKUP([1]source_data!D209,[1]geo_data!A:I,6,FALSE)))</f>
        <v>E06000066</v>
      </c>
      <c r="S207" s="9" t="str">
        <f>IF([1]source_data!G209="","",IF(LEFT(R207,3)="E05","WD",IF(LEFT(R207,3)="S13","WD",IF(LEFT(R207,3)="W05","WD",IF(LEFT(R207,3)="W06","UA",IF(LEFT(R207,3)="S12","CA",IF(LEFT(R207,3)="E06","UA",IF(LEFT(R207,3)="E07","NMD",IF(LEFT(R207,3)="E08","MD",IF(LEFT(R207,3)="E09","LONB"))))))))))</f>
        <v>UA</v>
      </c>
      <c r="T207" s="6" t="str">
        <f>IF([1]source_data!G209="","",IF([1]source_data!N209="","",[1]source_data!N209))</f>
        <v>Hardship Grant</v>
      </c>
      <c r="U207" s="10">
        <f>IF([1]source_data!G209="","",[1]tailored_settings!$B$8)</f>
        <v>45614</v>
      </c>
      <c r="V207" s="6" t="str">
        <f>IF([1]source_data!G209="","",[1]tailored_settings!$B$9)</f>
        <v>http://www.longleigh.org/</v>
      </c>
      <c r="W207" s="8">
        <f>IF([1]source_data!G209="","",IF([1]source_data!O209="","",[1]source_data!O209))</f>
        <v>45232</v>
      </c>
      <c r="X207" s="8">
        <f>IF([1]source_data!G209="","",IF([1]source_data!P209="","",[1]source_data!P209))</f>
        <v>45266</v>
      </c>
      <c r="Y207" s="6" t="str">
        <f>IF([1]source_data!G209="","",IF([1]source_data!Q209="","",[1]source_data!Q209))</f>
        <v/>
      </c>
      <c r="Z207" s="11" t="str">
        <f>IF([1]source_data!G209="","",IF([1]source_data!I209="","",[1]tailored_settings!$B$10))</f>
        <v>Primary grant reason</v>
      </c>
      <c r="AA207" s="11" t="str">
        <f>IF([1]source_data!G209="","",IF([1]source_data!I209="","",[1]source_data!I209))</f>
        <v>7. Customer where there is a child/ren in receipt of means-tested free school meals</v>
      </c>
      <c r="AB207" s="11" t="str">
        <f>IF([1]source_data!G209="","",IF([1]source_data!J209="","",[1]tailored_settings!$B$11))</f>
        <v/>
      </c>
      <c r="AC207" s="11" t="str">
        <f>IF([1]source_data!G209="","",IF([1]source_data!J209="","",[1]source_data!J209))</f>
        <v/>
      </c>
      <c r="AD207" s="11" t="str">
        <f>IF([1]source_data!G209="","",IF([1]source_data!K209="","",[1]tailored_settings!$B$12))</f>
        <v>Grant purpose</v>
      </c>
      <c r="AE207" s="11" t="str">
        <f>IF([1]source_data!G209="","",IF([1]source_data!K209="","",[1]source_data!K209))</f>
        <v xml:space="preserve">Furniture </v>
      </c>
      <c r="AF207" s="11" t="str">
        <f>IF([1]source_data!G209="","",IF([1]source_data!L209="","",[1]tailored_settings!$B$13))</f>
        <v/>
      </c>
      <c r="AG207" s="11" t="str">
        <f>IF([1]source_data!G209="","",IF([1]source_data!L209="","",[1]source_data!L209))</f>
        <v/>
      </c>
      <c r="AH207" s="11" t="str">
        <f>IF([1]source_data!G209="","",IF([1]source_data!M209="","",[1]tailored_settings!$B$14))</f>
        <v/>
      </c>
      <c r="AI207" s="11" t="str">
        <f>IF([1]source_data!G209="","",IF([1]source_data!M209="","",[1]source_data!M209))</f>
        <v/>
      </c>
    </row>
    <row r="208" spans="1:35" x14ac:dyDescent="0.2">
      <c r="A208" s="6" t="str">
        <f>IF([1]source_data!G210="","",IF(AND([1]source_data!C210&lt;&gt;"",[1]tailored_settings!$B$15="Publish"),CONCATENATE([1]tailored_settings!$B$2&amp;[1]source_data!C210),IF(AND([1]source_data!C210&lt;&gt;"",[1]tailored_settings!$B$15="Do not publish"),CONCATENATE([1]tailored_settings!$B$2&amp;TEXT(ROW(A208)-1,"0000")&amp;"_"&amp;TEXT(F208,"yyyy-mm")),CONCATENATE([1]tailored_settings!$B$2&amp;TEXT(ROW(A208)-1,"0000")&amp;"_"&amp;TEXT(F208,"yyyy-mm")))))</f>
        <v>360G-Longleigh-0207_2023-11</v>
      </c>
      <c r="B208" s="6" t="str">
        <f>IF([1]source_data!G210="","",IF([1]source_data!E210&lt;&gt;"",[1]source_data!E210,CONCATENATE("Grant to "&amp;G208)))</f>
        <v>Grant to Individual Recipient</v>
      </c>
      <c r="C208" s="6" t="str">
        <f>IF([1]source_data!G210="","",IF([1]source_data!F210="","",[1]source_data!F210))</f>
        <v>Helping to alleviate financial hardship</v>
      </c>
      <c r="D208" s="7">
        <f>IF([1]source_data!G210="","",IF([1]source_data!G210="","",[1]source_data!G210))</f>
        <v>900</v>
      </c>
      <c r="E208" s="6" t="str">
        <f>IF([1]source_data!G210="","",[1]tailored_settings!$B$3)</f>
        <v>GBP</v>
      </c>
      <c r="F208" s="8">
        <f>IF([1]source_data!G210="","",IF([1]source_data!H210="","",[1]source_data!H210))</f>
        <v>45232</v>
      </c>
      <c r="G208" s="6" t="str">
        <f>IF([1]source_data!G210="","",[1]tailored_settings!$B$5)</f>
        <v>Individual Recipient</v>
      </c>
      <c r="H208" s="6" t="str">
        <f>IF([1]source_data!G210="","",IF(AND([1]source_data!A210&lt;&gt;"",[1]tailored_settings!$B$16="Publish"),CONCATENATE([1]tailored_settings!$B$2&amp;[1]source_data!A210),IF(AND([1]source_data!A210&lt;&gt;"",[1]tailored_settings!$B$16="Do not publish"),CONCATENATE([1]tailored_settings!$B$4&amp;TEXT(ROW(A208)-1,"0000")&amp;"_"&amp;TEXT(F208,"yyyy-mm")),CONCATENATE([1]tailored_settings!$B$4&amp;TEXT(ROW(A208)-1,"0000")&amp;"_"&amp;TEXT(F208,"yyyy-mm")))))</f>
        <v>360G-Longleigh-IND-0207_2023-11</v>
      </c>
      <c r="I208" s="6" t="str">
        <f>IF([1]source_data!G210="","",[1]tailored_settings!$B$7)</f>
        <v>Longleigh Foundation</v>
      </c>
      <c r="J208" s="6" t="str">
        <f>IF([1]source_data!G210="","",[1]tailored_settings!$B$6)</f>
        <v>GB-CHC-1169016</v>
      </c>
      <c r="K208" s="6" t="str">
        <f>IF([1]source_data!G210="","",IF([1]source_data!I210="","",VLOOKUP([1]source_data!I210,[1]codelist_mapping!A:C,3,FALSE)))</f>
        <v>GTIR040</v>
      </c>
      <c r="L208" s="6" t="str">
        <f>IF([1]source_data!G210="","",IF([1]source_data!J210="","",VLOOKUP([1]source_data!J210,[1]codelist_mapping!A:C,3,FALSE)))</f>
        <v/>
      </c>
      <c r="M208" s="6" t="str">
        <f>IF([1]source_data!G210="","",IF([1]source_data!K210="","",IF([1]source_data!M210&lt;&gt;"",CONCATENATE(VLOOKUP([1]source_data!K210,[1]codelist_mapping!F:H,3,FALSE)&amp;";"&amp;VLOOKUP([1]source_data!L210,[1]codelist_mapping!F:H,3,FALSE)&amp;";"&amp;VLOOKUP([1]source_data!M210,[1]codelist_mapping!F:H,3,FALSE)),IF([1]source_data!L210&lt;&gt;"",CONCATENATE(VLOOKUP([1]source_data!K210,[1]codelist_mapping!F:H,3,FALSE)&amp;";"&amp;VLOOKUP([1]source_data!L210,[1]codelist_mapping!F:H,3,FALSE)),IF([1]source_data!K210&lt;&gt;"",CONCATENATE(VLOOKUP([1]source_data!K210,[1]codelist_mapping!F:H,3,FALSE)))))))</f>
        <v>GTIP070;GTIP080</v>
      </c>
      <c r="N208" s="9" t="str">
        <f>IF([1]source_data!G210="","",IF([1]source_data!D210="","",VLOOKUP([1]source_data!D210,[1]geo_data!A:I,9,FALSE)))</f>
        <v>South Charnwood</v>
      </c>
      <c r="O208" s="9" t="str">
        <f>IF([1]source_data!G210="","",IF([1]source_data!D210="","",VLOOKUP([1]source_data!D210,[1]geo_data!A:I,8,FALSE)))</f>
        <v>E05014685</v>
      </c>
      <c r="P208" s="9" t="str">
        <f>IF([1]source_data!G210="","",IF(LEFT(O208,3)="E05","WD",IF(LEFT(O208,3)="S13","WD",IF(LEFT(O208,3)="W05","WD",IF(LEFT(O208,3)="W06","UA",IF(LEFT(O208,3)="S12","CA",IF(LEFT(O208,3)="E06","UA",IF(LEFT(O208,3)="E07","NMD",IF(LEFT(O208,3)="E08","MD",IF(LEFT(O208,3)="E09","LONB"))))))))))</f>
        <v>WD</v>
      </c>
      <c r="Q208" s="9" t="str">
        <f>IF([1]source_data!G210="","",IF([1]source_data!D210="","",VLOOKUP([1]source_data!D210,[1]geo_data!A:I,7,FALSE)))</f>
        <v>Charnwood</v>
      </c>
      <c r="R208" s="9" t="str">
        <f>IF([1]source_data!G210="","",IF([1]source_data!D210="","",VLOOKUP([1]source_data!D210,[1]geo_data!A:I,6,FALSE)))</f>
        <v>E07000130</v>
      </c>
      <c r="S208" s="9" t="str">
        <f>IF([1]source_data!G210="","",IF(LEFT(R208,3)="E05","WD",IF(LEFT(R208,3)="S13","WD",IF(LEFT(R208,3)="W05","WD",IF(LEFT(R208,3)="W06","UA",IF(LEFT(R208,3)="S12","CA",IF(LEFT(R208,3)="E06","UA",IF(LEFT(R208,3)="E07","NMD",IF(LEFT(R208,3)="E08","MD",IF(LEFT(R208,3)="E09","LONB"))))))))))</f>
        <v>NMD</v>
      </c>
      <c r="T208" s="6" t="str">
        <f>IF([1]source_data!G210="","",IF([1]source_data!N210="","",[1]source_data!N210))</f>
        <v>Hardship Grant</v>
      </c>
      <c r="U208" s="10">
        <f>IF([1]source_data!G210="","",[1]tailored_settings!$B$8)</f>
        <v>45614</v>
      </c>
      <c r="V208" s="6" t="str">
        <f>IF([1]source_data!G210="","",[1]tailored_settings!$B$9)</f>
        <v>http://www.longleigh.org/</v>
      </c>
      <c r="W208" s="8">
        <f>IF([1]source_data!G210="","",IF([1]source_data!O210="","",[1]source_data!O210))</f>
        <v>45232</v>
      </c>
      <c r="X208" s="8">
        <f>IF([1]source_data!G210="","",IF([1]source_data!P210="","",[1]source_data!P210))</f>
        <v>45300</v>
      </c>
      <c r="Y208" s="6" t="str">
        <f>IF([1]source_data!G210="","",IF([1]source_data!Q210="","",[1]source_data!Q210))</f>
        <v/>
      </c>
      <c r="Z208" s="11" t="str">
        <f>IF([1]source_data!G210="","",IF([1]source_data!I210="","",[1]tailored_settings!$B$10))</f>
        <v>Primary grant reason</v>
      </c>
      <c r="AA208" s="11" t="str">
        <f>IF([1]source_data!G210="","",IF([1]source_data!I210="","",[1]source_data!I210))</f>
        <v>2. Customer receiving medication and/or therapy for a mental health condition or substance addiction</v>
      </c>
      <c r="AB208" s="11" t="str">
        <f>IF([1]source_data!G210="","",IF([1]source_data!J210="","",[1]tailored_settings!$B$11))</f>
        <v/>
      </c>
      <c r="AC208" s="11" t="str">
        <f>IF([1]source_data!G210="","",IF([1]source_data!J210="","",[1]source_data!J210))</f>
        <v/>
      </c>
      <c r="AD208" s="11" t="str">
        <f>IF([1]source_data!G210="","",IF([1]source_data!K210="","",[1]tailored_settings!$B$12))</f>
        <v>Grant purpose</v>
      </c>
      <c r="AE208" s="11" t="str">
        <f>IF([1]source_data!G210="","",IF([1]source_data!K210="","",[1]source_data!K210))</f>
        <v>Food Vouchers</v>
      </c>
      <c r="AF208" s="11" t="str">
        <f>IF([1]source_data!G210="","",IF([1]source_data!L210="","",[1]tailored_settings!$B$13))</f>
        <v>Grant purpose</v>
      </c>
      <c r="AG208" s="11" t="str">
        <f>IF([1]source_data!G210="","",IF([1]source_data!L210="","",[1]source_data!L210))</f>
        <v>Clothing</v>
      </c>
      <c r="AH208" s="11" t="str">
        <f>IF([1]source_data!G210="","",IF([1]source_data!M210="","",[1]tailored_settings!$B$14))</f>
        <v/>
      </c>
      <c r="AI208" s="11" t="str">
        <f>IF([1]source_data!G210="","",IF([1]source_data!M210="","",[1]source_data!M210))</f>
        <v/>
      </c>
    </row>
    <row r="209" spans="1:35" x14ac:dyDescent="0.2">
      <c r="A209" s="6" t="str">
        <f>IF([1]source_data!G211="","",IF(AND([1]source_data!C211&lt;&gt;"",[1]tailored_settings!$B$15="Publish"),CONCATENATE([1]tailored_settings!$B$2&amp;[1]source_data!C211),IF(AND([1]source_data!C211&lt;&gt;"",[1]tailored_settings!$B$15="Do not publish"),CONCATENATE([1]tailored_settings!$B$2&amp;TEXT(ROW(A209)-1,"0000")&amp;"_"&amp;TEXT(F209,"yyyy-mm")),CONCATENATE([1]tailored_settings!$B$2&amp;TEXT(ROW(A209)-1,"0000")&amp;"_"&amp;TEXT(F209,"yyyy-mm")))))</f>
        <v>360G-Longleigh-0208_2023-11</v>
      </c>
      <c r="B209" s="6" t="str">
        <f>IF([1]source_data!G211="","",IF([1]source_data!E211&lt;&gt;"",[1]source_data!E211,CONCATENATE("Grant to "&amp;G209)))</f>
        <v>Grant to Individual Recipient</v>
      </c>
      <c r="C209" s="6" t="str">
        <f>IF([1]source_data!G211="","",IF([1]source_data!F211="","",[1]source_data!F211))</f>
        <v>Helping to alleviate financial hardship</v>
      </c>
      <c r="D209" s="7">
        <f>IF([1]source_data!G211="","",IF([1]source_data!G211="","",[1]source_data!G211))</f>
        <v>958.91</v>
      </c>
      <c r="E209" s="6" t="str">
        <f>IF([1]source_data!G211="","",[1]tailored_settings!$B$3)</f>
        <v>GBP</v>
      </c>
      <c r="F209" s="8">
        <f>IF([1]source_data!G211="","",IF([1]source_data!H211="","",[1]source_data!H211))</f>
        <v>45237</v>
      </c>
      <c r="G209" s="6" t="str">
        <f>IF([1]source_data!G211="","",[1]tailored_settings!$B$5)</f>
        <v>Individual Recipient</v>
      </c>
      <c r="H209" s="6" t="str">
        <f>IF([1]source_data!G211="","",IF(AND([1]source_data!A211&lt;&gt;"",[1]tailored_settings!$B$16="Publish"),CONCATENATE([1]tailored_settings!$B$2&amp;[1]source_data!A211),IF(AND([1]source_data!A211&lt;&gt;"",[1]tailored_settings!$B$16="Do not publish"),CONCATENATE([1]tailored_settings!$B$4&amp;TEXT(ROW(A209)-1,"0000")&amp;"_"&amp;TEXT(F209,"yyyy-mm")),CONCATENATE([1]tailored_settings!$B$4&amp;TEXT(ROW(A209)-1,"0000")&amp;"_"&amp;TEXT(F209,"yyyy-mm")))))</f>
        <v>360G-Longleigh-IND-0208_2023-11</v>
      </c>
      <c r="I209" s="6" t="str">
        <f>IF([1]source_data!G211="","",[1]tailored_settings!$B$7)</f>
        <v>Longleigh Foundation</v>
      </c>
      <c r="J209" s="6" t="str">
        <f>IF([1]source_data!G211="","",[1]tailored_settings!$B$6)</f>
        <v>GB-CHC-1169016</v>
      </c>
      <c r="K209" s="6" t="str">
        <f>IF([1]source_data!G211="","",IF([1]source_data!I211="","",VLOOKUP([1]source_data!I211,[1]codelist_mapping!A:C,3,FALSE)))</f>
        <v>GTIR040</v>
      </c>
      <c r="L209" s="6" t="str">
        <f>IF([1]source_data!G211="","",IF([1]source_data!J211="","",VLOOKUP([1]source_data!J211,[1]codelist_mapping!A:C,3,FALSE)))</f>
        <v/>
      </c>
      <c r="M209" s="6" t="str">
        <f>IF([1]source_data!G211="","",IF([1]source_data!K211="","",IF([1]source_data!M211&lt;&gt;"",CONCATENATE(VLOOKUP([1]source_data!K211,[1]codelist_mapping!F:H,3,FALSE)&amp;";"&amp;VLOOKUP([1]source_data!L211,[1]codelist_mapping!F:H,3,FALSE)&amp;";"&amp;VLOOKUP([1]source_data!M211,[1]codelist_mapping!F:H,3,FALSE)),IF([1]source_data!L211&lt;&gt;"",CONCATENATE(VLOOKUP([1]source_data!K211,[1]codelist_mapping!F:H,3,FALSE)&amp;";"&amp;VLOOKUP([1]source_data!L211,[1]codelist_mapping!F:H,3,FALSE)),IF([1]source_data!K211&lt;&gt;"",CONCATENATE(VLOOKUP([1]source_data!K211,[1]codelist_mapping!F:H,3,FALSE)))))))</f>
        <v>GTIP020</v>
      </c>
      <c r="N209" s="9" t="str">
        <f>IF([1]source_data!G211="","",IF([1]source_data!D211="","",VLOOKUP([1]source_data!D211,[1]geo_data!A:I,9,FALSE)))</f>
        <v>Bletchley Park</v>
      </c>
      <c r="O209" s="9" t="str">
        <f>IF([1]source_data!G211="","",IF([1]source_data!D211="","",VLOOKUP([1]source_data!D211,[1]geo_data!A:I,8,FALSE)))</f>
        <v>E05009407</v>
      </c>
      <c r="P209" s="9" t="str">
        <f>IF([1]source_data!G211="","",IF(LEFT(O209,3)="E05","WD",IF(LEFT(O209,3)="S13","WD",IF(LEFT(O209,3)="W05","WD",IF(LEFT(O209,3)="W06","UA",IF(LEFT(O209,3)="S12","CA",IF(LEFT(O209,3)="E06","UA",IF(LEFT(O209,3)="E07","NMD",IF(LEFT(O209,3)="E08","MD",IF(LEFT(O209,3)="E09","LONB"))))))))))</f>
        <v>WD</v>
      </c>
      <c r="Q209" s="9" t="str">
        <f>IF([1]source_data!G211="","",IF([1]source_data!D211="","",VLOOKUP([1]source_data!D211,[1]geo_data!A:I,7,FALSE)))</f>
        <v>Milton Keynes</v>
      </c>
      <c r="R209" s="9" t="str">
        <f>IF([1]source_data!G211="","",IF([1]source_data!D211="","",VLOOKUP([1]source_data!D211,[1]geo_data!A:I,6,FALSE)))</f>
        <v>E06000042</v>
      </c>
      <c r="S209" s="9" t="str">
        <f>IF([1]source_data!G211="","",IF(LEFT(R209,3)="E05","WD",IF(LEFT(R209,3)="S13","WD",IF(LEFT(R209,3)="W05","WD",IF(LEFT(R209,3)="W06","UA",IF(LEFT(R209,3)="S12","CA",IF(LEFT(R209,3)="E06","UA",IF(LEFT(R209,3)="E07","NMD",IF(LEFT(R209,3)="E08","MD",IF(LEFT(R209,3)="E09","LONB"))))))))))</f>
        <v>UA</v>
      </c>
      <c r="T209" s="6" t="str">
        <f>IF([1]source_data!G211="","",IF([1]source_data!N211="","",[1]source_data!N211))</f>
        <v>Hardship Grant</v>
      </c>
      <c r="U209" s="10">
        <f>IF([1]source_data!G211="","",[1]tailored_settings!$B$8)</f>
        <v>45614</v>
      </c>
      <c r="V209" s="6" t="str">
        <f>IF([1]source_data!G211="","",[1]tailored_settings!$B$9)</f>
        <v>http://www.longleigh.org/</v>
      </c>
      <c r="W209" s="8">
        <f>IF([1]source_data!G211="","",IF([1]source_data!O211="","",[1]source_data!O211))</f>
        <v>45237</v>
      </c>
      <c r="X209" s="8">
        <f>IF([1]source_data!G211="","",IF([1]source_data!P211="","",[1]source_data!P211))</f>
        <v>45300</v>
      </c>
      <c r="Y209" s="6" t="str">
        <f>IF([1]source_data!G211="","",IF([1]source_data!Q211="","",[1]source_data!Q211))</f>
        <v/>
      </c>
      <c r="Z209" s="11" t="str">
        <f>IF([1]source_data!G211="","",IF([1]source_data!I211="","",[1]tailored_settings!$B$10))</f>
        <v>Primary grant reason</v>
      </c>
      <c r="AA209" s="11" t="str">
        <f>IF([1]source_data!G211="","",IF([1]source_data!I211="","",[1]source_data!I211))</f>
        <v>2. Customer receiving medication and/or therapy for a mental health condition or substance addiction</v>
      </c>
      <c r="AB209" s="11" t="str">
        <f>IF([1]source_data!G211="","",IF([1]source_data!J211="","",[1]tailored_settings!$B$11))</f>
        <v/>
      </c>
      <c r="AC209" s="11" t="str">
        <f>IF([1]source_data!G211="","",IF([1]source_data!J211="","",[1]source_data!J211))</f>
        <v/>
      </c>
      <c r="AD209" s="11" t="str">
        <f>IF([1]source_data!G211="","",IF([1]source_data!K211="","",[1]tailored_settings!$B$12))</f>
        <v>Grant purpose</v>
      </c>
      <c r="AE209" s="11" t="str">
        <f>IF([1]source_data!G211="","",IF([1]source_data!K211="","",[1]source_data!K211))</f>
        <v>Appliances</v>
      </c>
      <c r="AF209" s="11" t="str">
        <f>IF([1]source_data!G211="","",IF([1]source_data!L211="","",[1]tailored_settings!$B$13))</f>
        <v/>
      </c>
      <c r="AG209" s="11" t="str">
        <f>IF([1]source_data!G211="","",IF([1]source_data!L211="","",[1]source_data!L211))</f>
        <v/>
      </c>
      <c r="AH209" s="11" t="str">
        <f>IF([1]source_data!G211="","",IF([1]source_data!M211="","",[1]tailored_settings!$B$14))</f>
        <v/>
      </c>
      <c r="AI209" s="11" t="str">
        <f>IF([1]source_data!G211="","",IF([1]source_data!M211="","",[1]source_data!M211))</f>
        <v/>
      </c>
    </row>
    <row r="210" spans="1:35" x14ac:dyDescent="0.2">
      <c r="A210" s="6" t="str">
        <f>IF([1]source_data!G212="","",IF(AND([1]source_data!C212&lt;&gt;"",[1]tailored_settings!$B$15="Publish"),CONCATENATE([1]tailored_settings!$B$2&amp;[1]source_data!C212),IF(AND([1]source_data!C212&lt;&gt;"",[1]tailored_settings!$B$15="Do not publish"),CONCATENATE([1]tailored_settings!$B$2&amp;TEXT(ROW(A210)-1,"0000")&amp;"_"&amp;TEXT(F210,"yyyy-mm")),CONCATENATE([1]tailored_settings!$B$2&amp;TEXT(ROW(A210)-1,"0000")&amp;"_"&amp;TEXT(F210,"yyyy-mm")))))</f>
        <v>360G-Longleigh-0209_2023-11</v>
      </c>
      <c r="B210" s="6" t="str">
        <f>IF([1]source_data!G212="","",IF([1]source_data!E212&lt;&gt;"",[1]source_data!E212,CONCATENATE("Grant to "&amp;G210)))</f>
        <v>Grant to Individual Recipient</v>
      </c>
      <c r="C210" s="6" t="str">
        <f>IF([1]source_data!G212="","",IF([1]source_data!F212="","",[1]source_data!F212))</f>
        <v>Helping to alleviate financial hardship</v>
      </c>
      <c r="D210" s="7">
        <f>IF([1]source_data!G212="","",IF([1]source_data!G212="","",[1]source_data!G212))</f>
        <v>1011.81</v>
      </c>
      <c r="E210" s="6" t="str">
        <f>IF([1]source_data!G212="","",[1]tailored_settings!$B$3)</f>
        <v>GBP</v>
      </c>
      <c r="F210" s="8">
        <f>IF([1]source_data!G212="","",IF([1]source_data!H212="","",[1]source_data!H212))</f>
        <v>45237</v>
      </c>
      <c r="G210" s="6" t="str">
        <f>IF([1]source_data!G212="","",[1]tailored_settings!$B$5)</f>
        <v>Individual Recipient</v>
      </c>
      <c r="H210" s="6" t="str">
        <f>IF([1]source_data!G212="","",IF(AND([1]source_data!A212&lt;&gt;"",[1]tailored_settings!$B$16="Publish"),CONCATENATE([1]tailored_settings!$B$2&amp;[1]source_data!A212),IF(AND([1]source_data!A212&lt;&gt;"",[1]tailored_settings!$B$16="Do not publish"),CONCATENATE([1]tailored_settings!$B$4&amp;TEXT(ROW(A210)-1,"0000")&amp;"_"&amp;TEXT(F210,"yyyy-mm")),CONCATENATE([1]tailored_settings!$B$4&amp;TEXT(ROW(A210)-1,"0000")&amp;"_"&amp;TEXT(F210,"yyyy-mm")))))</f>
        <v>360G-Longleigh-IND-0209_2023-11</v>
      </c>
      <c r="I210" s="6" t="str">
        <f>IF([1]source_data!G212="","",[1]tailored_settings!$B$7)</f>
        <v>Longleigh Foundation</v>
      </c>
      <c r="J210" s="6" t="str">
        <f>IF([1]source_data!G212="","",[1]tailored_settings!$B$6)</f>
        <v>GB-CHC-1169016</v>
      </c>
      <c r="K210" s="6" t="str">
        <f>IF([1]source_data!G212="","",IF([1]source_data!I212="","",VLOOKUP([1]source_data!I212,[1]codelist_mapping!A:C,3,FALSE)))</f>
        <v>GTIR010</v>
      </c>
      <c r="L210" s="6" t="str">
        <f>IF([1]source_data!G212="","",IF([1]source_data!J212="","",VLOOKUP([1]source_data!J212,[1]codelist_mapping!A:C,3,FALSE)))</f>
        <v/>
      </c>
      <c r="M210" s="6" t="str">
        <f>IF([1]source_data!G212="","",IF([1]source_data!K212="","",IF([1]source_data!M212&lt;&gt;"",CONCATENATE(VLOOKUP([1]source_data!K212,[1]codelist_mapping!F:H,3,FALSE)&amp;";"&amp;VLOOKUP([1]source_data!L212,[1]codelist_mapping!F:H,3,FALSE)&amp;";"&amp;VLOOKUP([1]source_data!M212,[1]codelist_mapping!F:H,3,FALSE)),IF([1]source_data!L212&lt;&gt;"",CONCATENATE(VLOOKUP([1]source_data!K212,[1]codelist_mapping!F:H,3,FALSE)&amp;";"&amp;VLOOKUP([1]source_data!L212,[1]codelist_mapping!F:H,3,FALSE)),IF([1]source_data!K212&lt;&gt;"",CONCATENATE(VLOOKUP([1]source_data!K212,[1]codelist_mapping!F:H,3,FALSE)))))))</f>
        <v>GTIP020</v>
      </c>
      <c r="N210" s="9" t="str">
        <f>IF([1]source_data!G212="","",IF([1]source_data!D212="","",VLOOKUP([1]source_data!D212,[1]geo_data!A:I,9,FALSE)))</f>
        <v>Freemantle</v>
      </c>
      <c r="O210" s="9" t="str">
        <f>IF([1]source_data!G212="","",IF([1]source_data!D212="","",VLOOKUP([1]source_data!D212,[1]geo_data!A:I,8,FALSE)))</f>
        <v>E05015496</v>
      </c>
      <c r="P210" s="9" t="str">
        <f>IF([1]source_data!G212="","",IF(LEFT(O210,3)="E05","WD",IF(LEFT(O210,3)="S13","WD",IF(LEFT(O210,3)="W05","WD",IF(LEFT(O210,3)="W06","UA",IF(LEFT(O210,3)="S12","CA",IF(LEFT(O210,3)="E06","UA",IF(LEFT(O210,3)="E07","NMD",IF(LEFT(O210,3)="E08","MD",IF(LEFT(O210,3)="E09","LONB"))))))))))</f>
        <v>WD</v>
      </c>
      <c r="Q210" s="9" t="str">
        <f>IF([1]source_data!G212="","",IF([1]source_data!D212="","",VLOOKUP([1]source_data!D212,[1]geo_data!A:I,7,FALSE)))</f>
        <v>Southampton</v>
      </c>
      <c r="R210" s="9" t="str">
        <f>IF([1]source_data!G212="","",IF([1]source_data!D212="","",VLOOKUP([1]source_data!D212,[1]geo_data!A:I,6,FALSE)))</f>
        <v>E06000045</v>
      </c>
      <c r="S210" s="9" t="str">
        <f>IF([1]source_data!G212="","",IF(LEFT(R210,3)="E05","WD",IF(LEFT(R210,3)="S13","WD",IF(LEFT(R210,3)="W05","WD",IF(LEFT(R210,3)="W06","UA",IF(LEFT(R210,3)="S12","CA",IF(LEFT(R210,3)="E06","UA",IF(LEFT(R210,3)="E07","NMD",IF(LEFT(R210,3)="E08","MD",IF(LEFT(R210,3)="E09","LONB"))))))))))</f>
        <v>UA</v>
      </c>
      <c r="T210" s="6" t="str">
        <f>IF([1]source_data!G212="","",IF([1]source_data!N212="","",[1]source_data!N212))</f>
        <v>Hardship Grant</v>
      </c>
      <c r="U210" s="10">
        <f>IF([1]source_data!G212="","",[1]tailored_settings!$B$8)</f>
        <v>45614</v>
      </c>
      <c r="V210" s="6" t="str">
        <f>IF([1]source_data!G212="","",[1]tailored_settings!$B$9)</f>
        <v>http://www.longleigh.org/</v>
      </c>
      <c r="W210" s="8">
        <f>IF([1]source_data!G212="","",IF([1]source_data!O212="","",[1]source_data!O212))</f>
        <v>45237</v>
      </c>
      <c r="X210" s="8">
        <f>IF([1]source_data!G212="","",IF([1]source_data!P212="","",[1]source_data!P212))</f>
        <v>45345</v>
      </c>
      <c r="Y210" s="6" t="str">
        <f>IF([1]source_data!G212="","",IF([1]source_data!Q212="","",[1]source_data!Q212))</f>
        <v/>
      </c>
      <c r="Z210" s="11" t="str">
        <f>IF([1]source_data!G212="","",IF([1]source_data!I212="","",[1]tailored_settings!$B$10))</f>
        <v>Primary grant reason</v>
      </c>
      <c r="AA210" s="11" t="str">
        <f>IF([1]source_data!G212="","",IF([1]source_data!I212="","",[1]source_data!I212))</f>
        <v>7. Customer where there is a child/ren in receipt of means-tested free school meals</v>
      </c>
      <c r="AB210" s="11" t="str">
        <f>IF([1]source_data!G212="","",IF([1]source_data!J212="","",[1]tailored_settings!$B$11))</f>
        <v/>
      </c>
      <c r="AC210" s="11" t="str">
        <f>IF([1]source_data!G212="","",IF([1]source_data!J212="","",[1]source_data!J212))</f>
        <v/>
      </c>
      <c r="AD210" s="11" t="str">
        <f>IF([1]source_data!G212="","",IF([1]source_data!K212="","",[1]tailored_settings!$B$12))</f>
        <v>Grant purpose</v>
      </c>
      <c r="AE210" s="11" t="str">
        <f>IF([1]source_data!G212="","",IF([1]source_data!K212="","",[1]source_data!K212))</f>
        <v xml:space="preserve">Furniture </v>
      </c>
      <c r="AF210" s="11" t="str">
        <f>IF([1]source_data!G212="","",IF([1]source_data!L212="","",[1]tailored_settings!$B$13))</f>
        <v/>
      </c>
      <c r="AG210" s="11" t="str">
        <f>IF([1]source_data!G212="","",IF([1]source_data!L212="","",[1]source_data!L212))</f>
        <v/>
      </c>
      <c r="AH210" s="11" t="str">
        <f>IF([1]source_data!G212="","",IF([1]source_data!M212="","",[1]tailored_settings!$B$14))</f>
        <v/>
      </c>
      <c r="AI210" s="11" t="str">
        <f>IF([1]source_data!G212="","",IF([1]source_data!M212="","",[1]source_data!M212))</f>
        <v/>
      </c>
    </row>
    <row r="211" spans="1:35" x14ac:dyDescent="0.2">
      <c r="A211" s="6" t="str">
        <f>IF([1]source_data!G213="","",IF(AND([1]source_data!C213&lt;&gt;"",[1]tailored_settings!$B$15="Publish"),CONCATENATE([1]tailored_settings!$B$2&amp;[1]source_data!C213),IF(AND([1]source_data!C213&lt;&gt;"",[1]tailored_settings!$B$15="Do not publish"),CONCATENATE([1]tailored_settings!$B$2&amp;TEXT(ROW(A211)-1,"0000")&amp;"_"&amp;TEXT(F211,"yyyy-mm")),CONCATENATE([1]tailored_settings!$B$2&amp;TEXT(ROW(A211)-1,"0000")&amp;"_"&amp;TEXT(F211,"yyyy-mm")))))</f>
        <v>360G-Longleigh-0210_2023-11</v>
      </c>
      <c r="B211" s="6" t="str">
        <f>IF([1]source_data!G213="","",IF([1]source_data!E213&lt;&gt;"",[1]source_data!E213,CONCATENATE("Grant to "&amp;G211)))</f>
        <v>Grant to Individual Recipient</v>
      </c>
      <c r="C211" s="6" t="str">
        <f>IF([1]source_data!G213="","",IF([1]source_data!F213="","",[1]source_data!F213))</f>
        <v>Helping to alleviate financial hardship</v>
      </c>
      <c r="D211" s="7">
        <f>IF([1]source_data!G213="","",IF([1]source_data!G213="","",[1]source_data!G213))</f>
        <v>930</v>
      </c>
      <c r="E211" s="6" t="str">
        <f>IF([1]source_data!G213="","",[1]tailored_settings!$B$3)</f>
        <v>GBP</v>
      </c>
      <c r="F211" s="8">
        <f>IF([1]source_data!G213="","",IF([1]source_data!H213="","",[1]source_data!H213))</f>
        <v>45237</v>
      </c>
      <c r="G211" s="6" t="str">
        <f>IF([1]source_data!G213="","",[1]tailored_settings!$B$5)</f>
        <v>Individual Recipient</v>
      </c>
      <c r="H211" s="6" t="str">
        <f>IF([1]source_data!G213="","",IF(AND([1]source_data!A213&lt;&gt;"",[1]tailored_settings!$B$16="Publish"),CONCATENATE([1]tailored_settings!$B$2&amp;[1]source_data!A213),IF(AND([1]source_data!A213&lt;&gt;"",[1]tailored_settings!$B$16="Do not publish"),CONCATENATE([1]tailored_settings!$B$4&amp;TEXT(ROW(A211)-1,"0000")&amp;"_"&amp;TEXT(F211,"yyyy-mm")),CONCATENATE([1]tailored_settings!$B$4&amp;TEXT(ROW(A211)-1,"0000")&amp;"_"&amp;TEXT(F211,"yyyy-mm")))))</f>
        <v>360G-Longleigh-IND-0210_2023-11</v>
      </c>
      <c r="I211" s="6" t="str">
        <f>IF([1]source_data!G213="","",[1]tailored_settings!$B$7)</f>
        <v>Longleigh Foundation</v>
      </c>
      <c r="J211" s="6" t="str">
        <f>IF([1]source_data!G213="","",[1]tailored_settings!$B$6)</f>
        <v>GB-CHC-1169016</v>
      </c>
      <c r="K211" s="6" t="str">
        <f>IF([1]source_data!G213="","",IF([1]source_data!I213="","",VLOOKUP([1]source_data!I213,[1]codelist_mapping!A:C,3,FALSE)))</f>
        <v>GTIR030</v>
      </c>
      <c r="L211" s="6" t="str">
        <f>IF([1]source_data!G213="","",IF([1]source_data!J213="","",VLOOKUP([1]source_data!J213,[1]codelist_mapping!A:C,3,FALSE)))</f>
        <v/>
      </c>
      <c r="M211" s="6" t="str">
        <f>IF([1]source_data!G213="","",IF([1]source_data!K213="","",IF([1]source_data!M213&lt;&gt;"",CONCATENATE(VLOOKUP([1]source_data!K213,[1]codelist_mapping!F:H,3,FALSE)&amp;";"&amp;VLOOKUP([1]source_data!L213,[1]codelist_mapping!F:H,3,FALSE)&amp;";"&amp;VLOOKUP([1]source_data!M213,[1]codelist_mapping!F:H,3,FALSE)),IF([1]source_data!L213&lt;&gt;"",CONCATENATE(VLOOKUP([1]source_data!K213,[1]codelist_mapping!F:H,3,FALSE)&amp;";"&amp;VLOOKUP([1]source_data!L213,[1]codelist_mapping!F:H,3,FALSE)),IF([1]source_data!K213&lt;&gt;"",CONCATENATE(VLOOKUP([1]source_data!K213,[1]codelist_mapping!F:H,3,FALSE)))))))</f>
        <v>GTIP070;GTIP050;GTIP080</v>
      </c>
      <c r="N211" s="9" t="str">
        <f>IF([1]source_data!G213="","",IF([1]source_data!D213="","",VLOOKUP([1]source_data!D213,[1]geo_data!A:I,9,FALSE)))</f>
        <v>Ruddington</v>
      </c>
      <c r="O211" s="9" t="str">
        <f>IF([1]source_data!G213="","",IF([1]source_data!D213="","",VLOOKUP([1]source_data!D213,[1]geo_data!A:I,8,FALSE)))</f>
        <v>E05014985</v>
      </c>
      <c r="P211" s="9" t="str">
        <f>IF([1]source_data!G213="","",IF(LEFT(O211,3)="E05","WD",IF(LEFT(O211,3)="S13","WD",IF(LEFT(O211,3)="W05","WD",IF(LEFT(O211,3)="W06","UA",IF(LEFT(O211,3)="S12","CA",IF(LEFT(O211,3)="E06","UA",IF(LEFT(O211,3)="E07","NMD",IF(LEFT(O211,3)="E08","MD",IF(LEFT(O211,3)="E09","LONB"))))))))))</f>
        <v>WD</v>
      </c>
      <c r="Q211" s="9" t="str">
        <f>IF([1]source_data!G213="","",IF([1]source_data!D213="","",VLOOKUP([1]source_data!D213,[1]geo_data!A:I,7,FALSE)))</f>
        <v>Rushcliffe</v>
      </c>
      <c r="R211" s="9" t="str">
        <f>IF([1]source_data!G213="","",IF([1]source_data!D213="","",VLOOKUP([1]source_data!D213,[1]geo_data!A:I,6,FALSE)))</f>
        <v>E07000176</v>
      </c>
      <c r="S211" s="9" t="str">
        <f>IF([1]source_data!G213="","",IF(LEFT(R211,3)="E05","WD",IF(LEFT(R211,3)="S13","WD",IF(LEFT(R211,3)="W05","WD",IF(LEFT(R211,3)="W06","UA",IF(LEFT(R211,3)="S12","CA",IF(LEFT(R211,3)="E06","UA",IF(LEFT(R211,3)="E07","NMD",IF(LEFT(R211,3)="E08","MD",IF(LEFT(R211,3)="E09","LONB"))))))))))</f>
        <v>NMD</v>
      </c>
      <c r="T211" s="6" t="str">
        <f>IF([1]source_data!G213="","",IF([1]source_data!N213="","",[1]source_data!N213))</f>
        <v>Hardship Grant</v>
      </c>
      <c r="U211" s="10">
        <f>IF([1]source_data!G213="","",[1]tailored_settings!$B$8)</f>
        <v>45614</v>
      </c>
      <c r="V211" s="6" t="str">
        <f>IF([1]source_data!G213="","",[1]tailored_settings!$B$9)</f>
        <v>http://www.longleigh.org/</v>
      </c>
      <c r="W211" s="8">
        <f>IF([1]source_data!G213="","",IF([1]source_data!O213="","",[1]source_data!O213))</f>
        <v>45237</v>
      </c>
      <c r="X211" s="8">
        <f>IF([1]source_data!G213="","",IF([1]source_data!P213="","",[1]source_data!P213))</f>
        <v>45420</v>
      </c>
      <c r="Y211" s="6" t="str">
        <f>IF([1]source_data!G213="","",IF([1]source_data!Q213="","",[1]source_data!Q213))</f>
        <v/>
      </c>
      <c r="Z211" s="11" t="str">
        <f>IF([1]source_data!G213="","",IF([1]source_data!I213="","",[1]tailored_settings!$B$10))</f>
        <v>Primary grant reason</v>
      </c>
      <c r="AA211" s="11" t="str">
        <f>IF([1]source_data!G213="","",IF([1]source_data!I213="","",[1]source_data!I213))</f>
        <v>1. Customer (or family member residing with them) with a diagnosed condition or disability (physical and/or sensory and/or behavioural)</v>
      </c>
      <c r="AB211" s="11" t="str">
        <f>IF([1]source_data!G213="","",IF([1]source_data!J213="","",[1]tailored_settings!$B$11))</f>
        <v/>
      </c>
      <c r="AC211" s="11" t="str">
        <f>IF([1]source_data!G213="","",IF([1]source_data!J213="","",[1]source_data!J213))</f>
        <v/>
      </c>
      <c r="AD211" s="11" t="str">
        <f>IF([1]source_data!G213="","",IF([1]source_data!K213="","",[1]tailored_settings!$B$12))</f>
        <v>Grant purpose</v>
      </c>
      <c r="AE211" s="11" t="str">
        <f>IF([1]source_data!G213="","",IF([1]source_data!K213="","",[1]source_data!K213))</f>
        <v>Food Vouchers</v>
      </c>
      <c r="AF211" s="11" t="str">
        <f>IF([1]source_data!G213="","",IF([1]source_data!L213="","",[1]tailored_settings!$B$13))</f>
        <v>Grant purpose</v>
      </c>
      <c r="AG211" s="11" t="str">
        <f>IF([1]source_data!G213="","",IF([1]source_data!L213="","",[1]source_data!L213))</f>
        <v>Utility Vouchers</v>
      </c>
      <c r="AH211" s="11" t="str">
        <f>IF([1]source_data!G213="","",IF([1]source_data!M213="","",[1]tailored_settings!$B$14))</f>
        <v>Grant purpose</v>
      </c>
      <c r="AI211" s="11" t="str">
        <f>IF([1]source_data!G213="","",IF([1]source_data!M213="","",[1]source_data!M213))</f>
        <v>Clothing</v>
      </c>
    </row>
    <row r="212" spans="1:35" x14ac:dyDescent="0.2">
      <c r="A212" s="6" t="str">
        <f>IF([1]source_data!G214="","",IF(AND([1]source_data!C214&lt;&gt;"",[1]tailored_settings!$B$15="Publish"),CONCATENATE([1]tailored_settings!$B$2&amp;[1]source_data!C214),IF(AND([1]source_data!C214&lt;&gt;"",[1]tailored_settings!$B$15="Do not publish"),CONCATENATE([1]tailored_settings!$B$2&amp;TEXT(ROW(A212)-1,"0000")&amp;"_"&amp;TEXT(F212,"yyyy-mm")),CONCATENATE([1]tailored_settings!$B$2&amp;TEXT(ROW(A212)-1,"0000")&amp;"_"&amp;TEXT(F212,"yyyy-mm")))))</f>
        <v>360G-Longleigh-0211_2023-11</v>
      </c>
      <c r="B212" s="6" t="str">
        <f>IF([1]source_data!G214="","",IF([1]source_data!E214&lt;&gt;"",[1]source_data!E214,CONCATENATE("Grant to "&amp;G212)))</f>
        <v>Grant to Individual Recipient</v>
      </c>
      <c r="C212" s="6" t="str">
        <f>IF([1]source_data!G214="","",IF([1]source_data!F214="","",[1]source_data!F214))</f>
        <v>Helping to alleviate financial hardship</v>
      </c>
      <c r="D212" s="7">
        <f>IF([1]source_data!G214="","",IF([1]source_data!G214="","",[1]source_data!G214))</f>
        <v>575</v>
      </c>
      <c r="E212" s="6" t="str">
        <f>IF([1]source_data!G214="","",[1]tailored_settings!$B$3)</f>
        <v>GBP</v>
      </c>
      <c r="F212" s="8">
        <f>IF([1]source_data!G214="","",IF([1]source_data!H214="","",[1]source_data!H214))</f>
        <v>45237</v>
      </c>
      <c r="G212" s="6" t="str">
        <f>IF([1]source_data!G214="","",[1]tailored_settings!$B$5)</f>
        <v>Individual Recipient</v>
      </c>
      <c r="H212" s="6" t="str">
        <f>IF([1]source_data!G214="","",IF(AND([1]source_data!A214&lt;&gt;"",[1]tailored_settings!$B$16="Publish"),CONCATENATE([1]tailored_settings!$B$2&amp;[1]source_data!A214),IF(AND([1]source_data!A214&lt;&gt;"",[1]tailored_settings!$B$16="Do not publish"),CONCATENATE([1]tailored_settings!$B$4&amp;TEXT(ROW(A212)-1,"0000")&amp;"_"&amp;TEXT(F212,"yyyy-mm")),CONCATENATE([1]tailored_settings!$B$4&amp;TEXT(ROW(A212)-1,"0000")&amp;"_"&amp;TEXT(F212,"yyyy-mm")))))</f>
        <v>360G-Longleigh-IND-0211_2023-11</v>
      </c>
      <c r="I212" s="6" t="str">
        <f>IF([1]source_data!G214="","",[1]tailored_settings!$B$7)</f>
        <v>Longleigh Foundation</v>
      </c>
      <c r="J212" s="6" t="str">
        <f>IF([1]source_data!G214="","",[1]tailored_settings!$B$6)</f>
        <v>GB-CHC-1169016</v>
      </c>
      <c r="K212" s="6" t="str">
        <f>IF([1]source_data!G214="","",IF([1]source_data!I214="","",VLOOKUP([1]source_data!I214,[1]codelist_mapping!A:C,3,FALSE)))</f>
        <v>GTIR030</v>
      </c>
      <c r="L212" s="6" t="str">
        <f>IF([1]source_data!G214="","",IF([1]source_data!J214="","",VLOOKUP([1]source_data!J214,[1]codelist_mapping!A:C,3,FALSE)))</f>
        <v/>
      </c>
      <c r="M212" s="6" t="str">
        <f>IF([1]source_data!G214="","",IF([1]source_data!K214="","",IF([1]source_data!M214&lt;&gt;"",CONCATENATE(VLOOKUP([1]source_data!K214,[1]codelist_mapping!F:H,3,FALSE)&amp;";"&amp;VLOOKUP([1]source_data!L214,[1]codelist_mapping!F:H,3,FALSE)&amp;";"&amp;VLOOKUP([1]source_data!M214,[1]codelist_mapping!F:H,3,FALSE)),IF([1]source_data!L214&lt;&gt;"",CONCATENATE(VLOOKUP([1]source_data!K214,[1]codelist_mapping!F:H,3,FALSE)&amp;";"&amp;VLOOKUP([1]source_data!L214,[1]codelist_mapping!F:H,3,FALSE)),IF([1]source_data!K214&lt;&gt;"",CONCATENATE(VLOOKUP([1]source_data!K214,[1]codelist_mapping!F:H,3,FALSE)))))))</f>
        <v>GTIP020;GTIP050</v>
      </c>
      <c r="N212" s="9" t="str">
        <f>IF([1]source_data!G214="","",IF([1]source_data!D214="","",VLOOKUP([1]source_data!D214,[1]geo_data!A:I,9,FALSE)))</f>
        <v>Sedgley</v>
      </c>
      <c r="O212" s="9" t="str">
        <f>IF([1]source_data!G214="","",IF([1]source_data!D214="","",VLOOKUP([1]source_data!D214,[1]geo_data!A:I,8,FALSE)))</f>
        <v>E05001256</v>
      </c>
      <c r="P212" s="9" t="str">
        <f>IF([1]source_data!G214="","",IF(LEFT(O212,3)="E05","WD",IF(LEFT(O212,3)="S13","WD",IF(LEFT(O212,3)="W05","WD",IF(LEFT(O212,3)="W06","UA",IF(LEFT(O212,3)="S12","CA",IF(LEFT(O212,3)="E06","UA",IF(LEFT(O212,3)="E07","NMD",IF(LEFT(O212,3)="E08","MD",IF(LEFT(O212,3)="E09","LONB"))))))))))</f>
        <v>WD</v>
      </c>
      <c r="Q212" s="9" t="str">
        <f>IF([1]source_data!G214="","",IF([1]source_data!D214="","",VLOOKUP([1]source_data!D214,[1]geo_data!A:I,7,FALSE)))</f>
        <v>Dudley</v>
      </c>
      <c r="R212" s="9" t="str">
        <f>IF([1]source_data!G214="","",IF([1]source_data!D214="","",VLOOKUP([1]source_data!D214,[1]geo_data!A:I,6,FALSE)))</f>
        <v>E08000027</v>
      </c>
      <c r="S212" s="9" t="str">
        <f>IF([1]source_data!G214="","",IF(LEFT(R212,3)="E05","WD",IF(LEFT(R212,3)="S13","WD",IF(LEFT(R212,3)="W05","WD",IF(LEFT(R212,3)="W06","UA",IF(LEFT(R212,3)="S12","CA",IF(LEFT(R212,3)="E06","UA",IF(LEFT(R212,3)="E07","NMD",IF(LEFT(R212,3)="E08","MD",IF(LEFT(R212,3)="E09","LONB"))))))))))</f>
        <v>MD</v>
      </c>
      <c r="T212" s="6" t="str">
        <f>IF([1]source_data!G214="","",IF([1]source_data!N214="","",[1]source_data!N214))</f>
        <v>Hardship Grant</v>
      </c>
      <c r="U212" s="10">
        <f>IF([1]source_data!G214="","",[1]tailored_settings!$B$8)</f>
        <v>45614</v>
      </c>
      <c r="V212" s="6" t="str">
        <f>IF([1]source_data!G214="","",[1]tailored_settings!$B$9)</f>
        <v>http://www.longleigh.org/</v>
      </c>
      <c r="W212" s="8">
        <f>IF([1]source_data!G214="","",IF([1]source_data!O214="","",[1]source_data!O214))</f>
        <v>45237</v>
      </c>
      <c r="X212" s="8">
        <f>IF([1]source_data!G214="","",IF([1]source_data!P214="","",[1]source_data!P214))</f>
        <v>45408</v>
      </c>
      <c r="Y212" s="6" t="str">
        <f>IF([1]source_data!G214="","",IF([1]source_data!Q214="","",[1]source_data!Q214))</f>
        <v/>
      </c>
      <c r="Z212" s="11" t="str">
        <f>IF([1]source_data!G214="","",IF([1]source_data!I214="","",[1]tailored_settings!$B$10))</f>
        <v>Primary grant reason</v>
      </c>
      <c r="AA212" s="11" t="str">
        <f>IF([1]source_data!G214="","",IF([1]source_data!I214="","",[1]source_data!I214))</f>
        <v>1. Customer (or family member residing with them) with a diagnosed condition or disability (physical and/or sensory and/or behavioural)</v>
      </c>
      <c r="AB212" s="11" t="str">
        <f>IF([1]source_data!G214="","",IF([1]source_data!J214="","",[1]tailored_settings!$B$11))</f>
        <v/>
      </c>
      <c r="AC212" s="11" t="str">
        <f>IF([1]source_data!G214="","",IF([1]source_data!J214="","",[1]source_data!J214))</f>
        <v/>
      </c>
      <c r="AD212" s="11" t="str">
        <f>IF([1]source_data!G214="","",IF([1]source_data!K214="","",[1]tailored_settings!$B$12))</f>
        <v>Grant purpose</v>
      </c>
      <c r="AE212" s="11" t="str">
        <f>IF([1]source_data!G214="","",IF([1]source_data!K214="","",[1]source_data!K214))</f>
        <v>Appliances</v>
      </c>
      <c r="AF212" s="11" t="str">
        <f>IF([1]source_data!G214="","",IF([1]source_data!L214="","",[1]tailored_settings!$B$13))</f>
        <v>Grant purpose</v>
      </c>
      <c r="AG212" s="11" t="str">
        <f>IF([1]source_data!G214="","",IF([1]source_data!L214="","",[1]source_data!L214))</f>
        <v>Utility Vouchers</v>
      </c>
      <c r="AH212" s="11" t="str">
        <f>IF([1]source_data!G214="","",IF([1]source_data!M214="","",[1]tailored_settings!$B$14))</f>
        <v/>
      </c>
      <c r="AI212" s="11" t="str">
        <f>IF([1]source_data!G214="","",IF([1]source_data!M214="","",[1]source_data!M214))</f>
        <v/>
      </c>
    </row>
    <row r="213" spans="1:35" x14ac:dyDescent="0.2">
      <c r="A213" s="6" t="str">
        <f>IF([1]source_data!G215="","",IF(AND([1]source_data!C215&lt;&gt;"",[1]tailored_settings!$B$15="Publish"),CONCATENATE([1]tailored_settings!$B$2&amp;[1]source_data!C215),IF(AND([1]source_data!C215&lt;&gt;"",[1]tailored_settings!$B$15="Do not publish"),CONCATENATE([1]tailored_settings!$B$2&amp;TEXT(ROW(A213)-1,"0000")&amp;"_"&amp;TEXT(F213,"yyyy-mm")),CONCATENATE([1]tailored_settings!$B$2&amp;TEXT(ROW(A213)-1,"0000")&amp;"_"&amp;TEXT(F213,"yyyy-mm")))))</f>
        <v>360G-Longleigh-0212_2023-11</v>
      </c>
      <c r="B213" s="6" t="str">
        <f>IF([1]source_data!G215="","",IF([1]source_data!E215&lt;&gt;"",[1]source_data!E215,CONCATENATE("Grant to "&amp;G213)))</f>
        <v>Grant to Individual Recipient</v>
      </c>
      <c r="C213" s="6" t="str">
        <f>IF([1]source_data!G215="","",IF([1]source_data!F215="","",[1]source_data!F215))</f>
        <v>Helping to alleviate financial hardship</v>
      </c>
      <c r="D213" s="7">
        <f>IF([1]source_data!G215="","",IF([1]source_data!G215="","",[1]source_data!G215))</f>
        <v>1589.6</v>
      </c>
      <c r="E213" s="6" t="str">
        <f>IF([1]source_data!G215="","",[1]tailored_settings!$B$3)</f>
        <v>GBP</v>
      </c>
      <c r="F213" s="8">
        <f>IF([1]source_data!G215="","",IF([1]source_data!H215="","",[1]source_data!H215))</f>
        <v>45237</v>
      </c>
      <c r="G213" s="6" t="str">
        <f>IF([1]source_data!G215="","",[1]tailored_settings!$B$5)</f>
        <v>Individual Recipient</v>
      </c>
      <c r="H213" s="6" t="str">
        <f>IF([1]source_data!G215="","",IF(AND([1]source_data!A215&lt;&gt;"",[1]tailored_settings!$B$16="Publish"),CONCATENATE([1]tailored_settings!$B$2&amp;[1]source_data!A215),IF(AND([1]source_data!A215&lt;&gt;"",[1]tailored_settings!$B$16="Do not publish"),CONCATENATE([1]tailored_settings!$B$4&amp;TEXT(ROW(A213)-1,"0000")&amp;"_"&amp;TEXT(F213,"yyyy-mm")),CONCATENATE([1]tailored_settings!$B$4&amp;TEXT(ROW(A213)-1,"0000")&amp;"_"&amp;TEXT(F213,"yyyy-mm")))))</f>
        <v>360G-Longleigh-IND-0212_2023-11</v>
      </c>
      <c r="I213" s="6" t="str">
        <f>IF([1]source_data!G215="","",[1]tailored_settings!$B$7)</f>
        <v>Longleigh Foundation</v>
      </c>
      <c r="J213" s="6" t="str">
        <f>IF([1]source_data!G215="","",[1]tailored_settings!$B$6)</f>
        <v>GB-CHC-1169016</v>
      </c>
      <c r="K213" s="6" t="str">
        <f>IF([1]source_data!G215="","",IF([1]source_data!I215="","",VLOOKUP([1]source_data!I215,[1]codelist_mapping!A:C,3,FALSE)))</f>
        <v>GTIR080</v>
      </c>
      <c r="L213" s="6" t="str">
        <f>IF([1]source_data!G215="","",IF([1]source_data!J215="","",VLOOKUP([1]source_data!J215,[1]codelist_mapping!A:C,3,FALSE)))</f>
        <v/>
      </c>
      <c r="M213" s="6" t="str">
        <f>IF([1]source_data!G215="","",IF([1]source_data!K215="","",IF([1]source_data!M215&lt;&gt;"",CONCATENATE(VLOOKUP([1]source_data!K215,[1]codelist_mapping!F:H,3,FALSE)&amp;";"&amp;VLOOKUP([1]source_data!L215,[1]codelist_mapping!F:H,3,FALSE)&amp;";"&amp;VLOOKUP([1]source_data!M215,[1]codelist_mapping!F:H,3,FALSE)),IF([1]source_data!L215&lt;&gt;"",CONCATENATE(VLOOKUP([1]source_data!K215,[1]codelist_mapping!F:H,3,FALSE)&amp;";"&amp;VLOOKUP([1]source_data!L215,[1]codelist_mapping!F:H,3,FALSE)),IF([1]source_data!K215&lt;&gt;"",CONCATENATE(VLOOKUP([1]source_data!K215,[1]codelist_mapping!F:H,3,FALSE)))))))</f>
        <v>GTIP020</v>
      </c>
      <c r="N213" s="9" t="str">
        <f>IF([1]source_data!G215="","",IF([1]source_data!D215="","",VLOOKUP([1]source_data!D215,[1]geo_data!A:I,9,FALSE)))</f>
        <v>Castle</v>
      </c>
      <c r="O213" s="9" t="str">
        <f>IF([1]source_data!G215="","",IF([1]source_data!D215="","",VLOOKUP([1]source_data!D215,[1]geo_data!A:I,8,FALSE)))</f>
        <v>E05007695</v>
      </c>
      <c r="P213" s="9" t="str">
        <f>IF([1]source_data!G215="","",IF(LEFT(O213,3)="E05","WD",IF(LEFT(O213,3)="S13","WD",IF(LEFT(O213,3)="W05","WD",IF(LEFT(O213,3)="W06","UA",IF(LEFT(O213,3)="S12","CA",IF(LEFT(O213,3)="E06","UA",IF(LEFT(O213,3)="E07","NMD",IF(LEFT(O213,3)="E08","MD",IF(LEFT(O213,3)="E09","LONB"))))))))))</f>
        <v>WD</v>
      </c>
      <c r="Q213" s="9" t="str">
        <f>IF([1]source_data!G215="","",IF([1]source_data!D215="","",VLOOKUP([1]source_data!D215,[1]geo_data!A:I,7,FALSE)))</f>
        <v>Worthing</v>
      </c>
      <c r="R213" s="9" t="str">
        <f>IF([1]source_data!G215="","",IF([1]source_data!D215="","",VLOOKUP([1]source_data!D215,[1]geo_data!A:I,6,FALSE)))</f>
        <v>E07000229</v>
      </c>
      <c r="S213" s="9" t="str">
        <f>IF([1]source_data!G215="","",IF(LEFT(R213,3)="E05","WD",IF(LEFT(R213,3)="S13","WD",IF(LEFT(R213,3)="W05","WD",IF(LEFT(R213,3)="W06","UA",IF(LEFT(R213,3)="S12","CA",IF(LEFT(R213,3)="E06","UA",IF(LEFT(R213,3)="E07","NMD",IF(LEFT(R213,3)="E08","MD",IF(LEFT(R213,3)="E09","LONB"))))))))))</f>
        <v>NMD</v>
      </c>
      <c r="T213" s="6" t="str">
        <f>IF([1]source_data!G215="","",IF([1]source_data!N215="","",[1]source_data!N215))</f>
        <v>Hardship Grant</v>
      </c>
      <c r="U213" s="10">
        <f>IF([1]source_data!G215="","",[1]tailored_settings!$B$8)</f>
        <v>45614</v>
      </c>
      <c r="V213" s="6" t="str">
        <f>IF([1]source_data!G215="","",[1]tailored_settings!$B$9)</f>
        <v>http://www.longleigh.org/</v>
      </c>
      <c r="W213" s="8">
        <f>IF([1]source_data!G215="","",IF([1]source_data!O215="","",[1]source_data!O215))</f>
        <v>45237</v>
      </c>
      <c r="X213" s="8">
        <f>IF([1]source_data!G215="","",IF([1]source_data!P215="","",[1]source_data!P215))</f>
        <v>45450</v>
      </c>
      <c r="Y213" s="6" t="str">
        <f>IF([1]source_data!G215="","",IF([1]source_data!Q215="","",[1]source_data!Q215))</f>
        <v/>
      </c>
      <c r="Z213" s="11" t="str">
        <f>IF([1]source_data!G215="","",IF([1]source_data!I215="","",[1]tailored_settings!$B$10))</f>
        <v>Primary grant reason</v>
      </c>
      <c r="AA213" s="11" t="str">
        <f>IF([1]source_data!G215="","",IF([1]source_data!I215="","",[1]source_data!I215))</f>
        <v>3  Customer/family moving from homelessness/supported living into independent living</v>
      </c>
      <c r="AB213" s="11" t="str">
        <f>IF([1]source_data!G215="","",IF([1]source_data!J215="","",[1]tailored_settings!$B$11))</f>
        <v/>
      </c>
      <c r="AC213" s="11" t="str">
        <f>IF([1]source_data!G215="","",IF([1]source_data!J215="","",[1]source_data!J215))</f>
        <v/>
      </c>
      <c r="AD213" s="11" t="str">
        <f>IF([1]source_data!G215="","",IF([1]source_data!K215="","",[1]tailored_settings!$B$12))</f>
        <v>Grant purpose</v>
      </c>
      <c r="AE213" s="11" t="str">
        <f>IF([1]source_data!G215="","",IF([1]source_data!K215="","",[1]source_data!K215))</f>
        <v xml:space="preserve">Furniture </v>
      </c>
      <c r="AF213" s="11" t="str">
        <f>IF([1]source_data!G215="","",IF([1]source_data!L215="","",[1]tailored_settings!$B$13))</f>
        <v/>
      </c>
      <c r="AG213" s="11" t="str">
        <f>IF([1]source_data!G215="","",IF([1]source_data!L215="","",[1]source_data!L215))</f>
        <v/>
      </c>
      <c r="AH213" s="11" t="str">
        <f>IF([1]source_data!G215="","",IF([1]source_data!M215="","",[1]tailored_settings!$B$14))</f>
        <v/>
      </c>
      <c r="AI213" s="11" t="str">
        <f>IF([1]source_data!G215="","",IF([1]source_data!M215="","",[1]source_data!M215))</f>
        <v/>
      </c>
    </row>
    <row r="214" spans="1:35" x14ac:dyDescent="0.2">
      <c r="A214" s="6" t="str">
        <f>IF([1]source_data!G216="","",IF(AND([1]source_data!C216&lt;&gt;"",[1]tailored_settings!$B$15="Publish"),CONCATENATE([1]tailored_settings!$B$2&amp;[1]source_data!C216),IF(AND([1]source_data!C216&lt;&gt;"",[1]tailored_settings!$B$15="Do not publish"),CONCATENATE([1]tailored_settings!$B$2&amp;TEXT(ROW(A214)-1,"0000")&amp;"_"&amp;TEXT(F214,"yyyy-mm")),CONCATENATE([1]tailored_settings!$B$2&amp;TEXT(ROW(A214)-1,"0000")&amp;"_"&amp;TEXT(F214,"yyyy-mm")))))</f>
        <v>360G-Longleigh-0213_2023-11</v>
      </c>
      <c r="B214" s="6" t="str">
        <f>IF([1]source_data!G216="","",IF([1]source_data!E216&lt;&gt;"",[1]source_data!E216,CONCATENATE("Grant to "&amp;G214)))</f>
        <v>Grant to Individual Recipient</v>
      </c>
      <c r="C214" s="6" t="str">
        <f>IF([1]source_data!G216="","",IF([1]source_data!F216="","",[1]source_data!F216))</f>
        <v>Providing financial aid after an impactful incident</v>
      </c>
      <c r="D214" s="7">
        <f>IF([1]source_data!G216="","",IF([1]source_data!G216="","",[1]source_data!G216))</f>
        <v>1168.31</v>
      </c>
      <c r="E214" s="6" t="str">
        <f>IF([1]source_data!G216="","",[1]tailored_settings!$B$3)</f>
        <v>GBP</v>
      </c>
      <c r="F214" s="8">
        <f>IF([1]source_data!G216="","",IF([1]source_data!H216="","",[1]source_data!H216))</f>
        <v>45238</v>
      </c>
      <c r="G214" s="6" t="str">
        <f>IF([1]source_data!G216="","",[1]tailored_settings!$B$5)</f>
        <v>Individual Recipient</v>
      </c>
      <c r="H214" s="6" t="str">
        <f>IF([1]source_data!G216="","",IF(AND([1]source_data!A216&lt;&gt;"",[1]tailored_settings!$B$16="Publish"),CONCATENATE([1]tailored_settings!$B$2&amp;[1]source_data!A216),IF(AND([1]source_data!A216&lt;&gt;"",[1]tailored_settings!$B$16="Do not publish"),CONCATENATE([1]tailored_settings!$B$4&amp;TEXT(ROW(A214)-1,"0000")&amp;"_"&amp;TEXT(F214,"yyyy-mm")),CONCATENATE([1]tailored_settings!$B$4&amp;TEXT(ROW(A214)-1,"0000")&amp;"_"&amp;TEXT(F214,"yyyy-mm")))))</f>
        <v>360G-Longleigh-IND-0213_2023-11</v>
      </c>
      <c r="I214" s="6" t="str">
        <f>IF([1]source_data!G216="","",[1]tailored_settings!$B$7)</f>
        <v>Longleigh Foundation</v>
      </c>
      <c r="J214" s="6" t="str">
        <f>IF([1]source_data!G216="","",[1]tailored_settings!$B$6)</f>
        <v>GB-CHC-1169016</v>
      </c>
      <c r="K214" s="6" t="str">
        <f>IF([1]source_data!G216="","",IF([1]source_data!I216="","",VLOOKUP([1]source_data!I216,[1]codelist_mapping!A:C,3,FALSE)))</f>
        <v>GTIR030</v>
      </c>
      <c r="L214" s="6" t="str">
        <f>IF([1]source_data!G216="","",IF([1]source_data!J216="","",VLOOKUP([1]source_data!J216,[1]codelist_mapping!A:C,3,FALSE)))</f>
        <v/>
      </c>
      <c r="M214" s="6" t="str">
        <f>IF([1]source_data!G216="","",IF([1]source_data!K216="","",IF([1]source_data!M216&lt;&gt;"",CONCATENATE(VLOOKUP([1]source_data!K216,[1]codelist_mapping!F:H,3,FALSE)&amp;";"&amp;VLOOKUP([1]source_data!L216,[1]codelist_mapping!F:H,3,FALSE)&amp;";"&amp;VLOOKUP([1]source_data!M216,[1]codelist_mapping!F:H,3,FALSE)),IF([1]source_data!L216&lt;&gt;"",CONCATENATE(VLOOKUP([1]source_data!K216,[1]codelist_mapping!F:H,3,FALSE)&amp;";"&amp;VLOOKUP([1]source_data!L216,[1]codelist_mapping!F:H,3,FALSE)),IF([1]source_data!K216&lt;&gt;"",CONCATENATE(VLOOKUP([1]source_data!K216,[1]codelist_mapping!F:H,3,FALSE)))))))</f>
        <v>GTIP020;GTIP060</v>
      </c>
      <c r="N214" s="9" t="str">
        <f>IF([1]source_data!G216="","",IF([1]source_data!D216="","",VLOOKUP([1]source_data!D216,[1]geo_data!A:I,9,FALSE)))</f>
        <v>Westbourne &amp; West Cliff</v>
      </c>
      <c r="O214" s="9" t="str">
        <f>IF([1]source_data!G216="","",IF([1]source_data!D216="","",VLOOKUP([1]source_data!D216,[1]geo_data!A:I,8,FALSE)))</f>
        <v>E05012680</v>
      </c>
      <c r="P214" s="9" t="str">
        <f>IF([1]source_data!G216="","",IF(LEFT(O214,3)="E05","WD",IF(LEFT(O214,3)="S13","WD",IF(LEFT(O214,3)="W05","WD",IF(LEFT(O214,3)="W06","UA",IF(LEFT(O214,3)="S12","CA",IF(LEFT(O214,3)="E06","UA",IF(LEFT(O214,3)="E07","NMD",IF(LEFT(O214,3)="E08","MD",IF(LEFT(O214,3)="E09","LONB"))))))))))</f>
        <v>WD</v>
      </c>
      <c r="Q214" s="9" t="str">
        <f>IF([1]source_data!G216="","",IF([1]source_data!D216="","",VLOOKUP([1]source_data!D216,[1]geo_data!A:I,7,FALSE)))</f>
        <v>Bournemouth, Christchurch and Poole</v>
      </c>
      <c r="R214" s="9" t="str">
        <f>IF([1]source_data!G216="","",IF([1]source_data!D216="","",VLOOKUP([1]source_data!D216,[1]geo_data!A:I,6,FALSE)))</f>
        <v>E06000058</v>
      </c>
      <c r="S214" s="9" t="str">
        <f>IF([1]source_data!G216="","",IF(LEFT(R214,3)="E05","WD",IF(LEFT(R214,3)="S13","WD",IF(LEFT(R214,3)="W05","WD",IF(LEFT(R214,3)="W06","UA",IF(LEFT(R214,3)="S12","CA",IF(LEFT(R214,3)="E06","UA",IF(LEFT(R214,3)="E07","NMD",IF(LEFT(R214,3)="E08","MD",IF(LEFT(R214,3)="E09","LONB"))))))))))</f>
        <v>UA</v>
      </c>
      <c r="T214" s="6" t="str">
        <f>IF([1]source_data!G216="","",IF([1]source_data!N216="","",[1]source_data!N216))</f>
        <v>Critical Incident Grant</v>
      </c>
      <c r="U214" s="10">
        <f>IF([1]source_data!G216="","",[1]tailored_settings!$B$8)</f>
        <v>45614</v>
      </c>
      <c r="V214" s="6" t="str">
        <f>IF([1]source_data!G216="","",[1]tailored_settings!$B$9)</f>
        <v>http://www.longleigh.org/</v>
      </c>
      <c r="W214" s="8">
        <f>IF([1]source_data!G216="","",IF([1]source_data!O216="","",[1]source_data!O216))</f>
        <v>45238</v>
      </c>
      <c r="X214" s="8">
        <f>IF([1]source_data!G216="","",IF([1]source_data!P216="","",[1]source_data!P216))</f>
        <v>45269</v>
      </c>
      <c r="Y214" s="6" t="str">
        <f>IF([1]source_data!G216="","",IF([1]source_data!Q216="","",[1]source_data!Q216))</f>
        <v/>
      </c>
      <c r="Z214" s="11" t="str">
        <f>IF([1]source_data!G216="","",IF([1]source_data!I216="","",[1]tailored_settings!$B$10))</f>
        <v>Primary grant reason</v>
      </c>
      <c r="AA214" s="11" t="str">
        <f>IF([1]source_data!G216="","",IF([1]source_data!I216="","",[1]source_data!I216))</f>
        <v>1. Customer (or family member residing with them) with a diagnosed condition or disability (physical and/or sensory and/or behavioural)</v>
      </c>
      <c r="AB214" s="11" t="str">
        <f>IF([1]source_data!G216="","",IF([1]source_data!J216="","",[1]tailored_settings!$B$11))</f>
        <v/>
      </c>
      <c r="AC214" s="11" t="str">
        <f>IF([1]source_data!G216="","",IF([1]source_data!J216="","",[1]source_data!J216))</f>
        <v/>
      </c>
      <c r="AD214" s="11" t="str">
        <f>IF([1]source_data!G216="","",IF([1]source_data!K216="","",[1]tailored_settings!$B$12))</f>
        <v>Grant purpose</v>
      </c>
      <c r="AE214" s="11" t="str">
        <f>IF([1]source_data!G216="","",IF([1]source_data!K216="","",[1]source_data!K216))</f>
        <v xml:space="preserve">Furniture </v>
      </c>
      <c r="AF214" s="11" t="str">
        <f>IF([1]source_data!G216="","",IF([1]source_data!L216="","",[1]tailored_settings!$B$13))</f>
        <v>Grant purpose</v>
      </c>
      <c r="AG214" s="11" t="str">
        <f>IF([1]source_data!G216="","",IF([1]source_data!L216="","",[1]source_data!L216))</f>
        <v>Voucher for small household items</v>
      </c>
      <c r="AH214" s="11" t="str">
        <f>IF([1]source_data!G216="","",IF([1]source_data!M216="","",[1]tailored_settings!$B$14))</f>
        <v/>
      </c>
      <c r="AI214" s="11" t="str">
        <f>IF([1]source_data!G216="","",IF([1]source_data!M216="","",[1]source_data!M216))</f>
        <v/>
      </c>
    </row>
    <row r="215" spans="1:35" x14ac:dyDescent="0.2">
      <c r="A215" s="6" t="str">
        <f>IF([1]source_data!G217="","",IF(AND([1]source_data!C217&lt;&gt;"",[1]tailored_settings!$B$15="Publish"),CONCATENATE([1]tailored_settings!$B$2&amp;[1]source_data!C217),IF(AND([1]source_data!C217&lt;&gt;"",[1]tailored_settings!$B$15="Do not publish"),CONCATENATE([1]tailored_settings!$B$2&amp;TEXT(ROW(A215)-1,"0000")&amp;"_"&amp;TEXT(F215,"yyyy-mm")),CONCATENATE([1]tailored_settings!$B$2&amp;TEXT(ROW(A215)-1,"0000")&amp;"_"&amp;TEXT(F215,"yyyy-mm")))))</f>
        <v>360G-Longleigh-0214_2023-11</v>
      </c>
      <c r="B215" s="6" t="str">
        <f>IF([1]source_data!G217="","",IF([1]source_data!E217&lt;&gt;"",[1]source_data!E217,CONCATENATE("Grant to "&amp;G215)))</f>
        <v>Grant to Individual Recipient</v>
      </c>
      <c r="C215" s="6" t="str">
        <f>IF([1]source_data!G217="","",IF([1]source_data!F217="","",[1]source_data!F217))</f>
        <v>Helping to alleviate financial hardship</v>
      </c>
      <c r="D215" s="7">
        <f>IF([1]source_data!G217="","",IF([1]source_data!G217="","",[1]source_data!G217))</f>
        <v>1013</v>
      </c>
      <c r="E215" s="6" t="str">
        <f>IF([1]source_data!G217="","",[1]tailored_settings!$B$3)</f>
        <v>GBP</v>
      </c>
      <c r="F215" s="8">
        <f>IF([1]source_data!G217="","",IF([1]source_data!H217="","",[1]source_data!H217))</f>
        <v>45238</v>
      </c>
      <c r="G215" s="6" t="str">
        <f>IF([1]source_data!G217="","",[1]tailored_settings!$B$5)</f>
        <v>Individual Recipient</v>
      </c>
      <c r="H215" s="6" t="str">
        <f>IF([1]source_data!G217="","",IF(AND([1]source_data!A217&lt;&gt;"",[1]tailored_settings!$B$16="Publish"),CONCATENATE([1]tailored_settings!$B$2&amp;[1]source_data!A217),IF(AND([1]source_data!A217&lt;&gt;"",[1]tailored_settings!$B$16="Do not publish"),CONCATENATE([1]tailored_settings!$B$4&amp;TEXT(ROW(A215)-1,"0000")&amp;"_"&amp;TEXT(F215,"yyyy-mm")),CONCATENATE([1]tailored_settings!$B$4&amp;TEXT(ROW(A215)-1,"0000")&amp;"_"&amp;TEXT(F215,"yyyy-mm")))))</f>
        <v>360G-Longleigh-IND-0214_2023-11</v>
      </c>
      <c r="I215" s="6" t="str">
        <f>IF([1]source_data!G217="","",[1]tailored_settings!$B$7)</f>
        <v>Longleigh Foundation</v>
      </c>
      <c r="J215" s="6" t="str">
        <f>IF([1]source_data!G217="","",[1]tailored_settings!$B$6)</f>
        <v>GB-CHC-1169016</v>
      </c>
      <c r="K215" s="6" t="str">
        <f>IF([1]source_data!G217="","",IF([1]source_data!I217="","",VLOOKUP([1]source_data!I217,[1]codelist_mapping!A:C,3,FALSE)))</f>
        <v>GTIR040</v>
      </c>
      <c r="L215" s="6" t="str">
        <f>IF([1]source_data!G217="","",IF([1]source_data!J217="","",VLOOKUP([1]source_data!J217,[1]codelist_mapping!A:C,3,FALSE)))</f>
        <v/>
      </c>
      <c r="M215" s="6" t="str">
        <f>IF([1]source_data!G217="","",IF([1]source_data!K217="","",IF([1]source_data!M217&lt;&gt;"",CONCATENATE(VLOOKUP([1]source_data!K217,[1]codelist_mapping!F:H,3,FALSE)&amp;";"&amp;VLOOKUP([1]source_data!L217,[1]codelist_mapping!F:H,3,FALSE)&amp;";"&amp;VLOOKUP([1]source_data!M217,[1]codelist_mapping!F:H,3,FALSE)),IF([1]source_data!L217&lt;&gt;"",CONCATENATE(VLOOKUP([1]source_data!K217,[1]codelist_mapping!F:H,3,FALSE)&amp;";"&amp;VLOOKUP([1]source_data!L217,[1]codelist_mapping!F:H,3,FALSE)),IF([1]source_data!K217&lt;&gt;"",CONCATENATE(VLOOKUP([1]source_data!K217,[1]codelist_mapping!F:H,3,FALSE)))))))</f>
        <v>GTIP020;GTIP070</v>
      </c>
      <c r="N215" s="9" t="str">
        <f>IF([1]source_data!G217="","",IF([1]source_data!D217="","",VLOOKUP([1]source_data!D217,[1]geo_data!A:I,9,FALSE)))</f>
        <v>Chipping Norton</v>
      </c>
      <c r="O215" s="9" t="str">
        <f>IF([1]source_data!G217="","",IF([1]source_data!D217="","",VLOOKUP([1]source_data!D217,[1]geo_data!A:I,8,FALSE)))</f>
        <v>E05006637</v>
      </c>
      <c r="P215" s="9" t="str">
        <f>IF([1]source_data!G217="","",IF(LEFT(O215,3)="E05","WD",IF(LEFT(O215,3)="S13","WD",IF(LEFT(O215,3)="W05","WD",IF(LEFT(O215,3)="W06","UA",IF(LEFT(O215,3)="S12","CA",IF(LEFT(O215,3)="E06","UA",IF(LEFT(O215,3)="E07","NMD",IF(LEFT(O215,3)="E08","MD",IF(LEFT(O215,3)="E09","LONB"))))))))))</f>
        <v>WD</v>
      </c>
      <c r="Q215" s="9" t="str">
        <f>IF([1]source_data!G217="","",IF([1]source_data!D217="","",VLOOKUP([1]source_data!D217,[1]geo_data!A:I,7,FALSE)))</f>
        <v>West Oxfordshire</v>
      </c>
      <c r="R215" s="9" t="str">
        <f>IF([1]source_data!G217="","",IF([1]source_data!D217="","",VLOOKUP([1]source_data!D217,[1]geo_data!A:I,6,FALSE)))</f>
        <v>E07000181</v>
      </c>
      <c r="S215" s="9" t="str">
        <f>IF([1]source_data!G217="","",IF(LEFT(R215,3)="E05","WD",IF(LEFT(R215,3)="S13","WD",IF(LEFT(R215,3)="W05","WD",IF(LEFT(R215,3)="W06","UA",IF(LEFT(R215,3)="S12","CA",IF(LEFT(R215,3)="E06","UA",IF(LEFT(R215,3)="E07","NMD",IF(LEFT(R215,3)="E08","MD",IF(LEFT(R215,3)="E09","LONB"))))))))))</f>
        <v>NMD</v>
      </c>
      <c r="T215" s="6" t="str">
        <f>IF([1]source_data!G217="","",IF([1]source_data!N217="","",[1]source_data!N217))</f>
        <v>Hardship Grant</v>
      </c>
      <c r="U215" s="10">
        <f>IF([1]source_data!G217="","",[1]tailored_settings!$B$8)</f>
        <v>45614</v>
      </c>
      <c r="V215" s="6" t="str">
        <f>IF([1]source_data!G217="","",[1]tailored_settings!$B$9)</f>
        <v>http://www.longleigh.org/</v>
      </c>
      <c r="W215" s="8">
        <f>IF([1]source_data!G217="","",IF([1]source_data!O217="","",[1]source_data!O217))</f>
        <v>45238</v>
      </c>
      <c r="X215" s="8">
        <f>IF([1]source_data!G217="","",IF([1]source_data!P217="","",[1]source_data!P217))</f>
        <v>45619</v>
      </c>
      <c r="Y215" s="6" t="str">
        <f>IF([1]source_data!G217="","",IF([1]source_data!Q217="","",[1]source_data!Q217))</f>
        <v/>
      </c>
      <c r="Z215" s="11" t="str">
        <f>IF([1]source_data!G217="","",IF([1]source_data!I217="","",[1]tailored_settings!$B$10))</f>
        <v>Primary grant reason</v>
      </c>
      <c r="AA215" s="11" t="str">
        <f>IF([1]source_data!G217="","",IF([1]source_data!I217="","",[1]source_data!I217))</f>
        <v>2. Customer receiving medication and/or therapy for a mental health condition or substance addiction</v>
      </c>
      <c r="AB215" s="11" t="str">
        <f>IF([1]source_data!G217="","",IF([1]source_data!J217="","",[1]tailored_settings!$B$11))</f>
        <v/>
      </c>
      <c r="AC215" s="11" t="str">
        <f>IF([1]source_data!G217="","",IF([1]source_data!J217="","",[1]source_data!J217))</f>
        <v/>
      </c>
      <c r="AD215" s="11" t="str">
        <f>IF([1]source_data!G217="","",IF([1]source_data!K217="","",[1]tailored_settings!$B$12))</f>
        <v>Grant purpose</v>
      </c>
      <c r="AE215" s="11" t="str">
        <f>IF([1]source_data!G217="","",IF([1]source_data!K217="","",[1]source_data!K217))</f>
        <v>Appliances</v>
      </c>
      <c r="AF215" s="11" t="str">
        <f>IF([1]source_data!G217="","",IF([1]source_data!L217="","",[1]tailored_settings!$B$13))</f>
        <v>Grant purpose</v>
      </c>
      <c r="AG215" s="11" t="str">
        <f>IF([1]source_data!G217="","",IF([1]source_data!L217="","",[1]source_data!L217))</f>
        <v>Food Vouchers</v>
      </c>
      <c r="AH215" s="11" t="str">
        <f>IF([1]source_data!G217="","",IF([1]source_data!M217="","",[1]tailored_settings!$B$14))</f>
        <v/>
      </c>
      <c r="AI215" s="11" t="str">
        <f>IF([1]source_data!G217="","",IF([1]source_data!M217="","",[1]source_data!M217))</f>
        <v/>
      </c>
    </row>
    <row r="216" spans="1:35" x14ac:dyDescent="0.2">
      <c r="A216" s="6" t="str">
        <f>IF([1]source_data!G218="","",IF(AND([1]source_data!C218&lt;&gt;"",[1]tailored_settings!$B$15="Publish"),CONCATENATE([1]tailored_settings!$B$2&amp;[1]source_data!C218),IF(AND([1]source_data!C218&lt;&gt;"",[1]tailored_settings!$B$15="Do not publish"),CONCATENATE([1]tailored_settings!$B$2&amp;TEXT(ROW(A216)-1,"0000")&amp;"_"&amp;TEXT(F216,"yyyy-mm")),CONCATENATE([1]tailored_settings!$B$2&amp;TEXT(ROW(A216)-1,"0000")&amp;"_"&amp;TEXT(F216,"yyyy-mm")))))</f>
        <v>360G-Longleigh-0215_2023-11</v>
      </c>
      <c r="B216" s="6" t="str">
        <f>IF([1]source_data!G218="","",IF([1]source_data!E218&lt;&gt;"",[1]source_data!E218,CONCATENATE("Grant to "&amp;G216)))</f>
        <v>Grant to Individual Recipient</v>
      </c>
      <c r="C216" s="6" t="str">
        <f>IF([1]source_data!G218="","",IF([1]source_data!F218="","",[1]source_data!F218))</f>
        <v>Providing financial aid after an impactful incident</v>
      </c>
      <c r="D216" s="7">
        <f>IF([1]source_data!G218="","",IF([1]source_data!G218="","",[1]source_data!G218))</f>
        <v>1933.77</v>
      </c>
      <c r="E216" s="6" t="str">
        <f>IF([1]source_data!G218="","",[1]tailored_settings!$B$3)</f>
        <v>GBP</v>
      </c>
      <c r="F216" s="8">
        <f>IF([1]source_data!G218="","",IF([1]source_data!H218="","",[1]source_data!H218))</f>
        <v>45247</v>
      </c>
      <c r="G216" s="6" t="str">
        <f>IF([1]source_data!G218="","",[1]tailored_settings!$B$5)</f>
        <v>Individual Recipient</v>
      </c>
      <c r="H216" s="6" t="str">
        <f>IF([1]source_data!G218="","",IF(AND([1]source_data!A218&lt;&gt;"",[1]tailored_settings!$B$16="Publish"),CONCATENATE([1]tailored_settings!$B$2&amp;[1]source_data!A218),IF(AND([1]source_data!A218&lt;&gt;"",[1]tailored_settings!$B$16="Do not publish"),CONCATENATE([1]tailored_settings!$B$4&amp;TEXT(ROW(A216)-1,"0000")&amp;"_"&amp;TEXT(F216,"yyyy-mm")),CONCATENATE([1]tailored_settings!$B$4&amp;TEXT(ROW(A216)-1,"0000")&amp;"_"&amp;TEXT(F216,"yyyy-mm")))))</f>
        <v>360G-Longleigh-IND-0215_2023-11</v>
      </c>
      <c r="I216" s="6" t="str">
        <f>IF([1]source_data!G218="","",[1]tailored_settings!$B$7)</f>
        <v>Longleigh Foundation</v>
      </c>
      <c r="J216" s="6" t="str">
        <f>IF([1]source_data!G218="","",[1]tailored_settings!$B$6)</f>
        <v>GB-CHC-1169016</v>
      </c>
      <c r="K216" s="6" t="str">
        <f>IF([1]source_data!G218="","",IF([1]source_data!I218="","",VLOOKUP([1]source_data!I218,[1]codelist_mapping!A:C,3,FALSE)))</f>
        <v>GTIR100</v>
      </c>
      <c r="L216" s="6" t="str">
        <f>IF([1]source_data!G218="","",IF([1]source_data!J218="","",VLOOKUP([1]source_data!J218,[1]codelist_mapping!A:C,3,FALSE)))</f>
        <v/>
      </c>
      <c r="M216" s="6" t="str">
        <f>IF([1]source_data!G218="","",IF([1]source_data!K218="","",IF([1]source_data!M218&lt;&gt;"",CONCATENATE(VLOOKUP([1]source_data!K218,[1]codelist_mapping!F:H,3,FALSE)&amp;";"&amp;VLOOKUP([1]source_data!L218,[1]codelist_mapping!F:H,3,FALSE)&amp;";"&amp;VLOOKUP([1]source_data!M218,[1]codelist_mapping!F:H,3,FALSE)),IF([1]source_data!L218&lt;&gt;"",CONCATENATE(VLOOKUP([1]source_data!K218,[1]codelist_mapping!F:H,3,FALSE)&amp;";"&amp;VLOOKUP([1]source_data!L218,[1]codelist_mapping!F:H,3,FALSE)),IF([1]source_data!K218&lt;&gt;"",CONCATENATE(VLOOKUP([1]source_data!K218,[1]codelist_mapping!F:H,3,FALSE)))))))</f>
        <v>GTIP020;GTIP060;GTIP110</v>
      </c>
      <c r="N216" s="9" t="str">
        <f>IF([1]source_data!G218="","",IF([1]source_data!D218="","",VLOOKUP([1]source_data!D218,[1]geo_data!A:I,9,FALSE)))</f>
        <v>Warley</v>
      </c>
      <c r="O216" s="9" t="str">
        <f>IF([1]source_data!G218="","",IF([1]source_data!D218="","",VLOOKUP([1]source_data!D218,[1]geo_data!A:I,8,FALSE)))</f>
        <v>E05001387</v>
      </c>
      <c r="P216" s="9" t="str">
        <f>IF([1]source_data!G218="","",IF(LEFT(O216,3)="E05","WD",IF(LEFT(O216,3)="S13","WD",IF(LEFT(O216,3)="W05","WD",IF(LEFT(O216,3)="W06","UA",IF(LEFT(O216,3)="S12","CA",IF(LEFT(O216,3)="E06","UA",IF(LEFT(O216,3)="E07","NMD",IF(LEFT(O216,3)="E08","MD",IF(LEFT(O216,3)="E09","LONB"))))))))))</f>
        <v>WD</v>
      </c>
      <c r="Q216" s="9" t="str">
        <f>IF([1]source_data!G218="","",IF([1]source_data!D218="","",VLOOKUP([1]source_data!D218,[1]geo_data!A:I,7,FALSE)))</f>
        <v>Calderdale</v>
      </c>
      <c r="R216" s="9" t="str">
        <f>IF([1]source_data!G218="","",IF([1]source_data!D218="","",VLOOKUP([1]source_data!D218,[1]geo_data!A:I,6,FALSE)))</f>
        <v>E08000033</v>
      </c>
      <c r="S216" s="9" t="str">
        <f>IF([1]source_data!G218="","",IF(LEFT(R216,3)="E05","WD",IF(LEFT(R216,3)="S13","WD",IF(LEFT(R216,3)="W05","WD",IF(LEFT(R216,3)="W06","UA",IF(LEFT(R216,3)="S12","CA",IF(LEFT(R216,3)="E06","UA",IF(LEFT(R216,3)="E07","NMD",IF(LEFT(R216,3)="E08","MD",IF(LEFT(R216,3)="E09","LONB"))))))))))</f>
        <v>MD</v>
      </c>
      <c r="T216" s="6" t="str">
        <f>IF([1]source_data!G218="","",IF([1]source_data!N218="","",[1]source_data!N218))</f>
        <v>Critical Incident Grant</v>
      </c>
      <c r="U216" s="10">
        <f>IF([1]source_data!G218="","",[1]tailored_settings!$B$8)</f>
        <v>45614</v>
      </c>
      <c r="V216" s="6" t="str">
        <f>IF([1]source_data!G218="","",[1]tailored_settings!$B$9)</f>
        <v>http://www.longleigh.org/</v>
      </c>
      <c r="W216" s="8">
        <f>IF([1]source_data!G218="","",IF([1]source_data!O218="","",[1]source_data!O218))</f>
        <v>45247</v>
      </c>
      <c r="X216" s="8">
        <f>IF([1]source_data!G218="","",IF([1]source_data!P218="","",[1]source_data!P218))</f>
        <v>45295</v>
      </c>
      <c r="Y216" s="6" t="str">
        <f>IF([1]source_data!G218="","",IF([1]source_data!Q218="","",[1]source_data!Q218))</f>
        <v/>
      </c>
      <c r="Z216" s="11" t="str">
        <f>IF([1]source_data!G218="","",IF([1]source_data!I218="","",[1]tailored_settings!$B$10))</f>
        <v>Primary grant reason</v>
      </c>
      <c r="AA216" s="11" t="str">
        <f>IF([1]source_data!G218="","",IF([1]source_data!I218="","",[1]source_data!I218))</f>
        <v>5. Customer/family having been the victims of a reported crime in their home.</v>
      </c>
      <c r="AB216" s="11" t="str">
        <f>IF([1]source_data!G218="","",IF([1]source_data!J218="","",[1]tailored_settings!$B$11))</f>
        <v/>
      </c>
      <c r="AC216" s="11" t="str">
        <f>IF([1]source_data!G218="","",IF([1]source_data!J218="","",[1]source_data!J218))</f>
        <v/>
      </c>
      <c r="AD216" s="11" t="str">
        <f>IF([1]source_data!G218="","",IF([1]source_data!K218="","",[1]tailored_settings!$B$12))</f>
        <v>Grant purpose</v>
      </c>
      <c r="AE216" s="11" t="str">
        <f>IF([1]source_data!G218="","",IF([1]source_data!K218="","",[1]source_data!K218))</f>
        <v>Appliances</v>
      </c>
      <c r="AF216" s="11" t="str">
        <f>IF([1]source_data!G218="","",IF([1]source_data!L218="","",[1]tailored_settings!$B$13))</f>
        <v>Grant purpose</v>
      </c>
      <c r="AG216" s="11" t="str">
        <f>IF([1]source_data!G218="","",IF([1]source_data!L218="","",[1]source_data!L218))</f>
        <v>Voucher for small household items</v>
      </c>
      <c r="AH216" s="11" t="str">
        <f>IF([1]source_data!G218="","",IF([1]source_data!M218="","",[1]tailored_settings!$B$14))</f>
        <v>Grant purpose</v>
      </c>
      <c r="AI216" s="11" t="str">
        <f>IF([1]source_data!G218="","",IF([1]source_data!M218="","",[1]source_data!M218))</f>
        <v>Toys and Books</v>
      </c>
    </row>
    <row r="217" spans="1:35" x14ac:dyDescent="0.2">
      <c r="A217" s="6" t="str">
        <f>IF([1]source_data!G219="","",IF(AND([1]source_data!C219&lt;&gt;"",[1]tailored_settings!$B$15="Publish"),CONCATENATE([1]tailored_settings!$B$2&amp;[1]source_data!C219),IF(AND([1]source_data!C219&lt;&gt;"",[1]tailored_settings!$B$15="Do not publish"),CONCATENATE([1]tailored_settings!$B$2&amp;TEXT(ROW(A217)-1,"0000")&amp;"_"&amp;TEXT(F217,"yyyy-mm")),CONCATENATE([1]tailored_settings!$B$2&amp;TEXT(ROW(A217)-1,"0000")&amp;"_"&amp;TEXT(F217,"yyyy-mm")))))</f>
        <v>360G-Longleigh-0216_2023-11</v>
      </c>
      <c r="B217" s="6" t="str">
        <f>IF([1]source_data!G219="","",IF([1]source_data!E219&lt;&gt;"",[1]source_data!E219,CONCATENATE("Grant to "&amp;G217)))</f>
        <v>Grant to Individual Recipient</v>
      </c>
      <c r="C217" s="6" t="str">
        <f>IF([1]source_data!G219="","",IF([1]source_data!F219="","",[1]source_data!F219))</f>
        <v>Helping to alleviate financial hardship</v>
      </c>
      <c r="D217" s="7">
        <f>IF([1]source_data!G219="","",IF([1]source_data!G219="","",[1]source_data!G219))</f>
        <v>800</v>
      </c>
      <c r="E217" s="6" t="str">
        <f>IF([1]source_data!G219="","",[1]tailored_settings!$B$3)</f>
        <v>GBP</v>
      </c>
      <c r="F217" s="8">
        <f>IF([1]source_data!G219="","",IF([1]source_data!H219="","",[1]source_data!H219))</f>
        <v>45239</v>
      </c>
      <c r="G217" s="6" t="str">
        <f>IF([1]source_data!G219="","",[1]tailored_settings!$B$5)</f>
        <v>Individual Recipient</v>
      </c>
      <c r="H217" s="6" t="str">
        <f>IF([1]source_data!G219="","",IF(AND([1]source_data!A219&lt;&gt;"",[1]tailored_settings!$B$16="Publish"),CONCATENATE([1]tailored_settings!$B$2&amp;[1]source_data!A219),IF(AND([1]source_data!A219&lt;&gt;"",[1]tailored_settings!$B$16="Do not publish"),CONCATENATE([1]tailored_settings!$B$4&amp;TEXT(ROW(A217)-1,"0000")&amp;"_"&amp;TEXT(F217,"yyyy-mm")),CONCATENATE([1]tailored_settings!$B$4&amp;TEXT(ROW(A217)-1,"0000")&amp;"_"&amp;TEXT(F217,"yyyy-mm")))))</f>
        <v>360G-Longleigh-IND-0216_2023-11</v>
      </c>
      <c r="I217" s="6" t="str">
        <f>IF([1]source_data!G219="","",[1]tailored_settings!$B$7)</f>
        <v>Longleigh Foundation</v>
      </c>
      <c r="J217" s="6" t="str">
        <f>IF([1]source_data!G219="","",[1]tailored_settings!$B$6)</f>
        <v>GB-CHC-1169016</v>
      </c>
      <c r="K217" s="6" t="str">
        <f>IF([1]source_data!G219="","",IF([1]source_data!I219="","",VLOOKUP([1]source_data!I219,[1]codelist_mapping!A:C,3,FALSE)))</f>
        <v>GTIR030</v>
      </c>
      <c r="L217" s="6" t="str">
        <f>IF([1]source_data!G219="","",IF([1]source_data!J219="","",VLOOKUP([1]source_data!J219,[1]codelist_mapping!A:C,3,FALSE)))</f>
        <v/>
      </c>
      <c r="M217" s="6" t="str">
        <f>IF([1]source_data!G219="","",IF([1]source_data!K219="","",IF([1]source_data!M219&lt;&gt;"",CONCATENATE(VLOOKUP([1]source_data!K219,[1]codelist_mapping!F:H,3,FALSE)&amp;";"&amp;VLOOKUP([1]source_data!L219,[1]codelist_mapping!F:H,3,FALSE)&amp;";"&amp;VLOOKUP([1]source_data!M219,[1]codelist_mapping!F:H,3,FALSE)),IF([1]source_data!L219&lt;&gt;"",CONCATENATE(VLOOKUP([1]source_data!K219,[1]codelist_mapping!F:H,3,FALSE)&amp;";"&amp;VLOOKUP([1]source_data!L219,[1]codelist_mapping!F:H,3,FALSE)),IF([1]source_data!K219&lt;&gt;"",CONCATENATE(VLOOKUP([1]source_data!K219,[1]codelist_mapping!F:H,3,FALSE)))))))</f>
        <v>GTIP070</v>
      </c>
      <c r="N217" s="9" t="str">
        <f>IF([1]source_data!G219="","",IF([1]source_data!D219="","",VLOOKUP([1]source_data!D219,[1]geo_data!A:I,9,FALSE)))</f>
        <v>Malmesbury</v>
      </c>
      <c r="O217" s="9" t="str">
        <f>IF([1]source_data!G219="","",IF([1]source_data!D219="","",VLOOKUP([1]source_data!D219,[1]geo_data!A:I,8,FALSE)))</f>
        <v>E05013442</v>
      </c>
      <c r="P217" s="9" t="str">
        <f>IF([1]source_data!G219="","",IF(LEFT(O217,3)="E05","WD",IF(LEFT(O217,3)="S13","WD",IF(LEFT(O217,3)="W05","WD",IF(LEFT(O217,3)="W06","UA",IF(LEFT(O217,3)="S12","CA",IF(LEFT(O217,3)="E06","UA",IF(LEFT(O217,3)="E07","NMD",IF(LEFT(O217,3)="E08","MD",IF(LEFT(O217,3)="E09","LONB"))))))))))</f>
        <v>WD</v>
      </c>
      <c r="Q217" s="9" t="str">
        <f>IF([1]source_data!G219="","",IF([1]source_data!D219="","",VLOOKUP([1]source_data!D219,[1]geo_data!A:I,7,FALSE)))</f>
        <v>Wiltshire</v>
      </c>
      <c r="R217" s="9" t="str">
        <f>IF([1]source_data!G219="","",IF([1]source_data!D219="","",VLOOKUP([1]source_data!D219,[1]geo_data!A:I,6,FALSE)))</f>
        <v>E06000054</v>
      </c>
      <c r="S217" s="9" t="str">
        <f>IF([1]source_data!G219="","",IF(LEFT(R217,3)="E05","WD",IF(LEFT(R217,3)="S13","WD",IF(LEFT(R217,3)="W05","WD",IF(LEFT(R217,3)="W06","UA",IF(LEFT(R217,3)="S12","CA",IF(LEFT(R217,3)="E06","UA",IF(LEFT(R217,3)="E07","NMD",IF(LEFT(R217,3)="E08","MD",IF(LEFT(R217,3)="E09","LONB"))))))))))</f>
        <v>UA</v>
      </c>
      <c r="T217" s="6" t="str">
        <f>IF([1]source_data!G219="","",IF([1]source_data!N219="","",[1]source_data!N219))</f>
        <v>Hardship Grant</v>
      </c>
      <c r="U217" s="10">
        <f>IF([1]source_data!G219="","",[1]tailored_settings!$B$8)</f>
        <v>45614</v>
      </c>
      <c r="V217" s="6" t="str">
        <f>IF([1]source_data!G219="","",[1]tailored_settings!$B$9)</f>
        <v>http://www.longleigh.org/</v>
      </c>
      <c r="W217" s="8">
        <f>IF([1]source_data!G219="","",IF([1]source_data!O219="","",[1]source_data!O219))</f>
        <v>45239</v>
      </c>
      <c r="X217" s="8">
        <f>IF([1]source_data!G219="","",IF([1]source_data!P219="","",[1]source_data!P219))</f>
        <v>45420</v>
      </c>
      <c r="Y217" s="6" t="str">
        <f>IF([1]source_data!G219="","",IF([1]source_data!Q219="","",[1]source_data!Q219))</f>
        <v/>
      </c>
      <c r="Z217" s="11" t="str">
        <f>IF([1]source_data!G219="","",IF([1]source_data!I219="","",[1]tailored_settings!$B$10))</f>
        <v>Primary grant reason</v>
      </c>
      <c r="AA217" s="11" t="str">
        <f>IF([1]source_data!G219="","",IF([1]source_data!I219="","",[1]source_data!I219))</f>
        <v>1. Customer (or family member residing with them) with a diagnosed condition or disability (physical and/or sensory and/or behavioural)</v>
      </c>
      <c r="AB217" s="11" t="str">
        <f>IF([1]source_data!G219="","",IF([1]source_data!J219="","",[1]tailored_settings!$B$11))</f>
        <v/>
      </c>
      <c r="AC217" s="11" t="str">
        <f>IF([1]source_data!G219="","",IF([1]source_data!J219="","",[1]source_data!J219))</f>
        <v/>
      </c>
      <c r="AD217" s="11" t="str">
        <f>IF([1]source_data!G219="","",IF([1]source_data!K219="","",[1]tailored_settings!$B$12))</f>
        <v>Grant purpose</v>
      </c>
      <c r="AE217" s="11" t="str">
        <f>IF([1]source_data!G219="","",IF([1]source_data!K219="","",[1]source_data!K219))</f>
        <v>Food Vouchers</v>
      </c>
      <c r="AF217" s="11" t="str">
        <f>IF([1]source_data!G219="","",IF([1]source_data!L219="","",[1]tailored_settings!$B$13))</f>
        <v/>
      </c>
      <c r="AG217" s="11" t="str">
        <f>IF([1]source_data!G219="","",IF([1]source_data!L219="","",[1]source_data!L219))</f>
        <v/>
      </c>
      <c r="AH217" s="11" t="str">
        <f>IF([1]source_data!G219="","",IF([1]source_data!M219="","",[1]tailored_settings!$B$14))</f>
        <v/>
      </c>
      <c r="AI217" s="11" t="str">
        <f>IF([1]source_data!G219="","",IF([1]source_data!M219="","",[1]source_data!M219))</f>
        <v/>
      </c>
    </row>
    <row r="218" spans="1:35" x14ac:dyDescent="0.2">
      <c r="A218" s="6" t="str">
        <f>IF([1]source_data!G220="","",IF(AND([1]source_data!C220&lt;&gt;"",[1]tailored_settings!$B$15="Publish"),CONCATENATE([1]tailored_settings!$B$2&amp;[1]source_data!C220),IF(AND([1]source_data!C220&lt;&gt;"",[1]tailored_settings!$B$15="Do not publish"),CONCATENATE([1]tailored_settings!$B$2&amp;TEXT(ROW(A218)-1,"0000")&amp;"_"&amp;TEXT(F218,"yyyy-mm")),CONCATENATE([1]tailored_settings!$B$2&amp;TEXT(ROW(A218)-1,"0000")&amp;"_"&amp;TEXT(F218,"yyyy-mm")))))</f>
        <v>360G-Longleigh-0217_2023-11</v>
      </c>
      <c r="B218" s="6" t="str">
        <f>IF([1]source_data!G220="","",IF([1]source_data!E220&lt;&gt;"",[1]source_data!E220,CONCATENATE("Grant to "&amp;G218)))</f>
        <v>Grant to Individual Recipient</v>
      </c>
      <c r="C218" s="6" t="str">
        <f>IF([1]source_data!G220="","",IF([1]source_data!F220="","",[1]source_data!F220))</f>
        <v>Helping to alleviate financial hardship</v>
      </c>
      <c r="D218" s="7">
        <f>IF([1]source_data!G220="","",IF([1]source_data!G220="","",[1]source_data!G220))</f>
        <v>1006.09</v>
      </c>
      <c r="E218" s="6" t="str">
        <f>IF([1]source_data!G220="","",[1]tailored_settings!$B$3)</f>
        <v>GBP</v>
      </c>
      <c r="F218" s="8">
        <f>IF([1]source_data!G220="","",IF([1]source_data!H220="","",[1]source_data!H220))</f>
        <v>45240</v>
      </c>
      <c r="G218" s="6" t="str">
        <f>IF([1]source_data!G220="","",[1]tailored_settings!$B$5)</f>
        <v>Individual Recipient</v>
      </c>
      <c r="H218" s="6" t="str">
        <f>IF([1]source_data!G220="","",IF(AND([1]source_data!A220&lt;&gt;"",[1]tailored_settings!$B$16="Publish"),CONCATENATE([1]tailored_settings!$B$2&amp;[1]source_data!A220),IF(AND([1]source_data!A220&lt;&gt;"",[1]tailored_settings!$B$16="Do not publish"),CONCATENATE([1]tailored_settings!$B$4&amp;TEXT(ROW(A218)-1,"0000")&amp;"_"&amp;TEXT(F218,"yyyy-mm")),CONCATENATE([1]tailored_settings!$B$4&amp;TEXT(ROW(A218)-1,"0000")&amp;"_"&amp;TEXT(F218,"yyyy-mm")))))</f>
        <v>360G-Longleigh-IND-0217_2023-11</v>
      </c>
      <c r="I218" s="6" t="str">
        <f>IF([1]source_data!G220="","",[1]tailored_settings!$B$7)</f>
        <v>Longleigh Foundation</v>
      </c>
      <c r="J218" s="6" t="str">
        <f>IF([1]source_data!G220="","",[1]tailored_settings!$B$6)</f>
        <v>GB-CHC-1169016</v>
      </c>
      <c r="K218" s="6" t="str">
        <f>IF([1]source_data!G220="","",IF([1]source_data!I220="","",VLOOKUP([1]source_data!I220,[1]codelist_mapping!A:C,3,FALSE)))</f>
        <v>GTIR080</v>
      </c>
      <c r="L218" s="6" t="str">
        <f>IF([1]source_data!G220="","",IF([1]source_data!J220="","",VLOOKUP([1]source_data!J220,[1]codelist_mapping!A:C,3,FALSE)))</f>
        <v/>
      </c>
      <c r="M218" s="6" t="str">
        <f>IF([1]source_data!G220="","",IF([1]source_data!K220="","",IF([1]source_data!M220&lt;&gt;"",CONCATENATE(VLOOKUP([1]source_data!K220,[1]codelist_mapping!F:H,3,FALSE)&amp;";"&amp;VLOOKUP([1]source_data!L220,[1]codelist_mapping!F:H,3,FALSE)&amp;";"&amp;VLOOKUP([1]source_data!M220,[1]codelist_mapping!F:H,3,FALSE)),IF([1]source_data!L220&lt;&gt;"",CONCATENATE(VLOOKUP([1]source_data!K220,[1]codelist_mapping!F:H,3,FALSE)&amp;";"&amp;VLOOKUP([1]source_data!L220,[1]codelist_mapping!F:H,3,FALSE)),IF([1]source_data!K220&lt;&gt;"",CONCATENATE(VLOOKUP([1]source_data!K220,[1]codelist_mapping!F:H,3,FALSE)))))))</f>
        <v>GTIP020;GTIP070</v>
      </c>
      <c r="N218" s="9" t="str">
        <f>IF([1]source_data!G220="","",IF([1]source_data!D220="","",VLOOKUP([1]source_data!D220,[1]geo_data!A:I,9,FALSE)))</f>
        <v>Wareham</v>
      </c>
      <c r="O218" s="9" t="str">
        <f>IF([1]source_data!G220="","",IF([1]source_data!D220="","",VLOOKUP([1]source_data!D220,[1]geo_data!A:I,8,FALSE)))</f>
        <v>E05012725</v>
      </c>
      <c r="P218" s="9" t="str">
        <f>IF([1]source_data!G220="","",IF(LEFT(O218,3)="E05","WD",IF(LEFT(O218,3)="S13","WD",IF(LEFT(O218,3)="W05","WD",IF(LEFT(O218,3)="W06","UA",IF(LEFT(O218,3)="S12","CA",IF(LEFT(O218,3)="E06","UA",IF(LEFT(O218,3)="E07","NMD",IF(LEFT(O218,3)="E08","MD",IF(LEFT(O218,3)="E09","LONB"))))))))))</f>
        <v>WD</v>
      </c>
      <c r="Q218" s="9" t="str">
        <f>IF([1]source_data!G220="","",IF([1]source_data!D220="","",VLOOKUP([1]source_data!D220,[1]geo_data!A:I,7,FALSE)))</f>
        <v>Dorset</v>
      </c>
      <c r="R218" s="9" t="str">
        <f>IF([1]source_data!G220="","",IF([1]source_data!D220="","",VLOOKUP([1]source_data!D220,[1]geo_data!A:I,6,FALSE)))</f>
        <v>E06000059</v>
      </c>
      <c r="S218" s="9" t="str">
        <f>IF([1]source_data!G220="","",IF(LEFT(R218,3)="E05","WD",IF(LEFT(R218,3)="S13","WD",IF(LEFT(R218,3)="W05","WD",IF(LEFT(R218,3)="W06","UA",IF(LEFT(R218,3)="S12","CA",IF(LEFT(R218,3)="E06","UA",IF(LEFT(R218,3)="E07","NMD",IF(LEFT(R218,3)="E08","MD",IF(LEFT(R218,3)="E09","LONB"))))))))))</f>
        <v>UA</v>
      </c>
      <c r="T218" s="6" t="str">
        <f>IF([1]source_data!G220="","",IF([1]source_data!N220="","",[1]source_data!N220))</f>
        <v>Hardship Grant</v>
      </c>
      <c r="U218" s="10">
        <f>IF([1]source_data!G220="","",[1]tailored_settings!$B$8)</f>
        <v>45614</v>
      </c>
      <c r="V218" s="6" t="str">
        <f>IF([1]source_data!G220="","",[1]tailored_settings!$B$9)</f>
        <v>http://www.longleigh.org/</v>
      </c>
      <c r="W218" s="8">
        <f>IF([1]source_data!G220="","",IF([1]source_data!O220="","",[1]source_data!O220))</f>
        <v>45240</v>
      </c>
      <c r="X218" s="8">
        <f>IF([1]source_data!G220="","",IF([1]source_data!P220="","",[1]source_data!P220))</f>
        <v>45362</v>
      </c>
      <c r="Y218" s="6" t="str">
        <f>IF([1]source_data!G220="","",IF([1]source_data!Q220="","",[1]source_data!Q220))</f>
        <v/>
      </c>
      <c r="Z218" s="11" t="str">
        <f>IF([1]source_data!G220="","",IF([1]source_data!I220="","",[1]tailored_settings!$B$10))</f>
        <v>Primary grant reason</v>
      </c>
      <c r="AA218" s="11" t="str">
        <f>IF([1]source_data!G220="","",IF([1]source_data!I220="","",[1]source_data!I220))</f>
        <v>3  Customer/family moving from homelessness/supported living into independent living</v>
      </c>
      <c r="AB218" s="11" t="str">
        <f>IF([1]source_data!G220="","",IF([1]source_data!J220="","",[1]tailored_settings!$B$11))</f>
        <v/>
      </c>
      <c r="AC218" s="11" t="str">
        <f>IF([1]source_data!G220="","",IF([1]source_data!J220="","",[1]source_data!J220))</f>
        <v/>
      </c>
      <c r="AD218" s="11" t="str">
        <f>IF([1]source_data!G220="","",IF([1]source_data!K220="","",[1]tailored_settings!$B$12))</f>
        <v>Grant purpose</v>
      </c>
      <c r="AE218" s="11" t="str">
        <f>IF([1]source_data!G220="","",IF([1]source_data!K220="","",[1]source_data!K220))</f>
        <v>Appliances</v>
      </c>
      <c r="AF218" s="11" t="str">
        <f>IF([1]source_data!G220="","",IF([1]source_data!L220="","",[1]tailored_settings!$B$13))</f>
        <v>Grant purpose</v>
      </c>
      <c r="AG218" s="11" t="str">
        <f>IF([1]source_data!G220="","",IF([1]source_data!L220="","",[1]source_data!L220))</f>
        <v>Food Vouchers</v>
      </c>
      <c r="AH218" s="11" t="str">
        <f>IF([1]source_data!G220="","",IF([1]source_data!M220="","",[1]tailored_settings!$B$14))</f>
        <v/>
      </c>
      <c r="AI218" s="11" t="str">
        <f>IF([1]source_data!G220="","",IF([1]source_data!M220="","",[1]source_data!M220))</f>
        <v/>
      </c>
    </row>
    <row r="219" spans="1:35" x14ac:dyDescent="0.2">
      <c r="A219" s="6" t="str">
        <f>IF([1]source_data!G221="","",IF(AND([1]source_data!C221&lt;&gt;"",[1]tailored_settings!$B$15="Publish"),CONCATENATE([1]tailored_settings!$B$2&amp;[1]source_data!C221),IF(AND([1]source_data!C221&lt;&gt;"",[1]tailored_settings!$B$15="Do not publish"),CONCATENATE([1]tailored_settings!$B$2&amp;TEXT(ROW(A219)-1,"0000")&amp;"_"&amp;TEXT(F219,"yyyy-mm")),CONCATENATE([1]tailored_settings!$B$2&amp;TEXT(ROW(A219)-1,"0000")&amp;"_"&amp;TEXT(F219,"yyyy-mm")))))</f>
        <v>360G-Longleigh-0218_2023-11</v>
      </c>
      <c r="B219" s="6" t="str">
        <f>IF([1]source_data!G221="","",IF([1]source_data!E221&lt;&gt;"",[1]source_data!E221,CONCATENATE("Grant to "&amp;G219)))</f>
        <v>Grant to Individual Recipient</v>
      </c>
      <c r="C219" s="6" t="str">
        <f>IF([1]source_data!G221="","",IF([1]source_data!F221="","",[1]source_data!F221))</f>
        <v>Helping to alleviate financial hardship</v>
      </c>
      <c r="D219" s="7">
        <f>IF([1]source_data!G221="","",IF([1]source_data!G221="","",[1]source_data!G221))</f>
        <v>1000</v>
      </c>
      <c r="E219" s="6" t="str">
        <f>IF([1]source_data!G221="","",[1]tailored_settings!$B$3)</f>
        <v>GBP</v>
      </c>
      <c r="F219" s="8">
        <f>IF([1]source_data!G221="","",IF([1]source_data!H221="","",[1]source_data!H221))</f>
        <v>45240</v>
      </c>
      <c r="G219" s="6" t="str">
        <f>IF([1]source_data!G221="","",[1]tailored_settings!$B$5)</f>
        <v>Individual Recipient</v>
      </c>
      <c r="H219" s="6" t="str">
        <f>IF([1]source_data!G221="","",IF(AND([1]source_data!A221&lt;&gt;"",[1]tailored_settings!$B$16="Publish"),CONCATENATE([1]tailored_settings!$B$2&amp;[1]source_data!A221),IF(AND([1]source_data!A221&lt;&gt;"",[1]tailored_settings!$B$16="Do not publish"),CONCATENATE([1]tailored_settings!$B$4&amp;TEXT(ROW(A219)-1,"0000")&amp;"_"&amp;TEXT(F219,"yyyy-mm")),CONCATENATE([1]tailored_settings!$B$4&amp;TEXT(ROW(A219)-1,"0000")&amp;"_"&amp;TEXT(F219,"yyyy-mm")))))</f>
        <v>360G-Longleigh-IND-0218_2023-11</v>
      </c>
      <c r="I219" s="6" t="str">
        <f>IF([1]source_data!G221="","",[1]tailored_settings!$B$7)</f>
        <v>Longleigh Foundation</v>
      </c>
      <c r="J219" s="6" t="str">
        <f>IF([1]source_data!G221="","",[1]tailored_settings!$B$6)</f>
        <v>GB-CHC-1169016</v>
      </c>
      <c r="K219" s="6" t="str">
        <f>IF([1]source_data!G221="","",IF([1]source_data!I221="","",VLOOKUP([1]source_data!I221,[1]codelist_mapping!A:C,3,FALSE)))</f>
        <v>GTIR030</v>
      </c>
      <c r="L219" s="6" t="str">
        <f>IF([1]source_data!G221="","",IF([1]source_data!J221="","",VLOOKUP([1]source_data!J221,[1]codelist_mapping!A:C,3,FALSE)))</f>
        <v/>
      </c>
      <c r="M219" s="6" t="str">
        <f>IF([1]source_data!G221="","",IF([1]source_data!K221="","",IF([1]source_data!M221&lt;&gt;"",CONCATENATE(VLOOKUP([1]source_data!K221,[1]codelist_mapping!F:H,3,FALSE)&amp;";"&amp;VLOOKUP([1]source_data!L221,[1]codelist_mapping!F:H,3,FALSE)&amp;";"&amp;VLOOKUP([1]source_data!M221,[1]codelist_mapping!F:H,3,FALSE)),IF([1]source_data!L221&lt;&gt;"",CONCATENATE(VLOOKUP([1]source_data!K221,[1]codelist_mapping!F:H,3,FALSE)&amp;";"&amp;VLOOKUP([1]source_data!L221,[1]codelist_mapping!F:H,3,FALSE)),IF([1]source_data!K221&lt;&gt;"",CONCATENATE(VLOOKUP([1]source_data!K221,[1]codelist_mapping!F:H,3,FALSE)))))))</f>
        <v>GTIP070;GTIP100</v>
      </c>
      <c r="N219" s="9" t="str">
        <f>IF([1]source_data!G221="","",IF([1]source_data!D221="","",VLOOKUP([1]source_data!D221,[1]geo_data!A:I,9,FALSE)))</f>
        <v>Westbourne &amp; West Cliff</v>
      </c>
      <c r="O219" s="9" t="str">
        <f>IF([1]source_data!G221="","",IF([1]source_data!D221="","",VLOOKUP([1]source_data!D221,[1]geo_data!A:I,8,FALSE)))</f>
        <v>E05012680</v>
      </c>
      <c r="P219" s="9" t="str">
        <f>IF([1]source_data!G221="","",IF(LEFT(O219,3)="E05","WD",IF(LEFT(O219,3)="S13","WD",IF(LEFT(O219,3)="W05","WD",IF(LEFT(O219,3)="W06","UA",IF(LEFT(O219,3)="S12","CA",IF(LEFT(O219,3)="E06","UA",IF(LEFT(O219,3)="E07","NMD",IF(LEFT(O219,3)="E08","MD",IF(LEFT(O219,3)="E09","LONB"))))))))))</f>
        <v>WD</v>
      </c>
      <c r="Q219" s="9" t="str">
        <f>IF([1]source_data!G221="","",IF([1]source_data!D221="","",VLOOKUP([1]source_data!D221,[1]geo_data!A:I,7,FALSE)))</f>
        <v>Bournemouth, Christchurch and Poole</v>
      </c>
      <c r="R219" s="9" t="str">
        <f>IF([1]source_data!G221="","",IF([1]source_data!D221="","",VLOOKUP([1]source_data!D221,[1]geo_data!A:I,6,FALSE)))</f>
        <v>E06000058</v>
      </c>
      <c r="S219" s="9" t="str">
        <f>IF([1]source_data!G221="","",IF(LEFT(R219,3)="E05","WD",IF(LEFT(R219,3)="S13","WD",IF(LEFT(R219,3)="W05","WD",IF(LEFT(R219,3)="W06","UA",IF(LEFT(R219,3)="S12","CA",IF(LEFT(R219,3)="E06","UA",IF(LEFT(R219,3)="E07","NMD",IF(LEFT(R219,3)="E08","MD",IF(LEFT(R219,3)="E09","LONB"))))))))))</f>
        <v>UA</v>
      </c>
      <c r="T219" s="6" t="str">
        <f>IF([1]source_data!G221="","",IF([1]source_data!N221="","",[1]source_data!N221))</f>
        <v>Hardship Grant</v>
      </c>
      <c r="U219" s="10">
        <f>IF([1]source_data!G221="","",[1]tailored_settings!$B$8)</f>
        <v>45614</v>
      </c>
      <c r="V219" s="6" t="str">
        <f>IF([1]source_data!G221="","",[1]tailored_settings!$B$9)</f>
        <v>http://www.longleigh.org/</v>
      </c>
      <c r="W219" s="8">
        <f>IF([1]source_data!G221="","",IF([1]source_data!O221="","",[1]source_data!O221))</f>
        <v>45240</v>
      </c>
      <c r="X219" s="8">
        <f>IF([1]source_data!G221="","",IF([1]source_data!P221="","",[1]source_data!P221))</f>
        <v>45443</v>
      </c>
      <c r="Y219" s="6" t="str">
        <f>IF([1]source_data!G221="","",IF([1]source_data!Q221="","",[1]source_data!Q221))</f>
        <v/>
      </c>
      <c r="Z219" s="11" t="str">
        <f>IF([1]source_data!G221="","",IF([1]source_data!I221="","",[1]tailored_settings!$B$10))</f>
        <v>Primary grant reason</v>
      </c>
      <c r="AA219" s="11" t="str">
        <f>IF([1]source_data!G221="","",IF([1]source_data!I221="","",[1]source_data!I221))</f>
        <v>1. Customer (or family member residing with them) with a diagnosed condition or disability (physical and/or sensory and/or behavioural)</v>
      </c>
      <c r="AB219" s="11" t="str">
        <f>IF([1]source_data!G221="","",IF([1]source_data!J221="","",[1]tailored_settings!$B$11))</f>
        <v/>
      </c>
      <c r="AC219" s="11" t="str">
        <f>IF([1]source_data!G221="","",IF([1]source_data!J221="","",[1]source_data!J221))</f>
        <v/>
      </c>
      <c r="AD219" s="11" t="str">
        <f>IF([1]source_data!G221="","",IF([1]source_data!K221="","",[1]tailored_settings!$B$12))</f>
        <v>Grant purpose</v>
      </c>
      <c r="AE219" s="11" t="str">
        <f>IF([1]source_data!G221="","",IF([1]source_data!K221="","",[1]source_data!K221))</f>
        <v>Food Vouchers</v>
      </c>
      <c r="AF219" s="11" t="str">
        <f>IF([1]source_data!G221="","",IF([1]source_data!L221="","",[1]tailored_settings!$B$13))</f>
        <v>Grant purpose</v>
      </c>
      <c r="AG219" s="11" t="str">
        <f>IF([1]source_data!G221="","",IF([1]source_data!L221="","",[1]source_data!L221))</f>
        <v>Travel costs</v>
      </c>
      <c r="AH219" s="11" t="str">
        <f>IF([1]source_data!G221="","",IF([1]source_data!M221="","",[1]tailored_settings!$B$14))</f>
        <v/>
      </c>
      <c r="AI219" s="11" t="str">
        <f>IF([1]source_data!G221="","",IF([1]source_data!M221="","",[1]source_data!M221))</f>
        <v/>
      </c>
    </row>
    <row r="220" spans="1:35" x14ac:dyDescent="0.2">
      <c r="A220" s="6" t="str">
        <f>IF([1]source_data!G222="","",IF(AND([1]source_data!C222&lt;&gt;"",[1]tailored_settings!$B$15="Publish"),CONCATENATE([1]tailored_settings!$B$2&amp;[1]source_data!C222),IF(AND([1]source_data!C222&lt;&gt;"",[1]tailored_settings!$B$15="Do not publish"),CONCATENATE([1]tailored_settings!$B$2&amp;TEXT(ROW(A220)-1,"0000")&amp;"_"&amp;TEXT(F220,"yyyy-mm")),CONCATENATE([1]tailored_settings!$B$2&amp;TEXT(ROW(A220)-1,"0000")&amp;"_"&amp;TEXT(F220,"yyyy-mm")))))</f>
        <v>360G-Longleigh-0219_2023-11</v>
      </c>
      <c r="B220" s="6" t="str">
        <f>IF([1]source_data!G222="","",IF([1]source_data!E222&lt;&gt;"",[1]source_data!E222,CONCATENATE("Grant to "&amp;G220)))</f>
        <v>Grant to Individual Recipient</v>
      </c>
      <c r="C220" s="6" t="str">
        <f>IF([1]source_data!G222="","",IF([1]source_data!F222="","",[1]source_data!F222))</f>
        <v>Helping to alleviate financial hardship</v>
      </c>
      <c r="D220" s="7">
        <f>IF([1]source_data!G222="","",IF([1]source_data!G222="","",[1]source_data!G222))</f>
        <v>861.41</v>
      </c>
      <c r="E220" s="6" t="str">
        <f>IF([1]source_data!G222="","",[1]tailored_settings!$B$3)</f>
        <v>GBP</v>
      </c>
      <c r="F220" s="8">
        <f>IF([1]source_data!G222="","",IF([1]source_data!H222="","",[1]source_data!H222))</f>
        <v>45240</v>
      </c>
      <c r="G220" s="6" t="str">
        <f>IF([1]source_data!G222="","",[1]tailored_settings!$B$5)</f>
        <v>Individual Recipient</v>
      </c>
      <c r="H220" s="6" t="str">
        <f>IF([1]source_data!G222="","",IF(AND([1]source_data!A222&lt;&gt;"",[1]tailored_settings!$B$16="Publish"),CONCATENATE([1]tailored_settings!$B$2&amp;[1]source_data!A222),IF(AND([1]source_data!A222&lt;&gt;"",[1]tailored_settings!$B$16="Do not publish"),CONCATENATE([1]tailored_settings!$B$4&amp;TEXT(ROW(A220)-1,"0000")&amp;"_"&amp;TEXT(F220,"yyyy-mm")),CONCATENATE([1]tailored_settings!$B$4&amp;TEXT(ROW(A220)-1,"0000")&amp;"_"&amp;TEXT(F220,"yyyy-mm")))))</f>
        <v>360G-Longleigh-IND-0219_2023-11</v>
      </c>
      <c r="I220" s="6" t="str">
        <f>IF([1]source_data!G222="","",[1]tailored_settings!$B$7)</f>
        <v>Longleigh Foundation</v>
      </c>
      <c r="J220" s="6" t="str">
        <f>IF([1]source_data!G222="","",[1]tailored_settings!$B$6)</f>
        <v>GB-CHC-1169016</v>
      </c>
      <c r="K220" s="6" t="str">
        <f>IF([1]source_data!G222="","",IF([1]source_data!I222="","",VLOOKUP([1]source_data!I222,[1]codelist_mapping!A:C,3,FALSE)))</f>
        <v>GTIR080</v>
      </c>
      <c r="L220" s="6" t="str">
        <f>IF([1]source_data!G222="","",IF([1]source_data!J222="","",VLOOKUP([1]source_data!J222,[1]codelist_mapping!A:C,3,FALSE)))</f>
        <v/>
      </c>
      <c r="M220" s="6" t="str">
        <f>IF([1]source_data!G222="","",IF([1]source_data!K222="","",IF([1]source_data!M222&lt;&gt;"",CONCATENATE(VLOOKUP([1]source_data!K222,[1]codelist_mapping!F:H,3,FALSE)&amp;";"&amp;VLOOKUP([1]source_data!L222,[1]codelist_mapping!F:H,3,FALSE)&amp;";"&amp;VLOOKUP([1]source_data!M222,[1]codelist_mapping!F:H,3,FALSE)),IF([1]source_data!L222&lt;&gt;"",CONCATENATE(VLOOKUP([1]source_data!K222,[1]codelist_mapping!F:H,3,FALSE)&amp;";"&amp;VLOOKUP([1]source_data!L222,[1]codelist_mapping!F:H,3,FALSE)),IF([1]source_data!K222&lt;&gt;"",CONCATENATE(VLOOKUP([1]source_data!K222,[1]codelist_mapping!F:H,3,FALSE)))))))</f>
        <v>GTIP020;GTIP060</v>
      </c>
      <c r="N220" s="9" t="str">
        <f>IF([1]source_data!G222="","",IF([1]source_data!D222="","",VLOOKUP([1]source_data!D222,[1]geo_data!A:I,9,FALSE)))</f>
        <v>Great Denham</v>
      </c>
      <c r="O220" s="9" t="str">
        <f>IF([1]source_data!G222="","",IF([1]source_data!D222="","",VLOOKUP([1]source_data!D222,[1]geo_data!A:I,8,FALSE)))</f>
        <v>E05014500</v>
      </c>
      <c r="P220" s="9" t="str">
        <f>IF([1]source_data!G222="","",IF(LEFT(O220,3)="E05","WD",IF(LEFT(O220,3)="S13","WD",IF(LEFT(O220,3)="W05","WD",IF(LEFT(O220,3)="W06","UA",IF(LEFT(O220,3)="S12","CA",IF(LEFT(O220,3)="E06","UA",IF(LEFT(O220,3)="E07","NMD",IF(LEFT(O220,3)="E08","MD",IF(LEFT(O220,3)="E09","LONB"))))))))))</f>
        <v>WD</v>
      </c>
      <c r="Q220" s="9" t="str">
        <f>IF([1]source_data!G222="","",IF([1]source_data!D222="","",VLOOKUP([1]source_data!D222,[1]geo_data!A:I,7,FALSE)))</f>
        <v>Bedford</v>
      </c>
      <c r="R220" s="9" t="str">
        <f>IF([1]source_data!G222="","",IF([1]source_data!D222="","",VLOOKUP([1]source_data!D222,[1]geo_data!A:I,6,FALSE)))</f>
        <v>E06000055</v>
      </c>
      <c r="S220" s="9" t="str">
        <f>IF([1]source_data!G222="","",IF(LEFT(R220,3)="E05","WD",IF(LEFT(R220,3)="S13","WD",IF(LEFT(R220,3)="W05","WD",IF(LEFT(R220,3)="W06","UA",IF(LEFT(R220,3)="S12","CA",IF(LEFT(R220,3)="E06","UA",IF(LEFT(R220,3)="E07","NMD",IF(LEFT(R220,3)="E08","MD",IF(LEFT(R220,3)="E09","LONB"))))))))))</f>
        <v>UA</v>
      </c>
      <c r="T220" s="6" t="str">
        <f>IF([1]source_data!G222="","",IF([1]source_data!N222="","",[1]source_data!N222))</f>
        <v>Hardship Grant</v>
      </c>
      <c r="U220" s="10">
        <f>IF([1]source_data!G222="","",[1]tailored_settings!$B$8)</f>
        <v>45614</v>
      </c>
      <c r="V220" s="6" t="str">
        <f>IF([1]source_data!G222="","",[1]tailored_settings!$B$9)</f>
        <v>http://www.longleigh.org/</v>
      </c>
      <c r="W220" s="8">
        <f>IF([1]source_data!G222="","",IF([1]source_data!O222="","",[1]source_data!O222))</f>
        <v>45240</v>
      </c>
      <c r="X220" s="8">
        <f>IF([1]source_data!G222="","",IF([1]source_data!P222="","",[1]source_data!P222))</f>
        <v>45269</v>
      </c>
      <c r="Y220" s="6" t="str">
        <f>IF([1]source_data!G222="","",IF([1]source_data!Q222="","",[1]source_data!Q222))</f>
        <v/>
      </c>
      <c r="Z220" s="11" t="str">
        <f>IF([1]source_data!G222="","",IF([1]source_data!I222="","",[1]tailored_settings!$B$10))</f>
        <v>Primary grant reason</v>
      </c>
      <c r="AA220" s="11" t="str">
        <f>IF([1]source_data!G222="","",IF([1]source_data!I222="","",[1]source_data!I222))</f>
        <v>3  Customer/family moving from homelessness/supported living into independent living</v>
      </c>
      <c r="AB220" s="11" t="str">
        <f>IF([1]source_data!G222="","",IF([1]source_data!J222="","",[1]tailored_settings!$B$11))</f>
        <v/>
      </c>
      <c r="AC220" s="11" t="str">
        <f>IF([1]source_data!G222="","",IF([1]source_data!J222="","",[1]source_data!J222))</f>
        <v/>
      </c>
      <c r="AD220" s="11" t="str">
        <f>IF([1]source_data!G222="","",IF([1]source_data!K222="","",[1]tailored_settings!$B$12))</f>
        <v>Grant purpose</v>
      </c>
      <c r="AE220" s="11" t="str">
        <f>IF([1]source_data!G222="","",IF([1]source_data!K222="","",[1]source_data!K222))</f>
        <v xml:space="preserve">Furniture </v>
      </c>
      <c r="AF220" s="11" t="str">
        <f>IF([1]source_data!G222="","",IF([1]source_data!L222="","",[1]tailored_settings!$B$13))</f>
        <v>Grant purpose</v>
      </c>
      <c r="AG220" s="11" t="str">
        <f>IF([1]source_data!G222="","",IF([1]source_data!L222="","",[1]source_data!L222))</f>
        <v>Voucher for small household items</v>
      </c>
      <c r="AH220" s="11" t="str">
        <f>IF([1]source_data!G222="","",IF([1]source_data!M222="","",[1]tailored_settings!$B$14))</f>
        <v/>
      </c>
      <c r="AI220" s="11" t="str">
        <f>IF([1]source_data!G222="","",IF([1]source_data!M222="","",[1]source_data!M222))</f>
        <v/>
      </c>
    </row>
    <row r="221" spans="1:35" x14ac:dyDescent="0.2">
      <c r="A221" s="6" t="str">
        <f>IF([1]source_data!G223="","",IF(AND([1]source_data!C223&lt;&gt;"",[1]tailored_settings!$B$15="Publish"),CONCATENATE([1]tailored_settings!$B$2&amp;[1]source_data!C223),IF(AND([1]source_data!C223&lt;&gt;"",[1]tailored_settings!$B$15="Do not publish"),CONCATENATE([1]tailored_settings!$B$2&amp;TEXT(ROW(A221)-1,"0000")&amp;"_"&amp;TEXT(F221,"yyyy-mm")),CONCATENATE([1]tailored_settings!$B$2&amp;TEXT(ROW(A221)-1,"0000")&amp;"_"&amp;TEXT(F221,"yyyy-mm")))))</f>
        <v>360G-Longleigh-0220_2023-11</v>
      </c>
      <c r="B221" s="6" t="str">
        <f>IF([1]source_data!G223="","",IF([1]source_data!E223&lt;&gt;"",[1]source_data!E223,CONCATENATE("Grant to "&amp;G221)))</f>
        <v>Grant to Individual Recipient</v>
      </c>
      <c r="C221" s="6" t="str">
        <f>IF([1]source_data!G223="","",IF([1]source_data!F223="","",[1]source_data!F223))</f>
        <v>Helping to alleviate financial hardship</v>
      </c>
      <c r="D221" s="7">
        <f>IF([1]source_data!G223="","",IF([1]source_data!G223="","",[1]source_data!G223))</f>
        <v>987</v>
      </c>
      <c r="E221" s="6" t="str">
        <f>IF([1]source_data!G223="","",[1]tailored_settings!$B$3)</f>
        <v>GBP</v>
      </c>
      <c r="F221" s="8">
        <f>IF([1]source_data!G223="","",IF([1]source_data!H223="","",[1]source_data!H223))</f>
        <v>45240</v>
      </c>
      <c r="G221" s="6" t="str">
        <f>IF([1]source_data!G223="","",[1]tailored_settings!$B$5)</f>
        <v>Individual Recipient</v>
      </c>
      <c r="H221" s="6" t="str">
        <f>IF([1]source_data!G223="","",IF(AND([1]source_data!A223&lt;&gt;"",[1]tailored_settings!$B$16="Publish"),CONCATENATE([1]tailored_settings!$B$2&amp;[1]source_data!A223),IF(AND([1]source_data!A223&lt;&gt;"",[1]tailored_settings!$B$16="Do not publish"),CONCATENATE([1]tailored_settings!$B$4&amp;TEXT(ROW(A221)-1,"0000")&amp;"_"&amp;TEXT(F221,"yyyy-mm")),CONCATENATE([1]tailored_settings!$B$4&amp;TEXT(ROW(A221)-1,"0000")&amp;"_"&amp;TEXT(F221,"yyyy-mm")))))</f>
        <v>360G-Longleigh-IND-0220_2023-11</v>
      </c>
      <c r="I221" s="6" t="str">
        <f>IF([1]source_data!G223="","",[1]tailored_settings!$B$7)</f>
        <v>Longleigh Foundation</v>
      </c>
      <c r="J221" s="6" t="str">
        <f>IF([1]source_data!G223="","",[1]tailored_settings!$B$6)</f>
        <v>GB-CHC-1169016</v>
      </c>
      <c r="K221" s="6" t="str">
        <f>IF([1]source_data!G223="","",IF([1]source_data!I223="","",VLOOKUP([1]source_data!I223,[1]codelist_mapping!A:C,3,FALSE)))</f>
        <v>GTIR030</v>
      </c>
      <c r="L221" s="6" t="str">
        <f>IF([1]source_data!G223="","",IF([1]source_data!J223="","",VLOOKUP([1]source_data!J223,[1]codelist_mapping!A:C,3,FALSE)))</f>
        <v>GTIR040</v>
      </c>
      <c r="M221" s="6" t="str">
        <f>IF([1]source_data!G223="","",IF([1]source_data!K223="","",IF([1]source_data!M223&lt;&gt;"",CONCATENATE(VLOOKUP([1]source_data!K223,[1]codelist_mapping!F:H,3,FALSE)&amp;";"&amp;VLOOKUP([1]source_data!L223,[1]codelist_mapping!F:H,3,FALSE)&amp;";"&amp;VLOOKUP([1]source_data!M223,[1]codelist_mapping!F:H,3,FALSE)),IF([1]source_data!L223&lt;&gt;"",CONCATENATE(VLOOKUP([1]source_data!K223,[1]codelist_mapping!F:H,3,FALSE)&amp;";"&amp;VLOOKUP([1]source_data!L223,[1]codelist_mapping!F:H,3,FALSE)),IF([1]source_data!K223&lt;&gt;"",CONCATENATE(VLOOKUP([1]source_data!K223,[1]codelist_mapping!F:H,3,FALSE)))))))</f>
        <v>GTIP070;GTIP020</v>
      </c>
      <c r="N221" s="9" t="str">
        <f>IF([1]source_data!G223="","",IF([1]source_data!D223="","",VLOOKUP([1]source_data!D223,[1]geo_data!A:I,9,FALSE)))</f>
        <v>Tattenhoe</v>
      </c>
      <c r="O221" s="9" t="str">
        <f>IF([1]source_data!G223="","",IF([1]source_data!D223="","",VLOOKUP([1]source_data!D223,[1]geo_data!A:I,8,FALSE)))</f>
        <v>E05009422</v>
      </c>
      <c r="P221" s="9" t="str">
        <f>IF([1]source_data!G223="","",IF(LEFT(O221,3)="E05","WD",IF(LEFT(O221,3)="S13","WD",IF(LEFT(O221,3)="W05","WD",IF(LEFT(O221,3)="W06","UA",IF(LEFT(O221,3)="S12","CA",IF(LEFT(O221,3)="E06","UA",IF(LEFT(O221,3)="E07","NMD",IF(LEFT(O221,3)="E08","MD",IF(LEFT(O221,3)="E09","LONB"))))))))))</f>
        <v>WD</v>
      </c>
      <c r="Q221" s="9" t="str">
        <f>IF([1]source_data!G223="","",IF([1]source_data!D223="","",VLOOKUP([1]source_data!D223,[1]geo_data!A:I,7,FALSE)))</f>
        <v>Milton Keynes</v>
      </c>
      <c r="R221" s="9" t="str">
        <f>IF([1]source_data!G223="","",IF([1]source_data!D223="","",VLOOKUP([1]source_data!D223,[1]geo_data!A:I,6,FALSE)))</f>
        <v>E06000042</v>
      </c>
      <c r="S221" s="9" t="str">
        <f>IF([1]source_data!G223="","",IF(LEFT(R221,3)="E05","WD",IF(LEFT(R221,3)="S13","WD",IF(LEFT(R221,3)="W05","WD",IF(LEFT(R221,3)="W06","UA",IF(LEFT(R221,3)="S12","CA",IF(LEFT(R221,3)="E06","UA",IF(LEFT(R221,3)="E07","NMD",IF(LEFT(R221,3)="E08","MD",IF(LEFT(R221,3)="E09","LONB"))))))))))</f>
        <v>UA</v>
      </c>
      <c r="T221" s="6" t="str">
        <f>IF([1]source_data!G223="","",IF([1]source_data!N223="","",[1]source_data!N223))</f>
        <v>Hardship Grant</v>
      </c>
      <c r="U221" s="10">
        <f>IF([1]source_data!G223="","",[1]tailored_settings!$B$8)</f>
        <v>45614</v>
      </c>
      <c r="V221" s="6" t="str">
        <f>IF([1]source_data!G223="","",[1]tailored_settings!$B$9)</f>
        <v>http://www.longleigh.org/</v>
      </c>
      <c r="W221" s="8">
        <f>IF([1]source_data!G223="","",IF([1]source_data!O223="","",[1]source_data!O223))</f>
        <v>45240</v>
      </c>
      <c r="X221" s="8">
        <f>IF([1]source_data!G223="","",IF([1]source_data!P223="","",[1]source_data!P223))</f>
        <v>45330</v>
      </c>
      <c r="Y221" s="6" t="str">
        <f>IF([1]source_data!G223="","",IF([1]source_data!Q223="","",[1]source_data!Q223))</f>
        <v/>
      </c>
      <c r="Z221" s="11" t="str">
        <f>IF([1]source_data!G223="","",IF([1]source_data!I223="","",[1]tailored_settings!$B$10))</f>
        <v>Primary grant reason</v>
      </c>
      <c r="AA221" s="11" t="str">
        <f>IF([1]source_data!G223="","",IF([1]source_data!I223="","",[1]source_data!I223))</f>
        <v>1. Customer (or family member residing with them) with a diagnosed condition or disability (physical and/or sensory and/or behavioural)</v>
      </c>
      <c r="AB221" s="11" t="str">
        <f>IF([1]source_data!G223="","",IF([1]source_data!J223="","",[1]tailored_settings!$B$11))</f>
        <v>Secondary grant reason</v>
      </c>
      <c r="AC221" s="11" t="str">
        <f>IF([1]source_data!G223="","",IF([1]source_data!J223="","",[1]source_data!J223))</f>
        <v>2. Customer receiving medication and/or therapy for a mental health condition or substance addiction</v>
      </c>
      <c r="AD221" s="11" t="str">
        <f>IF([1]source_data!G223="","",IF([1]source_data!K223="","",[1]tailored_settings!$B$12))</f>
        <v>Grant purpose</v>
      </c>
      <c r="AE221" s="11" t="str">
        <f>IF([1]source_data!G223="","",IF([1]source_data!K223="","",[1]source_data!K223))</f>
        <v>Food Vouchers</v>
      </c>
      <c r="AF221" s="11" t="str">
        <f>IF([1]source_data!G223="","",IF([1]source_data!L223="","",[1]tailored_settings!$B$13))</f>
        <v>Grant purpose</v>
      </c>
      <c r="AG221" s="11" t="str">
        <f>IF([1]source_data!G223="","",IF([1]source_data!L223="","",[1]source_data!L223))</f>
        <v xml:space="preserve">Furniture </v>
      </c>
      <c r="AH221" s="11" t="str">
        <f>IF([1]source_data!G223="","",IF([1]source_data!M223="","",[1]tailored_settings!$B$14))</f>
        <v/>
      </c>
      <c r="AI221" s="11" t="str">
        <f>IF([1]source_data!G223="","",IF([1]source_data!M223="","",[1]source_data!M223))</f>
        <v/>
      </c>
    </row>
    <row r="222" spans="1:35" x14ac:dyDescent="0.2">
      <c r="A222" s="6" t="str">
        <f>IF([1]source_data!G224="","",IF(AND([1]source_data!C224&lt;&gt;"",[1]tailored_settings!$B$15="Publish"),CONCATENATE([1]tailored_settings!$B$2&amp;[1]source_data!C224),IF(AND([1]source_data!C224&lt;&gt;"",[1]tailored_settings!$B$15="Do not publish"),CONCATENATE([1]tailored_settings!$B$2&amp;TEXT(ROW(A222)-1,"0000")&amp;"_"&amp;TEXT(F222,"yyyy-mm")),CONCATENATE([1]tailored_settings!$B$2&amp;TEXT(ROW(A222)-1,"0000")&amp;"_"&amp;TEXT(F222,"yyyy-mm")))))</f>
        <v>360G-Longleigh-0221_2023-11</v>
      </c>
      <c r="B222" s="6" t="str">
        <f>IF([1]source_data!G224="","",IF([1]source_data!E224&lt;&gt;"",[1]source_data!E224,CONCATENATE("Grant to "&amp;G222)))</f>
        <v>Grant to Individual Recipient</v>
      </c>
      <c r="C222" s="6" t="str">
        <f>IF([1]source_data!G224="","",IF([1]source_data!F224="","",[1]source_data!F224))</f>
        <v>Helping to alleviate financial hardship</v>
      </c>
      <c r="D222" s="7">
        <f>IF([1]source_data!G224="","",IF([1]source_data!G224="","",[1]source_data!G224))</f>
        <v>802.59</v>
      </c>
      <c r="E222" s="6" t="str">
        <f>IF([1]source_data!G224="","",[1]tailored_settings!$B$3)</f>
        <v>GBP</v>
      </c>
      <c r="F222" s="8">
        <f>IF([1]source_data!G224="","",IF([1]source_data!H224="","",[1]source_data!H224))</f>
        <v>45246</v>
      </c>
      <c r="G222" s="6" t="str">
        <f>IF([1]source_data!G224="","",[1]tailored_settings!$B$5)</f>
        <v>Individual Recipient</v>
      </c>
      <c r="H222" s="6" t="str">
        <f>IF([1]source_data!G224="","",IF(AND([1]source_data!A224&lt;&gt;"",[1]tailored_settings!$B$16="Publish"),CONCATENATE([1]tailored_settings!$B$2&amp;[1]source_data!A224),IF(AND([1]source_data!A224&lt;&gt;"",[1]tailored_settings!$B$16="Do not publish"),CONCATENATE([1]tailored_settings!$B$4&amp;TEXT(ROW(A222)-1,"0000")&amp;"_"&amp;TEXT(F222,"yyyy-mm")),CONCATENATE([1]tailored_settings!$B$4&amp;TEXT(ROW(A222)-1,"0000")&amp;"_"&amp;TEXT(F222,"yyyy-mm")))))</f>
        <v>360G-Longleigh-IND-0221_2023-11</v>
      </c>
      <c r="I222" s="6" t="str">
        <f>IF([1]source_data!G224="","",[1]tailored_settings!$B$7)</f>
        <v>Longleigh Foundation</v>
      </c>
      <c r="J222" s="6" t="str">
        <f>IF([1]source_data!G224="","",[1]tailored_settings!$B$6)</f>
        <v>GB-CHC-1169016</v>
      </c>
      <c r="K222" s="6" t="str">
        <f>IF([1]source_data!G224="","",IF([1]source_data!I224="","",VLOOKUP([1]source_data!I224,[1]codelist_mapping!A:C,3,FALSE)))</f>
        <v>GTIR030</v>
      </c>
      <c r="L222" s="6" t="str">
        <f>IF([1]source_data!G224="","",IF([1]source_data!J224="","",VLOOKUP([1]source_data!J224,[1]codelist_mapping!A:C,3,FALSE)))</f>
        <v/>
      </c>
      <c r="M222" s="6" t="str">
        <f>IF([1]source_data!G224="","",IF([1]source_data!K224="","",IF([1]source_data!M224&lt;&gt;"",CONCATENATE(VLOOKUP([1]source_data!K224,[1]codelist_mapping!F:H,3,FALSE)&amp;";"&amp;VLOOKUP([1]source_data!L224,[1]codelist_mapping!F:H,3,FALSE)&amp;";"&amp;VLOOKUP([1]source_data!M224,[1]codelist_mapping!F:H,3,FALSE)),IF([1]source_data!L224&lt;&gt;"",CONCATENATE(VLOOKUP([1]source_data!K224,[1]codelist_mapping!F:H,3,FALSE)&amp;";"&amp;VLOOKUP([1]source_data!L224,[1]codelist_mapping!F:H,3,FALSE)),IF([1]source_data!K224&lt;&gt;"",CONCATENATE(VLOOKUP([1]source_data!K224,[1]codelist_mapping!F:H,3,FALSE)))))))</f>
        <v>GTIP050;GTIP020;GTIP080</v>
      </c>
      <c r="N222" s="9" t="str">
        <f>IF([1]source_data!G224="","",IF([1]source_data!D224="","",VLOOKUP([1]source_data!D224,[1]geo_data!A:I,9,FALSE)))</f>
        <v>Stony Stratford</v>
      </c>
      <c r="O222" s="9" t="str">
        <f>IF([1]source_data!G224="","",IF([1]source_data!D224="","",VLOOKUP([1]source_data!D224,[1]geo_data!A:I,8,FALSE)))</f>
        <v>E05009421</v>
      </c>
      <c r="P222" s="9" t="str">
        <f>IF([1]source_data!G224="","",IF(LEFT(O222,3)="E05","WD",IF(LEFT(O222,3)="S13","WD",IF(LEFT(O222,3)="W05","WD",IF(LEFT(O222,3)="W06","UA",IF(LEFT(O222,3)="S12","CA",IF(LEFT(O222,3)="E06","UA",IF(LEFT(O222,3)="E07","NMD",IF(LEFT(O222,3)="E08","MD",IF(LEFT(O222,3)="E09","LONB"))))))))))</f>
        <v>WD</v>
      </c>
      <c r="Q222" s="9" t="str">
        <f>IF([1]source_data!G224="","",IF([1]source_data!D224="","",VLOOKUP([1]source_data!D224,[1]geo_data!A:I,7,FALSE)))</f>
        <v>Milton Keynes</v>
      </c>
      <c r="R222" s="9" t="str">
        <f>IF([1]source_data!G224="","",IF([1]source_data!D224="","",VLOOKUP([1]source_data!D224,[1]geo_data!A:I,6,FALSE)))</f>
        <v>E06000042</v>
      </c>
      <c r="S222" s="9" t="str">
        <f>IF([1]source_data!G224="","",IF(LEFT(R222,3)="E05","WD",IF(LEFT(R222,3)="S13","WD",IF(LEFT(R222,3)="W05","WD",IF(LEFT(R222,3)="W06","UA",IF(LEFT(R222,3)="S12","CA",IF(LEFT(R222,3)="E06","UA",IF(LEFT(R222,3)="E07","NMD",IF(LEFT(R222,3)="E08","MD",IF(LEFT(R222,3)="E09","LONB"))))))))))</f>
        <v>UA</v>
      </c>
      <c r="T222" s="6" t="str">
        <f>IF([1]source_data!G224="","",IF([1]source_data!N224="","",[1]source_data!N224))</f>
        <v>Hardship Grant</v>
      </c>
      <c r="U222" s="10">
        <f>IF([1]source_data!G224="","",[1]tailored_settings!$B$8)</f>
        <v>45614</v>
      </c>
      <c r="V222" s="6" t="str">
        <f>IF([1]source_data!G224="","",[1]tailored_settings!$B$9)</f>
        <v>http://www.longleigh.org/</v>
      </c>
      <c r="W222" s="8">
        <f>IF([1]source_data!G224="","",IF([1]source_data!O224="","",[1]source_data!O224))</f>
        <v>45246</v>
      </c>
      <c r="X222" s="8">
        <f>IF([1]source_data!G224="","",IF([1]source_data!P224="","",[1]source_data!P224))</f>
        <v>45362</v>
      </c>
      <c r="Y222" s="6" t="str">
        <f>IF([1]source_data!G224="","",IF([1]source_data!Q224="","",[1]source_data!Q224))</f>
        <v/>
      </c>
      <c r="Z222" s="11" t="str">
        <f>IF([1]source_data!G224="","",IF([1]source_data!I224="","",[1]tailored_settings!$B$10))</f>
        <v>Primary grant reason</v>
      </c>
      <c r="AA222" s="11" t="str">
        <f>IF([1]source_data!G224="","",IF([1]source_data!I224="","",[1]source_data!I224))</f>
        <v>1. Customer (or family member residing with them) with a diagnosed condition or disability (physical and/or sensory and/or behavioural)</v>
      </c>
      <c r="AB222" s="11" t="str">
        <f>IF([1]source_data!G224="","",IF([1]source_data!J224="","",[1]tailored_settings!$B$11))</f>
        <v/>
      </c>
      <c r="AC222" s="11" t="str">
        <f>IF([1]source_data!G224="","",IF([1]source_data!J224="","",[1]source_data!J224))</f>
        <v/>
      </c>
      <c r="AD222" s="11" t="str">
        <f>IF([1]source_data!G224="","",IF([1]source_data!K224="","",[1]tailored_settings!$B$12))</f>
        <v>Grant purpose</v>
      </c>
      <c r="AE222" s="11" t="str">
        <f>IF([1]source_data!G224="","",IF([1]source_data!K224="","",[1]source_data!K224))</f>
        <v>Utility Vouchers</v>
      </c>
      <c r="AF222" s="11" t="str">
        <f>IF([1]source_data!G224="","",IF([1]source_data!L224="","",[1]tailored_settings!$B$13))</f>
        <v>Grant purpose</v>
      </c>
      <c r="AG222" s="11" t="str">
        <f>IF([1]source_data!G224="","",IF([1]source_data!L224="","",[1]source_data!L224))</f>
        <v xml:space="preserve">Furniture </v>
      </c>
      <c r="AH222" s="11" t="str">
        <f>IF([1]source_data!G224="","",IF([1]source_data!M224="","",[1]tailored_settings!$B$14))</f>
        <v>Grant purpose</v>
      </c>
      <c r="AI222" s="11" t="str">
        <f>IF([1]source_data!G224="","",IF([1]source_data!M224="","",[1]source_data!M224))</f>
        <v>Clothing</v>
      </c>
    </row>
    <row r="223" spans="1:35" x14ac:dyDescent="0.2">
      <c r="A223" s="6" t="str">
        <f>IF([1]source_data!G225="","",IF(AND([1]source_data!C225&lt;&gt;"",[1]tailored_settings!$B$15="Publish"),CONCATENATE([1]tailored_settings!$B$2&amp;[1]source_data!C225),IF(AND([1]source_data!C225&lt;&gt;"",[1]tailored_settings!$B$15="Do not publish"),CONCATENATE([1]tailored_settings!$B$2&amp;TEXT(ROW(A223)-1,"0000")&amp;"_"&amp;TEXT(F223,"yyyy-mm")),CONCATENATE([1]tailored_settings!$B$2&amp;TEXT(ROW(A223)-1,"0000")&amp;"_"&amp;TEXT(F223,"yyyy-mm")))))</f>
        <v>360G-Longleigh-0222_2023-11</v>
      </c>
      <c r="B223" s="6" t="str">
        <f>IF([1]source_data!G225="","",IF([1]source_data!E225&lt;&gt;"",[1]source_data!E225,CONCATENATE("Grant to "&amp;G223)))</f>
        <v>Grant to Individual Recipient</v>
      </c>
      <c r="C223" s="6" t="str">
        <f>IF([1]source_data!G225="","",IF([1]source_data!F225="","",[1]source_data!F225))</f>
        <v>Helping to alleviate financial hardship</v>
      </c>
      <c r="D223" s="7">
        <f>IF([1]source_data!G225="","",IF([1]source_data!G225="","",[1]source_data!G225))</f>
        <v>1000</v>
      </c>
      <c r="E223" s="6" t="str">
        <f>IF([1]source_data!G225="","",[1]tailored_settings!$B$3)</f>
        <v>GBP</v>
      </c>
      <c r="F223" s="8">
        <f>IF([1]source_data!G225="","",IF([1]source_data!H225="","",[1]source_data!H225))</f>
        <v>45243</v>
      </c>
      <c r="G223" s="6" t="str">
        <f>IF([1]source_data!G225="","",[1]tailored_settings!$B$5)</f>
        <v>Individual Recipient</v>
      </c>
      <c r="H223" s="6" t="str">
        <f>IF([1]source_data!G225="","",IF(AND([1]source_data!A225&lt;&gt;"",[1]tailored_settings!$B$16="Publish"),CONCATENATE([1]tailored_settings!$B$2&amp;[1]source_data!A225),IF(AND([1]source_data!A225&lt;&gt;"",[1]tailored_settings!$B$16="Do not publish"),CONCATENATE([1]tailored_settings!$B$4&amp;TEXT(ROW(A223)-1,"0000")&amp;"_"&amp;TEXT(F223,"yyyy-mm")),CONCATENATE([1]tailored_settings!$B$4&amp;TEXT(ROW(A223)-1,"0000")&amp;"_"&amp;TEXT(F223,"yyyy-mm")))))</f>
        <v>360G-Longleigh-IND-0222_2023-11</v>
      </c>
      <c r="I223" s="6" t="str">
        <f>IF([1]source_data!G225="","",[1]tailored_settings!$B$7)</f>
        <v>Longleigh Foundation</v>
      </c>
      <c r="J223" s="6" t="str">
        <f>IF([1]source_data!G225="","",[1]tailored_settings!$B$6)</f>
        <v>GB-CHC-1169016</v>
      </c>
      <c r="K223" s="6" t="str">
        <f>IF([1]source_data!G225="","",IF([1]source_data!I225="","",VLOOKUP([1]source_data!I225,[1]codelist_mapping!A:C,3,FALSE)))</f>
        <v>GTIR010</v>
      </c>
      <c r="L223" s="6" t="str">
        <f>IF([1]source_data!G225="","",IF([1]source_data!J225="","",VLOOKUP([1]source_data!J225,[1]codelist_mapping!A:C,3,FALSE)))</f>
        <v/>
      </c>
      <c r="M223" s="6" t="str">
        <f>IF([1]source_data!G225="","",IF([1]source_data!K225="","",IF([1]source_data!M225&lt;&gt;"",CONCATENATE(VLOOKUP([1]source_data!K225,[1]codelist_mapping!F:H,3,FALSE)&amp;";"&amp;VLOOKUP([1]source_data!L225,[1]codelist_mapping!F:H,3,FALSE)&amp;";"&amp;VLOOKUP([1]source_data!M225,[1]codelist_mapping!F:H,3,FALSE)),IF([1]source_data!L225&lt;&gt;"",CONCATENATE(VLOOKUP([1]source_data!K225,[1]codelist_mapping!F:H,3,FALSE)&amp;";"&amp;VLOOKUP([1]source_data!L225,[1]codelist_mapping!F:H,3,FALSE)),IF([1]source_data!K225&lt;&gt;"",CONCATENATE(VLOOKUP([1]source_data!K225,[1]codelist_mapping!F:H,3,FALSE)))))))</f>
        <v>GTIP070;GTIP050</v>
      </c>
      <c r="N223" s="9" t="str">
        <f>IF([1]source_data!G225="","",IF([1]source_data!D225="","",VLOOKUP([1]source_data!D225,[1]geo_data!A:I,9,FALSE)))</f>
        <v>Banbury Hardwick</v>
      </c>
      <c r="O223" s="9" t="str">
        <f>IF([1]source_data!G225="","",IF([1]source_data!D225="","",VLOOKUP([1]source_data!D225,[1]geo_data!A:I,8,FALSE)))</f>
        <v>E05010923</v>
      </c>
      <c r="P223" s="9" t="str">
        <f>IF([1]source_data!G225="","",IF(LEFT(O223,3)="E05","WD",IF(LEFT(O223,3)="S13","WD",IF(LEFT(O223,3)="W05","WD",IF(LEFT(O223,3)="W06","UA",IF(LEFT(O223,3)="S12","CA",IF(LEFT(O223,3)="E06","UA",IF(LEFT(O223,3)="E07","NMD",IF(LEFT(O223,3)="E08","MD",IF(LEFT(O223,3)="E09","LONB"))))))))))</f>
        <v>WD</v>
      </c>
      <c r="Q223" s="9" t="str">
        <f>IF([1]source_data!G225="","",IF([1]source_data!D225="","",VLOOKUP([1]source_data!D225,[1]geo_data!A:I,7,FALSE)))</f>
        <v>Cherwell</v>
      </c>
      <c r="R223" s="9" t="str">
        <f>IF([1]source_data!G225="","",IF([1]source_data!D225="","",VLOOKUP([1]source_data!D225,[1]geo_data!A:I,6,FALSE)))</f>
        <v>E07000177</v>
      </c>
      <c r="S223" s="9" t="str">
        <f>IF([1]source_data!G225="","",IF(LEFT(R223,3)="E05","WD",IF(LEFT(R223,3)="S13","WD",IF(LEFT(R223,3)="W05","WD",IF(LEFT(R223,3)="W06","UA",IF(LEFT(R223,3)="S12","CA",IF(LEFT(R223,3)="E06","UA",IF(LEFT(R223,3)="E07","NMD",IF(LEFT(R223,3)="E08","MD",IF(LEFT(R223,3)="E09","LONB"))))))))))</f>
        <v>NMD</v>
      </c>
      <c r="T223" s="6" t="str">
        <f>IF([1]source_data!G225="","",IF([1]source_data!N225="","",[1]source_data!N225))</f>
        <v>Hardship Grant</v>
      </c>
      <c r="U223" s="10">
        <f>IF([1]source_data!G225="","",[1]tailored_settings!$B$8)</f>
        <v>45614</v>
      </c>
      <c r="V223" s="6" t="str">
        <f>IF([1]source_data!G225="","",[1]tailored_settings!$B$9)</f>
        <v>http://www.longleigh.org/</v>
      </c>
      <c r="W223" s="8">
        <f>IF([1]source_data!G225="","",IF([1]source_data!O225="","",[1]source_data!O225))</f>
        <v>45243</v>
      </c>
      <c r="X223" s="8">
        <f>IF([1]source_data!G225="","",IF([1]source_data!P225="","",[1]source_data!P225))</f>
        <v>45289</v>
      </c>
      <c r="Y223" s="6" t="str">
        <f>IF([1]source_data!G225="","",IF([1]source_data!Q225="","",[1]source_data!Q225))</f>
        <v/>
      </c>
      <c r="Z223" s="11" t="str">
        <f>IF([1]source_data!G225="","",IF([1]source_data!I225="","",[1]tailored_settings!$B$10))</f>
        <v>Primary grant reason</v>
      </c>
      <c r="AA223" s="11" t="str">
        <f>IF([1]source_data!G225="","",IF([1]source_data!I225="","",[1]source_data!I225))</f>
        <v>7. Customer where there is a child/ren in receipt of means-tested free school meals</v>
      </c>
      <c r="AB223" s="11" t="str">
        <f>IF([1]source_data!G225="","",IF([1]source_data!J225="","",[1]tailored_settings!$B$11))</f>
        <v/>
      </c>
      <c r="AC223" s="11" t="str">
        <f>IF([1]source_data!G225="","",IF([1]source_data!J225="","",[1]source_data!J225))</f>
        <v/>
      </c>
      <c r="AD223" s="11" t="str">
        <f>IF([1]source_data!G225="","",IF([1]source_data!K225="","",[1]tailored_settings!$B$12))</f>
        <v>Grant purpose</v>
      </c>
      <c r="AE223" s="11" t="str">
        <f>IF([1]source_data!G225="","",IF([1]source_data!K225="","",[1]source_data!K225))</f>
        <v>Food Vouchers</v>
      </c>
      <c r="AF223" s="11" t="str">
        <f>IF([1]source_data!G225="","",IF([1]source_data!L225="","",[1]tailored_settings!$B$13))</f>
        <v>Grant purpose</v>
      </c>
      <c r="AG223" s="11" t="str">
        <f>IF([1]source_data!G225="","",IF([1]source_data!L225="","",[1]source_data!L225))</f>
        <v>Utility Vouchers</v>
      </c>
      <c r="AH223" s="11" t="str">
        <f>IF([1]source_data!G225="","",IF([1]source_data!M225="","",[1]tailored_settings!$B$14))</f>
        <v/>
      </c>
      <c r="AI223" s="11" t="str">
        <f>IF([1]source_data!G225="","",IF([1]source_data!M225="","",[1]source_data!M225))</f>
        <v/>
      </c>
    </row>
    <row r="224" spans="1:35" x14ac:dyDescent="0.2">
      <c r="A224" s="6" t="str">
        <f>IF([1]source_data!G226="","",IF(AND([1]source_data!C226&lt;&gt;"",[1]tailored_settings!$B$15="Publish"),CONCATENATE([1]tailored_settings!$B$2&amp;[1]source_data!C226),IF(AND([1]source_data!C226&lt;&gt;"",[1]tailored_settings!$B$15="Do not publish"),CONCATENATE([1]tailored_settings!$B$2&amp;TEXT(ROW(A224)-1,"0000")&amp;"_"&amp;TEXT(F224,"yyyy-mm")),CONCATENATE([1]tailored_settings!$B$2&amp;TEXT(ROW(A224)-1,"0000")&amp;"_"&amp;TEXT(F224,"yyyy-mm")))))</f>
        <v>360G-Longleigh-0223_2023-11</v>
      </c>
      <c r="B224" s="6" t="str">
        <f>IF([1]source_data!G226="","",IF([1]source_data!E226&lt;&gt;"",[1]source_data!E226,CONCATENATE("Grant to "&amp;G224)))</f>
        <v>Grant to Individual Recipient</v>
      </c>
      <c r="C224" s="6" t="str">
        <f>IF([1]source_data!G226="","",IF([1]source_data!F226="","",[1]source_data!F226))</f>
        <v xml:space="preserve">Providing new flooring </v>
      </c>
      <c r="D224" s="7">
        <f>IF([1]source_data!G226="","",IF([1]source_data!G226="","",[1]source_data!G226))</f>
        <v>1682.4</v>
      </c>
      <c r="E224" s="6" t="str">
        <f>IF([1]source_data!G226="","",[1]tailored_settings!$B$3)</f>
        <v>GBP</v>
      </c>
      <c r="F224" s="8">
        <f>IF([1]source_data!G226="","",IF([1]source_data!H226="","",[1]source_data!H226))</f>
        <v>45243</v>
      </c>
      <c r="G224" s="6" t="str">
        <f>IF([1]source_data!G226="","",[1]tailored_settings!$B$5)</f>
        <v>Individual Recipient</v>
      </c>
      <c r="H224" s="6" t="str">
        <f>IF([1]source_data!G226="","",IF(AND([1]source_data!A226&lt;&gt;"",[1]tailored_settings!$B$16="Publish"),CONCATENATE([1]tailored_settings!$B$2&amp;[1]source_data!A226),IF(AND([1]source_data!A226&lt;&gt;"",[1]tailored_settings!$B$16="Do not publish"),CONCATENATE([1]tailored_settings!$B$4&amp;TEXT(ROW(A224)-1,"0000")&amp;"_"&amp;TEXT(F224,"yyyy-mm")),CONCATENATE([1]tailored_settings!$B$4&amp;TEXT(ROW(A224)-1,"0000")&amp;"_"&amp;TEXT(F224,"yyyy-mm")))))</f>
        <v>360G-Longleigh-IND-0223_2023-11</v>
      </c>
      <c r="I224" s="6" t="str">
        <f>IF([1]source_data!G226="","",[1]tailored_settings!$B$7)</f>
        <v>Longleigh Foundation</v>
      </c>
      <c r="J224" s="6" t="str">
        <f>IF([1]source_data!G226="","",[1]tailored_settings!$B$6)</f>
        <v>GB-CHC-1169016</v>
      </c>
      <c r="K224" s="6" t="str">
        <f>IF([1]source_data!G226="","",IF([1]source_data!I226="","",VLOOKUP([1]source_data!I226,[1]codelist_mapping!A:C,3,FALSE)))</f>
        <v>GTIR030</v>
      </c>
      <c r="L224" s="6" t="str">
        <f>IF([1]source_data!G226="","",IF([1]source_data!J226="","",VLOOKUP([1]source_data!J226,[1]codelist_mapping!A:C,3,FALSE)))</f>
        <v/>
      </c>
      <c r="M224" s="6" t="str">
        <f>IF([1]source_data!G226="","",IF([1]source_data!K226="","",IF([1]source_data!M226&lt;&gt;"",CONCATENATE(VLOOKUP([1]source_data!K226,[1]codelist_mapping!F:H,3,FALSE)&amp;";"&amp;VLOOKUP([1]source_data!L226,[1]codelist_mapping!F:H,3,FALSE)&amp;";"&amp;VLOOKUP([1]source_data!M226,[1]codelist_mapping!F:H,3,FALSE)),IF([1]source_data!L226&lt;&gt;"",CONCATENATE(VLOOKUP([1]source_data!K226,[1]codelist_mapping!F:H,3,FALSE)&amp;";"&amp;VLOOKUP([1]source_data!L226,[1]codelist_mapping!F:H,3,FALSE)),IF([1]source_data!K226&lt;&gt;"",CONCATENATE(VLOOKUP([1]source_data!K226,[1]codelist_mapping!F:H,3,FALSE)))))))</f>
        <v>GTIP030</v>
      </c>
      <c r="N224" s="9" t="str">
        <f>IF([1]source_data!G226="","",IF([1]source_data!D226="","",VLOOKUP([1]source_data!D226,[1]geo_data!A:I,9,FALSE)))</f>
        <v>Clapham &amp; Oakley</v>
      </c>
      <c r="O224" s="9" t="str">
        <f>IF([1]source_data!G226="","",IF([1]source_data!D226="","",VLOOKUP([1]source_data!D226,[1]geo_data!A:I,8,FALSE)))</f>
        <v>E05014496</v>
      </c>
      <c r="P224" s="9" t="str">
        <f>IF([1]source_data!G226="","",IF(LEFT(O224,3)="E05","WD",IF(LEFT(O224,3)="S13","WD",IF(LEFT(O224,3)="W05","WD",IF(LEFT(O224,3)="W06","UA",IF(LEFT(O224,3)="S12","CA",IF(LEFT(O224,3)="E06","UA",IF(LEFT(O224,3)="E07","NMD",IF(LEFT(O224,3)="E08","MD",IF(LEFT(O224,3)="E09","LONB"))))))))))</f>
        <v>WD</v>
      </c>
      <c r="Q224" s="9" t="str">
        <f>IF([1]source_data!G226="","",IF([1]source_data!D226="","",VLOOKUP([1]source_data!D226,[1]geo_data!A:I,7,FALSE)))</f>
        <v>Bedford</v>
      </c>
      <c r="R224" s="9" t="str">
        <f>IF([1]source_data!G226="","",IF([1]source_data!D226="","",VLOOKUP([1]source_data!D226,[1]geo_data!A:I,6,FALSE)))</f>
        <v>E06000055</v>
      </c>
      <c r="S224" s="9" t="str">
        <f>IF([1]source_data!G226="","",IF(LEFT(R224,3)="E05","WD",IF(LEFT(R224,3)="S13","WD",IF(LEFT(R224,3)="W05","WD",IF(LEFT(R224,3)="W06","UA",IF(LEFT(R224,3)="S12","CA",IF(LEFT(R224,3)="E06","UA",IF(LEFT(R224,3)="E07","NMD",IF(LEFT(R224,3)="E08","MD",IF(LEFT(R224,3)="E09","LONB"))))))))))</f>
        <v>UA</v>
      </c>
      <c r="T224" s="6" t="str">
        <f>IF([1]source_data!G226="","",IF([1]source_data!N226="","",[1]source_data!N226))</f>
        <v>Flooring Grant</v>
      </c>
      <c r="U224" s="10">
        <f>IF([1]source_data!G226="","",[1]tailored_settings!$B$8)</f>
        <v>45614</v>
      </c>
      <c r="V224" s="6" t="str">
        <f>IF([1]source_data!G226="","",[1]tailored_settings!$B$9)</f>
        <v>http://www.longleigh.org/</v>
      </c>
      <c r="W224" s="8">
        <f>IF([1]source_data!G226="","",IF([1]source_data!O226="","",[1]source_data!O226))</f>
        <v>45243</v>
      </c>
      <c r="X224" s="8">
        <f>IF([1]source_data!G226="","",IF([1]source_data!P226="","",[1]source_data!P226))</f>
        <v>45327</v>
      </c>
      <c r="Y224" s="6" t="str">
        <f>IF([1]source_data!G226="","",IF([1]source_data!Q226="","",[1]source_data!Q226))</f>
        <v/>
      </c>
      <c r="Z224" s="11" t="str">
        <f>IF([1]source_data!G226="","",IF([1]source_data!I226="","",[1]tailored_settings!$B$10))</f>
        <v>Primary grant reason</v>
      </c>
      <c r="AA224" s="11" t="str">
        <f>IF([1]source_data!G226="","",IF([1]source_data!I226="","",[1]source_data!I226))</f>
        <v>1. Customer (or family member residing with them) with a diagnosed condition or disability (physical and/or sensory and/or behavioural)</v>
      </c>
      <c r="AB224" s="11" t="str">
        <f>IF([1]source_data!G226="","",IF([1]source_data!J226="","",[1]tailored_settings!$B$11))</f>
        <v/>
      </c>
      <c r="AC224" s="11" t="str">
        <f>IF([1]source_data!G226="","",IF([1]source_data!J226="","",[1]source_data!J226))</f>
        <v/>
      </c>
      <c r="AD224" s="11" t="str">
        <f>IF([1]source_data!G226="","",IF([1]source_data!K226="","",[1]tailored_settings!$B$12))</f>
        <v>Grant purpose</v>
      </c>
      <c r="AE224" s="11" t="str">
        <f>IF([1]source_data!G226="","",IF([1]source_data!K226="","",[1]source_data!K226))</f>
        <v>Flooring</v>
      </c>
      <c r="AF224" s="11" t="str">
        <f>IF([1]source_data!G226="","",IF([1]source_data!L226="","",[1]tailored_settings!$B$13))</f>
        <v/>
      </c>
      <c r="AG224" s="11" t="str">
        <f>IF([1]source_data!G226="","",IF([1]source_data!L226="","",[1]source_data!L226))</f>
        <v/>
      </c>
      <c r="AH224" s="11" t="str">
        <f>IF([1]source_data!G226="","",IF([1]source_data!M226="","",[1]tailored_settings!$B$14))</f>
        <v/>
      </c>
      <c r="AI224" s="11" t="str">
        <f>IF([1]source_data!G226="","",IF([1]source_data!M226="","",[1]source_data!M226))</f>
        <v/>
      </c>
    </row>
    <row r="225" spans="1:35" x14ac:dyDescent="0.2">
      <c r="A225" s="6" t="str">
        <f>IF([1]source_data!G227="","",IF(AND([1]source_data!C227&lt;&gt;"",[1]tailored_settings!$B$15="Publish"),CONCATENATE([1]tailored_settings!$B$2&amp;[1]source_data!C227),IF(AND([1]source_data!C227&lt;&gt;"",[1]tailored_settings!$B$15="Do not publish"),CONCATENATE([1]tailored_settings!$B$2&amp;TEXT(ROW(A225)-1,"0000")&amp;"_"&amp;TEXT(F225,"yyyy-mm")),CONCATENATE([1]tailored_settings!$B$2&amp;TEXT(ROW(A225)-1,"0000")&amp;"_"&amp;TEXT(F225,"yyyy-mm")))))</f>
        <v>360G-Longleigh-0224_2023-11</v>
      </c>
      <c r="B225" s="6" t="str">
        <f>IF([1]source_data!G227="","",IF([1]source_data!E227&lt;&gt;"",[1]source_data!E227,CONCATENATE("Grant to "&amp;G225)))</f>
        <v>Grant to Individual Recipient</v>
      </c>
      <c r="C225" s="6" t="str">
        <f>IF([1]source_data!G227="","",IF([1]source_data!F227="","",[1]source_data!F227))</f>
        <v>Helping to alleviate financial hardship</v>
      </c>
      <c r="D225" s="7">
        <f>IF([1]source_data!G227="","",IF([1]source_data!G227="","",[1]source_data!G227))</f>
        <v>884.99</v>
      </c>
      <c r="E225" s="6" t="str">
        <f>IF([1]source_data!G227="","",[1]tailored_settings!$B$3)</f>
        <v>GBP</v>
      </c>
      <c r="F225" s="8">
        <f>IF([1]source_data!G227="","",IF([1]source_data!H227="","",[1]source_data!H227))</f>
        <v>45243</v>
      </c>
      <c r="G225" s="6" t="str">
        <f>IF([1]source_data!G227="","",[1]tailored_settings!$B$5)</f>
        <v>Individual Recipient</v>
      </c>
      <c r="H225" s="6" t="str">
        <f>IF([1]source_data!G227="","",IF(AND([1]source_data!A227&lt;&gt;"",[1]tailored_settings!$B$16="Publish"),CONCATENATE([1]tailored_settings!$B$2&amp;[1]source_data!A227),IF(AND([1]source_data!A227&lt;&gt;"",[1]tailored_settings!$B$16="Do not publish"),CONCATENATE([1]tailored_settings!$B$4&amp;TEXT(ROW(A225)-1,"0000")&amp;"_"&amp;TEXT(F225,"yyyy-mm")),CONCATENATE([1]tailored_settings!$B$4&amp;TEXT(ROW(A225)-1,"0000")&amp;"_"&amp;TEXT(F225,"yyyy-mm")))))</f>
        <v>360G-Longleigh-IND-0224_2023-11</v>
      </c>
      <c r="I225" s="6" t="str">
        <f>IF([1]source_data!G227="","",[1]tailored_settings!$B$7)</f>
        <v>Longleigh Foundation</v>
      </c>
      <c r="J225" s="6" t="str">
        <f>IF([1]source_data!G227="","",[1]tailored_settings!$B$6)</f>
        <v>GB-CHC-1169016</v>
      </c>
      <c r="K225" s="6" t="str">
        <f>IF([1]source_data!G227="","",IF([1]source_data!I227="","",VLOOKUP([1]source_data!I227,[1]codelist_mapping!A:C,3,FALSE)))</f>
        <v>GTIR040</v>
      </c>
      <c r="L225" s="6" t="str">
        <f>IF([1]source_data!G227="","",IF([1]source_data!J227="","",VLOOKUP([1]source_data!J227,[1]codelist_mapping!A:C,3,FALSE)))</f>
        <v/>
      </c>
      <c r="M225" s="6" t="str">
        <f>IF([1]source_data!G227="","",IF([1]source_data!K227="","",IF([1]source_data!M227&lt;&gt;"",CONCATENATE(VLOOKUP([1]source_data!K227,[1]codelist_mapping!F:H,3,FALSE)&amp;";"&amp;VLOOKUP([1]source_data!L227,[1]codelist_mapping!F:H,3,FALSE)&amp;";"&amp;VLOOKUP([1]source_data!M227,[1]codelist_mapping!F:H,3,FALSE)),IF([1]source_data!L227&lt;&gt;"",CONCATENATE(VLOOKUP([1]source_data!K227,[1]codelist_mapping!F:H,3,FALSE)&amp;";"&amp;VLOOKUP([1]source_data!L227,[1]codelist_mapping!F:H,3,FALSE)),IF([1]source_data!K227&lt;&gt;"",CONCATENATE(VLOOKUP([1]source_data!K227,[1]codelist_mapping!F:H,3,FALSE)))))))</f>
        <v>GTIP020;GTIP060</v>
      </c>
      <c r="N225" s="9" t="str">
        <f>IF([1]source_data!G227="","",IF([1]source_data!D227="","",VLOOKUP([1]source_data!D227,[1]geo_data!A:I,9,FALSE)))</f>
        <v>Tenbury</v>
      </c>
      <c r="O225" s="9" t="str">
        <f>IF([1]source_data!G227="","",IF([1]source_data!D227="","",VLOOKUP([1]source_data!D227,[1]geo_data!A:I,8,FALSE)))</f>
        <v>E05015394</v>
      </c>
      <c r="P225" s="9" t="str">
        <f>IF([1]source_data!G227="","",IF(LEFT(O225,3)="E05","WD",IF(LEFT(O225,3)="S13","WD",IF(LEFT(O225,3)="W05","WD",IF(LEFT(O225,3)="W06","UA",IF(LEFT(O225,3)="S12","CA",IF(LEFT(O225,3)="E06","UA",IF(LEFT(O225,3)="E07","NMD",IF(LEFT(O225,3)="E08","MD",IF(LEFT(O225,3)="E09","LONB"))))))))))</f>
        <v>WD</v>
      </c>
      <c r="Q225" s="9" t="str">
        <f>IF([1]source_data!G227="","",IF([1]source_data!D227="","",VLOOKUP([1]source_data!D227,[1]geo_data!A:I,7,FALSE)))</f>
        <v>Malvern Hills</v>
      </c>
      <c r="R225" s="9" t="str">
        <f>IF([1]source_data!G227="","",IF([1]source_data!D227="","",VLOOKUP([1]source_data!D227,[1]geo_data!A:I,6,FALSE)))</f>
        <v>E07000235</v>
      </c>
      <c r="S225" s="9" t="str">
        <f>IF([1]source_data!G227="","",IF(LEFT(R225,3)="E05","WD",IF(LEFT(R225,3)="S13","WD",IF(LEFT(R225,3)="W05","WD",IF(LEFT(R225,3)="W06","UA",IF(LEFT(R225,3)="S12","CA",IF(LEFT(R225,3)="E06","UA",IF(LEFT(R225,3)="E07","NMD",IF(LEFT(R225,3)="E08","MD",IF(LEFT(R225,3)="E09","LONB"))))))))))</f>
        <v>NMD</v>
      </c>
      <c r="T225" s="6" t="str">
        <f>IF([1]source_data!G227="","",IF([1]source_data!N227="","",[1]source_data!N227))</f>
        <v>Hardship Grant</v>
      </c>
      <c r="U225" s="10">
        <f>IF([1]source_data!G227="","",[1]tailored_settings!$B$8)</f>
        <v>45614</v>
      </c>
      <c r="V225" s="6" t="str">
        <f>IF([1]source_data!G227="","",[1]tailored_settings!$B$9)</f>
        <v>http://www.longleigh.org/</v>
      </c>
      <c r="W225" s="8">
        <f>IF([1]source_data!G227="","",IF([1]source_data!O227="","",[1]source_data!O227))</f>
        <v>45243</v>
      </c>
      <c r="X225" s="8">
        <f>IF([1]source_data!G227="","",IF([1]source_data!P227="","",[1]source_data!P227))</f>
        <v>45300</v>
      </c>
      <c r="Y225" s="6" t="str">
        <f>IF([1]source_data!G227="","",IF([1]source_data!Q227="","",[1]source_data!Q227))</f>
        <v/>
      </c>
      <c r="Z225" s="11" t="str">
        <f>IF([1]source_data!G227="","",IF([1]source_data!I227="","",[1]tailored_settings!$B$10))</f>
        <v>Primary grant reason</v>
      </c>
      <c r="AA225" s="11" t="str">
        <f>IF([1]source_data!G227="","",IF([1]source_data!I227="","",[1]source_data!I227))</f>
        <v>2. Customer receiving medication and/or therapy for a mental health condition or substance addiction</v>
      </c>
      <c r="AB225" s="11" t="str">
        <f>IF([1]source_data!G227="","",IF([1]source_data!J227="","",[1]tailored_settings!$B$11))</f>
        <v/>
      </c>
      <c r="AC225" s="11" t="str">
        <f>IF([1]source_data!G227="","",IF([1]source_data!J227="","",[1]source_data!J227))</f>
        <v/>
      </c>
      <c r="AD225" s="11" t="str">
        <f>IF([1]source_data!G227="","",IF([1]source_data!K227="","",[1]tailored_settings!$B$12))</f>
        <v>Grant purpose</v>
      </c>
      <c r="AE225" s="11" t="str">
        <f>IF([1]source_data!G227="","",IF([1]source_data!K227="","",[1]source_data!K227))</f>
        <v xml:space="preserve">Furniture </v>
      </c>
      <c r="AF225" s="11" t="str">
        <f>IF([1]source_data!G227="","",IF([1]source_data!L227="","",[1]tailored_settings!$B$13))</f>
        <v>Grant purpose</v>
      </c>
      <c r="AG225" s="11" t="str">
        <f>IF([1]source_data!G227="","",IF([1]source_data!L227="","",[1]source_data!L227))</f>
        <v>Voucher for small household items</v>
      </c>
      <c r="AH225" s="11" t="str">
        <f>IF([1]source_data!G227="","",IF([1]source_data!M227="","",[1]tailored_settings!$B$14))</f>
        <v/>
      </c>
      <c r="AI225" s="11" t="str">
        <f>IF([1]source_data!G227="","",IF([1]source_data!M227="","",[1]source_data!M227))</f>
        <v/>
      </c>
    </row>
    <row r="226" spans="1:35" x14ac:dyDescent="0.2">
      <c r="A226" s="6" t="str">
        <f>IF([1]source_data!G228="","",IF(AND([1]source_data!C228&lt;&gt;"",[1]tailored_settings!$B$15="Publish"),CONCATENATE([1]tailored_settings!$B$2&amp;[1]source_data!C228),IF(AND([1]source_data!C228&lt;&gt;"",[1]tailored_settings!$B$15="Do not publish"),CONCATENATE([1]tailored_settings!$B$2&amp;TEXT(ROW(A226)-1,"0000")&amp;"_"&amp;TEXT(F226,"yyyy-mm")),CONCATENATE([1]tailored_settings!$B$2&amp;TEXT(ROW(A226)-1,"0000")&amp;"_"&amp;TEXT(F226,"yyyy-mm")))))</f>
        <v>360G-Longleigh-0225_2023-11</v>
      </c>
      <c r="B226" s="6" t="str">
        <f>IF([1]source_data!G228="","",IF([1]source_data!E228&lt;&gt;"",[1]source_data!E228,CONCATENATE("Grant to "&amp;G226)))</f>
        <v>Grant to Individual Recipient</v>
      </c>
      <c r="C226" s="6" t="str">
        <f>IF([1]source_data!G228="","",IF([1]source_data!F228="","",[1]source_data!F228))</f>
        <v>Helping to alleviate financial hardship</v>
      </c>
      <c r="D226" s="7">
        <f>IF([1]source_data!G228="","",IF([1]source_data!G228="","",[1]source_data!G228))</f>
        <v>705.55</v>
      </c>
      <c r="E226" s="6" t="str">
        <f>IF([1]source_data!G228="","",[1]tailored_settings!$B$3)</f>
        <v>GBP</v>
      </c>
      <c r="F226" s="8">
        <f>IF([1]source_data!G228="","",IF([1]source_data!H228="","",[1]source_data!H228))</f>
        <v>45244</v>
      </c>
      <c r="G226" s="6" t="str">
        <f>IF([1]source_data!G228="","",[1]tailored_settings!$B$5)</f>
        <v>Individual Recipient</v>
      </c>
      <c r="H226" s="6" t="str">
        <f>IF([1]source_data!G228="","",IF(AND([1]source_data!A228&lt;&gt;"",[1]tailored_settings!$B$16="Publish"),CONCATENATE([1]tailored_settings!$B$2&amp;[1]source_data!A228),IF(AND([1]source_data!A228&lt;&gt;"",[1]tailored_settings!$B$16="Do not publish"),CONCATENATE([1]tailored_settings!$B$4&amp;TEXT(ROW(A226)-1,"0000")&amp;"_"&amp;TEXT(F226,"yyyy-mm")),CONCATENATE([1]tailored_settings!$B$4&amp;TEXT(ROW(A226)-1,"0000")&amp;"_"&amp;TEXT(F226,"yyyy-mm")))))</f>
        <v>360G-Longleigh-IND-0225_2023-11</v>
      </c>
      <c r="I226" s="6" t="str">
        <f>IF([1]source_data!G228="","",[1]tailored_settings!$B$7)</f>
        <v>Longleigh Foundation</v>
      </c>
      <c r="J226" s="6" t="str">
        <f>IF([1]source_data!G228="","",[1]tailored_settings!$B$6)</f>
        <v>GB-CHC-1169016</v>
      </c>
      <c r="K226" s="6" t="str">
        <f>IF([1]source_data!G228="","",IF([1]source_data!I228="","",VLOOKUP([1]source_data!I228,[1]codelist_mapping!A:C,3,FALSE)))</f>
        <v>GTIR040</v>
      </c>
      <c r="L226" s="6" t="str">
        <f>IF([1]source_data!G228="","",IF([1]source_data!J228="","",VLOOKUP([1]source_data!J228,[1]codelist_mapping!A:C,3,FALSE)))</f>
        <v/>
      </c>
      <c r="M226" s="6" t="str">
        <f>IF([1]source_data!G228="","",IF([1]source_data!K228="","",IF([1]source_data!M228&lt;&gt;"",CONCATENATE(VLOOKUP([1]source_data!K228,[1]codelist_mapping!F:H,3,FALSE)&amp;";"&amp;VLOOKUP([1]source_data!L228,[1]codelist_mapping!F:H,3,FALSE)&amp;";"&amp;VLOOKUP([1]source_data!M228,[1]codelist_mapping!F:H,3,FALSE)),IF([1]source_data!L228&lt;&gt;"",CONCATENATE(VLOOKUP([1]source_data!K228,[1]codelist_mapping!F:H,3,FALSE)&amp;";"&amp;VLOOKUP([1]source_data!L228,[1]codelist_mapping!F:H,3,FALSE)),IF([1]source_data!K228&lt;&gt;"",CONCATENATE(VLOOKUP([1]source_data!K228,[1]codelist_mapping!F:H,3,FALSE)))))))</f>
        <v>GTIP020</v>
      </c>
      <c r="N226" s="9" t="str">
        <f>IF([1]source_data!G228="","",IF([1]source_data!D228="","",VLOOKUP([1]source_data!D228,[1]geo_data!A:I,9,FALSE)))</f>
        <v>Longwell Green</v>
      </c>
      <c r="O226" s="9" t="str">
        <f>IF([1]source_data!G228="","",IF([1]source_data!D228="","",VLOOKUP([1]source_data!D228,[1]geo_data!A:I,8,FALSE)))</f>
        <v>E05012118</v>
      </c>
      <c r="P226" s="9" t="str">
        <f>IF([1]source_data!G228="","",IF(LEFT(O226,3)="E05","WD",IF(LEFT(O226,3)="S13","WD",IF(LEFT(O226,3)="W05","WD",IF(LEFT(O226,3)="W06","UA",IF(LEFT(O226,3)="S12","CA",IF(LEFT(O226,3)="E06","UA",IF(LEFT(O226,3)="E07","NMD",IF(LEFT(O226,3)="E08","MD",IF(LEFT(O226,3)="E09","LONB"))))))))))</f>
        <v>WD</v>
      </c>
      <c r="Q226" s="9" t="str">
        <f>IF([1]source_data!G228="","",IF([1]source_data!D228="","",VLOOKUP([1]source_data!D228,[1]geo_data!A:I,7,FALSE)))</f>
        <v>South Gloucestershire</v>
      </c>
      <c r="R226" s="9" t="str">
        <f>IF([1]source_data!G228="","",IF([1]source_data!D228="","",VLOOKUP([1]source_data!D228,[1]geo_data!A:I,6,FALSE)))</f>
        <v>E06000025</v>
      </c>
      <c r="S226" s="9" t="str">
        <f>IF([1]source_data!G228="","",IF(LEFT(R226,3)="E05","WD",IF(LEFT(R226,3)="S13","WD",IF(LEFT(R226,3)="W05","WD",IF(LEFT(R226,3)="W06","UA",IF(LEFT(R226,3)="S12","CA",IF(LEFT(R226,3)="E06","UA",IF(LEFT(R226,3)="E07","NMD",IF(LEFT(R226,3)="E08","MD",IF(LEFT(R226,3)="E09","LONB"))))))))))</f>
        <v>UA</v>
      </c>
      <c r="T226" s="6" t="str">
        <f>IF([1]source_data!G228="","",IF([1]source_data!N228="","",[1]source_data!N228))</f>
        <v>Hardship Grant</v>
      </c>
      <c r="U226" s="10">
        <f>IF([1]source_data!G228="","",[1]tailored_settings!$B$8)</f>
        <v>45614</v>
      </c>
      <c r="V226" s="6" t="str">
        <f>IF([1]source_data!G228="","",[1]tailored_settings!$B$9)</f>
        <v>http://www.longleigh.org/</v>
      </c>
      <c r="W226" s="8">
        <f>IF([1]source_data!G228="","",IF([1]source_data!O228="","",[1]source_data!O228))</f>
        <v>45244</v>
      </c>
      <c r="X226" s="8">
        <f>IF([1]source_data!G228="","",IF([1]source_data!P228="","",[1]source_data!P228))</f>
        <v>45314</v>
      </c>
      <c r="Y226" s="6" t="str">
        <f>IF([1]source_data!G228="","",IF([1]source_data!Q228="","",[1]source_data!Q228))</f>
        <v/>
      </c>
      <c r="Z226" s="11" t="str">
        <f>IF([1]source_data!G228="","",IF([1]source_data!I228="","",[1]tailored_settings!$B$10))</f>
        <v>Primary grant reason</v>
      </c>
      <c r="AA226" s="11" t="str">
        <f>IF([1]source_data!G228="","",IF([1]source_data!I228="","",[1]source_data!I228))</f>
        <v>2. Customer receiving medication and/or therapy for a mental health condition or substance addiction</v>
      </c>
      <c r="AB226" s="11" t="str">
        <f>IF([1]source_data!G228="","",IF([1]source_data!J228="","",[1]tailored_settings!$B$11))</f>
        <v/>
      </c>
      <c r="AC226" s="11" t="str">
        <f>IF([1]source_data!G228="","",IF([1]source_data!J228="","",[1]source_data!J228))</f>
        <v/>
      </c>
      <c r="AD226" s="11" t="str">
        <f>IF([1]source_data!G228="","",IF([1]source_data!K228="","",[1]tailored_settings!$B$12))</f>
        <v>Grant purpose</v>
      </c>
      <c r="AE226" s="11" t="str">
        <f>IF([1]source_data!G228="","",IF([1]source_data!K228="","",[1]source_data!K228))</f>
        <v xml:space="preserve">Furniture </v>
      </c>
      <c r="AF226" s="11" t="str">
        <f>IF([1]source_data!G228="","",IF([1]source_data!L228="","",[1]tailored_settings!$B$13))</f>
        <v/>
      </c>
      <c r="AG226" s="11" t="str">
        <f>IF([1]source_data!G228="","",IF([1]source_data!L228="","",[1]source_data!L228))</f>
        <v/>
      </c>
      <c r="AH226" s="11" t="str">
        <f>IF([1]source_data!G228="","",IF([1]source_data!M228="","",[1]tailored_settings!$B$14))</f>
        <v/>
      </c>
      <c r="AI226" s="11" t="str">
        <f>IF([1]source_data!G228="","",IF([1]source_data!M228="","",[1]source_data!M228))</f>
        <v/>
      </c>
    </row>
    <row r="227" spans="1:35" x14ac:dyDescent="0.2">
      <c r="A227" s="6" t="str">
        <f>IF([1]source_data!G229="","",IF(AND([1]source_data!C229&lt;&gt;"",[1]tailored_settings!$B$15="Publish"),CONCATENATE([1]tailored_settings!$B$2&amp;[1]source_data!C229),IF(AND([1]source_data!C229&lt;&gt;"",[1]tailored_settings!$B$15="Do not publish"),CONCATENATE([1]tailored_settings!$B$2&amp;TEXT(ROW(A227)-1,"0000")&amp;"_"&amp;TEXT(F227,"yyyy-mm")),CONCATENATE([1]tailored_settings!$B$2&amp;TEXT(ROW(A227)-1,"0000")&amp;"_"&amp;TEXT(F227,"yyyy-mm")))))</f>
        <v>360G-Longleigh-0226_2023-11</v>
      </c>
      <c r="B227" s="6" t="str">
        <f>IF([1]source_data!G229="","",IF([1]source_data!E229&lt;&gt;"",[1]source_data!E229,CONCATENATE("Grant to "&amp;G227)))</f>
        <v>Grant to Individual Recipient</v>
      </c>
      <c r="C227" s="6" t="str">
        <f>IF([1]source_data!G229="","",IF([1]source_data!F229="","",[1]source_data!F229))</f>
        <v>Helping to alleviate financial hardship</v>
      </c>
      <c r="D227" s="7">
        <f>IF([1]source_data!G229="","",IF([1]source_data!G229="","",[1]source_data!G229))</f>
        <v>940</v>
      </c>
      <c r="E227" s="6" t="str">
        <f>IF([1]source_data!G229="","",[1]tailored_settings!$B$3)</f>
        <v>GBP</v>
      </c>
      <c r="F227" s="8">
        <f>IF([1]source_data!G229="","",IF([1]source_data!H229="","",[1]source_data!H229))</f>
        <v>45244</v>
      </c>
      <c r="G227" s="6" t="str">
        <f>IF([1]source_data!G229="","",[1]tailored_settings!$B$5)</f>
        <v>Individual Recipient</v>
      </c>
      <c r="H227" s="6" t="str">
        <f>IF([1]source_data!G229="","",IF(AND([1]source_data!A229&lt;&gt;"",[1]tailored_settings!$B$16="Publish"),CONCATENATE([1]tailored_settings!$B$2&amp;[1]source_data!A229),IF(AND([1]source_data!A229&lt;&gt;"",[1]tailored_settings!$B$16="Do not publish"),CONCATENATE([1]tailored_settings!$B$4&amp;TEXT(ROW(A227)-1,"0000")&amp;"_"&amp;TEXT(F227,"yyyy-mm")),CONCATENATE([1]tailored_settings!$B$4&amp;TEXT(ROW(A227)-1,"0000")&amp;"_"&amp;TEXT(F227,"yyyy-mm")))))</f>
        <v>360G-Longleigh-IND-0226_2023-11</v>
      </c>
      <c r="I227" s="6" t="str">
        <f>IF([1]source_data!G229="","",[1]tailored_settings!$B$7)</f>
        <v>Longleigh Foundation</v>
      </c>
      <c r="J227" s="6" t="str">
        <f>IF([1]source_data!G229="","",[1]tailored_settings!$B$6)</f>
        <v>GB-CHC-1169016</v>
      </c>
      <c r="K227" s="6" t="str">
        <f>IF([1]source_data!G229="","",IF([1]source_data!I229="","",VLOOKUP([1]source_data!I229,[1]codelist_mapping!A:C,3,FALSE)))</f>
        <v>GTIR010</v>
      </c>
      <c r="L227" s="6" t="str">
        <f>IF([1]source_data!G229="","",IF([1]source_data!J229="","",VLOOKUP([1]source_data!J229,[1]codelist_mapping!A:C,3,FALSE)))</f>
        <v/>
      </c>
      <c r="M227" s="6" t="str">
        <f>IF([1]source_data!G229="","",IF([1]source_data!K229="","",IF([1]source_data!M229&lt;&gt;"",CONCATENATE(VLOOKUP([1]source_data!K229,[1]codelist_mapping!F:H,3,FALSE)&amp;";"&amp;VLOOKUP([1]source_data!L229,[1]codelist_mapping!F:H,3,FALSE)&amp;";"&amp;VLOOKUP([1]source_data!M229,[1]codelist_mapping!F:H,3,FALSE)),IF([1]source_data!L229&lt;&gt;"",CONCATENATE(VLOOKUP([1]source_data!K229,[1]codelist_mapping!F:H,3,FALSE)&amp;";"&amp;VLOOKUP([1]source_data!L229,[1]codelist_mapping!F:H,3,FALSE)),IF([1]source_data!K229&lt;&gt;"",CONCATENATE(VLOOKUP([1]source_data!K229,[1]codelist_mapping!F:H,3,FALSE)))))))</f>
        <v>GTIP070;GTIP080;GTIP020</v>
      </c>
      <c r="N227" s="9" t="str">
        <f>IF([1]source_data!G229="","",IF([1]source_data!D229="","",VLOOKUP([1]source_data!D229,[1]geo_data!A:I,9,FALSE)))</f>
        <v>South Charnwood</v>
      </c>
      <c r="O227" s="9" t="str">
        <f>IF([1]source_data!G229="","",IF([1]source_data!D229="","",VLOOKUP([1]source_data!D229,[1]geo_data!A:I,8,FALSE)))</f>
        <v>E05014685</v>
      </c>
      <c r="P227" s="9" t="str">
        <f>IF([1]source_data!G229="","",IF(LEFT(O227,3)="E05","WD",IF(LEFT(O227,3)="S13","WD",IF(LEFT(O227,3)="W05","WD",IF(LEFT(O227,3)="W06","UA",IF(LEFT(O227,3)="S12","CA",IF(LEFT(O227,3)="E06","UA",IF(LEFT(O227,3)="E07","NMD",IF(LEFT(O227,3)="E08","MD",IF(LEFT(O227,3)="E09","LONB"))))))))))</f>
        <v>WD</v>
      </c>
      <c r="Q227" s="9" t="str">
        <f>IF([1]source_data!G229="","",IF([1]source_data!D229="","",VLOOKUP([1]source_data!D229,[1]geo_data!A:I,7,FALSE)))</f>
        <v>Charnwood</v>
      </c>
      <c r="R227" s="9" t="str">
        <f>IF([1]source_data!G229="","",IF([1]source_data!D229="","",VLOOKUP([1]source_data!D229,[1]geo_data!A:I,6,FALSE)))</f>
        <v>E07000130</v>
      </c>
      <c r="S227" s="9" t="str">
        <f>IF([1]source_data!G229="","",IF(LEFT(R227,3)="E05","WD",IF(LEFT(R227,3)="S13","WD",IF(LEFT(R227,3)="W05","WD",IF(LEFT(R227,3)="W06","UA",IF(LEFT(R227,3)="S12","CA",IF(LEFT(R227,3)="E06","UA",IF(LEFT(R227,3)="E07","NMD",IF(LEFT(R227,3)="E08","MD",IF(LEFT(R227,3)="E09","LONB"))))))))))</f>
        <v>NMD</v>
      </c>
      <c r="T227" s="6" t="str">
        <f>IF([1]source_data!G229="","",IF([1]source_data!N229="","",[1]source_data!N229))</f>
        <v>Hardship Grant</v>
      </c>
      <c r="U227" s="10">
        <f>IF([1]source_data!G229="","",[1]tailored_settings!$B$8)</f>
        <v>45614</v>
      </c>
      <c r="V227" s="6" t="str">
        <f>IF([1]source_data!G229="","",[1]tailored_settings!$B$9)</f>
        <v>http://www.longleigh.org/</v>
      </c>
      <c r="W227" s="8">
        <f>IF([1]source_data!G229="","",IF([1]source_data!O229="","",[1]source_data!O229))</f>
        <v>45244</v>
      </c>
      <c r="X227" s="8">
        <f>IF([1]source_data!G229="","",IF([1]source_data!P229="","",[1]source_data!P229))</f>
        <v>45322</v>
      </c>
      <c r="Y227" s="6" t="str">
        <f>IF([1]source_data!G229="","",IF([1]source_data!Q229="","",[1]source_data!Q229))</f>
        <v/>
      </c>
      <c r="Z227" s="11" t="str">
        <f>IF([1]source_data!G229="","",IF([1]source_data!I229="","",[1]tailored_settings!$B$10))</f>
        <v>Primary grant reason</v>
      </c>
      <c r="AA227" s="11" t="str">
        <f>IF([1]source_data!G229="","",IF([1]source_data!I229="","",[1]source_data!I229))</f>
        <v>7. Customer where there is a child/ren in receipt of means-tested free school meals</v>
      </c>
      <c r="AB227" s="11" t="str">
        <f>IF([1]source_data!G229="","",IF([1]source_data!J229="","",[1]tailored_settings!$B$11))</f>
        <v/>
      </c>
      <c r="AC227" s="11" t="str">
        <f>IF([1]source_data!G229="","",IF([1]source_data!J229="","",[1]source_data!J229))</f>
        <v/>
      </c>
      <c r="AD227" s="11" t="str">
        <f>IF([1]source_data!G229="","",IF([1]source_data!K229="","",[1]tailored_settings!$B$12))</f>
        <v>Grant purpose</v>
      </c>
      <c r="AE227" s="11" t="str">
        <f>IF([1]source_data!G229="","",IF([1]source_data!K229="","",[1]source_data!K229))</f>
        <v>Food Vouchers</v>
      </c>
      <c r="AF227" s="11" t="str">
        <f>IF([1]source_data!G229="","",IF([1]source_data!L229="","",[1]tailored_settings!$B$13))</f>
        <v>Grant purpose</v>
      </c>
      <c r="AG227" s="11" t="str">
        <f>IF([1]source_data!G229="","",IF([1]source_data!L229="","",[1]source_data!L229))</f>
        <v>Clothing</v>
      </c>
      <c r="AH227" s="11" t="str">
        <f>IF([1]source_data!G229="","",IF([1]source_data!M229="","",[1]tailored_settings!$B$14))</f>
        <v>Grant purpose</v>
      </c>
      <c r="AI227" s="11" t="str">
        <f>IF([1]source_data!G229="","",IF([1]source_data!M229="","",[1]source_data!M229))</f>
        <v xml:space="preserve">Furniture </v>
      </c>
    </row>
    <row r="228" spans="1:35" x14ac:dyDescent="0.2">
      <c r="A228" s="6" t="str">
        <f>IF([1]source_data!G230="","",IF(AND([1]source_data!C230&lt;&gt;"",[1]tailored_settings!$B$15="Publish"),CONCATENATE([1]tailored_settings!$B$2&amp;[1]source_data!C230),IF(AND([1]source_data!C230&lt;&gt;"",[1]tailored_settings!$B$15="Do not publish"),CONCATENATE([1]tailored_settings!$B$2&amp;TEXT(ROW(A228)-1,"0000")&amp;"_"&amp;TEXT(F228,"yyyy-mm")),CONCATENATE([1]tailored_settings!$B$2&amp;TEXT(ROW(A228)-1,"0000")&amp;"_"&amp;TEXT(F228,"yyyy-mm")))))</f>
        <v>360G-Longleigh-0227_2023-11</v>
      </c>
      <c r="B228" s="6" t="str">
        <f>IF([1]source_data!G230="","",IF([1]source_data!E230&lt;&gt;"",[1]source_data!E230,CONCATENATE("Grant to "&amp;G228)))</f>
        <v>Grant to Individual Recipient</v>
      </c>
      <c r="C228" s="6" t="str">
        <f>IF([1]source_data!G230="","",IF([1]source_data!F230="","",[1]source_data!F230))</f>
        <v>Helping to alleviate financial hardship</v>
      </c>
      <c r="D228" s="7">
        <f>IF([1]source_data!G230="","",IF([1]source_data!G230="","",[1]source_data!G230))</f>
        <v>1002</v>
      </c>
      <c r="E228" s="6" t="str">
        <f>IF([1]source_data!G230="","",[1]tailored_settings!$B$3)</f>
        <v>GBP</v>
      </c>
      <c r="F228" s="8">
        <f>IF([1]source_data!G230="","",IF([1]source_data!H230="","",[1]source_data!H230))</f>
        <v>45244</v>
      </c>
      <c r="G228" s="6" t="str">
        <f>IF([1]source_data!G230="","",[1]tailored_settings!$B$5)</f>
        <v>Individual Recipient</v>
      </c>
      <c r="H228" s="6" t="str">
        <f>IF([1]source_data!G230="","",IF(AND([1]source_data!A230&lt;&gt;"",[1]tailored_settings!$B$16="Publish"),CONCATENATE([1]tailored_settings!$B$2&amp;[1]source_data!A230),IF(AND([1]source_data!A230&lt;&gt;"",[1]tailored_settings!$B$16="Do not publish"),CONCATENATE([1]tailored_settings!$B$4&amp;TEXT(ROW(A228)-1,"0000")&amp;"_"&amp;TEXT(F228,"yyyy-mm")),CONCATENATE([1]tailored_settings!$B$4&amp;TEXT(ROW(A228)-1,"0000")&amp;"_"&amp;TEXT(F228,"yyyy-mm")))))</f>
        <v>360G-Longleigh-IND-0227_2023-11</v>
      </c>
      <c r="I228" s="6" t="str">
        <f>IF([1]source_data!G230="","",[1]tailored_settings!$B$7)</f>
        <v>Longleigh Foundation</v>
      </c>
      <c r="J228" s="6" t="str">
        <f>IF([1]source_data!G230="","",[1]tailored_settings!$B$6)</f>
        <v>GB-CHC-1169016</v>
      </c>
      <c r="K228" s="6" t="str">
        <f>IF([1]source_data!G230="","",IF([1]source_data!I230="","",VLOOKUP([1]source_data!I230,[1]codelist_mapping!A:C,3,FALSE)))</f>
        <v>GTIR080</v>
      </c>
      <c r="L228" s="6" t="str">
        <f>IF([1]source_data!G230="","",IF([1]source_data!J230="","",VLOOKUP([1]source_data!J230,[1]codelist_mapping!A:C,3,FALSE)))</f>
        <v/>
      </c>
      <c r="M228" s="6" t="str">
        <f>IF([1]source_data!G230="","",IF([1]source_data!K230="","",IF([1]source_data!M230&lt;&gt;"",CONCATENATE(VLOOKUP([1]source_data!K230,[1]codelist_mapping!F:H,3,FALSE)&amp;";"&amp;VLOOKUP([1]source_data!L230,[1]codelist_mapping!F:H,3,FALSE)&amp;";"&amp;VLOOKUP([1]source_data!M230,[1]codelist_mapping!F:H,3,FALSE)),IF([1]source_data!L230&lt;&gt;"",CONCATENATE(VLOOKUP([1]source_data!K230,[1]codelist_mapping!F:H,3,FALSE)&amp;";"&amp;VLOOKUP([1]source_data!L230,[1]codelist_mapping!F:H,3,FALSE)),IF([1]source_data!K230&lt;&gt;"",CONCATENATE(VLOOKUP([1]source_data!K230,[1]codelist_mapping!F:H,3,FALSE)))))))</f>
        <v>GTIP020</v>
      </c>
      <c r="N228" s="9" t="str">
        <f>IF([1]source_data!G230="","",IF([1]source_data!D230="","",VLOOKUP([1]source_data!D230,[1]geo_data!A:I,9,FALSE)))</f>
        <v>Upperton</v>
      </c>
      <c r="O228" s="9" t="str">
        <f>IF([1]source_data!G230="","",IF([1]source_data!D230="","",VLOOKUP([1]source_data!D230,[1]geo_data!A:I,8,FALSE)))</f>
        <v>E05011582</v>
      </c>
      <c r="P228" s="9" t="str">
        <f>IF([1]source_data!G230="","",IF(LEFT(O228,3)="E05","WD",IF(LEFT(O228,3)="S13","WD",IF(LEFT(O228,3)="W05","WD",IF(LEFT(O228,3)="W06","UA",IF(LEFT(O228,3)="S12","CA",IF(LEFT(O228,3)="E06","UA",IF(LEFT(O228,3)="E07","NMD",IF(LEFT(O228,3)="E08","MD",IF(LEFT(O228,3)="E09","LONB"))))))))))</f>
        <v>WD</v>
      </c>
      <c r="Q228" s="9" t="str">
        <f>IF([1]source_data!G230="","",IF([1]source_data!D230="","",VLOOKUP([1]source_data!D230,[1]geo_data!A:I,7,FALSE)))</f>
        <v>Eastbourne</v>
      </c>
      <c r="R228" s="9" t="str">
        <f>IF([1]source_data!G230="","",IF([1]source_data!D230="","",VLOOKUP([1]source_data!D230,[1]geo_data!A:I,6,FALSE)))</f>
        <v>E07000061</v>
      </c>
      <c r="S228" s="9" t="str">
        <f>IF([1]source_data!G230="","",IF(LEFT(R228,3)="E05","WD",IF(LEFT(R228,3)="S13","WD",IF(LEFT(R228,3)="W05","WD",IF(LEFT(R228,3)="W06","UA",IF(LEFT(R228,3)="S12","CA",IF(LEFT(R228,3)="E06","UA",IF(LEFT(R228,3)="E07","NMD",IF(LEFT(R228,3)="E08","MD",IF(LEFT(R228,3)="E09","LONB"))))))))))</f>
        <v>NMD</v>
      </c>
      <c r="T228" s="6" t="str">
        <f>IF([1]source_data!G230="","",IF([1]source_data!N230="","",[1]source_data!N230))</f>
        <v>Hardship Grant</v>
      </c>
      <c r="U228" s="10">
        <f>IF([1]source_data!G230="","",[1]tailored_settings!$B$8)</f>
        <v>45614</v>
      </c>
      <c r="V228" s="6" t="str">
        <f>IF([1]source_data!G230="","",[1]tailored_settings!$B$9)</f>
        <v>http://www.longleigh.org/</v>
      </c>
      <c r="W228" s="8">
        <f>IF([1]source_data!G230="","",IF([1]source_data!O230="","",[1]source_data!O230))</f>
        <v>45244</v>
      </c>
      <c r="X228" s="8">
        <f>IF([1]source_data!G230="","",IF([1]source_data!P230="","",[1]source_data!P230))</f>
        <v>45300</v>
      </c>
      <c r="Y228" s="6" t="str">
        <f>IF([1]source_data!G230="","",IF([1]source_data!Q230="","",[1]source_data!Q230))</f>
        <v/>
      </c>
      <c r="Z228" s="11" t="str">
        <f>IF([1]source_data!G230="","",IF([1]source_data!I230="","",[1]tailored_settings!$B$10))</f>
        <v>Primary grant reason</v>
      </c>
      <c r="AA228" s="11" t="str">
        <f>IF([1]source_data!G230="","",IF([1]source_data!I230="","",[1]source_data!I230))</f>
        <v>3  Customer/family moving from homelessness/supported living into independent living</v>
      </c>
      <c r="AB228" s="11" t="str">
        <f>IF([1]source_data!G230="","",IF([1]source_data!J230="","",[1]tailored_settings!$B$11))</f>
        <v/>
      </c>
      <c r="AC228" s="11" t="str">
        <f>IF([1]source_data!G230="","",IF([1]source_data!J230="","",[1]source_data!J230))</f>
        <v/>
      </c>
      <c r="AD228" s="11" t="str">
        <f>IF([1]source_data!G230="","",IF([1]source_data!K230="","",[1]tailored_settings!$B$12))</f>
        <v>Grant purpose</v>
      </c>
      <c r="AE228" s="11" t="str">
        <f>IF([1]source_data!G230="","",IF([1]source_data!K230="","",[1]source_data!K230))</f>
        <v>Appliances</v>
      </c>
      <c r="AF228" s="11" t="str">
        <f>IF([1]source_data!G230="","",IF([1]source_data!L230="","",[1]tailored_settings!$B$13))</f>
        <v/>
      </c>
      <c r="AG228" s="11" t="str">
        <f>IF([1]source_data!G230="","",IF([1]source_data!L230="","",[1]source_data!L230))</f>
        <v/>
      </c>
      <c r="AH228" s="11" t="str">
        <f>IF([1]source_data!G230="","",IF([1]source_data!M230="","",[1]tailored_settings!$B$14))</f>
        <v/>
      </c>
      <c r="AI228" s="11" t="str">
        <f>IF([1]source_data!G230="","",IF([1]source_data!M230="","",[1]source_data!M230))</f>
        <v/>
      </c>
    </row>
    <row r="229" spans="1:35" x14ac:dyDescent="0.2">
      <c r="A229" s="6" t="str">
        <f>IF([1]source_data!G231="","",IF(AND([1]source_data!C231&lt;&gt;"",[1]tailored_settings!$B$15="Publish"),CONCATENATE([1]tailored_settings!$B$2&amp;[1]source_data!C231),IF(AND([1]source_data!C231&lt;&gt;"",[1]tailored_settings!$B$15="Do not publish"),CONCATENATE([1]tailored_settings!$B$2&amp;TEXT(ROW(A229)-1,"0000")&amp;"_"&amp;TEXT(F229,"yyyy-mm")),CONCATENATE([1]tailored_settings!$B$2&amp;TEXT(ROW(A229)-1,"0000")&amp;"_"&amp;TEXT(F229,"yyyy-mm")))))</f>
        <v>360G-Longleigh-0228_2023-11</v>
      </c>
      <c r="B229" s="6" t="str">
        <f>IF([1]source_data!G231="","",IF([1]source_data!E231&lt;&gt;"",[1]source_data!E231,CONCATENATE("Grant to "&amp;G229)))</f>
        <v>Grant to Individual Recipient</v>
      </c>
      <c r="C229" s="6" t="str">
        <f>IF([1]source_data!G231="","",IF([1]source_data!F231="","",[1]source_data!F231))</f>
        <v>Helping to alleviate financial hardship</v>
      </c>
      <c r="D229" s="7">
        <f>IF([1]source_data!G231="","",IF([1]source_data!G231="","",[1]source_data!G231))</f>
        <v>991.95</v>
      </c>
      <c r="E229" s="6" t="str">
        <f>IF([1]source_data!G231="","",[1]tailored_settings!$B$3)</f>
        <v>GBP</v>
      </c>
      <c r="F229" s="8">
        <f>IF([1]source_data!G231="","",IF([1]source_data!H231="","",[1]source_data!H231))</f>
        <v>45244</v>
      </c>
      <c r="G229" s="6" t="str">
        <f>IF([1]source_data!G231="","",[1]tailored_settings!$B$5)</f>
        <v>Individual Recipient</v>
      </c>
      <c r="H229" s="6" t="str">
        <f>IF([1]source_data!G231="","",IF(AND([1]source_data!A231&lt;&gt;"",[1]tailored_settings!$B$16="Publish"),CONCATENATE([1]tailored_settings!$B$2&amp;[1]source_data!A231),IF(AND([1]source_data!A231&lt;&gt;"",[1]tailored_settings!$B$16="Do not publish"),CONCATENATE([1]tailored_settings!$B$4&amp;TEXT(ROW(A229)-1,"0000")&amp;"_"&amp;TEXT(F229,"yyyy-mm")),CONCATENATE([1]tailored_settings!$B$4&amp;TEXT(ROW(A229)-1,"0000")&amp;"_"&amp;TEXT(F229,"yyyy-mm")))))</f>
        <v>360G-Longleigh-IND-0228_2023-11</v>
      </c>
      <c r="I229" s="6" t="str">
        <f>IF([1]source_data!G231="","",[1]tailored_settings!$B$7)</f>
        <v>Longleigh Foundation</v>
      </c>
      <c r="J229" s="6" t="str">
        <f>IF([1]source_data!G231="","",[1]tailored_settings!$B$6)</f>
        <v>GB-CHC-1169016</v>
      </c>
      <c r="K229" s="6" t="str">
        <f>IF([1]source_data!G231="","",IF([1]source_data!I231="","",VLOOKUP([1]source_data!I231,[1]codelist_mapping!A:C,3,FALSE)))</f>
        <v>GTIR040</v>
      </c>
      <c r="L229" s="6" t="str">
        <f>IF([1]source_data!G231="","",IF([1]source_data!J231="","",VLOOKUP([1]source_data!J231,[1]codelist_mapping!A:C,3,FALSE)))</f>
        <v/>
      </c>
      <c r="M229" s="6" t="str">
        <f>IF([1]source_data!G231="","",IF([1]source_data!K231="","",IF([1]source_data!M231&lt;&gt;"",CONCATENATE(VLOOKUP([1]source_data!K231,[1]codelist_mapping!F:H,3,FALSE)&amp;";"&amp;VLOOKUP([1]source_data!L231,[1]codelist_mapping!F:H,3,FALSE)&amp;";"&amp;VLOOKUP([1]source_data!M231,[1]codelist_mapping!F:H,3,FALSE)),IF([1]source_data!L231&lt;&gt;"",CONCATENATE(VLOOKUP([1]source_data!K231,[1]codelist_mapping!F:H,3,FALSE)&amp;";"&amp;VLOOKUP([1]source_data!L231,[1]codelist_mapping!F:H,3,FALSE)),IF([1]source_data!K231&lt;&gt;"",CONCATENATE(VLOOKUP([1]source_data!K231,[1]codelist_mapping!F:H,3,FALSE)))))))</f>
        <v>GTIP020;GTIP020;GTIP060</v>
      </c>
      <c r="N229" s="9" t="str">
        <f>IF([1]source_data!G231="","",IF([1]source_data!D231="","",VLOOKUP([1]source_data!D231,[1]geo_data!A:I,9,FALSE)))</f>
        <v>Bream</v>
      </c>
      <c r="O229" s="9" t="str">
        <f>IF([1]source_data!G231="","",IF([1]source_data!D231="","",VLOOKUP([1]source_data!D231,[1]geo_data!A:I,8,FALSE)))</f>
        <v>E05012157</v>
      </c>
      <c r="P229" s="9" t="str">
        <f>IF([1]source_data!G231="","",IF(LEFT(O229,3)="E05","WD",IF(LEFT(O229,3)="S13","WD",IF(LEFT(O229,3)="W05","WD",IF(LEFT(O229,3)="W06","UA",IF(LEFT(O229,3)="S12","CA",IF(LEFT(O229,3)="E06","UA",IF(LEFT(O229,3)="E07","NMD",IF(LEFT(O229,3)="E08","MD",IF(LEFT(O229,3)="E09","LONB"))))))))))</f>
        <v>WD</v>
      </c>
      <c r="Q229" s="9" t="str">
        <f>IF([1]source_data!G231="","",IF([1]source_data!D231="","",VLOOKUP([1]source_data!D231,[1]geo_data!A:I,7,FALSE)))</f>
        <v>Forest of Dean</v>
      </c>
      <c r="R229" s="9" t="str">
        <f>IF([1]source_data!G231="","",IF([1]source_data!D231="","",VLOOKUP([1]source_data!D231,[1]geo_data!A:I,6,FALSE)))</f>
        <v>E07000080</v>
      </c>
      <c r="S229" s="9" t="str">
        <f>IF([1]source_data!G231="","",IF(LEFT(R229,3)="E05","WD",IF(LEFT(R229,3)="S13","WD",IF(LEFT(R229,3)="W05","WD",IF(LEFT(R229,3)="W06","UA",IF(LEFT(R229,3)="S12","CA",IF(LEFT(R229,3)="E06","UA",IF(LEFT(R229,3)="E07","NMD",IF(LEFT(R229,3)="E08","MD",IF(LEFT(R229,3)="E09","LONB"))))))))))</f>
        <v>NMD</v>
      </c>
      <c r="T229" s="6" t="str">
        <f>IF([1]source_data!G231="","",IF([1]source_data!N231="","",[1]source_data!N231))</f>
        <v>Hardship Grant</v>
      </c>
      <c r="U229" s="10">
        <f>IF([1]source_data!G231="","",[1]tailored_settings!$B$8)</f>
        <v>45614</v>
      </c>
      <c r="V229" s="6" t="str">
        <f>IF([1]source_data!G231="","",[1]tailored_settings!$B$9)</f>
        <v>http://www.longleigh.org/</v>
      </c>
      <c r="W229" s="8">
        <f>IF([1]source_data!G231="","",IF([1]source_data!O231="","",[1]source_data!O231))</f>
        <v>45244</v>
      </c>
      <c r="X229" s="8">
        <f>IF([1]source_data!G231="","",IF([1]source_data!P231="","",[1]source_data!P231))</f>
        <v>45300</v>
      </c>
      <c r="Y229" s="6" t="str">
        <f>IF([1]source_data!G231="","",IF([1]source_data!Q231="","",[1]source_data!Q231))</f>
        <v/>
      </c>
      <c r="Z229" s="11" t="str">
        <f>IF([1]source_data!G231="","",IF([1]source_data!I231="","",[1]tailored_settings!$B$10))</f>
        <v>Primary grant reason</v>
      </c>
      <c r="AA229" s="11" t="str">
        <f>IF([1]source_data!G231="","",IF([1]source_data!I231="","",[1]source_data!I231))</f>
        <v>2. Customer receiving medication and/or therapy for a mental health condition or substance addiction</v>
      </c>
      <c r="AB229" s="11" t="str">
        <f>IF([1]source_data!G231="","",IF([1]source_data!J231="","",[1]tailored_settings!$B$11))</f>
        <v/>
      </c>
      <c r="AC229" s="11" t="str">
        <f>IF([1]source_data!G231="","",IF([1]source_data!J231="","",[1]source_data!J231))</f>
        <v/>
      </c>
      <c r="AD229" s="11" t="str">
        <f>IF([1]source_data!G231="","",IF([1]source_data!K231="","",[1]tailored_settings!$B$12))</f>
        <v>Grant purpose</v>
      </c>
      <c r="AE229" s="11" t="str">
        <f>IF([1]source_data!G231="","",IF([1]source_data!K231="","",[1]source_data!K231))</f>
        <v xml:space="preserve">Furniture </v>
      </c>
      <c r="AF229" s="11" t="str">
        <f>IF([1]source_data!G231="","",IF([1]source_data!L231="","",[1]tailored_settings!$B$13))</f>
        <v>Grant purpose</v>
      </c>
      <c r="AG229" s="11" t="str">
        <f>IF([1]source_data!G231="","",IF([1]source_data!L231="","",[1]source_data!L231))</f>
        <v>Appliances</v>
      </c>
      <c r="AH229" s="11" t="str">
        <f>IF([1]source_data!G231="","",IF([1]source_data!M231="","",[1]tailored_settings!$B$14))</f>
        <v>Grant purpose</v>
      </c>
      <c r="AI229" s="11" t="str">
        <f>IF([1]source_data!G231="","",IF([1]source_data!M231="","",[1]source_data!M231))</f>
        <v>Voucher for small household items</v>
      </c>
    </row>
    <row r="230" spans="1:35" x14ac:dyDescent="0.2">
      <c r="A230" s="6" t="str">
        <f>IF([1]source_data!G232="","",IF(AND([1]source_data!C232&lt;&gt;"",[1]tailored_settings!$B$15="Publish"),CONCATENATE([1]tailored_settings!$B$2&amp;[1]source_data!C232),IF(AND([1]source_data!C232&lt;&gt;"",[1]tailored_settings!$B$15="Do not publish"),CONCATENATE([1]tailored_settings!$B$2&amp;TEXT(ROW(A230)-1,"0000")&amp;"_"&amp;TEXT(F230,"yyyy-mm")),CONCATENATE([1]tailored_settings!$B$2&amp;TEXT(ROW(A230)-1,"0000")&amp;"_"&amp;TEXT(F230,"yyyy-mm")))))</f>
        <v>360G-Longleigh-0229_2023-11</v>
      </c>
      <c r="B230" s="6" t="str">
        <f>IF([1]source_data!G232="","",IF([1]source_data!E232&lt;&gt;"",[1]source_data!E232,CONCATENATE("Grant to "&amp;G230)))</f>
        <v>Grant to Individual Recipient</v>
      </c>
      <c r="C230" s="6" t="str">
        <f>IF([1]source_data!G232="","",IF([1]source_data!F232="","",[1]source_data!F232))</f>
        <v xml:space="preserve">Providing new flooring </v>
      </c>
      <c r="D230" s="7">
        <f>IF([1]source_data!G232="","",IF([1]source_data!G232="","",[1]source_data!G232))</f>
        <v>360</v>
      </c>
      <c r="E230" s="6" t="str">
        <f>IF([1]source_data!G232="","",[1]tailored_settings!$B$3)</f>
        <v>GBP</v>
      </c>
      <c r="F230" s="8">
        <f>IF([1]source_data!G232="","",IF([1]source_data!H232="","",[1]source_data!H232))</f>
        <v>45245</v>
      </c>
      <c r="G230" s="6" t="str">
        <f>IF([1]source_data!G232="","",[1]tailored_settings!$B$5)</f>
        <v>Individual Recipient</v>
      </c>
      <c r="H230" s="6" t="str">
        <f>IF([1]source_data!G232="","",IF(AND([1]source_data!A232&lt;&gt;"",[1]tailored_settings!$B$16="Publish"),CONCATENATE([1]tailored_settings!$B$2&amp;[1]source_data!A232),IF(AND([1]source_data!A232&lt;&gt;"",[1]tailored_settings!$B$16="Do not publish"),CONCATENATE([1]tailored_settings!$B$4&amp;TEXT(ROW(A230)-1,"0000")&amp;"_"&amp;TEXT(F230,"yyyy-mm")),CONCATENATE([1]tailored_settings!$B$4&amp;TEXT(ROW(A230)-1,"0000")&amp;"_"&amp;TEXT(F230,"yyyy-mm")))))</f>
        <v>360G-Longleigh-IND-0229_2023-11</v>
      </c>
      <c r="I230" s="6" t="str">
        <f>IF([1]source_data!G232="","",[1]tailored_settings!$B$7)</f>
        <v>Longleigh Foundation</v>
      </c>
      <c r="J230" s="6" t="str">
        <f>IF([1]source_data!G232="","",[1]tailored_settings!$B$6)</f>
        <v>GB-CHC-1169016</v>
      </c>
      <c r="K230" s="6" t="str">
        <f>IF([1]source_data!G232="","",IF([1]source_data!I232="","",VLOOKUP([1]source_data!I232,[1]codelist_mapping!A:C,3,FALSE)))</f>
        <v>GTIR030</v>
      </c>
      <c r="L230" s="6" t="str">
        <f>IF([1]source_data!G232="","",IF([1]source_data!J232="","",VLOOKUP([1]source_data!J232,[1]codelist_mapping!A:C,3,FALSE)))</f>
        <v/>
      </c>
      <c r="M230" s="6" t="str">
        <f>IF([1]source_data!G232="","",IF([1]source_data!K232="","",IF([1]source_data!M232&lt;&gt;"",CONCATENATE(VLOOKUP([1]source_data!K232,[1]codelist_mapping!F:H,3,FALSE)&amp;";"&amp;VLOOKUP([1]source_data!L232,[1]codelist_mapping!F:H,3,FALSE)&amp;";"&amp;VLOOKUP([1]source_data!M232,[1]codelist_mapping!F:H,3,FALSE)),IF([1]source_data!L232&lt;&gt;"",CONCATENATE(VLOOKUP([1]source_data!K232,[1]codelist_mapping!F:H,3,FALSE)&amp;";"&amp;VLOOKUP([1]source_data!L232,[1]codelist_mapping!F:H,3,FALSE)),IF([1]source_data!K232&lt;&gt;"",CONCATENATE(VLOOKUP([1]source_data!K232,[1]codelist_mapping!F:H,3,FALSE)))))))</f>
        <v>GTIP030</v>
      </c>
      <c r="N230" s="9" t="str">
        <f>IF([1]source_data!G232="","",IF([1]source_data!D232="","",VLOOKUP([1]source_data!D232,[1]geo_data!A:I,9,FALSE)))</f>
        <v>Wincanton &amp; Bruton</v>
      </c>
      <c r="O230" s="9" t="str">
        <f>IF([1]source_data!G232="","",IF([1]source_data!D232="","",VLOOKUP([1]source_data!D232,[1]geo_data!A:I,8,FALSE)))</f>
        <v>E05014389</v>
      </c>
      <c r="P230" s="9" t="str">
        <f>IF([1]source_data!G232="","",IF(LEFT(O230,3)="E05","WD",IF(LEFT(O230,3)="S13","WD",IF(LEFT(O230,3)="W05","WD",IF(LEFT(O230,3)="W06","UA",IF(LEFT(O230,3)="S12","CA",IF(LEFT(O230,3)="E06","UA",IF(LEFT(O230,3)="E07","NMD",IF(LEFT(O230,3)="E08","MD",IF(LEFT(O230,3)="E09","LONB"))))))))))</f>
        <v>WD</v>
      </c>
      <c r="Q230" s="9" t="str">
        <f>IF([1]source_data!G232="","",IF([1]source_data!D232="","",VLOOKUP([1]source_data!D232,[1]geo_data!A:I,7,FALSE)))</f>
        <v>Somerset</v>
      </c>
      <c r="R230" s="9" t="str">
        <f>IF([1]source_data!G232="","",IF([1]source_data!D232="","",VLOOKUP([1]source_data!D232,[1]geo_data!A:I,6,FALSE)))</f>
        <v>E06000066</v>
      </c>
      <c r="S230" s="9" t="str">
        <f>IF([1]source_data!G232="","",IF(LEFT(R230,3)="E05","WD",IF(LEFT(R230,3)="S13","WD",IF(LEFT(R230,3)="W05","WD",IF(LEFT(R230,3)="W06","UA",IF(LEFT(R230,3)="S12","CA",IF(LEFT(R230,3)="E06","UA",IF(LEFT(R230,3)="E07","NMD",IF(LEFT(R230,3)="E08","MD",IF(LEFT(R230,3)="E09","LONB"))))))))))</f>
        <v>UA</v>
      </c>
      <c r="T230" s="6" t="str">
        <f>IF([1]source_data!G232="","",IF([1]source_data!N232="","",[1]source_data!N232))</f>
        <v>Flooring Grant</v>
      </c>
      <c r="U230" s="10">
        <f>IF([1]source_data!G232="","",[1]tailored_settings!$B$8)</f>
        <v>45614</v>
      </c>
      <c r="V230" s="6" t="str">
        <f>IF([1]source_data!G232="","",[1]tailored_settings!$B$9)</f>
        <v>http://www.longleigh.org/</v>
      </c>
      <c r="W230" s="8">
        <f>IF([1]source_data!G232="","",IF([1]source_data!O232="","",[1]source_data!O232))</f>
        <v>45245</v>
      </c>
      <c r="X230" s="8">
        <f>IF([1]source_data!G232="","",IF([1]source_data!P232="","",[1]source_data!P232))</f>
        <v>45314</v>
      </c>
      <c r="Y230" s="6" t="str">
        <f>IF([1]source_data!G232="","",IF([1]source_data!Q232="","",[1]source_data!Q232))</f>
        <v/>
      </c>
      <c r="Z230" s="11" t="str">
        <f>IF([1]source_data!G232="","",IF([1]source_data!I232="","",[1]tailored_settings!$B$10))</f>
        <v>Primary grant reason</v>
      </c>
      <c r="AA230" s="11" t="str">
        <f>IF([1]source_data!G232="","",IF([1]source_data!I232="","",[1]source_data!I232))</f>
        <v>1. Customer (or family member residing with them) with a diagnosed condition or disability (physical and/or sensory and/or behavioural)</v>
      </c>
      <c r="AB230" s="11" t="str">
        <f>IF([1]source_data!G232="","",IF([1]source_data!J232="","",[1]tailored_settings!$B$11))</f>
        <v/>
      </c>
      <c r="AC230" s="11" t="str">
        <f>IF([1]source_data!G232="","",IF([1]source_data!J232="","",[1]source_data!J232))</f>
        <v/>
      </c>
      <c r="AD230" s="11" t="str">
        <f>IF([1]source_data!G232="","",IF([1]source_data!K232="","",[1]tailored_settings!$B$12))</f>
        <v>Grant purpose</v>
      </c>
      <c r="AE230" s="11" t="str">
        <f>IF([1]source_data!G232="","",IF([1]source_data!K232="","",[1]source_data!K232))</f>
        <v>Flooring</v>
      </c>
      <c r="AF230" s="11" t="str">
        <f>IF([1]source_data!G232="","",IF([1]source_data!L232="","",[1]tailored_settings!$B$13))</f>
        <v/>
      </c>
      <c r="AG230" s="11" t="str">
        <f>IF([1]source_data!G232="","",IF([1]source_data!L232="","",[1]source_data!L232))</f>
        <v/>
      </c>
      <c r="AH230" s="11" t="str">
        <f>IF([1]source_data!G232="","",IF([1]source_data!M232="","",[1]tailored_settings!$B$14))</f>
        <v/>
      </c>
      <c r="AI230" s="11" t="str">
        <f>IF([1]source_data!G232="","",IF([1]source_data!M232="","",[1]source_data!M232))</f>
        <v/>
      </c>
    </row>
    <row r="231" spans="1:35" x14ac:dyDescent="0.2">
      <c r="A231" s="6" t="str">
        <f>IF([1]source_data!G233="","",IF(AND([1]source_data!C233&lt;&gt;"",[1]tailored_settings!$B$15="Publish"),CONCATENATE([1]tailored_settings!$B$2&amp;[1]source_data!C233),IF(AND([1]source_data!C233&lt;&gt;"",[1]tailored_settings!$B$15="Do not publish"),CONCATENATE([1]tailored_settings!$B$2&amp;TEXT(ROW(A231)-1,"0000")&amp;"_"&amp;TEXT(F231,"yyyy-mm")),CONCATENATE([1]tailored_settings!$B$2&amp;TEXT(ROW(A231)-1,"0000")&amp;"_"&amp;TEXT(F231,"yyyy-mm")))))</f>
        <v>360G-Longleigh-0230_2023-11</v>
      </c>
      <c r="B231" s="6" t="str">
        <f>IF([1]source_data!G233="","",IF([1]source_data!E233&lt;&gt;"",[1]source_data!E233,CONCATENATE("Grant to "&amp;G231)))</f>
        <v>Grant to Individual Recipient</v>
      </c>
      <c r="C231" s="6" t="str">
        <f>IF([1]source_data!G233="","",IF([1]source_data!F233="","",[1]source_data!F233))</f>
        <v>Helping to alleviate financial hardship</v>
      </c>
      <c r="D231" s="7">
        <f>IF([1]source_data!G233="","",IF([1]source_data!G233="","",[1]source_data!G233))</f>
        <v>739.53</v>
      </c>
      <c r="E231" s="6" t="str">
        <f>IF([1]source_data!G233="","",[1]tailored_settings!$B$3)</f>
        <v>GBP</v>
      </c>
      <c r="F231" s="8">
        <f>IF([1]source_data!G233="","",IF([1]source_data!H233="","",[1]source_data!H233))</f>
        <v>45245</v>
      </c>
      <c r="G231" s="6" t="str">
        <f>IF([1]source_data!G233="","",[1]tailored_settings!$B$5)</f>
        <v>Individual Recipient</v>
      </c>
      <c r="H231" s="6" t="str">
        <f>IF([1]source_data!G233="","",IF(AND([1]source_data!A233&lt;&gt;"",[1]tailored_settings!$B$16="Publish"),CONCATENATE([1]tailored_settings!$B$2&amp;[1]source_data!A233),IF(AND([1]source_data!A233&lt;&gt;"",[1]tailored_settings!$B$16="Do not publish"),CONCATENATE([1]tailored_settings!$B$4&amp;TEXT(ROW(A231)-1,"0000")&amp;"_"&amp;TEXT(F231,"yyyy-mm")),CONCATENATE([1]tailored_settings!$B$4&amp;TEXT(ROW(A231)-1,"0000")&amp;"_"&amp;TEXT(F231,"yyyy-mm")))))</f>
        <v>360G-Longleigh-IND-0230_2023-11</v>
      </c>
      <c r="I231" s="6" t="str">
        <f>IF([1]source_data!G233="","",[1]tailored_settings!$B$7)</f>
        <v>Longleigh Foundation</v>
      </c>
      <c r="J231" s="6" t="str">
        <f>IF([1]source_data!G233="","",[1]tailored_settings!$B$6)</f>
        <v>GB-CHC-1169016</v>
      </c>
      <c r="K231" s="6" t="str">
        <f>IF([1]source_data!G233="","",IF([1]source_data!I233="","",VLOOKUP([1]source_data!I233,[1]codelist_mapping!A:C,3,FALSE)))</f>
        <v>GTIR040</v>
      </c>
      <c r="L231" s="6" t="str">
        <f>IF([1]source_data!G233="","",IF([1]source_data!J233="","",VLOOKUP([1]source_data!J233,[1]codelist_mapping!A:C,3,FALSE)))</f>
        <v/>
      </c>
      <c r="M231" s="6" t="str">
        <f>IF([1]source_data!G233="","",IF([1]source_data!K233="","",IF([1]source_data!M233&lt;&gt;"",CONCATENATE(VLOOKUP([1]source_data!K233,[1]codelist_mapping!F:H,3,FALSE)&amp;";"&amp;VLOOKUP([1]source_data!L233,[1]codelist_mapping!F:H,3,FALSE)&amp;";"&amp;VLOOKUP([1]source_data!M233,[1]codelist_mapping!F:H,3,FALSE)),IF([1]source_data!L233&lt;&gt;"",CONCATENATE(VLOOKUP([1]source_data!K233,[1]codelist_mapping!F:H,3,FALSE)&amp;";"&amp;VLOOKUP([1]source_data!L233,[1]codelist_mapping!F:H,3,FALSE)),IF([1]source_data!K233&lt;&gt;"",CONCATENATE(VLOOKUP([1]source_data!K233,[1]codelist_mapping!F:H,3,FALSE)))))))</f>
        <v>GTIP020</v>
      </c>
      <c r="N231" s="9" t="str">
        <f>IF([1]source_data!G233="","",IF([1]source_data!D233="","",VLOOKUP([1]source_data!D233,[1]geo_data!A:I,9,FALSE)))</f>
        <v>Tenbury</v>
      </c>
      <c r="O231" s="9" t="str">
        <f>IF([1]source_data!G233="","",IF([1]source_data!D233="","",VLOOKUP([1]source_data!D233,[1]geo_data!A:I,8,FALSE)))</f>
        <v>E05015394</v>
      </c>
      <c r="P231" s="9" t="str">
        <f>IF([1]source_data!G233="","",IF(LEFT(O231,3)="E05","WD",IF(LEFT(O231,3)="S13","WD",IF(LEFT(O231,3)="W05","WD",IF(LEFT(O231,3)="W06","UA",IF(LEFT(O231,3)="S12","CA",IF(LEFT(O231,3)="E06","UA",IF(LEFT(O231,3)="E07","NMD",IF(LEFT(O231,3)="E08","MD",IF(LEFT(O231,3)="E09","LONB"))))))))))</f>
        <v>WD</v>
      </c>
      <c r="Q231" s="9" t="str">
        <f>IF([1]source_data!G233="","",IF([1]source_data!D233="","",VLOOKUP([1]source_data!D233,[1]geo_data!A:I,7,FALSE)))</f>
        <v>Malvern Hills</v>
      </c>
      <c r="R231" s="9" t="str">
        <f>IF([1]source_data!G233="","",IF([1]source_data!D233="","",VLOOKUP([1]source_data!D233,[1]geo_data!A:I,6,FALSE)))</f>
        <v>E07000235</v>
      </c>
      <c r="S231" s="9" t="str">
        <f>IF([1]source_data!G233="","",IF(LEFT(R231,3)="E05","WD",IF(LEFT(R231,3)="S13","WD",IF(LEFT(R231,3)="W05","WD",IF(LEFT(R231,3)="W06","UA",IF(LEFT(R231,3)="S12","CA",IF(LEFT(R231,3)="E06","UA",IF(LEFT(R231,3)="E07","NMD",IF(LEFT(R231,3)="E08","MD",IF(LEFT(R231,3)="E09","LONB"))))))))))</f>
        <v>NMD</v>
      </c>
      <c r="T231" s="6" t="str">
        <f>IF([1]source_data!G233="","",IF([1]source_data!N233="","",[1]source_data!N233))</f>
        <v>Hardship Grant</v>
      </c>
      <c r="U231" s="10">
        <f>IF([1]source_data!G233="","",[1]tailored_settings!$B$8)</f>
        <v>45614</v>
      </c>
      <c r="V231" s="6" t="str">
        <f>IF([1]source_data!G233="","",[1]tailored_settings!$B$9)</f>
        <v>http://www.longleigh.org/</v>
      </c>
      <c r="W231" s="8">
        <f>IF([1]source_data!G233="","",IF([1]source_data!O233="","",[1]source_data!O233))</f>
        <v>45245</v>
      </c>
      <c r="X231" s="8">
        <f>IF([1]source_data!G233="","",IF([1]source_data!P233="","",[1]source_data!P233))</f>
        <v>45322</v>
      </c>
      <c r="Y231" s="6" t="str">
        <f>IF([1]source_data!G233="","",IF([1]source_data!Q233="","",[1]source_data!Q233))</f>
        <v/>
      </c>
      <c r="Z231" s="11" t="str">
        <f>IF([1]source_data!G233="","",IF([1]source_data!I233="","",[1]tailored_settings!$B$10))</f>
        <v>Primary grant reason</v>
      </c>
      <c r="AA231" s="11" t="str">
        <f>IF([1]source_data!G233="","",IF([1]source_data!I233="","",[1]source_data!I233))</f>
        <v>2. Customer receiving medication and/or therapy for a mental health condition or substance addiction</v>
      </c>
      <c r="AB231" s="11" t="str">
        <f>IF([1]source_data!G233="","",IF([1]source_data!J233="","",[1]tailored_settings!$B$11))</f>
        <v/>
      </c>
      <c r="AC231" s="11" t="str">
        <f>IF([1]source_data!G233="","",IF([1]source_data!J233="","",[1]source_data!J233))</f>
        <v/>
      </c>
      <c r="AD231" s="11" t="str">
        <f>IF([1]source_data!G233="","",IF([1]source_data!K233="","",[1]tailored_settings!$B$12))</f>
        <v>Grant purpose</v>
      </c>
      <c r="AE231" s="11" t="str">
        <f>IF([1]source_data!G233="","",IF([1]source_data!K233="","",[1]source_data!K233))</f>
        <v xml:space="preserve">Furniture </v>
      </c>
      <c r="AF231" s="11" t="str">
        <f>IF([1]source_data!G233="","",IF([1]source_data!L233="","",[1]tailored_settings!$B$13))</f>
        <v/>
      </c>
      <c r="AG231" s="11" t="str">
        <f>IF([1]source_data!G233="","",IF([1]source_data!L233="","",[1]source_data!L233))</f>
        <v/>
      </c>
      <c r="AH231" s="11" t="str">
        <f>IF([1]source_data!G233="","",IF([1]source_data!M233="","",[1]tailored_settings!$B$14))</f>
        <v/>
      </c>
      <c r="AI231" s="11" t="str">
        <f>IF([1]source_data!G233="","",IF([1]source_data!M233="","",[1]source_data!M233))</f>
        <v/>
      </c>
    </row>
    <row r="232" spans="1:35" x14ac:dyDescent="0.2">
      <c r="A232" s="6" t="str">
        <f>IF([1]source_data!G234="","",IF(AND([1]source_data!C234&lt;&gt;"",[1]tailored_settings!$B$15="Publish"),CONCATENATE([1]tailored_settings!$B$2&amp;[1]source_data!C234),IF(AND([1]source_data!C234&lt;&gt;"",[1]tailored_settings!$B$15="Do not publish"),CONCATENATE([1]tailored_settings!$B$2&amp;TEXT(ROW(A232)-1,"0000")&amp;"_"&amp;TEXT(F232,"yyyy-mm")),CONCATENATE([1]tailored_settings!$B$2&amp;TEXT(ROW(A232)-1,"0000")&amp;"_"&amp;TEXT(F232,"yyyy-mm")))))</f>
        <v>360G-Longleigh-0231_2023-11</v>
      </c>
      <c r="B232" s="6" t="str">
        <f>IF([1]source_data!G234="","",IF([1]source_data!E234&lt;&gt;"",[1]source_data!E234,CONCATENATE("Grant to "&amp;G232)))</f>
        <v>Grant to Individual Recipient</v>
      </c>
      <c r="C232" s="6" t="str">
        <f>IF([1]source_data!G234="","",IF([1]source_data!F234="","",[1]source_data!F234))</f>
        <v>Helping to alleviate financial hardship</v>
      </c>
      <c r="D232" s="7">
        <f>IF([1]source_data!G234="","",IF([1]source_data!G234="","",[1]source_data!G234))</f>
        <v>960</v>
      </c>
      <c r="E232" s="6" t="str">
        <f>IF([1]source_data!G234="","",[1]tailored_settings!$B$3)</f>
        <v>GBP</v>
      </c>
      <c r="F232" s="8">
        <f>IF([1]source_data!G234="","",IF([1]source_data!H234="","",[1]source_data!H234))</f>
        <v>45245</v>
      </c>
      <c r="G232" s="6" t="str">
        <f>IF([1]source_data!G234="","",[1]tailored_settings!$B$5)</f>
        <v>Individual Recipient</v>
      </c>
      <c r="H232" s="6" t="str">
        <f>IF([1]source_data!G234="","",IF(AND([1]source_data!A234&lt;&gt;"",[1]tailored_settings!$B$16="Publish"),CONCATENATE([1]tailored_settings!$B$2&amp;[1]source_data!A234),IF(AND([1]source_data!A234&lt;&gt;"",[1]tailored_settings!$B$16="Do not publish"),CONCATENATE([1]tailored_settings!$B$4&amp;TEXT(ROW(A232)-1,"0000")&amp;"_"&amp;TEXT(F232,"yyyy-mm")),CONCATENATE([1]tailored_settings!$B$4&amp;TEXT(ROW(A232)-1,"0000")&amp;"_"&amp;TEXT(F232,"yyyy-mm")))))</f>
        <v>360G-Longleigh-IND-0231_2023-11</v>
      </c>
      <c r="I232" s="6" t="str">
        <f>IF([1]source_data!G234="","",[1]tailored_settings!$B$7)</f>
        <v>Longleigh Foundation</v>
      </c>
      <c r="J232" s="6" t="str">
        <f>IF([1]source_data!G234="","",[1]tailored_settings!$B$6)</f>
        <v>GB-CHC-1169016</v>
      </c>
      <c r="K232" s="6" t="str">
        <f>IF([1]source_data!G234="","",IF([1]source_data!I234="","",VLOOKUP([1]source_data!I234,[1]codelist_mapping!A:C,3,FALSE)))</f>
        <v>GTIR040</v>
      </c>
      <c r="L232" s="6" t="str">
        <f>IF([1]source_data!G234="","",IF([1]source_data!J234="","",VLOOKUP([1]source_data!J234,[1]codelist_mapping!A:C,3,FALSE)))</f>
        <v/>
      </c>
      <c r="M232" s="6" t="str">
        <f>IF([1]source_data!G234="","",IF([1]source_data!K234="","",IF([1]source_data!M234&lt;&gt;"",CONCATENATE(VLOOKUP([1]source_data!K234,[1]codelist_mapping!F:H,3,FALSE)&amp;";"&amp;VLOOKUP([1]source_data!L234,[1]codelist_mapping!F:H,3,FALSE)&amp;";"&amp;VLOOKUP([1]source_data!M234,[1]codelist_mapping!F:H,3,FALSE)),IF([1]source_data!L234&lt;&gt;"",CONCATENATE(VLOOKUP([1]source_data!K234,[1]codelist_mapping!F:H,3,FALSE)&amp;";"&amp;VLOOKUP([1]source_data!L234,[1]codelist_mapping!F:H,3,FALSE)),IF([1]source_data!K234&lt;&gt;"",CONCATENATE(VLOOKUP([1]source_data!K234,[1]codelist_mapping!F:H,3,FALSE)))))))</f>
        <v>GTIP070;GTIP050</v>
      </c>
      <c r="N232" s="9" t="str">
        <f>IF([1]source_data!G234="","",IF([1]source_data!D234="","",VLOOKUP([1]source_data!D234,[1]geo_data!A:I,9,FALSE)))</f>
        <v>Amesbury West</v>
      </c>
      <c r="O232" s="9" t="str">
        <f>IF([1]source_data!G234="","",IF([1]source_data!D234="","",VLOOKUP([1]source_data!D234,[1]geo_data!A:I,8,FALSE)))</f>
        <v>E05013402</v>
      </c>
      <c r="P232" s="9" t="str">
        <f>IF([1]source_data!G234="","",IF(LEFT(O232,3)="E05","WD",IF(LEFT(O232,3)="S13","WD",IF(LEFT(O232,3)="W05","WD",IF(LEFT(O232,3)="W06","UA",IF(LEFT(O232,3)="S12","CA",IF(LEFT(O232,3)="E06","UA",IF(LEFT(O232,3)="E07","NMD",IF(LEFT(O232,3)="E08","MD",IF(LEFT(O232,3)="E09","LONB"))))))))))</f>
        <v>WD</v>
      </c>
      <c r="Q232" s="9" t="str">
        <f>IF([1]source_data!G234="","",IF([1]source_data!D234="","",VLOOKUP([1]source_data!D234,[1]geo_data!A:I,7,FALSE)))</f>
        <v>Wiltshire</v>
      </c>
      <c r="R232" s="9" t="str">
        <f>IF([1]source_data!G234="","",IF([1]source_data!D234="","",VLOOKUP([1]source_data!D234,[1]geo_data!A:I,6,FALSE)))</f>
        <v>E06000054</v>
      </c>
      <c r="S232" s="9" t="str">
        <f>IF([1]source_data!G234="","",IF(LEFT(R232,3)="E05","WD",IF(LEFT(R232,3)="S13","WD",IF(LEFT(R232,3)="W05","WD",IF(LEFT(R232,3)="W06","UA",IF(LEFT(R232,3)="S12","CA",IF(LEFT(R232,3)="E06","UA",IF(LEFT(R232,3)="E07","NMD",IF(LEFT(R232,3)="E08","MD",IF(LEFT(R232,3)="E09","LONB"))))))))))</f>
        <v>UA</v>
      </c>
      <c r="T232" s="6" t="str">
        <f>IF([1]source_data!G234="","",IF([1]source_data!N234="","",[1]source_data!N234))</f>
        <v>Hardship Grant</v>
      </c>
      <c r="U232" s="10">
        <f>IF([1]source_data!G234="","",[1]tailored_settings!$B$8)</f>
        <v>45614</v>
      </c>
      <c r="V232" s="6" t="str">
        <f>IF([1]source_data!G234="","",[1]tailored_settings!$B$9)</f>
        <v>http://www.longleigh.org/</v>
      </c>
      <c r="W232" s="8">
        <f>IF([1]source_data!G234="","",IF([1]source_data!O234="","",[1]source_data!O234))</f>
        <v>45245</v>
      </c>
      <c r="X232" s="8">
        <f>IF([1]source_data!G234="","",IF([1]source_data!P234="","",[1]source_data!P234))</f>
        <v>45330</v>
      </c>
      <c r="Y232" s="6" t="str">
        <f>IF([1]source_data!G234="","",IF([1]source_data!Q234="","",[1]source_data!Q234))</f>
        <v/>
      </c>
      <c r="Z232" s="11" t="str">
        <f>IF([1]source_data!G234="","",IF([1]source_data!I234="","",[1]tailored_settings!$B$10))</f>
        <v>Primary grant reason</v>
      </c>
      <c r="AA232" s="11" t="str">
        <f>IF([1]source_data!G234="","",IF([1]source_data!I234="","",[1]source_data!I234))</f>
        <v>2. Customer receiving medication and/or therapy for a mental health condition or substance addiction</v>
      </c>
      <c r="AB232" s="11" t="str">
        <f>IF([1]source_data!G234="","",IF([1]source_data!J234="","",[1]tailored_settings!$B$11))</f>
        <v/>
      </c>
      <c r="AC232" s="11" t="str">
        <f>IF([1]source_data!G234="","",IF([1]source_data!J234="","",[1]source_data!J234))</f>
        <v/>
      </c>
      <c r="AD232" s="11" t="str">
        <f>IF([1]source_data!G234="","",IF([1]source_data!K234="","",[1]tailored_settings!$B$12))</f>
        <v>Grant purpose</v>
      </c>
      <c r="AE232" s="11" t="str">
        <f>IF([1]source_data!G234="","",IF([1]source_data!K234="","",[1]source_data!K234))</f>
        <v>Food Vouchers</v>
      </c>
      <c r="AF232" s="11" t="str">
        <f>IF([1]source_data!G234="","",IF([1]source_data!L234="","",[1]tailored_settings!$B$13))</f>
        <v>Grant purpose</v>
      </c>
      <c r="AG232" s="11" t="str">
        <f>IF([1]source_data!G234="","",IF([1]source_data!L234="","",[1]source_data!L234))</f>
        <v>Utility Vouchers</v>
      </c>
      <c r="AH232" s="11" t="str">
        <f>IF([1]source_data!G234="","",IF([1]source_data!M234="","",[1]tailored_settings!$B$14))</f>
        <v/>
      </c>
      <c r="AI232" s="11" t="str">
        <f>IF([1]source_data!G234="","",IF([1]source_data!M234="","",[1]source_data!M234))</f>
        <v/>
      </c>
    </row>
    <row r="233" spans="1:35" x14ac:dyDescent="0.2">
      <c r="A233" s="6" t="str">
        <f>IF([1]source_data!G235="","",IF(AND([1]source_data!C235&lt;&gt;"",[1]tailored_settings!$B$15="Publish"),CONCATENATE([1]tailored_settings!$B$2&amp;[1]source_data!C235),IF(AND([1]source_data!C235&lt;&gt;"",[1]tailored_settings!$B$15="Do not publish"),CONCATENATE([1]tailored_settings!$B$2&amp;TEXT(ROW(A233)-1,"0000")&amp;"_"&amp;TEXT(F233,"yyyy-mm")),CONCATENATE([1]tailored_settings!$B$2&amp;TEXT(ROW(A233)-1,"0000")&amp;"_"&amp;TEXT(F233,"yyyy-mm")))))</f>
        <v>360G-Longleigh-0232_2023-11</v>
      </c>
      <c r="B233" s="6" t="str">
        <f>IF([1]source_data!G235="","",IF([1]source_data!E235&lt;&gt;"",[1]source_data!E235,CONCATENATE("Grant to "&amp;G233)))</f>
        <v>Grant to Individual Recipient</v>
      </c>
      <c r="C233" s="6" t="str">
        <f>IF([1]source_data!G235="","",IF([1]source_data!F235="","",[1]source_data!F235))</f>
        <v>Providing financial aid during a time of crisis</v>
      </c>
      <c r="D233" s="7">
        <f>IF([1]source_data!G235="","",IF([1]source_data!G235="","",[1]source_data!G235))</f>
        <v>500</v>
      </c>
      <c r="E233" s="6" t="str">
        <f>IF([1]source_data!G235="","",[1]tailored_settings!$B$3)</f>
        <v>GBP</v>
      </c>
      <c r="F233" s="8">
        <f>IF([1]source_data!G235="","",IF([1]source_data!H235="","",[1]source_data!H235))</f>
        <v>45245</v>
      </c>
      <c r="G233" s="6" t="str">
        <f>IF([1]source_data!G235="","",[1]tailored_settings!$B$5)</f>
        <v>Individual Recipient</v>
      </c>
      <c r="H233" s="6" t="str">
        <f>IF([1]source_data!G235="","",IF(AND([1]source_data!A235&lt;&gt;"",[1]tailored_settings!$B$16="Publish"),CONCATENATE([1]tailored_settings!$B$2&amp;[1]source_data!A235),IF(AND([1]source_data!A235&lt;&gt;"",[1]tailored_settings!$B$16="Do not publish"),CONCATENATE([1]tailored_settings!$B$4&amp;TEXT(ROW(A233)-1,"0000")&amp;"_"&amp;TEXT(F233,"yyyy-mm")),CONCATENATE([1]tailored_settings!$B$4&amp;TEXT(ROW(A233)-1,"0000")&amp;"_"&amp;TEXT(F233,"yyyy-mm")))))</f>
        <v>360G-Longleigh-IND-0232_2023-11</v>
      </c>
      <c r="I233" s="6" t="str">
        <f>IF([1]source_data!G235="","",[1]tailored_settings!$B$7)</f>
        <v>Longleigh Foundation</v>
      </c>
      <c r="J233" s="6" t="str">
        <f>IF([1]source_data!G235="","",[1]tailored_settings!$B$6)</f>
        <v>GB-CHC-1169016</v>
      </c>
      <c r="K233" s="6" t="str">
        <f>IF([1]source_data!G235="","",IF([1]source_data!I235="","",VLOOKUP([1]source_data!I235,[1]codelist_mapping!A:C,3,FALSE)))</f>
        <v>GTIR060</v>
      </c>
      <c r="L233" s="6" t="str">
        <f>IF([1]source_data!G235="","",IF([1]source_data!J235="","",VLOOKUP([1]source_data!J235,[1]codelist_mapping!A:C,3,FALSE)))</f>
        <v/>
      </c>
      <c r="M233" s="6" t="str">
        <f>IF([1]source_data!G235="","",IF([1]source_data!K235="","",IF([1]source_data!M235&lt;&gt;"",CONCATENATE(VLOOKUP([1]source_data!K235,[1]codelist_mapping!F:H,3,FALSE)&amp;";"&amp;VLOOKUP([1]source_data!L235,[1]codelist_mapping!F:H,3,FALSE)&amp;";"&amp;VLOOKUP([1]source_data!M235,[1]codelist_mapping!F:H,3,FALSE)),IF([1]source_data!L235&lt;&gt;"",CONCATENATE(VLOOKUP([1]source_data!K235,[1]codelist_mapping!F:H,3,FALSE)&amp;";"&amp;VLOOKUP([1]source_data!L235,[1]codelist_mapping!F:H,3,FALSE)),IF([1]source_data!K235&lt;&gt;"",CONCATENATE(VLOOKUP([1]source_data!K235,[1]codelist_mapping!F:H,3,FALSE)))))))</f>
        <v>GTIP070;GTIP080;GTIP100</v>
      </c>
      <c r="N233" s="9" t="str">
        <f>IF([1]source_data!G235="","",IF([1]source_data!D235="","",VLOOKUP([1]source_data!D235,[1]geo_data!A:I,9,FALSE)))</f>
        <v>Banister &amp; Polygon</v>
      </c>
      <c r="O233" s="9" t="str">
        <f>IF([1]source_data!G235="","",IF([1]source_data!D235="","",VLOOKUP([1]source_data!D235,[1]geo_data!A:I,8,FALSE)))</f>
        <v>E05015490</v>
      </c>
      <c r="P233" s="9" t="str">
        <f>IF([1]source_data!G235="","",IF(LEFT(O233,3)="E05","WD",IF(LEFT(O233,3)="S13","WD",IF(LEFT(O233,3)="W05","WD",IF(LEFT(O233,3)="W06","UA",IF(LEFT(O233,3)="S12","CA",IF(LEFT(O233,3)="E06","UA",IF(LEFT(O233,3)="E07","NMD",IF(LEFT(O233,3)="E08","MD",IF(LEFT(O233,3)="E09","LONB"))))))))))</f>
        <v>WD</v>
      </c>
      <c r="Q233" s="9" t="str">
        <f>IF([1]source_data!G235="","",IF([1]source_data!D235="","",VLOOKUP([1]source_data!D235,[1]geo_data!A:I,7,FALSE)))</f>
        <v>Southampton</v>
      </c>
      <c r="R233" s="9" t="str">
        <f>IF([1]source_data!G235="","",IF([1]source_data!D235="","",VLOOKUP([1]source_data!D235,[1]geo_data!A:I,6,FALSE)))</f>
        <v>E06000045</v>
      </c>
      <c r="S233" s="9" t="str">
        <f>IF([1]source_data!G235="","",IF(LEFT(R233,3)="E05","WD",IF(LEFT(R233,3)="S13","WD",IF(LEFT(R233,3)="W05","WD",IF(LEFT(R233,3)="W06","UA",IF(LEFT(R233,3)="S12","CA",IF(LEFT(R233,3)="E06","UA",IF(LEFT(R233,3)="E07","NMD",IF(LEFT(R233,3)="E08","MD",IF(LEFT(R233,3)="E09","LONB"))))))))))</f>
        <v>UA</v>
      </c>
      <c r="T233" s="6" t="str">
        <f>IF([1]source_data!G235="","",IF([1]source_data!N235="","",[1]source_data!N235))</f>
        <v>Crisis Grant</v>
      </c>
      <c r="U233" s="10">
        <f>IF([1]source_data!G235="","",[1]tailored_settings!$B$8)</f>
        <v>45614</v>
      </c>
      <c r="V233" s="6" t="str">
        <f>IF([1]source_data!G235="","",[1]tailored_settings!$B$9)</f>
        <v>http://www.longleigh.org/</v>
      </c>
      <c r="W233" s="8">
        <f>IF([1]source_data!G235="","",IF([1]source_data!O235="","",[1]source_data!O235))</f>
        <v>45245</v>
      </c>
      <c r="X233" s="8">
        <f>IF([1]source_data!G235="","",IF([1]source_data!P235="","",[1]source_data!P235))</f>
        <v>45338</v>
      </c>
      <c r="Y233" s="6" t="str">
        <f>IF([1]source_data!G235="","",IF([1]source_data!Q235="","",[1]source_data!Q235))</f>
        <v/>
      </c>
      <c r="Z233" s="11" t="str">
        <f>IF([1]source_data!G235="","",IF([1]source_data!I235="","",[1]tailored_settings!$B$10))</f>
        <v>Primary grant reason</v>
      </c>
      <c r="AA233" s="11" t="str">
        <f>IF([1]source_data!G235="","",IF([1]source_data!I235="","",[1]source_data!I235))</f>
        <v>4. Customer/family fleeing from a violent or abusive relationship</v>
      </c>
      <c r="AB233" s="11" t="str">
        <f>IF([1]source_data!G235="","",IF([1]source_data!J235="","",[1]tailored_settings!$B$11))</f>
        <v/>
      </c>
      <c r="AC233" s="11" t="str">
        <f>IF([1]source_data!G235="","",IF([1]source_data!J235="","",[1]source_data!J235))</f>
        <v/>
      </c>
      <c r="AD233" s="11" t="str">
        <f>IF([1]source_data!G235="","",IF([1]source_data!K235="","",[1]tailored_settings!$B$12))</f>
        <v>Grant purpose</v>
      </c>
      <c r="AE233" s="11" t="str">
        <f>IF([1]source_data!G235="","",IF([1]source_data!K235="","",[1]source_data!K235))</f>
        <v>Food Vouchers</v>
      </c>
      <c r="AF233" s="11" t="str">
        <f>IF([1]source_data!G235="","",IF([1]source_data!L235="","",[1]tailored_settings!$B$13))</f>
        <v>Grant purpose</v>
      </c>
      <c r="AG233" s="11" t="str">
        <f>IF([1]source_data!G235="","",IF([1]source_data!L235="","",[1]source_data!L235))</f>
        <v>Clothing</v>
      </c>
      <c r="AH233" s="11" t="str">
        <f>IF([1]source_data!G235="","",IF([1]source_data!M235="","",[1]tailored_settings!$B$14))</f>
        <v>Grant purpose</v>
      </c>
      <c r="AI233" s="11" t="str">
        <f>IF([1]source_data!G235="","",IF([1]source_data!M235="","",[1]source_data!M235))</f>
        <v>Travel costs</v>
      </c>
    </row>
    <row r="234" spans="1:35" x14ac:dyDescent="0.2">
      <c r="A234" s="6" t="str">
        <f>IF([1]source_data!G236="","",IF(AND([1]source_data!C236&lt;&gt;"",[1]tailored_settings!$B$15="Publish"),CONCATENATE([1]tailored_settings!$B$2&amp;[1]source_data!C236),IF(AND([1]source_data!C236&lt;&gt;"",[1]tailored_settings!$B$15="Do not publish"),CONCATENATE([1]tailored_settings!$B$2&amp;TEXT(ROW(A234)-1,"0000")&amp;"_"&amp;TEXT(F234,"yyyy-mm")),CONCATENATE([1]tailored_settings!$B$2&amp;TEXT(ROW(A234)-1,"0000")&amp;"_"&amp;TEXT(F234,"yyyy-mm")))))</f>
        <v>360G-Longleigh-0233_2023-11</v>
      </c>
      <c r="B234" s="6" t="str">
        <f>IF([1]source_data!G236="","",IF([1]source_data!E236&lt;&gt;"",[1]source_data!E236,CONCATENATE("Grant to "&amp;G234)))</f>
        <v>Grant to Individual Recipient</v>
      </c>
      <c r="C234" s="6" t="str">
        <f>IF([1]source_data!G236="","",IF([1]source_data!F236="","",[1]source_data!F236))</f>
        <v>Helping to alleviate financial hardship</v>
      </c>
      <c r="D234" s="7">
        <f>IF([1]source_data!G236="","",IF([1]source_data!G236="","",[1]source_data!G236))</f>
        <v>1010.81</v>
      </c>
      <c r="E234" s="6" t="str">
        <f>IF([1]source_data!G236="","",[1]tailored_settings!$B$3)</f>
        <v>GBP</v>
      </c>
      <c r="F234" s="8">
        <f>IF([1]source_data!G236="","",IF([1]source_data!H236="","",[1]source_data!H236))</f>
        <v>45246</v>
      </c>
      <c r="G234" s="6" t="str">
        <f>IF([1]source_data!G236="","",[1]tailored_settings!$B$5)</f>
        <v>Individual Recipient</v>
      </c>
      <c r="H234" s="6" t="str">
        <f>IF([1]source_data!G236="","",IF(AND([1]source_data!A236&lt;&gt;"",[1]tailored_settings!$B$16="Publish"),CONCATENATE([1]tailored_settings!$B$2&amp;[1]source_data!A236),IF(AND([1]source_data!A236&lt;&gt;"",[1]tailored_settings!$B$16="Do not publish"),CONCATENATE([1]tailored_settings!$B$4&amp;TEXT(ROW(A234)-1,"0000")&amp;"_"&amp;TEXT(F234,"yyyy-mm")),CONCATENATE([1]tailored_settings!$B$4&amp;TEXT(ROW(A234)-1,"0000")&amp;"_"&amp;TEXT(F234,"yyyy-mm")))))</f>
        <v>360G-Longleigh-IND-0233_2023-11</v>
      </c>
      <c r="I234" s="6" t="str">
        <f>IF([1]source_data!G236="","",[1]tailored_settings!$B$7)</f>
        <v>Longleigh Foundation</v>
      </c>
      <c r="J234" s="6" t="str">
        <f>IF([1]source_data!G236="","",[1]tailored_settings!$B$6)</f>
        <v>GB-CHC-1169016</v>
      </c>
      <c r="K234" s="6" t="str">
        <f>IF([1]source_data!G236="","",IF([1]source_data!I236="","",VLOOKUP([1]source_data!I236,[1]codelist_mapping!A:C,3,FALSE)))</f>
        <v>GTIR080</v>
      </c>
      <c r="L234" s="6" t="str">
        <f>IF([1]source_data!G236="","",IF([1]source_data!J236="","",VLOOKUP([1]source_data!J236,[1]codelist_mapping!A:C,3,FALSE)))</f>
        <v/>
      </c>
      <c r="M234" s="6" t="str">
        <f>IF([1]source_data!G236="","",IF([1]source_data!K236="","",IF([1]source_data!M236&lt;&gt;"",CONCATENATE(VLOOKUP([1]source_data!K236,[1]codelist_mapping!F:H,3,FALSE)&amp;";"&amp;VLOOKUP([1]source_data!L236,[1]codelist_mapping!F:H,3,FALSE)&amp;";"&amp;VLOOKUP([1]source_data!M236,[1]codelist_mapping!F:H,3,FALSE)),IF([1]source_data!L236&lt;&gt;"",CONCATENATE(VLOOKUP([1]source_data!K236,[1]codelist_mapping!F:H,3,FALSE)&amp;";"&amp;VLOOKUP([1]source_data!L236,[1]codelist_mapping!F:H,3,FALSE)),IF([1]source_data!K236&lt;&gt;"",CONCATENATE(VLOOKUP([1]source_data!K236,[1]codelist_mapping!F:H,3,FALSE)))))))</f>
        <v>GTIP020;GTIP060</v>
      </c>
      <c r="N234" s="9" t="str">
        <f>IF([1]source_data!G236="","",IF([1]source_data!D236="","",VLOOKUP([1]source_data!D236,[1]geo_data!A:I,9,FALSE)))</f>
        <v>Castle Cary</v>
      </c>
      <c r="O234" s="9" t="str">
        <f>IF([1]source_data!G236="","",IF([1]source_data!D236="","",VLOOKUP([1]source_data!D236,[1]geo_data!A:I,8,FALSE)))</f>
        <v>E05014350</v>
      </c>
      <c r="P234" s="9" t="str">
        <f>IF([1]source_data!G236="","",IF(LEFT(O234,3)="E05","WD",IF(LEFT(O234,3)="S13","WD",IF(LEFT(O234,3)="W05","WD",IF(LEFT(O234,3)="W06","UA",IF(LEFT(O234,3)="S12","CA",IF(LEFT(O234,3)="E06","UA",IF(LEFT(O234,3)="E07","NMD",IF(LEFT(O234,3)="E08","MD",IF(LEFT(O234,3)="E09","LONB"))))))))))</f>
        <v>WD</v>
      </c>
      <c r="Q234" s="9" t="str">
        <f>IF([1]source_data!G236="","",IF([1]source_data!D236="","",VLOOKUP([1]source_data!D236,[1]geo_data!A:I,7,FALSE)))</f>
        <v>Somerset</v>
      </c>
      <c r="R234" s="9" t="str">
        <f>IF([1]source_data!G236="","",IF([1]source_data!D236="","",VLOOKUP([1]source_data!D236,[1]geo_data!A:I,6,FALSE)))</f>
        <v>E06000066</v>
      </c>
      <c r="S234" s="9" t="str">
        <f>IF([1]source_data!G236="","",IF(LEFT(R234,3)="E05","WD",IF(LEFT(R234,3)="S13","WD",IF(LEFT(R234,3)="W05","WD",IF(LEFT(R234,3)="W06","UA",IF(LEFT(R234,3)="S12","CA",IF(LEFT(R234,3)="E06","UA",IF(LEFT(R234,3)="E07","NMD",IF(LEFT(R234,3)="E08","MD",IF(LEFT(R234,3)="E09","LONB"))))))))))</f>
        <v>UA</v>
      </c>
      <c r="T234" s="6" t="str">
        <f>IF([1]source_data!G236="","",IF([1]source_data!N236="","",[1]source_data!N236))</f>
        <v>Hardship Grant</v>
      </c>
      <c r="U234" s="10">
        <f>IF([1]source_data!G236="","",[1]tailored_settings!$B$8)</f>
        <v>45614</v>
      </c>
      <c r="V234" s="6" t="str">
        <f>IF([1]source_data!G236="","",[1]tailored_settings!$B$9)</f>
        <v>http://www.longleigh.org/</v>
      </c>
      <c r="W234" s="8">
        <f>IF([1]source_data!G236="","",IF([1]source_data!O236="","",[1]source_data!O236))</f>
        <v>45246</v>
      </c>
      <c r="X234" s="8">
        <f>IF([1]source_data!G236="","",IF([1]source_data!P236="","",[1]source_data!P236))</f>
        <v>45300</v>
      </c>
      <c r="Y234" s="6" t="str">
        <f>IF([1]source_data!G236="","",IF([1]source_data!Q236="","",[1]source_data!Q236))</f>
        <v/>
      </c>
      <c r="Z234" s="11" t="str">
        <f>IF([1]source_data!G236="","",IF([1]source_data!I236="","",[1]tailored_settings!$B$10))</f>
        <v>Primary grant reason</v>
      </c>
      <c r="AA234" s="11" t="str">
        <f>IF([1]source_data!G236="","",IF([1]source_data!I236="","",[1]source_data!I236))</f>
        <v>3  Customer/family moving from homelessness/supported living into independent living</v>
      </c>
      <c r="AB234" s="11" t="str">
        <f>IF([1]source_data!G236="","",IF([1]source_data!J236="","",[1]tailored_settings!$B$11))</f>
        <v/>
      </c>
      <c r="AC234" s="11" t="str">
        <f>IF([1]source_data!G236="","",IF([1]source_data!J236="","",[1]source_data!J236))</f>
        <v/>
      </c>
      <c r="AD234" s="11" t="str">
        <f>IF([1]source_data!G236="","",IF([1]source_data!K236="","",[1]tailored_settings!$B$12))</f>
        <v>Grant purpose</v>
      </c>
      <c r="AE234" s="11" t="str">
        <f>IF([1]source_data!G236="","",IF([1]source_data!K236="","",[1]source_data!K236))</f>
        <v xml:space="preserve">Furniture </v>
      </c>
      <c r="AF234" s="11" t="str">
        <f>IF([1]source_data!G236="","",IF([1]source_data!L236="","",[1]tailored_settings!$B$13))</f>
        <v>Grant purpose</v>
      </c>
      <c r="AG234" s="11" t="str">
        <f>IF([1]source_data!G236="","",IF([1]source_data!L236="","",[1]source_data!L236))</f>
        <v>Voucher for small household items</v>
      </c>
      <c r="AH234" s="11" t="str">
        <f>IF([1]source_data!G236="","",IF([1]source_data!M236="","",[1]tailored_settings!$B$14))</f>
        <v/>
      </c>
      <c r="AI234" s="11" t="str">
        <f>IF([1]source_data!G236="","",IF([1]source_data!M236="","",[1]source_data!M236))</f>
        <v/>
      </c>
    </row>
    <row r="235" spans="1:35" x14ac:dyDescent="0.2">
      <c r="A235" s="6" t="str">
        <f>IF([1]source_data!G237="","",IF(AND([1]source_data!C237&lt;&gt;"",[1]tailored_settings!$B$15="Publish"),CONCATENATE([1]tailored_settings!$B$2&amp;[1]source_data!C237),IF(AND([1]source_data!C237&lt;&gt;"",[1]tailored_settings!$B$15="Do not publish"),CONCATENATE([1]tailored_settings!$B$2&amp;TEXT(ROW(A235)-1,"0000")&amp;"_"&amp;TEXT(F235,"yyyy-mm")),CONCATENATE([1]tailored_settings!$B$2&amp;TEXT(ROW(A235)-1,"0000")&amp;"_"&amp;TEXT(F235,"yyyy-mm")))))</f>
        <v>360G-Longleigh-0234_2023-11</v>
      </c>
      <c r="B235" s="6" t="str">
        <f>IF([1]source_data!G237="","",IF([1]source_data!E237&lt;&gt;"",[1]source_data!E237,CONCATENATE("Grant to "&amp;G235)))</f>
        <v>Grant to Individual Recipient</v>
      </c>
      <c r="C235" s="6" t="str">
        <f>IF([1]source_data!G237="","",IF([1]source_data!F237="","",[1]source_data!F237))</f>
        <v>Helping to alleviate financial hardship</v>
      </c>
      <c r="D235" s="7">
        <f>IF([1]source_data!G237="","",IF([1]source_data!G237="","",[1]source_data!G237))</f>
        <v>993.47</v>
      </c>
      <c r="E235" s="6" t="str">
        <f>IF([1]source_data!G237="","",[1]tailored_settings!$B$3)</f>
        <v>GBP</v>
      </c>
      <c r="F235" s="8">
        <f>IF([1]source_data!G237="","",IF([1]source_data!H237="","",[1]source_data!H237))</f>
        <v>45248</v>
      </c>
      <c r="G235" s="6" t="str">
        <f>IF([1]source_data!G237="","",[1]tailored_settings!$B$5)</f>
        <v>Individual Recipient</v>
      </c>
      <c r="H235" s="6" t="str">
        <f>IF([1]source_data!G237="","",IF(AND([1]source_data!A237&lt;&gt;"",[1]tailored_settings!$B$16="Publish"),CONCATENATE([1]tailored_settings!$B$2&amp;[1]source_data!A237),IF(AND([1]source_data!A237&lt;&gt;"",[1]tailored_settings!$B$16="Do not publish"),CONCATENATE([1]tailored_settings!$B$4&amp;TEXT(ROW(A235)-1,"0000")&amp;"_"&amp;TEXT(F235,"yyyy-mm")),CONCATENATE([1]tailored_settings!$B$4&amp;TEXT(ROW(A235)-1,"0000")&amp;"_"&amp;TEXT(F235,"yyyy-mm")))))</f>
        <v>360G-Longleigh-IND-0234_2023-11</v>
      </c>
      <c r="I235" s="6" t="str">
        <f>IF([1]source_data!G237="","",[1]tailored_settings!$B$7)</f>
        <v>Longleigh Foundation</v>
      </c>
      <c r="J235" s="6" t="str">
        <f>IF([1]source_data!G237="","",[1]tailored_settings!$B$6)</f>
        <v>GB-CHC-1169016</v>
      </c>
      <c r="K235" s="6" t="str">
        <f>IF([1]source_data!G237="","",IF([1]source_data!I237="","",VLOOKUP([1]source_data!I237,[1]codelist_mapping!A:C,3,FALSE)))</f>
        <v>GTIR040</v>
      </c>
      <c r="L235" s="6" t="str">
        <f>IF([1]source_data!G237="","",IF([1]source_data!J237="","",VLOOKUP([1]source_data!J237,[1]codelist_mapping!A:C,3,FALSE)))</f>
        <v/>
      </c>
      <c r="M235" s="6" t="str">
        <f>IF([1]source_data!G237="","",IF([1]source_data!K237="","",IF([1]source_data!M237&lt;&gt;"",CONCATENATE(VLOOKUP([1]source_data!K237,[1]codelist_mapping!F:H,3,FALSE)&amp;";"&amp;VLOOKUP([1]source_data!L237,[1]codelist_mapping!F:H,3,FALSE)&amp;";"&amp;VLOOKUP([1]source_data!M237,[1]codelist_mapping!F:H,3,FALSE)),IF([1]source_data!L237&lt;&gt;"",CONCATENATE(VLOOKUP([1]source_data!K237,[1]codelist_mapping!F:H,3,FALSE)&amp;";"&amp;VLOOKUP([1]source_data!L237,[1]codelist_mapping!F:H,3,FALSE)),IF([1]source_data!K237&lt;&gt;"",CONCATENATE(VLOOKUP([1]source_data!K237,[1]codelist_mapping!F:H,3,FALSE)))))))</f>
        <v>GTIP020;GTIP060</v>
      </c>
      <c r="N235" s="9" t="str">
        <f>IF([1]source_data!G237="","",IF([1]source_data!D237="","",VLOOKUP([1]source_data!D237,[1]geo_data!A:I,9,FALSE)))</f>
        <v>Hamworthy</v>
      </c>
      <c r="O235" s="9" t="str">
        <f>IF([1]source_data!G237="","",IF([1]source_data!D237="","",VLOOKUP([1]source_data!D237,[1]geo_data!A:I,8,FALSE)))</f>
        <v>E05012663</v>
      </c>
      <c r="P235" s="9" t="str">
        <f>IF([1]source_data!G237="","",IF(LEFT(O235,3)="E05","WD",IF(LEFT(O235,3)="S13","WD",IF(LEFT(O235,3)="W05","WD",IF(LEFT(O235,3)="W06","UA",IF(LEFT(O235,3)="S12","CA",IF(LEFT(O235,3)="E06","UA",IF(LEFT(O235,3)="E07","NMD",IF(LEFT(O235,3)="E08","MD",IF(LEFT(O235,3)="E09","LONB"))))))))))</f>
        <v>WD</v>
      </c>
      <c r="Q235" s="9" t="str">
        <f>IF([1]source_data!G237="","",IF([1]source_data!D237="","",VLOOKUP([1]source_data!D237,[1]geo_data!A:I,7,FALSE)))</f>
        <v>Bournemouth, Christchurch and Poole</v>
      </c>
      <c r="R235" s="9" t="str">
        <f>IF([1]source_data!G237="","",IF([1]source_data!D237="","",VLOOKUP([1]source_data!D237,[1]geo_data!A:I,6,FALSE)))</f>
        <v>E06000058</v>
      </c>
      <c r="S235" s="9" t="str">
        <f>IF([1]source_data!G237="","",IF(LEFT(R235,3)="E05","WD",IF(LEFT(R235,3)="S13","WD",IF(LEFT(R235,3)="W05","WD",IF(LEFT(R235,3)="W06","UA",IF(LEFT(R235,3)="S12","CA",IF(LEFT(R235,3)="E06","UA",IF(LEFT(R235,3)="E07","NMD",IF(LEFT(R235,3)="E08","MD",IF(LEFT(R235,3)="E09","LONB"))))))))))</f>
        <v>UA</v>
      </c>
      <c r="T235" s="6" t="str">
        <f>IF([1]source_data!G237="","",IF([1]source_data!N237="","",[1]source_data!N237))</f>
        <v>Hardship Grant</v>
      </c>
      <c r="U235" s="10">
        <f>IF([1]source_data!G237="","",[1]tailored_settings!$B$8)</f>
        <v>45614</v>
      </c>
      <c r="V235" s="6" t="str">
        <f>IF([1]source_data!G237="","",[1]tailored_settings!$B$9)</f>
        <v>http://www.longleigh.org/</v>
      </c>
      <c r="W235" s="8">
        <f>IF([1]source_data!G237="","",IF([1]source_data!O237="","",[1]source_data!O237))</f>
        <v>45248</v>
      </c>
      <c r="X235" s="8">
        <f>IF([1]source_data!G237="","",IF([1]source_data!P237="","",[1]source_data!P237))</f>
        <v>45330</v>
      </c>
      <c r="Y235" s="6" t="str">
        <f>IF([1]source_data!G237="","",IF([1]source_data!Q237="","",[1]source_data!Q237))</f>
        <v/>
      </c>
      <c r="Z235" s="11" t="str">
        <f>IF([1]source_data!G237="","",IF([1]source_data!I237="","",[1]tailored_settings!$B$10))</f>
        <v>Primary grant reason</v>
      </c>
      <c r="AA235" s="11" t="str">
        <f>IF([1]source_data!G237="","",IF([1]source_data!I237="","",[1]source_data!I237))</f>
        <v>2. Customer receiving medication and/or therapy for a mental health condition or substance addiction</v>
      </c>
      <c r="AB235" s="11" t="str">
        <f>IF([1]source_data!G237="","",IF([1]source_data!J237="","",[1]tailored_settings!$B$11))</f>
        <v/>
      </c>
      <c r="AC235" s="11" t="str">
        <f>IF([1]source_data!G237="","",IF([1]source_data!J237="","",[1]source_data!J237))</f>
        <v/>
      </c>
      <c r="AD235" s="11" t="str">
        <f>IF([1]source_data!G237="","",IF([1]source_data!K237="","",[1]tailored_settings!$B$12))</f>
        <v>Grant purpose</v>
      </c>
      <c r="AE235" s="11" t="str">
        <f>IF([1]source_data!G237="","",IF([1]source_data!K237="","",[1]source_data!K237))</f>
        <v>Appliances</v>
      </c>
      <c r="AF235" s="11" t="str">
        <f>IF([1]source_data!G237="","",IF([1]source_data!L237="","",[1]tailored_settings!$B$13))</f>
        <v>Grant purpose</v>
      </c>
      <c r="AG235" s="11" t="str">
        <f>IF([1]source_data!G237="","",IF([1]source_data!L237="","",[1]source_data!L237))</f>
        <v>Voucher for small household items</v>
      </c>
      <c r="AH235" s="11" t="str">
        <f>IF([1]source_data!G237="","",IF([1]source_data!M237="","",[1]tailored_settings!$B$14))</f>
        <v/>
      </c>
      <c r="AI235" s="11" t="str">
        <f>IF([1]source_data!G237="","",IF([1]source_data!M237="","",[1]source_data!M237))</f>
        <v/>
      </c>
    </row>
    <row r="236" spans="1:35" x14ac:dyDescent="0.2">
      <c r="A236" s="6" t="str">
        <f>IF([1]source_data!G238="","",IF(AND([1]source_data!C238&lt;&gt;"",[1]tailored_settings!$B$15="Publish"),CONCATENATE([1]tailored_settings!$B$2&amp;[1]source_data!C238),IF(AND([1]source_data!C238&lt;&gt;"",[1]tailored_settings!$B$15="Do not publish"),CONCATENATE([1]tailored_settings!$B$2&amp;TEXT(ROW(A236)-1,"0000")&amp;"_"&amp;TEXT(F236,"yyyy-mm")),CONCATENATE([1]tailored_settings!$B$2&amp;TEXT(ROW(A236)-1,"0000")&amp;"_"&amp;TEXT(F236,"yyyy-mm")))))</f>
        <v>360G-Longleigh-0235_2023-11</v>
      </c>
      <c r="B236" s="6" t="str">
        <f>IF([1]source_data!G238="","",IF([1]source_data!E238&lt;&gt;"",[1]source_data!E238,CONCATENATE("Grant to "&amp;G236)))</f>
        <v>Grant to Individual Recipient</v>
      </c>
      <c r="C236" s="6" t="str">
        <f>IF([1]source_data!G238="","",IF([1]source_data!F238="","",[1]source_data!F238))</f>
        <v>Helping to alleviate financial hardship</v>
      </c>
      <c r="D236" s="7">
        <f>IF([1]source_data!G238="","",IF([1]source_data!G238="","",[1]source_data!G238))</f>
        <v>1035.18</v>
      </c>
      <c r="E236" s="6" t="str">
        <f>IF([1]source_data!G238="","",[1]tailored_settings!$B$3)</f>
        <v>GBP</v>
      </c>
      <c r="F236" s="8">
        <f>IF([1]source_data!G238="","",IF([1]source_data!H238="","",[1]source_data!H238))</f>
        <v>45247</v>
      </c>
      <c r="G236" s="6" t="str">
        <f>IF([1]source_data!G238="","",[1]tailored_settings!$B$5)</f>
        <v>Individual Recipient</v>
      </c>
      <c r="H236" s="6" t="str">
        <f>IF([1]source_data!G238="","",IF(AND([1]source_data!A238&lt;&gt;"",[1]tailored_settings!$B$16="Publish"),CONCATENATE([1]tailored_settings!$B$2&amp;[1]source_data!A238),IF(AND([1]source_data!A238&lt;&gt;"",[1]tailored_settings!$B$16="Do not publish"),CONCATENATE([1]tailored_settings!$B$4&amp;TEXT(ROW(A236)-1,"0000")&amp;"_"&amp;TEXT(F236,"yyyy-mm")),CONCATENATE([1]tailored_settings!$B$4&amp;TEXT(ROW(A236)-1,"0000")&amp;"_"&amp;TEXT(F236,"yyyy-mm")))))</f>
        <v>360G-Longleigh-IND-0235_2023-11</v>
      </c>
      <c r="I236" s="6" t="str">
        <f>IF([1]source_data!G238="","",[1]tailored_settings!$B$7)</f>
        <v>Longleigh Foundation</v>
      </c>
      <c r="J236" s="6" t="str">
        <f>IF([1]source_data!G238="","",[1]tailored_settings!$B$6)</f>
        <v>GB-CHC-1169016</v>
      </c>
      <c r="K236" s="6" t="str">
        <f>IF([1]source_data!G238="","",IF([1]source_data!I238="","",VLOOKUP([1]source_data!I238,[1]codelist_mapping!A:C,3,FALSE)))</f>
        <v>GTIR080</v>
      </c>
      <c r="L236" s="6" t="str">
        <f>IF([1]source_data!G238="","",IF([1]source_data!J238="","",VLOOKUP([1]source_data!J238,[1]codelist_mapping!A:C,3,FALSE)))</f>
        <v/>
      </c>
      <c r="M236" s="6" t="str">
        <f>IF([1]source_data!G238="","",IF([1]source_data!K238="","",IF([1]source_data!M238&lt;&gt;"",CONCATENATE(VLOOKUP([1]source_data!K238,[1]codelist_mapping!F:H,3,FALSE)&amp;";"&amp;VLOOKUP([1]source_data!L238,[1]codelist_mapping!F:H,3,FALSE)&amp;";"&amp;VLOOKUP([1]source_data!M238,[1]codelist_mapping!F:H,3,FALSE)),IF([1]source_data!L238&lt;&gt;"",CONCATENATE(VLOOKUP([1]source_data!K238,[1]codelist_mapping!F:H,3,FALSE)&amp;";"&amp;VLOOKUP([1]source_data!L238,[1]codelist_mapping!F:H,3,FALSE)),IF([1]source_data!K238&lt;&gt;"",CONCATENATE(VLOOKUP([1]source_data!K238,[1]codelist_mapping!F:H,3,FALSE)))))))</f>
        <v>GTIP020</v>
      </c>
      <c r="N236" s="9" t="str">
        <f>IF([1]source_data!G238="","",IF([1]source_data!D238="","",VLOOKUP([1]source_data!D238,[1]geo_data!A:I,9,FALSE)))</f>
        <v>Newtown &amp; Heatherlands</v>
      </c>
      <c r="O236" s="9" t="str">
        <f>IF([1]source_data!G238="","",IF([1]source_data!D238="","",VLOOKUP([1]source_data!D238,[1]geo_data!A:I,8,FALSE)))</f>
        <v>E05012670</v>
      </c>
      <c r="P236" s="9" t="str">
        <f>IF([1]source_data!G238="","",IF(LEFT(O236,3)="E05","WD",IF(LEFT(O236,3)="S13","WD",IF(LEFT(O236,3)="W05","WD",IF(LEFT(O236,3)="W06","UA",IF(LEFT(O236,3)="S12","CA",IF(LEFT(O236,3)="E06","UA",IF(LEFT(O236,3)="E07","NMD",IF(LEFT(O236,3)="E08","MD",IF(LEFT(O236,3)="E09","LONB"))))))))))</f>
        <v>WD</v>
      </c>
      <c r="Q236" s="9" t="str">
        <f>IF([1]source_data!G238="","",IF([1]source_data!D238="","",VLOOKUP([1]source_data!D238,[1]geo_data!A:I,7,FALSE)))</f>
        <v>Bournemouth, Christchurch and Poole</v>
      </c>
      <c r="R236" s="9" t="str">
        <f>IF([1]source_data!G238="","",IF([1]source_data!D238="","",VLOOKUP([1]source_data!D238,[1]geo_data!A:I,6,FALSE)))</f>
        <v>E06000058</v>
      </c>
      <c r="S236" s="9" t="str">
        <f>IF([1]source_data!G238="","",IF(LEFT(R236,3)="E05","WD",IF(LEFT(R236,3)="S13","WD",IF(LEFT(R236,3)="W05","WD",IF(LEFT(R236,3)="W06","UA",IF(LEFT(R236,3)="S12","CA",IF(LEFT(R236,3)="E06","UA",IF(LEFT(R236,3)="E07","NMD",IF(LEFT(R236,3)="E08","MD",IF(LEFT(R236,3)="E09","LONB"))))))))))</f>
        <v>UA</v>
      </c>
      <c r="T236" s="6" t="str">
        <f>IF([1]source_data!G238="","",IF([1]source_data!N238="","",[1]source_data!N238))</f>
        <v>Hardship Grant</v>
      </c>
      <c r="U236" s="10">
        <f>IF([1]source_data!G238="","",[1]tailored_settings!$B$8)</f>
        <v>45614</v>
      </c>
      <c r="V236" s="6" t="str">
        <f>IF([1]source_data!G238="","",[1]tailored_settings!$B$9)</f>
        <v>http://www.longleigh.org/</v>
      </c>
      <c r="W236" s="8">
        <f>IF([1]source_data!G238="","",IF([1]source_data!O238="","",[1]source_data!O238))</f>
        <v>45247</v>
      </c>
      <c r="X236" s="8">
        <f>IF([1]source_data!G238="","",IF([1]source_data!P238="","",[1]source_data!P238))</f>
        <v>45322</v>
      </c>
      <c r="Y236" s="6" t="str">
        <f>IF([1]source_data!G238="","",IF([1]source_data!Q238="","",[1]source_data!Q238))</f>
        <v/>
      </c>
      <c r="Z236" s="11" t="str">
        <f>IF([1]source_data!G238="","",IF([1]source_data!I238="","",[1]tailored_settings!$B$10))</f>
        <v>Primary grant reason</v>
      </c>
      <c r="AA236" s="11" t="str">
        <f>IF([1]source_data!G238="","",IF([1]source_data!I238="","",[1]source_data!I238))</f>
        <v>3  Customer/family moving from homelessness/supported living into independent living</v>
      </c>
      <c r="AB236" s="11" t="str">
        <f>IF([1]source_data!G238="","",IF([1]source_data!J238="","",[1]tailored_settings!$B$11))</f>
        <v/>
      </c>
      <c r="AC236" s="11" t="str">
        <f>IF([1]source_data!G238="","",IF([1]source_data!J238="","",[1]source_data!J238))</f>
        <v/>
      </c>
      <c r="AD236" s="11" t="str">
        <f>IF([1]source_data!G238="","",IF([1]source_data!K238="","",[1]tailored_settings!$B$12))</f>
        <v>Grant purpose</v>
      </c>
      <c r="AE236" s="11" t="str">
        <f>IF([1]source_data!G238="","",IF([1]source_data!K238="","",[1]source_data!K238))</f>
        <v>Appliances</v>
      </c>
      <c r="AF236" s="11" t="str">
        <f>IF([1]source_data!G238="","",IF([1]source_data!L238="","",[1]tailored_settings!$B$13))</f>
        <v/>
      </c>
      <c r="AG236" s="11" t="str">
        <f>IF([1]source_data!G238="","",IF([1]source_data!L238="","",[1]source_data!L238))</f>
        <v/>
      </c>
      <c r="AH236" s="11" t="str">
        <f>IF([1]source_data!G238="","",IF([1]source_data!M238="","",[1]tailored_settings!$B$14))</f>
        <v/>
      </c>
      <c r="AI236" s="11" t="str">
        <f>IF([1]source_data!G238="","",IF([1]source_data!M238="","",[1]source_data!M238))</f>
        <v/>
      </c>
    </row>
    <row r="237" spans="1:35" x14ac:dyDescent="0.2">
      <c r="A237" s="6" t="str">
        <f>IF([1]source_data!G239="","",IF(AND([1]source_data!C239&lt;&gt;"",[1]tailored_settings!$B$15="Publish"),CONCATENATE([1]tailored_settings!$B$2&amp;[1]source_data!C239),IF(AND([1]source_data!C239&lt;&gt;"",[1]tailored_settings!$B$15="Do not publish"),CONCATENATE([1]tailored_settings!$B$2&amp;TEXT(ROW(A237)-1,"0000")&amp;"_"&amp;TEXT(F237,"yyyy-mm")),CONCATENATE([1]tailored_settings!$B$2&amp;TEXT(ROW(A237)-1,"0000")&amp;"_"&amp;TEXT(F237,"yyyy-mm")))))</f>
        <v>360G-Longleigh-0236_2023-11</v>
      </c>
      <c r="B237" s="6" t="str">
        <f>IF([1]source_data!G239="","",IF([1]source_data!E239&lt;&gt;"",[1]source_data!E239,CONCATENATE("Grant to "&amp;G237)))</f>
        <v>Grant to Individual Recipient</v>
      </c>
      <c r="C237" s="6" t="str">
        <f>IF([1]source_data!G239="","",IF([1]source_data!F239="","",[1]source_data!F239))</f>
        <v>Helping to alleviate financial hardship</v>
      </c>
      <c r="D237" s="7">
        <f>IF([1]source_data!G239="","",IF([1]source_data!G239="","",[1]source_data!G239))</f>
        <v>1079</v>
      </c>
      <c r="E237" s="6" t="str">
        <f>IF([1]source_data!G239="","",[1]tailored_settings!$B$3)</f>
        <v>GBP</v>
      </c>
      <c r="F237" s="8">
        <f>IF([1]source_data!G239="","",IF([1]source_data!H239="","",[1]source_data!H239))</f>
        <v>45247</v>
      </c>
      <c r="G237" s="6" t="str">
        <f>IF([1]source_data!G239="","",[1]tailored_settings!$B$5)</f>
        <v>Individual Recipient</v>
      </c>
      <c r="H237" s="6" t="str">
        <f>IF([1]source_data!G239="","",IF(AND([1]source_data!A239&lt;&gt;"",[1]tailored_settings!$B$16="Publish"),CONCATENATE([1]tailored_settings!$B$2&amp;[1]source_data!A239),IF(AND([1]source_data!A239&lt;&gt;"",[1]tailored_settings!$B$16="Do not publish"),CONCATENATE([1]tailored_settings!$B$4&amp;TEXT(ROW(A237)-1,"0000")&amp;"_"&amp;TEXT(F237,"yyyy-mm")),CONCATENATE([1]tailored_settings!$B$4&amp;TEXT(ROW(A237)-1,"0000")&amp;"_"&amp;TEXT(F237,"yyyy-mm")))))</f>
        <v>360G-Longleigh-IND-0236_2023-11</v>
      </c>
      <c r="I237" s="6" t="str">
        <f>IF([1]source_data!G239="","",[1]tailored_settings!$B$7)</f>
        <v>Longleigh Foundation</v>
      </c>
      <c r="J237" s="6" t="str">
        <f>IF([1]source_data!G239="","",[1]tailored_settings!$B$6)</f>
        <v>GB-CHC-1169016</v>
      </c>
      <c r="K237" s="6" t="str">
        <f>IF([1]source_data!G239="","",IF([1]source_data!I239="","",VLOOKUP([1]source_data!I239,[1]codelist_mapping!A:C,3,FALSE)))</f>
        <v>GTIR010</v>
      </c>
      <c r="L237" s="6" t="str">
        <f>IF([1]source_data!G239="","",IF([1]source_data!J239="","",VLOOKUP([1]source_data!J239,[1]codelist_mapping!A:C,3,FALSE)))</f>
        <v/>
      </c>
      <c r="M237" s="6" t="str">
        <f>IF([1]source_data!G239="","",IF([1]source_data!K239="","",IF([1]source_data!M239&lt;&gt;"",CONCATENATE(VLOOKUP([1]source_data!K239,[1]codelist_mapping!F:H,3,FALSE)&amp;";"&amp;VLOOKUP([1]source_data!L239,[1]codelist_mapping!F:H,3,FALSE)&amp;";"&amp;VLOOKUP([1]source_data!M239,[1]codelist_mapping!F:H,3,FALSE)),IF([1]source_data!L239&lt;&gt;"",CONCATENATE(VLOOKUP([1]source_data!K239,[1]codelist_mapping!F:H,3,FALSE)&amp;";"&amp;VLOOKUP([1]source_data!L239,[1]codelist_mapping!F:H,3,FALSE)),IF([1]source_data!K239&lt;&gt;"",CONCATENATE(VLOOKUP([1]source_data!K239,[1]codelist_mapping!F:H,3,FALSE)))))))</f>
        <v>GTIP070;GTIP020</v>
      </c>
      <c r="N237" s="9" t="str">
        <f>IF([1]source_data!G239="","",IF([1]source_data!D239="","",VLOOKUP([1]source_data!D239,[1]geo_data!A:I,9,FALSE)))</f>
        <v>Redbridge</v>
      </c>
      <c r="O237" s="9" t="str">
        <f>IF([1]source_data!G239="","",IF([1]source_data!D239="","",VLOOKUP([1]source_data!D239,[1]geo_data!A:I,8,FALSE)))</f>
        <v>E05015501</v>
      </c>
      <c r="P237" s="9" t="str">
        <f>IF([1]source_data!G239="","",IF(LEFT(O237,3)="E05","WD",IF(LEFT(O237,3)="S13","WD",IF(LEFT(O237,3)="W05","WD",IF(LEFT(O237,3)="W06","UA",IF(LEFT(O237,3)="S12","CA",IF(LEFT(O237,3)="E06","UA",IF(LEFT(O237,3)="E07","NMD",IF(LEFT(O237,3)="E08","MD",IF(LEFT(O237,3)="E09","LONB"))))))))))</f>
        <v>WD</v>
      </c>
      <c r="Q237" s="9" t="str">
        <f>IF([1]source_data!G239="","",IF([1]source_data!D239="","",VLOOKUP([1]source_data!D239,[1]geo_data!A:I,7,FALSE)))</f>
        <v>Southampton</v>
      </c>
      <c r="R237" s="9" t="str">
        <f>IF([1]source_data!G239="","",IF([1]source_data!D239="","",VLOOKUP([1]source_data!D239,[1]geo_data!A:I,6,FALSE)))</f>
        <v>E06000045</v>
      </c>
      <c r="S237" s="9" t="str">
        <f>IF([1]source_data!G239="","",IF(LEFT(R237,3)="E05","WD",IF(LEFT(R237,3)="S13","WD",IF(LEFT(R237,3)="W05","WD",IF(LEFT(R237,3)="W06","UA",IF(LEFT(R237,3)="S12","CA",IF(LEFT(R237,3)="E06","UA",IF(LEFT(R237,3)="E07","NMD",IF(LEFT(R237,3)="E08","MD",IF(LEFT(R237,3)="E09","LONB"))))))))))</f>
        <v>UA</v>
      </c>
      <c r="T237" s="6" t="str">
        <f>IF([1]source_data!G239="","",IF([1]source_data!N239="","",[1]source_data!N239))</f>
        <v>Hardship Grant</v>
      </c>
      <c r="U237" s="10">
        <f>IF([1]source_data!G239="","",[1]tailored_settings!$B$8)</f>
        <v>45614</v>
      </c>
      <c r="V237" s="6" t="str">
        <f>IF([1]source_data!G239="","",[1]tailored_settings!$B$9)</f>
        <v>http://www.longleigh.org/</v>
      </c>
      <c r="W237" s="8">
        <f>IF([1]source_data!G239="","",IF([1]source_data!O239="","",[1]source_data!O239))</f>
        <v>45247</v>
      </c>
      <c r="X237" s="8">
        <f>IF([1]source_data!G239="","",IF([1]source_data!P239="","",[1]source_data!P239))</f>
        <v>45314</v>
      </c>
      <c r="Y237" s="6" t="str">
        <f>IF([1]source_data!G239="","",IF([1]source_data!Q239="","",[1]source_data!Q239))</f>
        <v/>
      </c>
      <c r="Z237" s="11" t="str">
        <f>IF([1]source_data!G239="","",IF([1]source_data!I239="","",[1]tailored_settings!$B$10))</f>
        <v>Primary grant reason</v>
      </c>
      <c r="AA237" s="11" t="str">
        <f>IF([1]source_data!G239="","",IF([1]source_data!I239="","",[1]source_data!I239))</f>
        <v>7. Customer where there is a child/ren in receipt of means-tested free school meals</v>
      </c>
      <c r="AB237" s="11" t="str">
        <f>IF([1]source_data!G239="","",IF([1]source_data!J239="","",[1]tailored_settings!$B$11))</f>
        <v/>
      </c>
      <c r="AC237" s="11" t="str">
        <f>IF([1]source_data!G239="","",IF([1]source_data!J239="","",[1]source_data!J239))</f>
        <v/>
      </c>
      <c r="AD237" s="11" t="str">
        <f>IF([1]source_data!G239="","",IF([1]source_data!K239="","",[1]tailored_settings!$B$12))</f>
        <v>Grant purpose</v>
      </c>
      <c r="AE237" s="11" t="str">
        <f>IF([1]source_data!G239="","",IF([1]source_data!K239="","",[1]source_data!K239))</f>
        <v>Food Vouchers</v>
      </c>
      <c r="AF237" s="11" t="str">
        <f>IF([1]source_data!G239="","",IF([1]source_data!L239="","",[1]tailored_settings!$B$13))</f>
        <v>Grant purpose</v>
      </c>
      <c r="AG237" s="11" t="str">
        <f>IF([1]source_data!G239="","",IF([1]source_data!L239="","",[1]source_data!L239))</f>
        <v>Appliances</v>
      </c>
      <c r="AH237" s="11" t="str">
        <f>IF([1]source_data!G239="","",IF([1]source_data!M239="","",[1]tailored_settings!$B$14))</f>
        <v/>
      </c>
      <c r="AI237" s="11" t="str">
        <f>IF([1]source_data!G239="","",IF([1]source_data!M239="","",[1]source_data!M239))</f>
        <v/>
      </c>
    </row>
    <row r="238" spans="1:35" x14ac:dyDescent="0.2">
      <c r="A238" s="6" t="str">
        <f>IF([1]source_data!G240="","",IF(AND([1]source_data!C240&lt;&gt;"",[1]tailored_settings!$B$15="Publish"),CONCATENATE([1]tailored_settings!$B$2&amp;[1]source_data!C240),IF(AND([1]source_data!C240&lt;&gt;"",[1]tailored_settings!$B$15="Do not publish"),CONCATENATE([1]tailored_settings!$B$2&amp;TEXT(ROW(A238)-1,"0000")&amp;"_"&amp;TEXT(F238,"yyyy-mm")),CONCATENATE([1]tailored_settings!$B$2&amp;TEXT(ROW(A238)-1,"0000")&amp;"_"&amp;TEXT(F238,"yyyy-mm")))))</f>
        <v>360G-Longleigh-0237_2023-11</v>
      </c>
      <c r="B238" s="6" t="str">
        <f>IF([1]source_data!G240="","",IF([1]source_data!E240&lt;&gt;"",[1]source_data!E240,CONCATENATE("Grant to "&amp;G238)))</f>
        <v>Grant to Individual Recipient</v>
      </c>
      <c r="C238" s="6" t="str">
        <f>IF([1]source_data!G240="","",IF([1]source_data!F240="","",[1]source_data!F240))</f>
        <v>Helping to alleviate financial hardship</v>
      </c>
      <c r="D238" s="7">
        <f>IF([1]source_data!G240="","",IF([1]source_data!G240="","",[1]source_data!G240))</f>
        <v>936</v>
      </c>
      <c r="E238" s="6" t="str">
        <f>IF([1]source_data!G240="","",[1]tailored_settings!$B$3)</f>
        <v>GBP</v>
      </c>
      <c r="F238" s="8">
        <f>IF([1]source_data!G240="","",IF([1]source_data!H240="","",[1]source_data!H240))</f>
        <v>45247</v>
      </c>
      <c r="G238" s="6" t="str">
        <f>IF([1]source_data!G240="","",[1]tailored_settings!$B$5)</f>
        <v>Individual Recipient</v>
      </c>
      <c r="H238" s="6" t="str">
        <f>IF([1]source_data!G240="","",IF(AND([1]source_data!A240&lt;&gt;"",[1]tailored_settings!$B$16="Publish"),CONCATENATE([1]tailored_settings!$B$2&amp;[1]source_data!A240),IF(AND([1]source_data!A240&lt;&gt;"",[1]tailored_settings!$B$16="Do not publish"),CONCATENATE([1]tailored_settings!$B$4&amp;TEXT(ROW(A238)-1,"0000")&amp;"_"&amp;TEXT(F238,"yyyy-mm")),CONCATENATE([1]tailored_settings!$B$4&amp;TEXT(ROW(A238)-1,"0000")&amp;"_"&amp;TEXT(F238,"yyyy-mm")))))</f>
        <v>360G-Longleigh-IND-0237_2023-11</v>
      </c>
      <c r="I238" s="6" t="str">
        <f>IF([1]source_data!G240="","",[1]tailored_settings!$B$7)</f>
        <v>Longleigh Foundation</v>
      </c>
      <c r="J238" s="6" t="str">
        <f>IF([1]source_data!G240="","",[1]tailored_settings!$B$6)</f>
        <v>GB-CHC-1169016</v>
      </c>
      <c r="K238" s="6" t="str">
        <f>IF([1]source_data!G240="","",IF([1]source_data!I240="","",VLOOKUP([1]source_data!I240,[1]codelist_mapping!A:C,3,FALSE)))</f>
        <v>GTIR030</v>
      </c>
      <c r="L238" s="6" t="str">
        <f>IF([1]source_data!G240="","",IF([1]source_data!J240="","",VLOOKUP([1]source_data!J240,[1]codelist_mapping!A:C,3,FALSE)))</f>
        <v>GTIR010</v>
      </c>
      <c r="M238" s="6" t="str">
        <f>IF([1]source_data!G240="","",IF([1]source_data!K240="","",IF([1]source_data!M240&lt;&gt;"",CONCATENATE(VLOOKUP([1]source_data!K240,[1]codelist_mapping!F:H,3,FALSE)&amp;";"&amp;VLOOKUP([1]source_data!L240,[1]codelist_mapping!F:H,3,FALSE)&amp;";"&amp;VLOOKUP([1]source_data!M240,[1]codelist_mapping!F:H,3,FALSE)),IF([1]source_data!L240&lt;&gt;"",CONCATENATE(VLOOKUP([1]source_data!K240,[1]codelist_mapping!F:H,3,FALSE)&amp;";"&amp;VLOOKUP([1]source_data!L240,[1]codelist_mapping!F:H,3,FALSE)),IF([1]source_data!K240&lt;&gt;"",CONCATENATE(VLOOKUP([1]source_data!K240,[1]codelist_mapping!F:H,3,FALSE)))))))</f>
        <v>GTIP050;GTIP070;GTIP080</v>
      </c>
      <c r="N238" s="9" t="str">
        <f>IF([1]source_data!G240="","",IF([1]source_data!D240="","",VLOOKUP([1]source_data!D240,[1]geo_data!A:I,9,FALSE)))</f>
        <v>Castle Cary</v>
      </c>
      <c r="O238" s="9" t="str">
        <f>IF([1]source_data!G240="","",IF([1]source_data!D240="","",VLOOKUP([1]source_data!D240,[1]geo_data!A:I,8,FALSE)))</f>
        <v>E05014350</v>
      </c>
      <c r="P238" s="9" t="str">
        <f>IF([1]source_data!G240="","",IF(LEFT(O238,3)="E05","WD",IF(LEFT(O238,3)="S13","WD",IF(LEFT(O238,3)="W05","WD",IF(LEFT(O238,3)="W06","UA",IF(LEFT(O238,3)="S12","CA",IF(LEFT(O238,3)="E06","UA",IF(LEFT(O238,3)="E07","NMD",IF(LEFT(O238,3)="E08","MD",IF(LEFT(O238,3)="E09","LONB"))))))))))</f>
        <v>WD</v>
      </c>
      <c r="Q238" s="9" t="str">
        <f>IF([1]source_data!G240="","",IF([1]source_data!D240="","",VLOOKUP([1]source_data!D240,[1]geo_data!A:I,7,FALSE)))</f>
        <v>Somerset</v>
      </c>
      <c r="R238" s="9" t="str">
        <f>IF([1]source_data!G240="","",IF([1]source_data!D240="","",VLOOKUP([1]source_data!D240,[1]geo_data!A:I,6,FALSE)))</f>
        <v>E06000066</v>
      </c>
      <c r="S238" s="9" t="str">
        <f>IF([1]source_data!G240="","",IF(LEFT(R238,3)="E05","WD",IF(LEFT(R238,3)="S13","WD",IF(LEFT(R238,3)="W05","WD",IF(LEFT(R238,3)="W06","UA",IF(LEFT(R238,3)="S12","CA",IF(LEFT(R238,3)="E06","UA",IF(LEFT(R238,3)="E07","NMD",IF(LEFT(R238,3)="E08","MD",IF(LEFT(R238,3)="E09","LONB"))))))))))</f>
        <v>UA</v>
      </c>
      <c r="T238" s="6" t="str">
        <f>IF([1]source_data!G240="","",IF([1]source_data!N240="","",[1]source_data!N240))</f>
        <v>Hardship Grant</v>
      </c>
      <c r="U238" s="10">
        <f>IF([1]source_data!G240="","",[1]tailored_settings!$B$8)</f>
        <v>45614</v>
      </c>
      <c r="V238" s="6" t="str">
        <f>IF([1]source_data!G240="","",[1]tailored_settings!$B$9)</f>
        <v>http://www.longleigh.org/</v>
      </c>
      <c r="W238" s="8">
        <f>IF([1]source_data!G240="","",IF([1]source_data!O240="","",[1]source_data!O240))</f>
        <v>45247</v>
      </c>
      <c r="X238" s="8">
        <f>IF([1]source_data!G240="","",IF([1]source_data!P240="","",[1]source_data!P240))</f>
        <v>45385</v>
      </c>
      <c r="Y238" s="6" t="str">
        <f>IF([1]source_data!G240="","",IF([1]source_data!Q240="","",[1]source_data!Q240))</f>
        <v/>
      </c>
      <c r="Z238" s="11" t="str">
        <f>IF([1]source_data!G240="","",IF([1]source_data!I240="","",[1]tailored_settings!$B$10))</f>
        <v>Primary grant reason</v>
      </c>
      <c r="AA238" s="11" t="str">
        <f>IF([1]source_data!G240="","",IF([1]source_data!I240="","",[1]source_data!I240))</f>
        <v>1. Customer (or family member residing with them) with a diagnosed condition or disability (physical and/or sensory and/or behavioural)</v>
      </c>
      <c r="AB238" s="11" t="str">
        <f>IF([1]source_data!G240="","",IF([1]source_data!J240="","",[1]tailored_settings!$B$11))</f>
        <v>Secondary grant reason</v>
      </c>
      <c r="AC238" s="11" t="str">
        <f>IF([1]source_data!G240="","",IF([1]source_data!J240="","",[1]source_data!J240))</f>
        <v>7. Customer where there is a child/ren in receipt of means-tested free school meals</v>
      </c>
      <c r="AD238" s="11" t="str">
        <f>IF([1]source_data!G240="","",IF([1]source_data!K240="","",[1]tailored_settings!$B$12))</f>
        <v>Grant purpose</v>
      </c>
      <c r="AE238" s="11" t="str">
        <f>IF([1]source_data!G240="","",IF([1]source_data!K240="","",[1]source_data!K240))</f>
        <v>Utility Vouchers</v>
      </c>
      <c r="AF238" s="11" t="str">
        <f>IF([1]source_data!G240="","",IF([1]source_data!L240="","",[1]tailored_settings!$B$13))</f>
        <v>Grant purpose</v>
      </c>
      <c r="AG238" s="11" t="str">
        <f>IF([1]source_data!G240="","",IF([1]source_data!L240="","",[1]source_data!L240))</f>
        <v>Food Vouchers</v>
      </c>
      <c r="AH238" s="11" t="str">
        <f>IF([1]source_data!G240="","",IF([1]source_data!M240="","",[1]tailored_settings!$B$14))</f>
        <v>Grant purpose</v>
      </c>
      <c r="AI238" s="11" t="str">
        <f>IF([1]source_data!G240="","",IF([1]source_data!M240="","",[1]source_data!M240))</f>
        <v>Clothing</v>
      </c>
    </row>
    <row r="239" spans="1:35" x14ac:dyDescent="0.2">
      <c r="A239" s="6" t="str">
        <f>IF([1]source_data!G241="","",IF(AND([1]source_data!C241&lt;&gt;"",[1]tailored_settings!$B$15="Publish"),CONCATENATE([1]tailored_settings!$B$2&amp;[1]source_data!C241),IF(AND([1]source_data!C241&lt;&gt;"",[1]tailored_settings!$B$15="Do not publish"),CONCATENATE([1]tailored_settings!$B$2&amp;TEXT(ROW(A239)-1,"0000")&amp;"_"&amp;TEXT(F239,"yyyy-mm")),CONCATENATE([1]tailored_settings!$B$2&amp;TEXT(ROW(A239)-1,"0000")&amp;"_"&amp;TEXT(F239,"yyyy-mm")))))</f>
        <v>360G-Longleigh-0238_2023-11</v>
      </c>
      <c r="B239" s="6" t="str">
        <f>IF([1]source_data!G241="","",IF([1]source_data!E241&lt;&gt;"",[1]source_data!E241,CONCATENATE("Grant to "&amp;G239)))</f>
        <v>Grant to Individual Recipient</v>
      </c>
      <c r="C239" s="6" t="str">
        <f>IF([1]source_data!G241="","",IF([1]source_data!F241="","",[1]source_data!F241))</f>
        <v xml:space="preserve">Providing new flooring </v>
      </c>
      <c r="D239" s="7">
        <f>IF([1]source_data!G241="","",IF([1]source_data!G241="","",[1]source_data!G241))</f>
        <v>1770.35</v>
      </c>
      <c r="E239" s="6" t="str">
        <f>IF([1]source_data!G241="","",[1]tailored_settings!$B$3)</f>
        <v>GBP</v>
      </c>
      <c r="F239" s="8">
        <f>IF([1]source_data!G241="","",IF([1]source_data!H241="","",[1]source_data!H241))</f>
        <v>45247</v>
      </c>
      <c r="G239" s="6" t="str">
        <f>IF([1]source_data!G241="","",[1]tailored_settings!$B$5)</f>
        <v>Individual Recipient</v>
      </c>
      <c r="H239" s="6" t="str">
        <f>IF([1]source_data!G241="","",IF(AND([1]source_data!A241&lt;&gt;"",[1]tailored_settings!$B$16="Publish"),CONCATENATE([1]tailored_settings!$B$2&amp;[1]source_data!A241),IF(AND([1]source_data!A241&lt;&gt;"",[1]tailored_settings!$B$16="Do not publish"),CONCATENATE([1]tailored_settings!$B$4&amp;TEXT(ROW(A239)-1,"0000")&amp;"_"&amp;TEXT(F239,"yyyy-mm")),CONCATENATE([1]tailored_settings!$B$4&amp;TEXT(ROW(A239)-1,"0000")&amp;"_"&amp;TEXT(F239,"yyyy-mm")))))</f>
        <v>360G-Longleigh-IND-0238_2023-11</v>
      </c>
      <c r="I239" s="6" t="str">
        <f>IF([1]source_data!G241="","",[1]tailored_settings!$B$7)</f>
        <v>Longleigh Foundation</v>
      </c>
      <c r="J239" s="6" t="str">
        <f>IF([1]source_data!G241="","",[1]tailored_settings!$B$6)</f>
        <v>GB-CHC-1169016</v>
      </c>
      <c r="K239" s="6" t="str">
        <f>IF([1]source_data!G241="","",IF([1]source_data!I241="","",VLOOKUP([1]source_data!I241,[1]codelist_mapping!A:C,3,FALSE)))</f>
        <v>GTIR040</v>
      </c>
      <c r="L239" s="6" t="str">
        <f>IF([1]source_data!G241="","",IF([1]source_data!J241="","",VLOOKUP([1]source_data!J241,[1]codelist_mapping!A:C,3,FALSE)))</f>
        <v/>
      </c>
      <c r="M239" s="6" t="str">
        <f>IF([1]source_data!G241="","",IF([1]source_data!K241="","",IF([1]source_data!M241&lt;&gt;"",CONCATENATE(VLOOKUP([1]source_data!K241,[1]codelist_mapping!F:H,3,FALSE)&amp;";"&amp;VLOOKUP([1]source_data!L241,[1]codelist_mapping!F:H,3,FALSE)&amp;";"&amp;VLOOKUP([1]source_data!M241,[1]codelist_mapping!F:H,3,FALSE)),IF([1]source_data!L241&lt;&gt;"",CONCATENATE(VLOOKUP([1]source_data!K241,[1]codelist_mapping!F:H,3,FALSE)&amp;";"&amp;VLOOKUP([1]source_data!L241,[1]codelist_mapping!F:H,3,FALSE)),IF([1]source_data!K241&lt;&gt;"",CONCATENATE(VLOOKUP([1]source_data!K241,[1]codelist_mapping!F:H,3,FALSE)))))))</f>
        <v>GTIP030</v>
      </c>
      <c r="N239" s="9" t="str">
        <f>IF([1]source_data!G241="","",IF([1]source_data!D241="","",VLOOKUP([1]source_data!D241,[1]geo_data!A:I,9,FALSE)))</f>
        <v>Arrow</v>
      </c>
      <c r="O239" s="9" t="str">
        <f>IF([1]source_data!G241="","",IF([1]source_data!D241="","",VLOOKUP([1]source_data!D241,[1]geo_data!A:I,8,FALSE)))</f>
        <v>E05009438</v>
      </c>
      <c r="P239" s="9" t="str">
        <f>IF([1]source_data!G241="","",IF(LEFT(O239,3)="E05","WD",IF(LEFT(O239,3)="S13","WD",IF(LEFT(O239,3)="W05","WD",IF(LEFT(O239,3)="W06","UA",IF(LEFT(O239,3)="S12","CA",IF(LEFT(O239,3)="E06","UA",IF(LEFT(O239,3)="E07","NMD",IF(LEFT(O239,3)="E08","MD",IF(LEFT(O239,3)="E09","LONB"))))))))))</f>
        <v>WD</v>
      </c>
      <c r="Q239" s="9" t="str">
        <f>IF([1]source_data!G241="","",IF([1]source_data!D241="","",VLOOKUP([1]source_data!D241,[1]geo_data!A:I,7,FALSE)))</f>
        <v>Herefordshire, County of</v>
      </c>
      <c r="R239" s="9" t="str">
        <f>IF([1]source_data!G241="","",IF([1]source_data!D241="","",VLOOKUP([1]source_data!D241,[1]geo_data!A:I,6,FALSE)))</f>
        <v>E06000019</v>
      </c>
      <c r="S239" s="9" t="str">
        <f>IF([1]source_data!G241="","",IF(LEFT(R239,3)="E05","WD",IF(LEFT(R239,3)="S13","WD",IF(LEFT(R239,3)="W05","WD",IF(LEFT(R239,3)="W06","UA",IF(LEFT(R239,3)="S12","CA",IF(LEFT(R239,3)="E06","UA",IF(LEFT(R239,3)="E07","NMD",IF(LEFT(R239,3)="E08","MD",IF(LEFT(R239,3)="E09","LONB"))))))))))</f>
        <v>UA</v>
      </c>
      <c r="T239" s="6" t="str">
        <f>IF([1]source_data!G241="","",IF([1]source_data!N241="","",[1]source_data!N241))</f>
        <v>Flooring Grant</v>
      </c>
      <c r="U239" s="10">
        <f>IF([1]source_data!G241="","",[1]tailored_settings!$B$8)</f>
        <v>45614</v>
      </c>
      <c r="V239" s="6" t="str">
        <f>IF([1]source_data!G241="","",[1]tailored_settings!$B$9)</f>
        <v>http://www.longleigh.org/</v>
      </c>
      <c r="W239" s="8">
        <f>IF([1]source_data!G241="","",IF([1]source_data!O241="","",[1]source_data!O241))</f>
        <v>45247</v>
      </c>
      <c r="X239" s="8">
        <f>IF([1]source_data!G241="","",IF([1]source_data!P241="","",[1]source_data!P241))</f>
        <v>45282</v>
      </c>
      <c r="Y239" s="6" t="str">
        <f>IF([1]source_data!G241="","",IF([1]source_data!Q241="","",[1]source_data!Q241))</f>
        <v/>
      </c>
      <c r="Z239" s="11" t="str">
        <f>IF([1]source_data!G241="","",IF([1]source_data!I241="","",[1]tailored_settings!$B$10))</f>
        <v>Primary grant reason</v>
      </c>
      <c r="AA239" s="11" t="str">
        <f>IF([1]source_data!G241="","",IF([1]source_data!I241="","",[1]source_data!I241))</f>
        <v>6a. Customer/family under the care of Social Services (Adult or Children’s) - MH</v>
      </c>
      <c r="AB239" s="11" t="str">
        <f>IF([1]source_data!G241="","",IF([1]source_data!J241="","",[1]tailored_settings!$B$11))</f>
        <v/>
      </c>
      <c r="AC239" s="11" t="str">
        <f>IF([1]source_data!G241="","",IF([1]source_data!J241="","",[1]source_data!J241))</f>
        <v/>
      </c>
      <c r="AD239" s="11" t="str">
        <f>IF([1]source_data!G241="","",IF([1]source_data!K241="","",[1]tailored_settings!$B$12))</f>
        <v>Grant purpose</v>
      </c>
      <c r="AE239" s="11" t="str">
        <f>IF([1]source_data!G241="","",IF([1]source_data!K241="","",[1]source_data!K241))</f>
        <v>Flooring</v>
      </c>
      <c r="AF239" s="11" t="str">
        <f>IF([1]source_data!G241="","",IF([1]source_data!L241="","",[1]tailored_settings!$B$13))</f>
        <v/>
      </c>
      <c r="AG239" s="11" t="str">
        <f>IF([1]source_data!G241="","",IF([1]source_data!L241="","",[1]source_data!L241))</f>
        <v/>
      </c>
      <c r="AH239" s="11" t="str">
        <f>IF([1]source_data!G241="","",IF([1]source_data!M241="","",[1]tailored_settings!$B$14))</f>
        <v/>
      </c>
      <c r="AI239" s="11" t="str">
        <f>IF([1]source_data!G241="","",IF([1]source_data!M241="","",[1]source_data!M241))</f>
        <v/>
      </c>
    </row>
    <row r="240" spans="1:35" x14ac:dyDescent="0.2">
      <c r="A240" s="6" t="str">
        <f>IF([1]source_data!G242="","",IF(AND([1]source_data!C242&lt;&gt;"",[1]tailored_settings!$B$15="Publish"),CONCATENATE([1]tailored_settings!$B$2&amp;[1]source_data!C242),IF(AND([1]source_data!C242&lt;&gt;"",[1]tailored_settings!$B$15="Do not publish"),CONCATENATE([1]tailored_settings!$B$2&amp;TEXT(ROW(A240)-1,"0000")&amp;"_"&amp;TEXT(F240,"yyyy-mm")),CONCATENATE([1]tailored_settings!$B$2&amp;TEXT(ROW(A240)-1,"0000")&amp;"_"&amp;TEXT(F240,"yyyy-mm")))))</f>
        <v>360G-Longleigh-0239_2023-11</v>
      </c>
      <c r="B240" s="6" t="str">
        <f>IF([1]source_data!G242="","",IF([1]source_data!E242&lt;&gt;"",[1]source_data!E242,CONCATENATE("Grant to "&amp;G240)))</f>
        <v>Grant to Individual Recipient</v>
      </c>
      <c r="C240" s="6" t="str">
        <f>IF([1]source_data!G242="","",IF([1]source_data!F242="","",[1]source_data!F242))</f>
        <v>Helping to alleviate financial hardship</v>
      </c>
      <c r="D240" s="7">
        <f>IF([1]source_data!G242="","",IF([1]source_data!G242="","",[1]source_data!G242))</f>
        <v>992</v>
      </c>
      <c r="E240" s="6" t="str">
        <f>IF([1]source_data!G242="","",[1]tailored_settings!$B$3)</f>
        <v>GBP</v>
      </c>
      <c r="F240" s="8">
        <f>IF([1]source_data!G242="","",IF([1]source_data!H242="","",[1]source_data!H242))</f>
        <v>45247</v>
      </c>
      <c r="G240" s="6" t="str">
        <f>IF([1]source_data!G242="","",[1]tailored_settings!$B$5)</f>
        <v>Individual Recipient</v>
      </c>
      <c r="H240" s="6" t="str">
        <f>IF([1]source_data!G242="","",IF(AND([1]source_data!A242&lt;&gt;"",[1]tailored_settings!$B$16="Publish"),CONCATENATE([1]tailored_settings!$B$2&amp;[1]source_data!A242),IF(AND([1]source_data!A242&lt;&gt;"",[1]tailored_settings!$B$16="Do not publish"),CONCATENATE([1]tailored_settings!$B$4&amp;TEXT(ROW(A240)-1,"0000")&amp;"_"&amp;TEXT(F240,"yyyy-mm")),CONCATENATE([1]tailored_settings!$B$4&amp;TEXT(ROW(A240)-1,"0000")&amp;"_"&amp;TEXT(F240,"yyyy-mm")))))</f>
        <v>360G-Longleigh-IND-0239_2023-11</v>
      </c>
      <c r="I240" s="6" t="str">
        <f>IF([1]source_data!G242="","",[1]tailored_settings!$B$7)</f>
        <v>Longleigh Foundation</v>
      </c>
      <c r="J240" s="6" t="str">
        <f>IF([1]source_data!G242="","",[1]tailored_settings!$B$6)</f>
        <v>GB-CHC-1169016</v>
      </c>
      <c r="K240" s="6" t="str">
        <f>IF([1]source_data!G242="","",IF([1]source_data!I242="","",VLOOKUP([1]source_data!I242,[1]codelist_mapping!A:C,3,FALSE)))</f>
        <v>GTIR030</v>
      </c>
      <c r="L240" s="6" t="str">
        <f>IF([1]source_data!G242="","",IF([1]source_data!J242="","",VLOOKUP([1]source_data!J242,[1]codelist_mapping!A:C,3,FALSE)))</f>
        <v/>
      </c>
      <c r="M240" s="6" t="str">
        <f>IF([1]source_data!G242="","",IF([1]source_data!K242="","",IF([1]source_data!M242&lt;&gt;"",CONCATENATE(VLOOKUP([1]source_data!K242,[1]codelist_mapping!F:H,3,FALSE)&amp;";"&amp;VLOOKUP([1]source_data!L242,[1]codelist_mapping!F:H,3,FALSE)&amp;";"&amp;VLOOKUP([1]source_data!M242,[1]codelist_mapping!F:H,3,FALSE)),IF([1]source_data!L242&lt;&gt;"",CONCATENATE(VLOOKUP([1]source_data!K242,[1]codelist_mapping!F:H,3,FALSE)&amp;";"&amp;VLOOKUP([1]source_data!L242,[1]codelist_mapping!F:H,3,FALSE)),IF([1]source_data!K242&lt;&gt;"",CONCATENATE(VLOOKUP([1]source_data!K242,[1]codelist_mapping!F:H,3,FALSE)))))))</f>
        <v>GTIP020;GTIP070</v>
      </c>
      <c r="N240" s="9" t="str">
        <f>IF([1]source_data!G242="","",IF([1]source_data!D242="","",VLOOKUP([1]source_data!D242,[1]geo_data!A:I,9,FALSE)))</f>
        <v>Brympton</v>
      </c>
      <c r="O240" s="9" t="str">
        <f>IF([1]source_data!G242="","",IF([1]source_data!D242="","",VLOOKUP([1]source_data!D242,[1]geo_data!A:I,8,FALSE)))</f>
        <v>E05014347</v>
      </c>
      <c r="P240" s="9" t="str">
        <f>IF([1]source_data!G242="","",IF(LEFT(O240,3)="E05","WD",IF(LEFT(O240,3)="S13","WD",IF(LEFT(O240,3)="W05","WD",IF(LEFT(O240,3)="W06","UA",IF(LEFT(O240,3)="S12","CA",IF(LEFT(O240,3)="E06","UA",IF(LEFT(O240,3)="E07","NMD",IF(LEFT(O240,3)="E08","MD",IF(LEFT(O240,3)="E09","LONB"))))))))))</f>
        <v>WD</v>
      </c>
      <c r="Q240" s="9" t="str">
        <f>IF([1]source_data!G242="","",IF([1]source_data!D242="","",VLOOKUP([1]source_data!D242,[1]geo_data!A:I,7,FALSE)))</f>
        <v>Somerset</v>
      </c>
      <c r="R240" s="9" t="str">
        <f>IF([1]source_data!G242="","",IF([1]source_data!D242="","",VLOOKUP([1]source_data!D242,[1]geo_data!A:I,6,FALSE)))</f>
        <v>E06000066</v>
      </c>
      <c r="S240" s="9" t="str">
        <f>IF([1]source_data!G242="","",IF(LEFT(R240,3)="E05","WD",IF(LEFT(R240,3)="S13","WD",IF(LEFT(R240,3)="W05","WD",IF(LEFT(R240,3)="W06","UA",IF(LEFT(R240,3)="S12","CA",IF(LEFT(R240,3)="E06","UA",IF(LEFT(R240,3)="E07","NMD",IF(LEFT(R240,3)="E08","MD",IF(LEFT(R240,3)="E09","LONB"))))))))))</f>
        <v>UA</v>
      </c>
      <c r="T240" s="6" t="str">
        <f>IF([1]source_data!G242="","",IF([1]source_data!N242="","",[1]source_data!N242))</f>
        <v>Hardship Grant</v>
      </c>
      <c r="U240" s="10">
        <f>IF([1]source_data!G242="","",[1]tailored_settings!$B$8)</f>
        <v>45614</v>
      </c>
      <c r="V240" s="6" t="str">
        <f>IF([1]source_data!G242="","",[1]tailored_settings!$B$9)</f>
        <v>http://www.longleigh.org/</v>
      </c>
      <c r="W240" s="8">
        <f>IF([1]source_data!G242="","",IF([1]source_data!O242="","",[1]source_data!O242))</f>
        <v>45247</v>
      </c>
      <c r="X240" s="8">
        <f>IF([1]source_data!G242="","",IF([1]source_data!P242="","",[1]source_data!P242))</f>
        <v>45295</v>
      </c>
      <c r="Y240" s="6" t="str">
        <f>IF([1]source_data!G242="","",IF([1]source_data!Q242="","",[1]source_data!Q242))</f>
        <v/>
      </c>
      <c r="Z240" s="11" t="str">
        <f>IF([1]source_data!G242="","",IF([1]source_data!I242="","",[1]tailored_settings!$B$10))</f>
        <v>Primary grant reason</v>
      </c>
      <c r="AA240" s="11" t="str">
        <f>IF([1]source_data!G242="","",IF([1]source_data!I242="","",[1]source_data!I242))</f>
        <v>1. Customer (or family member residing with them) with a diagnosed condition or disability (physical and/or sensory and/or behavioural)</v>
      </c>
      <c r="AB240" s="11" t="str">
        <f>IF([1]source_data!G242="","",IF([1]source_data!J242="","",[1]tailored_settings!$B$11))</f>
        <v/>
      </c>
      <c r="AC240" s="11" t="str">
        <f>IF([1]source_data!G242="","",IF([1]source_data!J242="","",[1]source_data!J242))</f>
        <v/>
      </c>
      <c r="AD240" s="11" t="str">
        <f>IF([1]source_data!G242="","",IF([1]source_data!K242="","",[1]tailored_settings!$B$12))</f>
        <v>Grant purpose</v>
      </c>
      <c r="AE240" s="11" t="str">
        <f>IF([1]source_data!G242="","",IF([1]source_data!K242="","",[1]source_data!K242))</f>
        <v>Appliances</v>
      </c>
      <c r="AF240" s="11" t="str">
        <f>IF([1]source_data!G242="","",IF([1]source_data!L242="","",[1]tailored_settings!$B$13))</f>
        <v>Grant purpose</v>
      </c>
      <c r="AG240" s="11" t="str">
        <f>IF([1]source_data!G242="","",IF([1]source_data!L242="","",[1]source_data!L242))</f>
        <v>Food Vouchers</v>
      </c>
      <c r="AH240" s="11" t="str">
        <f>IF([1]source_data!G242="","",IF([1]source_data!M242="","",[1]tailored_settings!$B$14))</f>
        <v/>
      </c>
      <c r="AI240" s="11" t="str">
        <f>IF([1]source_data!G242="","",IF([1]source_data!M242="","",[1]source_data!M242))</f>
        <v/>
      </c>
    </row>
    <row r="241" spans="1:35" x14ac:dyDescent="0.2">
      <c r="A241" s="6" t="str">
        <f>IF([1]source_data!G243="","",IF(AND([1]source_data!C243&lt;&gt;"",[1]tailored_settings!$B$15="Publish"),CONCATENATE([1]tailored_settings!$B$2&amp;[1]source_data!C243),IF(AND([1]source_data!C243&lt;&gt;"",[1]tailored_settings!$B$15="Do not publish"),CONCATENATE([1]tailored_settings!$B$2&amp;TEXT(ROW(A241)-1,"0000")&amp;"_"&amp;TEXT(F241,"yyyy-mm")),CONCATENATE([1]tailored_settings!$B$2&amp;TEXT(ROW(A241)-1,"0000")&amp;"_"&amp;TEXT(F241,"yyyy-mm")))))</f>
        <v>360G-Longleigh-0240_2023-11</v>
      </c>
      <c r="B241" s="6" t="str">
        <f>IF([1]source_data!G243="","",IF([1]source_data!E243&lt;&gt;"",[1]source_data!E243,CONCATENATE("Grant to "&amp;G241)))</f>
        <v>Grant to Individual Recipient</v>
      </c>
      <c r="C241" s="6" t="str">
        <f>IF([1]source_data!G243="","",IF([1]source_data!F243="","",[1]source_data!F243))</f>
        <v>Helping to alleviate financial hardship</v>
      </c>
      <c r="D241" s="7">
        <f>IF([1]source_data!G243="","",IF([1]source_data!G243="","",[1]source_data!G243))</f>
        <v>1000</v>
      </c>
      <c r="E241" s="6" t="str">
        <f>IF([1]source_data!G243="","",[1]tailored_settings!$B$3)</f>
        <v>GBP</v>
      </c>
      <c r="F241" s="8">
        <f>IF([1]source_data!G243="","",IF([1]source_data!H243="","",[1]source_data!H243))</f>
        <v>45247</v>
      </c>
      <c r="G241" s="6" t="str">
        <f>IF([1]source_data!G243="","",[1]tailored_settings!$B$5)</f>
        <v>Individual Recipient</v>
      </c>
      <c r="H241" s="6" t="str">
        <f>IF([1]source_data!G243="","",IF(AND([1]source_data!A243&lt;&gt;"",[1]tailored_settings!$B$16="Publish"),CONCATENATE([1]tailored_settings!$B$2&amp;[1]source_data!A243),IF(AND([1]source_data!A243&lt;&gt;"",[1]tailored_settings!$B$16="Do not publish"),CONCATENATE([1]tailored_settings!$B$4&amp;TEXT(ROW(A241)-1,"0000")&amp;"_"&amp;TEXT(F241,"yyyy-mm")),CONCATENATE([1]tailored_settings!$B$4&amp;TEXT(ROW(A241)-1,"0000")&amp;"_"&amp;TEXT(F241,"yyyy-mm")))))</f>
        <v>360G-Longleigh-IND-0240_2023-11</v>
      </c>
      <c r="I241" s="6" t="str">
        <f>IF([1]source_data!G243="","",[1]tailored_settings!$B$7)</f>
        <v>Longleigh Foundation</v>
      </c>
      <c r="J241" s="6" t="str">
        <f>IF([1]source_data!G243="","",[1]tailored_settings!$B$6)</f>
        <v>GB-CHC-1169016</v>
      </c>
      <c r="K241" s="6" t="str">
        <f>IF([1]source_data!G243="","",IF([1]source_data!I243="","",VLOOKUP([1]source_data!I243,[1]codelist_mapping!A:C,3,FALSE)))</f>
        <v>GTIR040</v>
      </c>
      <c r="L241" s="6" t="str">
        <f>IF([1]source_data!G243="","",IF([1]source_data!J243="","",VLOOKUP([1]source_data!J243,[1]codelist_mapping!A:C,3,FALSE)))</f>
        <v/>
      </c>
      <c r="M241" s="6" t="str">
        <f>IF([1]source_data!G243="","",IF([1]source_data!K243="","",IF([1]source_data!M243&lt;&gt;"",CONCATENATE(VLOOKUP([1]source_data!K243,[1]codelist_mapping!F:H,3,FALSE)&amp;";"&amp;VLOOKUP([1]source_data!L243,[1]codelist_mapping!F:H,3,FALSE)&amp;";"&amp;VLOOKUP([1]source_data!M243,[1]codelist_mapping!F:H,3,FALSE)),IF([1]source_data!L243&lt;&gt;"",CONCATENATE(VLOOKUP([1]source_data!K243,[1]codelist_mapping!F:H,3,FALSE)&amp;";"&amp;VLOOKUP([1]source_data!L243,[1]codelist_mapping!F:H,3,FALSE)),IF([1]source_data!K243&lt;&gt;"",CONCATENATE(VLOOKUP([1]source_data!K243,[1]codelist_mapping!F:H,3,FALSE)))))))</f>
        <v>GTIP070;GTIP050</v>
      </c>
      <c r="N241" s="9" t="str">
        <f>IF([1]source_data!G243="","",IF([1]source_data!D243="","",VLOOKUP([1]source_data!D243,[1]geo_data!A:I,9,FALSE)))</f>
        <v>West Purbeck</v>
      </c>
      <c r="O241" s="9" t="str">
        <f>IF([1]source_data!G243="","",IF([1]source_data!D243="","",VLOOKUP([1]source_data!D243,[1]geo_data!A:I,8,FALSE)))</f>
        <v>E05012728</v>
      </c>
      <c r="P241" s="9" t="str">
        <f>IF([1]source_data!G243="","",IF(LEFT(O241,3)="E05","WD",IF(LEFT(O241,3)="S13","WD",IF(LEFT(O241,3)="W05","WD",IF(LEFT(O241,3)="W06","UA",IF(LEFT(O241,3)="S12","CA",IF(LEFT(O241,3)="E06","UA",IF(LEFT(O241,3)="E07","NMD",IF(LEFT(O241,3)="E08","MD",IF(LEFT(O241,3)="E09","LONB"))))))))))</f>
        <v>WD</v>
      </c>
      <c r="Q241" s="9" t="str">
        <f>IF([1]source_data!G243="","",IF([1]source_data!D243="","",VLOOKUP([1]source_data!D243,[1]geo_data!A:I,7,FALSE)))</f>
        <v>Dorset</v>
      </c>
      <c r="R241" s="9" t="str">
        <f>IF([1]source_data!G243="","",IF([1]source_data!D243="","",VLOOKUP([1]source_data!D243,[1]geo_data!A:I,6,FALSE)))</f>
        <v>E06000059</v>
      </c>
      <c r="S241" s="9" t="str">
        <f>IF([1]source_data!G243="","",IF(LEFT(R241,3)="E05","WD",IF(LEFT(R241,3)="S13","WD",IF(LEFT(R241,3)="W05","WD",IF(LEFT(R241,3)="W06","UA",IF(LEFT(R241,3)="S12","CA",IF(LEFT(R241,3)="E06","UA",IF(LEFT(R241,3)="E07","NMD",IF(LEFT(R241,3)="E08","MD",IF(LEFT(R241,3)="E09","LONB"))))))))))</f>
        <v>UA</v>
      </c>
      <c r="T241" s="6" t="str">
        <f>IF([1]source_data!G243="","",IF([1]source_data!N243="","",[1]source_data!N243))</f>
        <v>Hardship Grant</v>
      </c>
      <c r="U241" s="10">
        <f>IF([1]source_data!G243="","",[1]tailored_settings!$B$8)</f>
        <v>45614</v>
      </c>
      <c r="V241" s="6" t="str">
        <f>IF([1]source_data!G243="","",[1]tailored_settings!$B$9)</f>
        <v>http://www.longleigh.org/</v>
      </c>
      <c r="W241" s="8">
        <f>IF([1]source_data!G243="","",IF([1]source_data!O243="","",[1]source_data!O243))</f>
        <v>45247</v>
      </c>
      <c r="X241" s="8">
        <f>IF([1]source_data!G243="","",IF([1]source_data!P243="","",[1]source_data!P243))</f>
        <v>45345</v>
      </c>
      <c r="Y241" s="6" t="str">
        <f>IF([1]source_data!G243="","",IF([1]source_data!Q243="","",[1]source_data!Q243))</f>
        <v/>
      </c>
      <c r="Z241" s="11" t="str">
        <f>IF([1]source_data!G243="","",IF([1]source_data!I243="","",[1]tailored_settings!$B$10))</f>
        <v>Primary grant reason</v>
      </c>
      <c r="AA241" s="11" t="str">
        <f>IF([1]source_data!G243="","",IF([1]source_data!I243="","",[1]source_data!I243))</f>
        <v>2. Customer receiving medication and/or therapy for a mental health condition or substance addiction</v>
      </c>
      <c r="AB241" s="11" t="str">
        <f>IF([1]source_data!G243="","",IF([1]source_data!J243="","",[1]tailored_settings!$B$11))</f>
        <v/>
      </c>
      <c r="AC241" s="11" t="str">
        <f>IF([1]source_data!G243="","",IF([1]source_data!J243="","",[1]source_data!J243))</f>
        <v/>
      </c>
      <c r="AD241" s="11" t="str">
        <f>IF([1]source_data!G243="","",IF([1]source_data!K243="","",[1]tailored_settings!$B$12))</f>
        <v>Grant purpose</v>
      </c>
      <c r="AE241" s="11" t="str">
        <f>IF([1]source_data!G243="","",IF([1]source_data!K243="","",[1]source_data!K243))</f>
        <v>Food Vouchers</v>
      </c>
      <c r="AF241" s="11" t="str">
        <f>IF([1]source_data!G243="","",IF([1]source_data!L243="","",[1]tailored_settings!$B$13))</f>
        <v>Grant purpose</v>
      </c>
      <c r="AG241" s="11" t="str">
        <f>IF([1]source_data!G243="","",IF([1]source_data!L243="","",[1]source_data!L243))</f>
        <v>Utility Vouchers</v>
      </c>
      <c r="AH241" s="11" t="str">
        <f>IF([1]source_data!G243="","",IF([1]source_data!M243="","",[1]tailored_settings!$B$14))</f>
        <v/>
      </c>
      <c r="AI241" s="11" t="str">
        <f>IF([1]source_data!G243="","",IF([1]source_data!M243="","",[1]source_data!M243))</f>
        <v/>
      </c>
    </row>
    <row r="242" spans="1:35" x14ac:dyDescent="0.2">
      <c r="A242" s="6" t="str">
        <f>IF([1]source_data!G244="","",IF(AND([1]source_data!C244&lt;&gt;"",[1]tailored_settings!$B$15="Publish"),CONCATENATE([1]tailored_settings!$B$2&amp;[1]source_data!C244),IF(AND([1]source_data!C244&lt;&gt;"",[1]tailored_settings!$B$15="Do not publish"),CONCATENATE([1]tailored_settings!$B$2&amp;TEXT(ROW(A242)-1,"0000")&amp;"_"&amp;TEXT(F242,"yyyy-mm")),CONCATENATE([1]tailored_settings!$B$2&amp;TEXT(ROW(A242)-1,"0000")&amp;"_"&amp;TEXT(F242,"yyyy-mm")))))</f>
        <v>360G-Longleigh-0241_2023-11</v>
      </c>
      <c r="B242" s="6" t="str">
        <f>IF([1]source_data!G244="","",IF([1]source_data!E244&lt;&gt;"",[1]source_data!E244,CONCATENATE("Grant to "&amp;G242)))</f>
        <v>Grant to Individual Recipient</v>
      </c>
      <c r="C242" s="6" t="str">
        <f>IF([1]source_data!G244="","",IF([1]source_data!F244="","",[1]source_data!F244))</f>
        <v>Helping to alleviate financial hardship</v>
      </c>
      <c r="D242" s="7">
        <f>IF([1]source_data!G244="","",IF([1]source_data!G244="","",[1]source_data!G244))</f>
        <v>1071.81</v>
      </c>
      <c r="E242" s="6" t="str">
        <f>IF([1]source_data!G244="","",[1]tailored_settings!$B$3)</f>
        <v>GBP</v>
      </c>
      <c r="F242" s="8">
        <f>IF([1]source_data!G244="","",IF([1]source_data!H244="","",[1]source_data!H244))</f>
        <v>45247</v>
      </c>
      <c r="G242" s="6" t="str">
        <f>IF([1]source_data!G244="","",[1]tailored_settings!$B$5)</f>
        <v>Individual Recipient</v>
      </c>
      <c r="H242" s="6" t="str">
        <f>IF([1]source_data!G244="","",IF(AND([1]source_data!A244&lt;&gt;"",[1]tailored_settings!$B$16="Publish"),CONCATENATE([1]tailored_settings!$B$2&amp;[1]source_data!A244),IF(AND([1]source_data!A244&lt;&gt;"",[1]tailored_settings!$B$16="Do not publish"),CONCATENATE([1]tailored_settings!$B$4&amp;TEXT(ROW(A242)-1,"0000")&amp;"_"&amp;TEXT(F242,"yyyy-mm")),CONCATENATE([1]tailored_settings!$B$4&amp;TEXT(ROW(A242)-1,"0000")&amp;"_"&amp;TEXT(F242,"yyyy-mm")))))</f>
        <v>360G-Longleigh-IND-0241_2023-11</v>
      </c>
      <c r="I242" s="6" t="str">
        <f>IF([1]source_data!G244="","",[1]tailored_settings!$B$7)</f>
        <v>Longleigh Foundation</v>
      </c>
      <c r="J242" s="6" t="str">
        <f>IF([1]source_data!G244="","",[1]tailored_settings!$B$6)</f>
        <v>GB-CHC-1169016</v>
      </c>
      <c r="K242" s="6" t="str">
        <f>IF([1]source_data!G244="","",IF([1]source_data!I244="","",VLOOKUP([1]source_data!I244,[1]codelist_mapping!A:C,3,FALSE)))</f>
        <v>GTIR030</v>
      </c>
      <c r="L242" s="6" t="str">
        <f>IF([1]source_data!G244="","",IF([1]source_data!J244="","",VLOOKUP([1]source_data!J244,[1]codelist_mapping!A:C,3,FALSE)))</f>
        <v/>
      </c>
      <c r="M242" s="6" t="str">
        <f>IF([1]source_data!G244="","",IF([1]source_data!K244="","",IF([1]source_data!M244&lt;&gt;"",CONCATENATE(VLOOKUP([1]source_data!K244,[1]codelist_mapping!F:H,3,FALSE)&amp;";"&amp;VLOOKUP([1]source_data!L244,[1]codelist_mapping!F:H,3,FALSE)&amp;";"&amp;VLOOKUP([1]source_data!M244,[1]codelist_mapping!F:H,3,FALSE)),IF([1]source_data!L244&lt;&gt;"",CONCATENATE(VLOOKUP([1]source_data!K244,[1]codelist_mapping!F:H,3,FALSE)&amp;";"&amp;VLOOKUP([1]source_data!L244,[1]codelist_mapping!F:H,3,FALSE)),IF([1]source_data!K244&lt;&gt;"",CONCATENATE(VLOOKUP([1]source_data!K244,[1]codelist_mapping!F:H,3,FALSE)))))))</f>
        <v>GTIP020;GTIP050;GTIP060</v>
      </c>
      <c r="N242" s="9" t="str">
        <f>IF([1]source_data!G244="","",IF([1]source_data!D244="","",VLOOKUP([1]source_data!D244,[1]geo_data!A:I,9,FALSE)))</f>
        <v>Biggleswade West</v>
      </c>
      <c r="O242" s="9" t="str">
        <f>IF([1]source_data!G244="","",IF([1]source_data!D244="","",VLOOKUP([1]source_data!D244,[1]geo_data!A:I,8,FALSE)))</f>
        <v>E05014399</v>
      </c>
      <c r="P242" s="9" t="str">
        <f>IF([1]source_data!G244="","",IF(LEFT(O242,3)="E05","WD",IF(LEFT(O242,3)="S13","WD",IF(LEFT(O242,3)="W05","WD",IF(LEFT(O242,3)="W06","UA",IF(LEFT(O242,3)="S12","CA",IF(LEFT(O242,3)="E06","UA",IF(LEFT(O242,3)="E07","NMD",IF(LEFT(O242,3)="E08","MD",IF(LEFT(O242,3)="E09","LONB"))))))))))</f>
        <v>WD</v>
      </c>
      <c r="Q242" s="9" t="str">
        <f>IF([1]source_data!G244="","",IF([1]source_data!D244="","",VLOOKUP([1]source_data!D244,[1]geo_data!A:I,7,FALSE)))</f>
        <v>Central Bedfordshire</v>
      </c>
      <c r="R242" s="9" t="str">
        <f>IF([1]source_data!G244="","",IF([1]source_data!D244="","",VLOOKUP([1]source_data!D244,[1]geo_data!A:I,6,FALSE)))</f>
        <v>E06000056</v>
      </c>
      <c r="S242" s="9" t="str">
        <f>IF([1]source_data!G244="","",IF(LEFT(R242,3)="E05","WD",IF(LEFT(R242,3)="S13","WD",IF(LEFT(R242,3)="W05","WD",IF(LEFT(R242,3)="W06","UA",IF(LEFT(R242,3)="S12","CA",IF(LEFT(R242,3)="E06","UA",IF(LEFT(R242,3)="E07","NMD",IF(LEFT(R242,3)="E08","MD",IF(LEFT(R242,3)="E09","LONB"))))))))))</f>
        <v>UA</v>
      </c>
      <c r="T242" s="6" t="str">
        <f>IF([1]source_data!G244="","",IF([1]source_data!N244="","",[1]source_data!N244))</f>
        <v>Hardship Grant</v>
      </c>
      <c r="U242" s="10">
        <f>IF([1]source_data!G244="","",[1]tailored_settings!$B$8)</f>
        <v>45614</v>
      </c>
      <c r="V242" s="6" t="str">
        <f>IF([1]source_data!G244="","",[1]tailored_settings!$B$9)</f>
        <v>http://www.longleigh.org/</v>
      </c>
      <c r="W242" s="8">
        <f>IF([1]source_data!G244="","",IF([1]source_data!O244="","",[1]source_data!O244))</f>
        <v>45247</v>
      </c>
      <c r="X242" s="8">
        <f>IF([1]source_data!G244="","",IF([1]source_data!P244="","",[1]source_data!P244))</f>
        <v>45330</v>
      </c>
      <c r="Y242" s="6" t="str">
        <f>IF([1]source_data!G244="","",IF([1]source_data!Q244="","",[1]source_data!Q244))</f>
        <v/>
      </c>
      <c r="Z242" s="11" t="str">
        <f>IF([1]source_data!G244="","",IF([1]source_data!I244="","",[1]tailored_settings!$B$10))</f>
        <v>Primary grant reason</v>
      </c>
      <c r="AA242" s="11" t="str">
        <f>IF([1]source_data!G244="","",IF([1]source_data!I244="","",[1]source_data!I244))</f>
        <v>1. Customer (or family member residing with them) with a diagnosed condition or disability (physical and/or sensory and/or behavioural)</v>
      </c>
      <c r="AB242" s="11" t="str">
        <f>IF([1]source_data!G244="","",IF([1]source_data!J244="","",[1]tailored_settings!$B$11))</f>
        <v/>
      </c>
      <c r="AC242" s="11" t="str">
        <f>IF([1]source_data!G244="","",IF([1]source_data!J244="","",[1]source_data!J244))</f>
        <v/>
      </c>
      <c r="AD242" s="11" t="str">
        <f>IF([1]source_data!G244="","",IF([1]source_data!K244="","",[1]tailored_settings!$B$12))</f>
        <v>Grant purpose</v>
      </c>
      <c r="AE242" s="11" t="str">
        <f>IF([1]source_data!G244="","",IF([1]source_data!K244="","",[1]source_data!K244))</f>
        <v xml:space="preserve">Furniture </v>
      </c>
      <c r="AF242" s="11" t="str">
        <f>IF([1]source_data!G244="","",IF([1]source_data!L244="","",[1]tailored_settings!$B$13))</f>
        <v>Grant purpose</v>
      </c>
      <c r="AG242" s="11" t="str">
        <f>IF([1]source_data!G244="","",IF([1]source_data!L244="","",[1]source_data!L244))</f>
        <v>Utility vouchers</v>
      </c>
      <c r="AH242" s="11" t="str">
        <f>IF([1]source_data!G244="","",IF([1]source_data!M244="","",[1]tailored_settings!$B$14))</f>
        <v>Grant purpose</v>
      </c>
      <c r="AI242" s="11" t="str">
        <f>IF([1]source_data!G244="","",IF([1]source_data!M244="","",[1]source_data!M244))</f>
        <v>Voucher for small household items</v>
      </c>
    </row>
    <row r="243" spans="1:35" x14ac:dyDescent="0.2">
      <c r="A243" s="6" t="str">
        <f>IF([1]source_data!G245="","",IF(AND([1]source_data!C245&lt;&gt;"",[1]tailored_settings!$B$15="Publish"),CONCATENATE([1]tailored_settings!$B$2&amp;[1]source_data!C245),IF(AND([1]source_data!C245&lt;&gt;"",[1]tailored_settings!$B$15="Do not publish"),CONCATENATE([1]tailored_settings!$B$2&amp;TEXT(ROW(A243)-1,"0000")&amp;"_"&amp;TEXT(F243,"yyyy-mm")),CONCATENATE([1]tailored_settings!$B$2&amp;TEXT(ROW(A243)-1,"0000")&amp;"_"&amp;TEXT(F243,"yyyy-mm")))))</f>
        <v>360G-Longleigh-0242_2023-11</v>
      </c>
      <c r="B243" s="6" t="str">
        <f>IF([1]source_data!G245="","",IF([1]source_data!E245&lt;&gt;"",[1]source_data!E245,CONCATENATE("Grant to "&amp;G243)))</f>
        <v>Grant to Individual Recipient</v>
      </c>
      <c r="C243" s="6" t="str">
        <f>IF([1]source_data!G245="","",IF([1]source_data!F245="","",[1]source_data!F245))</f>
        <v>Helping to alleviate financial hardship</v>
      </c>
      <c r="D243" s="7">
        <f>IF([1]source_data!G245="","",IF([1]source_data!G245="","",[1]source_data!G245))</f>
        <v>866.41</v>
      </c>
      <c r="E243" s="6" t="str">
        <f>IF([1]source_data!G245="","",[1]tailored_settings!$B$3)</f>
        <v>GBP</v>
      </c>
      <c r="F243" s="8">
        <f>IF([1]source_data!G245="","",IF([1]source_data!H245="","",[1]source_data!H245))</f>
        <v>45250</v>
      </c>
      <c r="G243" s="6" t="str">
        <f>IF([1]source_data!G245="","",[1]tailored_settings!$B$5)</f>
        <v>Individual Recipient</v>
      </c>
      <c r="H243" s="6" t="str">
        <f>IF([1]source_data!G245="","",IF(AND([1]source_data!A245&lt;&gt;"",[1]tailored_settings!$B$16="Publish"),CONCATENATE([1]tailored_settings!$B$2&amp;[1]source_data!A245),IF(AND([1]source_data!A245&lt;&gt;"",[1]tailored_settings!$B$16="Do not publish"),CONCATENATE([1]tailored_settings!$B$4&amp;TEXT(ROW(A243)-1,"0000")&amp;"_"&amp;TEXT(F243,"yyyy-mm")),CONCATENATE([1]tailored_settings!$B$4&amp;TEXT(ROW(A243)-1,"0000")&amp;"_"&amp;TEXT(F243,"yyyy-mm")))))</f>
        <v>360G-Longleigh-IND-0242_2023-11</v>
      </c>
      <c r="I243" s="6" t="str">
        <f>IF([1]source_data!G245="","",[1]tailored_settings!$B$7)</f>
        <v>Longleigh Foundation</v>
      </c>
      <c r="J243" s="6" t="str">
        <f>IF([1]source_data!G245="","",[1]tailored_settings!$B$6)</f>
        <v>GB-CHC-1169016</v>
      </c>
      <c r="K243" s="6" t="str">
        <f>IF([1]source_data!G245="","",IF([1]source_data!I245="","",VLOOKUP([1]source_data!I245,[1]codelist_mapping!A:C,3,FALSE)))</f>
        <v>GTIR040</v>
      </c>
      <c r="L243" s="6" t="str">
        <f>IF([1]source_data!G245="","",IF([1]source_data!J245="","",VLOOKUP([1]source_data!J245,[1]codelist_mapping!A:C,3,FALSE)))</f>
        <v/>
      </c>
      <c r="M243" s="6" t="str">
        <f>IF([1]source_data!G245="","",IF([1]source_data!K245="","",IF([1]source_data!M245&lt;&gt;"",CONCATENATE(VLOOKUP([1]source_data!K245,[1]codelist_mapping!F:H,3,FALSE)&amp;";"&amp;VLOOKUP([1]source_data!L245,[1]codelist_mapping!F:H,3,FALSE)&amp;";"&amp;VLOOKUP([1]source_data!M245,[1]codelist_mapping!F:H,3,FALSE)),IF([1]source_data!L245&lt;&gt;"",CONCATENATE(VLOOKUP([1]source_data!K245,[1]codelist_mapping!F:H,3,FALSE)&amp;";"&amp;VLOOKUP([1]source_data!L245,[1]codelist_mapping!F:H,3,FALSE)),IF([1]source_data!K245&lt;&gt;"",CONCATENATE(VLOOKUP([1]source_data!K245,[1]codelist_mapping!F:H,3,FALSE)))))))</f>
        <v>GTIP020;GTIP100</v>
      </c>
      <c r="N243" s="9" t="str">
        <f>IF([1]source_data!G245="","",IF([1]source_data!D245="","",VLOOKUP([1]source_data!D245,[1]geo_data!A:I,9,FALSE)))</f>
        <v>St John's</v>
      </c>
      <c r="O243" s="9" t="str">
        <f>IF([1]source_data!G245="","",IF([1]source_data!D245="","",VLOOKUP([1]source_data!D245,[1]geo_data!A:I,8,FALSE)))</f>
        <v>E05010804</v>
      </c>
      <c r="P243" s="9" t="str">
        <f>IF([1]source_data!G245="","",IF(LEFT(O243,3)="E05","WD",IF(LEFT(O243,3)="S13","WD",IF(LEFT(O243,3)="W05","WD",IF(LEFT(O243,3)="W06","UA",IF(LEFT(O243,3)="S12","CA",IF(LEFT(O243,3)="E06","UA",IF(LEFT(O243,3)="E07","NMD",IF(LEFT(O243,3)="E08","MD",IF(LEFT(O243,3)="E09","LONB"))))))))))</f>
        <v>WD</v>
      </c>
      <c r="Q243" s="9" t="str">
        <f>IF([1]source_data!G245="","",IF([1]source_data!D245="","",VLOOKUP([1]source_data!D245,[1]geo_data!A:I,7,FALSE)))</f>
        <v>Woking</v>
      </c>
      <c r="R243" s="9" t="str">
        <f>IF([1]source_data!G245="","",IF([1]source_data!D245="","",VLOOKUP([1]source_data!D245,[1]geo_data!A:I,6,FALSE)))</f>
        <v>E07000217</v>
      </c>
      <c r="S243" s="9" t="str">
        <f>IF([1]source_data!G245="","",IF(LEFT(R243,3)="E05","WD",IF(LEFT(R243,3)="S13","WD",IF(LEFT(R243,3)="W05","WD",IF(LEFT(R243,3)="W06","UA",IF(LEFT(R243,3)="S12","CA",IF(LEFT(R243,3)="E06","UA",IF(LEFT(R243,3)="E07","NMD",IF(LEFT(R243,3)="E08","MD",IF(LEFT(R243,3)="E09","LONB"))))))))))</f>
        <v>NMD</v>
      </c>
      <c r="T243" s="6" t="str">
        <f>IF([1]source_data!G245="","",IF([1]source_data!N245="","",[1]source_data!N245))</f>
        <v>Hardship Grant</v>
      </c>
      <c r="U243" s="10">
        <f>IF([1]source_data!G245="","",[1]tailored_settings!$B$8)</f>
        <v>45614</v>
      </c>
      <c r="V243" s="6" t="str">
        <f>IF([1]source_data!G245="","",[1]tailored_settings!$B$9)</f>
        <v>http://www.longleigh.org/</v>
      </c>
      <c r="W243" s="8">
        <f>IF([1]source_data!G245="","",IF([1]source_data!O245="","",[1]source_data!O245))</f>
        <v>45250</v>
      </c>
      <c r="X243" s="8">
        <f>IF([1]source_data!G245="","",IF([1]source_data!P245="","",[1]source_data!P245))</f>
        <v>45385</v>
      </c>
      <c r="Y243" s="6" t="str">
        <f>IF([1]source_data!G245="","",IF([1]source_data!Q245="","",[1]source_data!Q245))</f>
        <v/>
      </c>
      <c r="Z243" s="11" t="str">
        <f>IF([1]source_data!G245="","",IF([1]source_data!I245="","",[1]tailored_settings!$B$10))</f>
        <v>Primary grant reason</v>
      </c>
      <c r="AA243" s="11" t="str">
        <f>IF([1]source_data!G245="","",IF([1]source_data!I245="","",[1]source_data!I245))</f>
        <v>2. Customer receiving medication and/or therapy for a mental health condition or substance addiction</v>
      </c>
      <c r="AB243" s="11" t="str">
        <f>IF([1]source_data!G245="","",IF([1]source_data!J245="","",[1]tailored_settings!$B$11))</f>
        <v/>
      </c>
      <c r="AC243" s="11" t="str">
        <f>IF([1]source_data!G245="","",IF([1]source_data!J245="","",[1]source_data!J245))</f>
        <v/>
      </c>
      <c r="AD243" s="11" t="str">
        <f>IF([1]source_data!G245="","",IF([1]source_data!K245="","",[1]tailored_settings!$B$12))</f>
        <v>Grant purpose</v>
      </c>
      <c r="AE243" s="11" t="str">
        <f>IF([1]source_data!G245="","",IF([1]source_data!K245="","",[1]source_data!K245))</f>
        <v xml:space="preserve">Furniture </v>
      </c>
      <c r="AF243" s="11" t="str">
        <f>IF([1]source_data!G245="","",IF([1]source_data!L245="","",[1]tailored_settings!$B$13))</f>
        <v>Grant purpose</v>
      </c>
      <c r="AG243" s="11" t="str">
        <f>IF([1]source_data!G245="","",IF([1]source_data!L245="","",[1]source_data!L245))</f>
        <v>Travel costs</v>
      </c>
      <c r="AH243" s="11" t="str">
        <f>IF([1]source_data!G245="","",IF([1]source_data!M245="","",[1]tailored_settings!$B$14))</f>
        <v/>
      </c>
      <c r="AI243" s="11" t="str">
        <f>IF([1]source_data!G245="","",IF([1]source_data!M245="","",[1]source_data!M245))</f>
        <v/>
      </c>
    </row>
    <row r="244" spans="1:35" x14ac:dyDescent="0.2">
      <c r="A244" s="6" t="str">
        <f>IF([1]source_data!G246="","",IF(AND([1]source_data!C246&lt;&gt;"",[1]tailored_settings!$B$15="Publish"),CONCATENATE([1]tailored_settings!$B$2&amp;[1]source_data!C246),IF(AND([1]source_data!C246&lt;&gt;"",[1]tailored_settings!$B$15="Do not publish"),CONCATENATE([1]tailored_settings!$B$2&amp;TEXT(ROW(A244)-1,"0000")&amp;"_"&amp;TEXT(F244,"yyyy-mm")),CONCATENATE([1]tailored_settings!$B$2&amp;TEXT(ROW(A244)-1,"0000")&amp;"_"&amp;TEXT(F244,"yyyy-mm")))))</f>
        <v>360G-Longleigh-0243_2023-11</v>
      </c>
      <c r="B244" s="6" t="str">
        <f>IF([1]source_data!G246="","",IF([1]source_data!E246&lt;&gt;"",[1]source_data!E246,CONCATENATE("Grant to "&amp;G244)))</f>
        <v>Grant to Individual Recipient</v>
      </c>
      <c r="C244" s="6" t="str">
        <f>IF([1]source_data!G246="","",IF([1]source_data!F246="","",[1]source_data!F246))</f>
        <v>Helping to alleviate financial hardship</v>
      </c>
      <c r="D244" s="7">
        <f>IF([1]source_data!G246="","",IF([1]source_data!G246="","",[1]source_data!G246))</f>
        <v>929.81</v>
      </c>
      <c r="E244" s="6" t="str">
        <f>IF([1]source_data!G246="","",[1]tailored_settings!$B$3)</f>
        <v>GBP</v>
      </c>
      <c r="F244" s="8">
        <f>IF([1]source_data!G246="","",IF([1]source_data!H246="","",[1]source_data!H246))</f>
        <v>45250</v>
      </c>
      <c r="G244" s="6" t="str">
        <f>IF([1]source_data!G246="","",[1]tailored_settings!$B$5)</f>
        <v>Individual Recipient</v>
      </c>
      <c r="H244" s="6" t="str">
        <f>IF([1]source_data!G246="","",IF(AND([1]source_data!A246&lt;&gt;"",[1]tailored_settings!$B$16="Publish"),CONCATENATE([1]tailored_settings!$B$2&amp;[1]source_data!A246),IF(AND([1]source_data!A246&lt;&gt;"",[1]tailored_settings!$B$16="Do not publish"),CONCATENATE([1]tailored_settings!$B$4&amp;TEXT(ROW(A244)-1,"0000")&amp;"_"&amp;TEXT(F244,"yyyy-mm")),CONCATENATE([1]tailored_settings!$B$4&amp;TEXT(ROW(A244)-1,"0000")&amp;"_"&amp;TEXT(F244,"yyyy-mm")))))</f>
        <v>360G-Longleigh-IND-0243_2023-11</v>
      </c>
      <c r="I244" s="6" t="str">
        <f>IF([1]source_data!G246="","",[1]tailored_settings!$B$7)</f>
        <v>Longleigh Foundation</v>
      </c>
      <c r="J244" s="6" t="str">
        <f>IF([1]source_data!G246="","",[1]tailored_settings!$B$6)</f>
        <v>GB-CHC-1169016</v>
      </c>
      <c r="K244" s="6" t="str">
        <f>IF([1]source_data!G246="","",IF([1]source_data!I246="","",VLOOKUP([1]source_data!I246,[1]codelist_mapping!A:C,3,FALSE)))</f>
        <v>GTIR010</v>
      </c>
      <c r="L244" s="6" t="str">
        <f>IF([1]source_data!G246="","",IF([1]source_data!J246="","",VLOOKUP([1]source_data!J246,[1]codelist_mapping!A:C,3,FALSE)))</f>
        <v/>
      </c>
      <c r="M244" s="6" t="str">
        <f>IF([1]source_data!G246="","",IF([1]source_data!K246="","",IF([1]source_data!M246&lt;&gt;"",CONCATENATE(VLOOKUP([1]source_data!K246,[1]codelist_mapping!F:H,3,FALSE)&amp;";"&amp;VLOOKUP([1]source_data!L246,[1]codelist_mapping!F:H,3,FALSE)&amp;";"&amp;VLOOKUP([1]source_data!M246,[1]codelist_mapping!F:H,3,FALSE)),IF([1]source_data!L246&lt;&gt;"",CONCATENATE(VLOOKUP([1]source_data!K246,[1]codelist_mapping!F:H,3,FALSE)&amp;";"&amp;VLOOKUP([1]source_data!L246,[1]codelist_mapping!F:H,3,FALSE)),IF([1]source_data!K246&lt;&gt;"",CONCATENATE(VLOOKUP([1]source_data!K246,[1]codelist_mapping!F:H,3,FALSE)))))))</f>
        <v>GTIP020;GTIP080</v>
      </c>
      <c r="N244" s="9" t="str">
        <f>IF([1]source_data!G246="","",IF([1]source_data!D246="","",VLOOKUP([1]source_data!D246,[1]geo_data!A:I,9,FALSE)))</f>
        <v>Oadby Brocks Hill</v>
      </c>
      <c r="O244" s="9" t="str">
        <f>IF([1]source_data!G246="","",IF([1]source_data!D246="","",VLOOKUP([1]source_data!D246,[1]geo_data!A:I,8,FALSE)))</f>
        <v>E05005531</v>
      </c>
      <c r="P244" s="9" t="str">
        <f>IF([1]source_data!G246="","",IF(LEFT(O244,3)="E05","WD",IF(LEFT(O244,3)="S13","WD",IF(LEFT(O244,3)="W05","WD",IF(LEFT(O244,3)="W06","UA",IF(LEFT(O244,3)="S12","CA",IF(LEFT(O244,3)="E06","UA",IF(LEFT(O244,3)="E07","NMD",IF(LEFT(O244,3)="E08","MD",IF(LEFT(O244,3)="E09","LONB"))))))))))</f>
        <v>WD</v>
      </c>
      <c r="Q244" s="9" t="str">
        <f>IF([1]source_data!G246="","",IF([1]source_data!D246="","",VLOOKUP([1]source_data!D246,[1]geo_data!A:I,7,FALSE)))</f>
        <v>Oadby and Wigston</v>
      </c>
      <c r="R244" s="9" t="str">
        <f>IF([1]source_data!G246="","",IF([1]source_data!D246="","",VLOOKUP([1]source_data!D246,[1]geo_data!A:I,6,FALSE)))</f>
        <v>E07000135</v>
      </c>
      <c r="S244" s="9" t="str">
        <f>IF([1]source_data!G246="","",IF(LEFT(R244,3)="E05","WD",IF(LEFT(R244,3)="S13","WD",IF(LEFT(R244,3)="W05","WD",IF(LEFT(R244,3)="W06","UA",IF(LEFT(R244,3)="S12","CA",IF(LEFT(R244,3)="E06","UA",IF(LEFT(R244,3)="E07","NMD",IF(LEFT(R244,3)="E08","MD",IF(LEFT(R244,3)="E09","LONB"))))))))))</f>
        <v>NMD</v>
      </c>
      <c r="T244" s="6" t="str">
        <f>IF([1]source_data!G246="","",IF([1]source_data!N246="","",[1]source_data!N246))</f>
        <v>Hardship Grant</v>
      </c>
      <c r="U244" s="10">
        <f>IF([1]source_data!G246="","",[1]tailored_settings!$B$8)</f>
        <v>45614</v>
      </c>
      <c r="V244" s="6" t="str">
        <f>IF([1]source_data!G246="","",[1]tailored_settings!$B$9)</f>
        <v>http://www.longleigh.org/</v>
      </c>
      <c r="W244" s="8">
        <f>IF([1]source_data!G246="","",IF([1]source_data!O246="","",[1]source_data!O246))</f>
        <v>45250</v>
      </c>
      <c r="X244" s="8">
        <f>IF([1]source_data!G246="","",IF([1]source_data!P246="","",[1]source_data!P246))</f>
        <v>45300</v>
      </c>
      <c r="Y244" s="6" t="str">
        <f>IF([1]source_data!G246="","",IF([1]source_data!Q246="","",[1]source_data!Q246))</f>
        <v/>
      </c>
      <c r="Z244" s="11" t="str">
        <f>IF([1]source_data!G246="","",IF([1]source_data!I246="","",[1]tailored_settings!$B$10))</f>
        <v>Primary grant reason</v>
      </c>
      <c r="AA244" s="11" t="str">
        <f>IF([1]source_data!G246="","",IF([1]source_data!I246="","",[1]source_data!I246))</f>
        <v>7. Customer where there is a child/ren in receipt of means-tested free school meals</v>
      </c>
      <c r="AB244" s="11" t="str">
        <f>IF([1]source_data!G246="","",IF([1]source_data!J246="","",[1]tailored_settings!$B$11))</f>
        <v/>
      </c>
      <c r="AC244" s="11" t="str">
        <f>IF([1]source_data!G246="","",IF([1]source_data!J246="","",[1]source_data!J246))</f>
        <v/>
      </c>
      <c r="AD244" s="11" t="str">
        <f>IF([1]source_data!G246="","",IF([1]source_data!K246="","",[1]tailored_settings!$B$12))</f>
        <v>Grant purpose</v>
      </c>
      <c r="AE244" s="11" t="str">
        <f>IF([1]source_data!G246="","",IF([1]source_data!K246="","",[1]source_data!K246))</f>
        <v>Appliances</v>
      </c>
      <c r="AF244" s="11" t="str">
        <f>IF([1]source_data!G246="","",IF([1]source_data!L246="","",[1]tailored_settings!$B$13))</f>
        <v>Grant purpose</v>
      </c>
      <c r="AG244" s="11" t="str">
        <f>IF([1]source_data!G246="","",IF([1]source_data!L246="","",[1]source_data!L246))</f>
        <v>Clothing</v>
      </c>
      <c r="AH244" s="11" t="str">
        <f>IF([1]source_data!G246="","",IF([1]source_data!M246="","",[1]tailored_settings!$B$14))</f>
        <v/>
      </c>
      <c r="AI244" s="11" t="str">
        <f>IF([1]source_data!G246="","",IF([1]source_data!M246="","",[1]source_data!M246))</f>
        <v/>
      </c>
    </row>
    <row r="245" spans="1:35" x14ac:dyDescent="0.2">
      <c r="A245" s="6" t="str">
        <f>IF([1]source_data!G247="","",IF(AND([1]source_data!C247&lt;&gt;"",[1]tailored_settings!$B$15="Publish"),CONCATENATE([1]tailored_settings!$B$2&amp;[1]source_data!C247),IF(AND([1]source_data!C247&lt;&gt;"",[1]tailored_settings!$B$15="Do not publish"),CONCATENATE([1]tailored_settings!$B$2&amp;TEXT(ROW(A245)-1,"0000")&amp;"_"&amp;TEXT(F245,"yyyy-mm")),CONCATENATE([1]tailored_settings!$B$2&amp;TEXT(ROW(A245)-1,"0000")&amp;"_"&amp;TEXT(F245,"yyyy-mm")))))</f>
        <v>360G-Longleigh-0244_2023-11</v>
      </c>
      <c r="B245" s="6" t="str">
        <f>IF([1]source_data!G247="","",IF([1]source_data!E247&lt;&gt;"",[1]source_data!E247,CONCATENATE("Grant to "&amp;G245)))</f>
        <v>Grant to Individual Recipient</v>
      </c>
      <c r="C245" s="6" t="str">
        <f>IF([1]source_data!G247="","",IF([1]source_data!F247="","",[1]source_data!F247))</f>
        <v>Helping to alleviate financial hardship</v>
      </c>
      <c r="D245" s="7">
        <f>IF([1]source_data!G247="","",IF([1]source_data!G247="","",[1]source_data!G247))</f>
        <v>880</v>
      </c>
      <c r="E245" s="6" t="str">
        <f>IF([1]source_data!G247="","",[1]tailored_settings!$B$3)</f>
        <v>GBP</v>
      </c>
      <c r="F245" s="8">
        <f>IF([1]source_data!G247="","",IF([1]source_data!H247="","",[1]source_data!H247))</f>
        <v>45251</v>
      </c>
      <c r="G245" s="6" t="str">
        <f>IF([1]source_data!G247="","",[1]tailored_settings!$B$5)</f>
        <v>Individual Recipient</v>
      </c>
      <c r="H245" s="6" t="str">
        <f>IF([1]source_data!G247="","",IF(AND([1]source_data!A247&lt;&gt;"",[1]tailored_settings!$B$16="Publish"),CONCATENATE([1]tailored_settings!$B$2&amp;[1]source_data!A247),IF(AND([1]source_data!A247&lt;&gt;"",[1]tailored_settings!$B$16="Do not publish"),CONCATENATE([1]tailored_settings!$B$4&amp;TEXT(ROW(A245)-1,"0000")&amp;"_"&amp;TEXT(F245,"yyyy-mm")),CONCATENATE([1]tailored_settings!$B$4&amp;TEXT(ROW(A245)-1,"0000")&amp;"_"&amp;TEXT(F245,"yyyy-mm")))))</f>
        <v>360G-Longleigh-IND-0244_2023-11</v>
      </c>
      <c r="I245" s="6" t="str">
        <f>IF([1]source_data!G247="","",[1]tailored_settings!$B$7)</f>
        <v>Longleigh Foundation</v>
      </c>
      <c r="J245" s="6" t="str">
        <f>IF([1]source_data!G247="","",[1]tailored_settings!$B$6)</f>
        <v>GB-CHC-1169016</v>
      </c>
      <c r="K245" s="6" t="str">
        <f>IF([1]source_data!G247="","",IF([1]source_data!I247="","",VLOOKUP([1]source_data!I247,[1]codelist_mapping!A:C,3,FALSE)))</f>
        <v>GTIR040</v>
      </c>
      <c r="L245" s="6" t="str">
        <f>IF([1]source_data!G247="","",IF([1]source_data!J247="","",VLOOKUP([1]source_data!J247,[1]codelist_mapping!A:C,3,FALSE)))</f>
        <v/>
      </c>
      <c r="M245" s="6" t="str">
        <f>IF([1]source_data!G247="","",IF([1]source_data!K247="","",IF([1]source_data!M247&lt;&gt;"",CONCATENATE(VLOOKUP([1]source_data!K247,[1]codelist_mapping!F:H,3,FALSE)&amp;";"&amp;VLOOKUP([1]source_data!L247,[1]codelist_mapping!F:H,3,FALSE)&amp;";"&amp;VLOOKUP([1]source_data!M247,[1]codelist_mapping!F:H,3,FALSE)),IF([1]source_data!L247&lt;&gt;"",CONCATENATE(VLOOKUP([1]source_data!K247,[1]codelist_mapping!F:H,3,FALSE)&amp;";"&amp;VLOOKUP([1]source_data!L247,[1]codelist_mapping!F:H,3,FALSE)),IF([1]source_data!K247&lt;&gt;"",CONCATENATE(VLOOKUP([1]source_data!K247,[1]codelist_mapping!F:H,3,FALSE)))))))</f>
        <v>GTIP070;GTIP050</v>
      </c>
      <c r="N245" s="9" t="str">
        <f>IF([1]source_data!G247="","",IF([1]source_data!D247="","",VLOOKUP([1]source_data!D247,[1]geo_data!A:I,9,FALSE)))</f>
        <v>Broughton</v>
      </c>
      <c r="O245" s="9" t="str">
        <f>IF([1]source_data!G247="","",IF([1]source_data!D247="","",VLOOKUP([1]source_data!D247,[1]geo_data!A:I,8,FALSE)))</f>
        <v>E05009410</v>
      </c>
      <c r="P245" s="9" t="str">
        <f>IF([1]source_data!G247="","",IF(LEFT(O245,3)="E05","WD",IF(LEFT(O245,3)="S13","WD",IF(LEFT(O245,3)="W05","WD",IF(LEFT(O245,3)="W06","UA",IF(LEFT(O245,3)="S12","CA",IF(LEFT(O245,3)="E06","UA",IF(LEFT(O245,3)="E07","NMD",IF(LEFT(O245,3)="E08","MD",IF(LEFT(O245,3)="E09","LONB"))))))))))</f>
        <v>WD</v>
      </c>
      <c r="Q245" s="9" t="str">
        <f>IF([1]source_data!G247="","",IF([1]source_data!D247="","",VLOOKUP([1]source_data!D247,[1]geo_data!A:I,7,FALSE)))</f>
        <v>Milton Keynes</v>
      </c>
      <c r="R245" s="9" t="str">
        <f>IF([1]source_data!G247="","",IF([1]source_data!D247="","",VLOOKUP([1]source_data!D247,[1]geo_data!A:I,6,FALSE)))</f>
        <v>E06000042</v>
      </c>
      <c r="S245" s="9" t="str">
        <f>IF([1]source_data!G247="","",IF(LEFT(R245,3)="E05","WD",IF(LEFT(R245,3)="S13","WD",IF(LEFT(R245,3)="W05","WD",IF(LEFT(R245,3)="W06","UA",IF(LEFT(R245,3)="S12","CA",IF(LEFT(R245,3)="E06","UA",IF(LEFT(R245,3)="E07","NMD",IF(LEFT(R245,3)="E08","MD",IF(LEFT(R245,3)="E09","LONB"))))))))))</f>
        <v>UA</v>
      </c>
      <c r="T245" s="6" t="str">
        <f>IF([1]source_data!G247="","",IF([1]source_data!N247="","",[1]source_data!N247))</f>
        <v>Hardship Grant</v>
      </c>
      <c r="U245" s="10">
        <f>IF([1]source_data!G247="","",[1]tailored_settings!$B$8)</f>
        <v>45614</v>
      </c>
      <c r="V245" s="6" t="str">
        <f>IF([1]source_data!G247="","",[1]tailored_settings!$B$9)</f>
        <v>http://www.longleigh.org/</v>
      </c>
      <c r="W245" s="8">
        <f>IF([1]source_data!G247="","",IF([1]source_data!O247="","",[1]source_data!O247))</f>
        <v>45251</v>
      </c>
      <c r="X245" s="8">
        <f>IF([1]source_data!G247="","",IF([1]source_data!P247="","",[1]source_data!P247))</f>
        <v>45322</v>
      </c>
      <c r="Y245" s="6" t="str">
        <f>IF([1]source_data!G247="","",IF([1]source_data!Q247="","",[1]source_data!Q247))</f>
        <v/>
      </c>
      <c r="Z245" s="11" t="str">
        <f>IF([1]source_data!G247="","",IF([1]source_data!I247="","",[1]tailored_settings!$B$10))</f>
        <v>Primary grant reason</v>
      </c>
      <c r="AA245" s="11" t="str">
        <f>IF([1]source_data!G247="","",IF([1]source_data!I247="","",[1]source_data!I247))</f>
        <v>2. Customer receiving medication and/or therapy for a mental health condition or substance addiction</v>
      </c>
      <c r="AB245" s="11" t="str">
        <f>IF([1]source_data!G247="","",IF([1]source_data!J247="","",[1]tailored_settings!$B$11))</f>
        <v/>
      </c>
      <c r="AC245" s="11" t="str">
        <f>IF([1]source_data!G247="","",IF([1]source_data!J247="","",[1]source_data!J247))</f>
        <v/>
      </c>
      <c r="AD245" s="11" t="str">
        <f>IF([1]source_data!G247="","",IF([1]source_data!K247="","",[1]tailored_settings!$B$12))</f>
        <v>Grant purpose</v>
      </c>
      <c r="AE245" s="11" t="str">
        <f>IF([1]source_data!G247="","",IF([1]source_data!K247="","",[1]source_data!K247))</f>
        <v>Food vouchers</v>
      </c>
      <c r="AF245" s="11" t="str">
        <f>IF([1]source_data!G247="","",IF([1]source_data!L247="","",[1]tailored_settings!$B$13))</f>
        <v>Grant purpose</v>
      </c>
      <c r="AG245" s="11" t="str">
        <f>IF([1]source_data!G247="","",IF([1]source_data!L247="","",[1]source_data!L247))</f>
        <v>Utility vouchers</v>
      </c>
      <c r="AH245" s="11" t="str">
        <f>IF([1]source_data!G247="","",IF([1]source_data!M247="","",[1]tailored_settings!$B$14))</f>
        <v/>
      </c>
      <c r="AI245" s="11" t="str">
        <f>IF([1]source_data!G247="","",IF([1]source_data!M247="","",[1]source_data!M247))</f>
        <v/>
      </c>
    </row>
    <row r="246" spans="1:35" x14ac:dyDescent="0.2">
      <c r="A246" s="6" t="str">
        <f>IF([1]source_data!G248="","",IF(AND([1]source_data!C248&lt;&gt;"",[1]tailored_settings!$B$15="Publish"),CONCATENATE([1]tailored_settings!$B$2&amp;[1]source_data!C248),IF(AND([1]source_data!C248&lt;&gt;"",[1]tailored_settings!$B$15="Do not publish"),CONCATENATE([1]tailored_settings!$B$2&amp;TEXT(ROW(A246)-1,"0000")&amp;"_"&amp;TEXT(F246,"yyyy-mm")),CONCATENATE([1]tailored_settings!$B$2&amp;TEXT(ROW(A246)-1,"0000")&amp;"_"&amp;TEXT(F246,"yyyy-mm")))))</f>
        <v>360G-Longleigh-0245_2023-11</v>
      </c>
      <c r="B246" s="6" t="str">
        <f>IF([1]source_data!G248="","",IF([1]source_data!E248&lt;&gt;"",[1]source_data!E248,CONCATENATE("Grant to "&amp;G246)))</f>
        <v>Grant to Individual Recipient</v>
      </c>
      <c r="C246" s="6" t="str">
        <f>IF([1]source_data!G248="","",IF([1]source_data!F248="","",[1]source_data!F248))</f>
        <v>Providing financial aid after an impactful incident</v>
      </c>
      <c r="D246" s="7">
        <f>IF([1]source_data!G248="","",IF([1]source_data!G248="","",[1]source_data!G248))</f>
        <v>1360</v>
      </c>
      <c r="E246" s="6" t="str">
        <f>IF([1]source_data!G248="","",[1]tailored_settings!$B$3)</f>
        <v>GBP</v>
      </c>
      <c r="F246" s="8">
        <f>IF([1]source_data!G248="","",IF([1]source_data!H248="","",[1]source_data!H248))</f>
        <v>45251</v>
      </c>
      <c r="G246" s="6" t="str">
        <f>IF([1]source_data!G248="","",[1]tailored_settings!$B$5)</f>
        <v>Individual Recipient</v>
      </c>
      <c r="H246" s="6" t="str">
        <f>IF([1]source_data!G248="","",IF(AND([1]source_data!A248&lt;&gt;"",[1]tailored_settings!$B$16="Publish"),CONCATENATE([1]tailored_settings!$B$2&amp;[1]source_data!A248),IF(AND([1]source_data!A248&lt;&gt;"",[1]tailored_settings!$B$16="Do not publish"),CONCATENATE([1]tailored_settings!$B$4&amp;TEXT(ROW(A246)-1,"0000")&amp;"_"&amp;TEXT(F246,"yyyy-mm")),CONCATENATE([1]tailored_settings!$B$4&amp;TEXT(ROW(A246)-1,"0000")&amp;"_"&amp;TEXT(F246,"yyyy-mm")))))</f>
        <v>360G-Longleigh-IND-0245_2023-11</v>
      </c>
      <c r="I246" s="6" t="str">
        <f>IF([1]source_data!G248="","",[1]tailored_settings!$B$7)</f>
        <v>Longleigh Foundation</v>
      </c>
      <c r="J246" s="6" t="str">
        <f>IF([1]source_data!G248="","",[1]tailored_settings!$B$6)</f>
        <v>GB-CHC-1169016</v>
      </c>
      <c r="K246" s="6" t="str">
        <f>IF([1]source_data!G248="","",IF([1]source_data!I248="","",VLOOKUP([1]source_data!I248,[1]codelist_mapping!A:C,3,FALSE)))</f>
        <v>GTIR100</v>
      </c>
      <c r="L246" s="6" t="str">
        <f>IF([1]source_data!G248="","",IF([1]source_data!J248="","",VLOOKUP([1]source_data!J248,[1]codelist_mapping!A:C,3,FALSE)))</f>
        <v/>
      </c>
      <c r="M246" s="6" t="str">
        <f>IF([1]source_data!G248="","",IF([1]source_data!K248="","",IF([1]source_data!M248&lt;&gt;"",CONCATENATE(VLOOKUP([1]source_data!K248,[1]codelist_mapping!F:H,3,FALSE)&amp;";"&amp;VLOOKUP([1]source_data!L248,[1]codelist_mapping!F:H,3,FALSE)&amp;";"&amp;VLOOKUP([1]source_data!M248,[1]codelist_mapping!F:H,3,FALSE)),IF([1]source_data!L248&lt;&gt;"",CONCATENATE(VLOOKUP([1]source_data!K248,[1]codelist_mapping!F:H,3,FALSE)&amp;";"&amp;VLOOKUP([1]source_data!L248,[1]codelist_mapping!F:H,3,FALSE)),IF([1]source_data!K248&lt;&gt;"",CONCATENATE(VLOOKUP([1]source_data!K248,[1]codelist_mapping!F:H,3,FALSE)))))))</f>
        <v>GTIP170</v>
      </c>
      <c r="N246" s="9" t="str">
        <f>IF([1]source_data!G248="","",IF([1]source_data!D248="","",VLOOKUP([1]source_data!D248,[1]geo_data!A:I,9,FALSE)))</f>
        <v>Galley Common</v>
      </c>
      <c r="O246" s="9" t="str">
        <f>IF([1]source_data!G248="","",IF([1]source_data!D248="","",VLOOKUP([1]source_data!D248,[1]geo_data!A:I,8,FALSE)))</f>
        <v>E05007482</v>
      </c>
      <c r="P246" s="9" t="str">
        <f>IF([1]source_data!G248="","",IF(LEFT(O246,3)="E05","WD",IF(LEFT(O246,3)="S13","WD",IF(LEFT(O246,3)="W05","WD",IF(LEFT(O246,3)="W06","UA",IF(LEFT(O246,3)="S12","CA",IF(LEFT(O246,3)="E06","UA",IF(LEFT(O246,3)="E07","NMD",IF(LEFT(O246,3)="E08","MD",IF(LEFT(O246,3)="E09","LONB"))))))))))</f>
        <v>WD</v>
      </c>
      <c r="Q246" s="9" t="str">
        <f>IF([1]source_data!G248="","",IF([1]source_data!D248="","",VLOOKUP([1]source_data!D248,[1]geo_data!A:I,7,FALSE)))</f>
        <v>Nuneaton and Bedworth</v>
      </c>
      <c r="R246" s="9" t="str">
        <f>IF([1]source_data!G248="","",IF([1]source_data!D248="","",VLOOKUP([1]source_data!D248,[1]geo_data!A:I,6,FALSE)))</f>
        <v>E07000219</v>
      </c>
      <c r="S246" s="9" t="str">
        <f>IF([1]source_data!G248="","",IF(LEFT(R246,3)="E05","WD",IF(LEFT(R246,3)="S13","WD",IF(LEFT(R246,3)="W05","WD",IF(LEFT(R246,3)="W06","UA",IF(LEFT(R246,3)="S12","CA",IF(LEFT(R246,3)="E06","UA",IF(LEFT(R246,3)="E07","NMD",IF(LEFT(R246,3)="E08","MD",IF(LEFT(R246,3)="E09","LONB"))))))))))</f>
        <v>NMD</v>
      </c>
      <c r="T246" s="6" t="str">
        <f>IF([1]source_data!G248="","",IF([1]source_data!N248="","",[1]source_data!N248))</f>
        <v>Critical Incident Grant</v>
      </c>
      <c r="U246" s="10">
        <f>IF([1]source_data!G248="","",[1]tailored_settings!$B$8)</f>
        <v>45614</v>
      </c>
      <c r="V246" s="6" t="str">
        <f>IF([1]source_data!G248="","",[1]tailored_settings!$B$9)</f>
        <v>http://www.longleigh.org/</v>
      </c>
      <c r="W246" s="8">
        <f>IF([1]source_data!G248="","",IF([1]source_data!O248="","",[1]source_data!O248))</f>
        <v>45251</v>
      </c>
      <c r="X246" s="8">
        <f>IF([1]source_data!G248="","",IF([1]source_data!P248="","",[1]source_data!P248))</f>
        <v>45265</v>
      </c>
      <c r="Y246" s="6" t="str">
        <f>IF([1]source_data!G248="","",IF([1]source_data!Q248="","",[1]source_data!Q248))</f>
        <v/>
      </c>
      <c r="Z246" s="11" t="str">
        <f>IF([1]source_data!G248="","",IF([1]source_data!I248="","",[1]tailored_settings!$B$10))</f>
        <v>Primary grant reason</v>
      </c>
      <c r="AA246" s="11" t="str">
        <f>IF([1]source_data!G248="","",IF([1]source_data!I248="","",[1]source_data!I248))</f>
        <v>5. Customer/family having been the victims of a reported crime in their home.</v>
      </c>
      <c r="AB246" s="11" t="str">
        <f>IF([1]source_data!G248="","",IF([1]source_data!J248="","",[1]tailored_settings!$B$11))</f>
        <v/>
      </c>
      <c r="AC246" s="11" t="str">
        <f>IF([1]source_data!G248="","",IF([1]source_data!J248="","",[1]source_data!J248))</f>
        <v/>
      </c>
      <c r="AD246" s="11" t="str">
        <f>IF([1]source_data!G248="","",IF([1]source_data!K248="","",[1]tailored_settings!$B$12))</f>
        <v>Grant purpose</v>
      </c>
      <c r="AE246" s="11" t="str">
        <f>IF([1]source_data!G248="","",IF([1]source_data!K248="","",[1]source_data!K248))</f>
        <v>Funeral Costs</v>
      </c>
      <c r="AF246" s="11" t="str">
        <f>IF([1]source_data!G248="","",IF([1]source_data!L248="","",[1]tailored_settings!$B$13))</f>
        <v/>
      </c>
      <c r="AG246" s="11" t="str">
        <f>IF([1]source_data!G248="","",IF([1]source_data!L248="","",[1]source_data!L248))</f>
        <v/>
      </c>
      <c r="AH246" s="11" t="str">
        <f>IF([1]source_data!G248="","",IF([1]source_data!M248="","",[1]tailored_settings!$B$14))</f>
        <v/>
      </c>
      <c r="AI246" s="11" t="str">
        <f>IF([1]source_data!G248="","",IF([1]source_data!M248="","",[1]source_data!M248))</f>
        <v/>
      </c>
    </row>
    <row r="247" spans="1:35" x14ac:dyDescent="0.2">
      <c r="A247" s="6" t="str">
        <f>IF([1]source_data!G249="","",IF(AND([1]source_data!C249&lt;&gt;"",[1]tailored_settings!$B$15="Publish"),CONCATENATE([1]tailored_settings!$B$2&amp;[1]source_data!C249),IF(AND([1]source_data!C249&lt;&gt;"",[1]tailored_settings!$B$15="Do not publish"),CONCATENATE([1]tailored_settings!$B$2&amp;TEXT(ROW(A247)-1,"0000")&amp;"_"&amp;TEXT(F247,"yyyy-mm")),CONCATENATE([1]tailored_settings!$B$2&amp;TEXT(ROW(A247)-1,"0000")&amp;"_"&amp;TEXT(F247,"yyyy-mm")))))</f>
        <v>360G-Longleigh-0246_2023-11</v>
      </c>
      <c r="B247" s="6" t="str">
        <f>IF([1]source_data!G249="","",IF([1]source_data!E249&lt;&gt;"",[1]source_data!E249,CONCATENATE("Grant to "&amp;G247)))</f>
        <v>Grant to Individual Recipient</v>
      </c>
      <c r="C247" s="6" t="str">
        <f>IF([1]source_data!G249="","",IF([1]source_data!F249="","",[1]source_data!F249))</f>
        <v>Helping to alleviate financial hardship</v>
      </c>
      <c r="D247" s="7">
        <f>IF([1]source_data!G249="","",IF([1]source_data!G249="","",[1]source_data!G249))</f>
        <v>783.85</v>
      </c>
      <c r="E247" s="6" t="str">
        <f>IF([1]source_data!G249="","",[1]tailored_settings!$B$3)</f>
        <v>GBP</v>
      </c>
      <c r="F247" s="8">
        <f>IF([1]source_data!G249="","",IF([1]source_data!H249="","",[1]source_data!H249))</f>
        <v>45251</v>
      </c>
      <c r="G247" s="6" t="str">
        <f>IF([1]source_data!G249="","",[1]tailored_settings!$B$5)</f>
        <v>Individual Recipient</v>
      </c>
      <c r="H247" s="6" t="str">
        <f>IF([1]source_data!G249="","",IF(AND([1]source_data!A249&lt;&gt;"",[1]tailored_settings!$B$16="Publish"),CONCATENATE([1]tailored_settings!$B$2&amp;[1]source_data!A249),IF(AND([1]source_data!A249&lt;&gt;"",[1]tailored_settings!$B$16="Do not publish"),CONCATENATE([1]tailored_settings!$B$4&amp;TEXT(ROW(A247)-1,"0000")&amp;"_"&amp;TEXT(F247,"yyyy-mm")),CONCATENATE([1]tailored_settings!$B$4&amp;TEXT(ROW(A247)-1,"0000")&amp;"_"&amp;TEXT(F247,"yyyy-mm")))))</f>
        <v>360G-Longleigh-IND-0246_2023-11</v>
      </c>
      <c r="I247" s="6" t="str">
        <f>IF([1]source_data!G249="","",[1]tailored_settings!$B$7)</f>
        <v>Longleigh Foundation</v>
      </c>
      <c r="J247" s="6" t="str">
        <f>IF([1]source_data!G249="","",[1]tailored_settings!$B$6)</f>
        <v>GB-CHC-1169016</v>
      </c>
      <c r="K247" s="6" t="str">
        <f>IF([1]source_data!G249="","",IF([1]source_data!I249="","",VLOOKUP([1]source_data!I249,[1]codelist_mapping!A:C,3,FALSE)))</f>
        <v>GTIR080</v>
      </c>
      <c r="L247" s="6" t="str">
        <f>IF([1]source_data!G249="","",IF([1]source_data!J249="","",VLOOKUP([1]source_data!J249,[1]codelist_mapping!A:C,3,FALSE)))</f>
        <v>GTIR060</v>
      </c>
      <c r="M247" s="6" t="str">
        <f>IF([1]source_data!G249="","",IF([1]source_data!K249="","",IF([1]source_data!M249&lt;&gt;"",CONCATENATE(VLOOKUP([1]source_data!K249,[1]codelist_mapping!F:H,3,FALSE)&amp;";"&amp;VLOOKUP([1]source_data!L249,[1]codelist_mapping!F:H,3,FALSE)&amp;";"&amp;VLOOKUP([1]source_data!M249,[1]codelist_mapping!F:H,3,FALSE)),IF([1]source_data!L249&lt;&gt;"",CONCATENATE(VLOOKUP([1]source_data!K249,[1]codelist_mapping!F:H,3,FALSE)&amp;";"&amp;VLOOKUP([1]source_data!L249,[1]codelist_mapping!F:H,3,FALSE)),IF([1]source_data!K249&lt;&gt;"",CONCATENATE(VLOOKUP([1]source_data!K249,[1]codelist_mapping!F:H,3,FALSE)))))))</f>
        <v>GTIP020;GTIP060</v>
      </c>
      <c r="N247" s="9" t="str">
        <f>IF([1]source_data!G249="","",IF([1]source_data!D249="","",VLOOKUP([1]source_data!D249,[1]geo_data!A:I,9,FALSE)))</f>
        <v>Wish</v>
      </c>
      <c r="O247" s="9" t="str">
        <f>IF([1]source_data!G249="","",IF([1]source_data!D249="","",VLOOKUP([1]source_data!D249,[1]geo_data!A:I,8,FALSE)))</f>
        <v>E05015419</v>
      </c>
      <c r="P247" s="9" t="str">
        <f>IF([1]source_data!G249="","",IF(LEFT(O247,3)="E05","WD",IF(LEFT(O247,3)="S13","WD",IF(LEFT(O247,3)="W05","WD",IF(LEFT(O247,3)="W06","UA",IF(LEFT(O247,3)="S12","CA",IF(LEFT(O247,3)="E06","UA",IF(LEFT(O247,3)="E07","NMD",IF(LEFT(O247,3)="E08","MD",IF(LEFT(O247,3)="E09","LONB"))))))))))</f>
        <v>WD</v>
      </c>
      <c r="Q247" s="9" t="str">
        <f>IF([1]source_data!G249="","",IF([1]source_data!D249="","",VLOOKUP([1]source_data!D249,[1]geo_data!A:I,7,FALSE)))</f>
        <v>Brighton and Hove</v>
      </c>
      <c r="R247" s="9" t="str">
        <f>IF([1]source_data!G249="","",IF([1]source_data!D249="","",VLOOKUP([1]source_data!D249,[1]geo_data!A:I,6,FALSE)))</f>
        <v>E06000043</v>
      </c>
      <c r="S247" s="9" t="str">
        <f>IF([1]source_data!G249="","",IF(LEFT(R247,3)="E05","WD",IF(LEFT(R247,3)="S13","WD",IF(LEFT(R247,3)="W05","WD",IF(LEFT(R247,3)="W06","UA",IF(LEFT(R247,3)="S12","CA",IF(LEFT(R247,3)="E06","UA",IF(LEFT(R247,3)="E07","NMD",IF(LEFT(R247,3)="E08","MD",IF(LEFT(R247,3)="E09","LONB"))))))))))</f>
        <v>UA</v>
      </c>
      <c r="T247" s="6" t="str">
        <f>IF([1]source_data!G249="","",IF([1]source_data!N249="","",[1]source_data!N249))</f>
        <v>Hardship Grant</v>
      </c>
      <c r="U247" s="10">
        <f>IF([1]source_data!G249="","",[1]tailored_settings!$B$8)</f>
        <v>45614</v>
      </c>
      <c r="V247" s="6" t="str">
        <f>IF([1]source_data!G249="","",[1]tailored_settings!$B$9)</f>
        <v>http://www.longleigh.org/</v>
      </c>
      <c r="W247" s="8">
        <f>IF([1]source_data!G249="","",IF([1]source_data!O249="","",[1]source_data!O249))</f>
        <v>45251</v>
      </c>
      <c r="X247" s="8">
        <f>IF([1]source_data!G249="","",IF([1]source_data!P249="","",[1]source_data!P249))</f>
        <v>45289</v>
      </c>
      <c r="Y247" s="6" t="str">
        <f>IF([1]source_data!G249="","",IF([1]source_data!Q249="","",[1]source_data!Q249))</f>
        <v/>
      </c>
      <c r="Z247" s="11" t="str">
        <f>IF([1]source_data!G249="","",IF([1]source_data!I249="","",[1]tailored_settings!$B$10))</f>
        <v>Primary grant reason</v>
      </c>
      <c r="AA247" s="11" t="str">
        <f>IF([1]source_data!G249="","",IF([1]source_data!I249="","",[1]source_data!I249))</f>
        <v>3  Customer/family moving from homelessness/supported living into independent living</v>
      </c>
      <c r="AB247" s="11" t="str">
        <f>IF([1]source_data!G249="","",IF([1]source_data!J249="","",[1]tailored_settings!$B$11))</f>
        <v>Secondary grant reason</v>
      </c>
      <c r="AC247" s="11" t="str">
        <f>IF([1]source_data!G249="","",IF([1]source_data!J249="","",[1]source_data!J249))</f>
        <v>4. Customer/family fleeing from a violent or abusive relationship</v>
      </c>
      <c r="AD247" s="11" t="str">
        <f>IF([1]source_data!G249="","",IF([1]source_data!K249="","",[1]tailored_settings!$B$12))</f>
        <v>Grant purpose</v>
      </c>
      <c r="AE247" s="11" t="str">
        <f>IF([1]source_data!G249="","",IF([1]source_data!K249="","",[1]source_data!K249))</f>
        <v xml:space="preserve">Furniture </v>
      </c>
      <c r="AF247" s="11" t="str">
        <f>IF([1]source_data!G249="","",IF([1]source_data!L249="","",[1]tailored_settings!$B$13))</f>
        <v>Grant purpose</v>
      </c>
      <c r="AG247" s="11" t="str">
        <f>IF([1]source_data!G249="","",IF([1]source_data!L249="","",[1]source_data!L249))</f>
        <v>Voucher for small household items</v>
      </c>
      <c r="AH247" s="11" t="str">
        <f>IF([1]source_data!G249="","",IF([1]source_data!M249="","",[1]tailored_settings!$B$14))</f>
        <v/>
      </c>
      <c r="AI247" s="11" t="str">
        <f>IF([1]source_data!G249="","",IF([1]source_data!M249="","",[1]source_data!M249))</f>
        <v/>
      </c>
    </row>
    <row r="248" spans="1:35" x14ac:dyDescent="0.2">
      <c r="A248" s="6" t="str">
        <f>IF([1]source_data!G250="","",IF(AND([1]source_data!C250&lt;&gt;"",[1]tailored_settings!$B$15="Publish"),CONCATENATE([1]tailored_settings!$B$2&amp;[1]source_data!C250),IF(AND([1]source_data!C250&lt;&gt;"",[1]tailored_settings!$B$15="Do not publish"),CONCATENATE([1]tailored_settings!$B$2&amp;TEXT(ROW(A248)-1,"0000")&amp;"_"&amp;TEXT(F248,"yyyy-mm")),CONCATENATE([1]tailored_settings!$B$2&amp;TEXT(ROW(A248)-1,"0000")&amp;"_"&amp;TEXT(F248,"yyyy-mm")))))</f>
        <v>360G-Longleigh-0247_2023-11</v>
      </c>
      <c r="B248" s="6" t="str">
        <f>IF([1]source_data!G250="","",IF([1]source_data!E250&lt;&gt;"",[1]source_data!E250,CONCATENATE("Grant to "&amp;G248)))</f>
        <v>Grant to Individual Recipient</v>
      </c>
      <c r="C248" s="6" t="str">
        <f>IF([1]source_data!G250="","",IF([1]source_data!F250="","",[1]source_data!F250))</f>
        <v>Helping to alleviate financial hardship</v>
      </c>
      <c r="D248" s="7">
        <f>IF([1]source_data!G250="","",IF([1]source_data!G250="","",[1]source_data!G250))</f>
        <v>879.61</v>
      </c>
      <c r="E248" s="6" t="str">
        <f>IF([1]source_data!G250="","",[1]tailored_settings!$B$3)</f>
        <v>GBP</v>
      </c>
      <c r="F248" s="8">
        <f>IF([1]source_data!G250="","",IF([1]source_data!H250="","",[1]source_data!H250))</f>
        <v>45251</v>
      </c>
      <c r="G248" s="6" t="str">
        <f>IF([1]source_data!G250="","",[1]tailored_settings!$B$5)</f>
        <v>Individual Recipient</v>
      </c>
      <c r="H248" s="6" t="str">
        <f>IF([1]source_data!G250="","",IF(AND([1]source_data!A250&lt;&gt;"",[1]tailored_settings!$B$16="Publish"),CONCATENATE([1]tailored_settings!$B$2&amp;[1]source_data!A250),IF(AND([1]source_data!A250&lt;&gt;"",[1]tailored_settings!$B$16="Do not publish"),CONCATENATE([1]tailored_settings!$B$4&amp;TEXT(ROW(A248)-1,"0000")&amp;"_"&amp;TEXT(F248,"yyyy-mm")),CONCATENATE([1]tailored_settings!$B$4&amp;TEXT(ROW(A248)-1,"0000")&amp;"_"&amp;TEXT(F248,"yyyy-mm")))))</f>
        <v>360G-Longleigh-IND-0247_2023-11</v>
      </c>
      <c r="I248" s="6" t="str">
        <f>IF([1]source_data!G250="","",[1]tailored_settings!$B$7)</f>
        <v>Longleigh Foundation</v>
      </c>
      <c r="J248" s="6" t="str">
        <f>IF([1]source_data!G250="","",[1]tailored_settings!$B$6)</f>
        <v>GB-CHC-1169016</v>
      </c>
      <c r="K248" s="6" t="str">
        <f>IF([1]source_data!G250="","",IF([1]source_data!I250="","",VLOOKUP([1]source_data!I250,[1]codelist_mapping!A:C,3,FALSE)))</f>
        <v>GTIR040</v>
      </c>
      <c r="L248" s="6" t="str">
        <f>IF([1]source_data!G250="","",IF([1]source_data!J250="","",VLOOKUP([1]source_data!J250,[1]codelist_mapping!A:C,3,FALSE)))</f>
        <v>GTIR060</v>
      </c>
      <c r="M248" s="6" t="str">
        <f>IF([1]source_data!G250="","",IF([1]source_data!K250="","",IF([1]source_data!M250&lt;&gt;"",CONCATENATE(VLOOKUP([1]source_data!K250,[1]codelist_mapping!F:H,3,FALSE)&amp;";"&amp;VLOOKUP([1]source_data!L250,[1]codelist_mapping!F:H,3,FALSE)&amp;";"&amp;VLOOKUP([1]source_data!M250,[1]codelist_mapping!F:H,3,FALSE)),IF([1]source_data!L250&lt;&gt;"",CONCATENATE(VLOOKUP([1]source_data!K250,[1]codelist_mapping!F:H,3,FALSE)&amp;";"&amp;VLOOKUP([1]source_data!L250,[1]codelist_mapping!F:H,3,FALSE)),IF([1]source_data!K250&lt;&gt;"",CONCATENATE(VLOOKUP([1]source_data!K250,[1]codelist_mapping!F:H,3,FALSE)))))))</f>
        <v>GTIP020;GTIP050;GTIP070</v>
      </c>
      <c r="N248" s="9" t="str">
        <f>IF([1]source_data!G250="","",IF([1]source_data!D250="","",VLOOKUP([1]source_data!D250,[1]geo_data!A:I,9,FALSE)))</f>
        <v>Weston-super-Mare South</v>
      </c>
      <c r="O248" s="9" t="str">
        <f>IF([1]source_data!G250="","",IF([1]source_data!D250="","",VLOOKUP([1]source_data!D250,[1]geo_data!A:I,8,FALSE)))</f>
        <v>E05010297</v>
      </c>
      <c r="P248" s="9" t="str">
        <f>IF([1]source_data!G250="","",IF(LEFT(O248,3)="E05","WD",IF(LEFT(O248,3)="S13","WD",IF(LEFT(O248,3)="W05","WD",IF(LEFT(O248,3)="W06","UA",IF(LEFT(O248,3)="S12","CA",IF(LEFT(O248,3)="E06","UA",IF(LEFT(O248,3)="E07","NMD",IF(LEFT(O248,3)="E08","MD",IF(LEFT(O248,3)="E09","LONB"))))))))))</f>
        <v>WD</v>
      </c>
      <c r="Q248" s="9" t="str">
        <f>IF([1]source_data!G250="","",IF([1]source_data!D250="","",VLOOKUP([1]source_data!D250,[1]geo_data!A:I,7,FALSE)))</f>
        <v>North Somerset</v>
      </c>
      <c r="R248" s="9" t="str">
        <f>IF([1]source_data!G250="","",IF([1]source_data!D250="","",VLOOKUP([1]source_data!D250,[1]geo_data!A:I,6,FALSE)))</f>
        <v>E06000024</v>
      </c>
      <c r="S248" s="9" t="str">
        <f>IF([1]source_data!G250="","",IF(LEFT(R248,3)="E05","WD",IF(LEFT(R248,3)="S13","WD",IF(LEFT(R248,3)="W05","WD",IF(LEFT(R248,3)="W06","UA",IF(LEFT(R248,3)="S12","CA",IF(LEFT(R248,3)="E06","UA",IF(LEFT(R248,3)="E07","NMD",IF(LEFT(R248,3)="E08","MD",IF(LEFT(R248,3)="E09","LONB"))))))))))</f>
        <v>UA</v>
      </c>
      <c r="T248" s="6" t="str">
        <f>IF([1]source_data!G250="","",IF([1]source_data!N250="","",[1]source_data!N250))</f>
        <v>Hardship Grant</v>
      </c>
      <c r="U248" s="10">
        <f>IF([1]source_data!G250="","",[1]tailored_settings!$B$8)</f>
        <v>45614</v>
      </c>
      <c r="V248" s="6" t="str">
        <f>IF([1]source_data!G250="","",[1]tailored_settings!$B$9)</f>
        <v>http://www.longleigh.org/</v>
      </c>
      <c r="W248" s="8">
        <f>IF([1]source_data!G250="","",IF([1]source_data!O250="","",[1]source_data!O250))</f>
        <v>45251</v>
      </c>
      <c r="X248" s="8">
        <f>IF([1]source_data!G250="","",IF([1]source_data!P250="","",[1]source_data!P250))</f>
        <v>45314</v>
      </c>
      <c r="Y248" s="6" t="str">
        <f>IF([1]source_data!G250="","",IF([1]source_data!Q250="","",[1]source_data!Q250))</f>
        <v/>
      </c>
      <c r="Z248" s="11" t="str">
        <f>IF([1]source_data!G250="","",IF([1]source_data!I250="","",[1]tailored_settings!$B$10))</f>
        <v>Primary grant reason</v>
      </c>
      <c r="AA248" s="11" t="str">
        <f>IF([1]source_data!G250="","",IF([1]source_data!I250="","",[1]source_data!I250))</f>
        <v>2. Customer receiving medication and/or therapy for a mental health condition or substance addiction</v>
      </c>
      <c r="AB248" s="11" t="str">
        <f>IF([1]source_data!G250="","",IF([1]source_data!J250="","",[1]tailored_settings!$B$11))</f>
        <v>Secondary grant reason</v>
      </c>
      <c r="AC248" s="11" t="str">
        <f>IF([1]source_data!G250="","",IF([1]source_data!J250="","",[1]source_data!J250))</f>
        <v>4. Customer/family fleeing from a violent or abusive relationship</v>
      </c>
      <c r="AD248" s="11" t="str">
        <f>IF([1]source_data!G250="","",IF([1]source_data!K250="","",[1]tailored_settings!$B$12))</f>
        <v>Grant purpose</v>
      </c>
      <c r="AE248" s="11" t="str">
        <f>IF([1]source_data!G250="","",IF([1]source_data!K250="","",[1]source_data!K250))</f>
        <v xml:space="preserve">Furniture </v>
      </c>
      <c r="AF248" s="11" t="str">
        <f>IF([1]source_data!G250="","",IF([1]source_data!L250="","",[1]tailored_settings!$B$13))</f>
        <v>Grant purpose</v>
      </c>
      <c r="AG248" s="11" t="str">
        <f>IF([1]source_data!G250="","",IF([1]source_data!L250="","",[1]source_data!L250))</f>
        <v>Utility vouchers</v>
      </c>
      <c r="AH248" s="11" t="str">
        <f>IF([1]source_data!G250="","",IF([1]source_data!M250="","",[1]tailored_settings!$B$14))</f>
        <v>Grant purpose</v>
      </c>
      <c r="AI248" s="11" t="str">
        <f>IF([1]source_data!G250="","",IF([1]source_data!M250="","",[1]source_data!M250))</f>
        <v>Food vouchers</v>
      </c>
    </row>
    <row r="249" spans="1:35" x14ac:dyDescent="0.2">
      <c r="A249" s="6" t="str">
        <f>IF([1]source_data!G251="","",IF(AND([1]source_data!C251&lt;&gt;"",[1]tailored_settings!$B$15="Publish"),CONCATENATE([1]tailored_settings!$B$2&amp;[1]source_data!C251),IF(AND([1]source_data!C251&lt;&gt;"",[1]tailored_settings!$B$15="Do not publish"),CONCATENATE([1]tailored_settings!$B$2&amp;TEXT(ROW(A249)-1,"0000")&amp;"_"&amp;TEXT(F249,"yyyy-mm")),CONCATENATE([1]tailored_settings!$B$2&amp;TEXT(ROW(A249)-1,"0000")&amp;"_"&amp;TEXT(F249,"yyyy-mm")))))</f>
        <v>360G-Longleigh-0248_2023-11</v>
      </c>
      <c r="B249" s="6" t="str">
        <f>IF([1]source_data!G251="","",IF([1]source_data!E251&lt;&gt;"",[1]source_data!E251,CONCATENATE("Grant to "&amp;G249)))</f>
        <v>Grant to Individual Recipient</v>
      </c>
      <c r="C249" s="6" t="str">
        <f>IF([1]source_data!G251="","",IF([1]source_data!F251="","",[1]source_data!F251))</f>
        <v>Helping to alleviate financial hardship</v>
      </c>
      <c r="D249" s="7">
        <f>IF([1]source_data!G251="","",IF([1]source_data!G251="","",[1]source_data!G251))</f>
        <v>786.78</v>
      </c>
      <c r="E249" s="6" t="str">
        <f>IF([1]source_data!G251="","",[1]tailored_settings!$B$3)</f>
        <v>GBP</v>
      </c>
      <c r="F249" s="8">
        <f>IF([1]source_data!G251="","",IF([1]source_data!H251="","",[1]source_data!H251))</f>
        <v>45251</v>
      </c>
      <c r="G249" s="6" t="str">
        <f>IF([1]source_data!G251="","",[1]tailored_settings!$B$5)</f>
        <v>Individual Recipient</v>
      </c>
      <c r="H249" s="6" t="str">
        <f>IF([1]source_data!G251="","",IF(AND([1]source_data!A251&lt;&gt;"",[1]tailored_settings!$B$16="Publish"),CONCATENATE([1]tailored_settings!$B$2&amp;[1]source_data!A251),IF(AND([1]source_data!A251&lt;&gt;"",[1]tailored_settings!$B$16="Do not publish"),CONCATENATE([1]tailored_settings!$B$4&amp;TEXT(ROW(A249)-1,"0000")&amp;"_"&amp;TEXT(F249,"yyyy-mm")),CONCATENATE([1]tailored_settings!$B$4&amp;TEXT(ROW(A249)-1,"0000")&amp;"_"&amp;TEXT(F249,"yyyy-mm")))))</f>
        <v>360G-Longleigh-IND-0248_2023-11</v>
      </c>
      <c r="I249" s="6" t="str">
        <f>IF([1]source_data!G251="","",[1]tailored_settings!$B$7)</f>
        <v>Longleigh Foundation</v>
      </c>
      <c r="J249" s="6" t="str">
        <f>IF([1]source_data!G251="","",[1]tailored_settings!$B$6)</f>
        <v>GB-CHC-1169016</v>
      </c>
      <c r="K249" s="6" t="str">
        <f>IF([1]source_data!G251="","",IF([1]source_data!I251="","",VLOOKUP([1]source_data!I251,[1]codelist_mapping!A:C,3,FALSE)))</f>
        <v>GTIR030</v>
      </c>
      <c r="L249" s="6" t="str">
        <f>IF([1]source_data!G251="","",IF([1]source_data!J251="","",VLOOKUP([1]source_data!J251,[1]codelist_mapping!A:C,3,FALSE)))</f>
        <v>GTIR080</v>
      </c>
      <c r="M249" s="6" t="str">
        <f>IF([1]source_data!G251="","",IF([1]source_data!K251="","",IF([1]source_data!M251&lt;&gt;"",CONCATENATE(VLOOKUP([1]source_data!K251,[1]codelist_mapping!F:H,3,FALSE)&amp;";"&amp;VLOOKUP([1]source_data!L251,[1]codelist_mapping!F:H,3,FALSE)&amp;";"&amp;VLOOKUP([1]source_data!M251,[1]codelist_mapping!F:H,3,FALSE)),IF([1]source_data!L251&lt;&gt;"",CONCATENATE(VLOOKUP([1]source_data!K251,[1]codelist_mapping!F:H,3,FALSE)&amp;";"&amp;VLOOKUP([1]source_data!L251,[1]codelist_mapping!F:H,3,FALSE)),IF([1]source_data!K251&lt;&gt;"",CONCATENATE(VLOOKUP([1]source_data!K251,[1]codelist_mapping!F:H,3,FALSE)))))))</f>
        <v>GTIP020</v>
      </c>
      <c r="N249" s="9" t="str">
        <f>IF([1]source_data!G251="","",IF([1]source_data!D251="","",VLOOKUP([1]source_data!D251,[1]geo_data!A:I,9,FALSE)))</f>
        <v>Dishley, Hathern &amp; Thorpe Acre</v>
      </c>
      <c r="O249" s="9" t="str">
        <f>IF([1]source_data!G251="","",IF([1]source_data!D251="","",VLOOKUP([1]source_data!D251,[1]geo_data!A:I,8,FALSE)))</f>
        <v>E05014670</v>
      </c>
      <c r="P249" s="9" t="str">
        <f>IF([1]source_data!G251="","",IF(LEFT(O249,3)="E05","WD",IF(LEFT(O249,3)="S13","WD",IF(LEFT(O249,3)="W05","WD",IF(LEFT(O249,3)="W06","UA",IF(LEFT(O249,3)="S12","CA",IF(LEFT(O249,3)="E06","UA",IF(LEFT(O249,3)="E07","NMD",IF(LEFT(O249,3)="E08","MD",IF(LEFT(O249,3)="E09","LONB"))))))))))</f>
        <v>WD</v>
      </c>
      <c r="Q249" s="9" t="str">
        <f>IF([1]source_data!G251="","",IF([1]source_data!D251="","",VLOOKUP([1]source_data!D251,[1]geo_data!A:I,7,FALSE)))</f>
        <v>Charnwood</v>
      </c>
      <c r="R249" s="9" t="str">
        <f>IF([1]source_data!G251="","",IF([1]source_data!D251="","",VLOOKUP([1]source_data!D251,[1]geo_data!A:I,6,FALSE)))</f>
        <v>E07000130</v>
      </c>
      <c r="S249" s="9" t="str">
        <f>IF([1]source_data!G251="","",IF(LEFT(R249,3)="E05","WD",IF(LEFT(R249,3)="S13","WD",IF(LEFT(R249,3)="W05","WD",IF(LEFT(R249,3)="W06","UA",IF(LEFT(R249,3)="S12","CA",IF(LEFT(R249,3)="E06","UA",IF(LEFT(R249,3)="E07","NMD",IF(LEFT(R249,3)="E08","MD",IF(LEFT(R249,3)="E09","LONB"))))))))))</f>
        <v>NMD</v>
      </c>
      <c r="T249" s="6" t="str">
        <f>IF([1]source_data!G251="","",IF([1]source_data!N251="","",[1]source_data!N251))</f>
        <v>Hardship Grant</v>
      </c>
      <c r="U249" s="10">
        <f>IF([1]source_data!G251="","",[1]tailored_settings!$B$8)</f>
        <v>45614</v>
      </c>
      <c r="V249" s="6" t="str">
        <f>IF([1]source_data!G251="","",[1]tailored_settings!$B$9)</f>
        <v>http://www.longleigh.org/</v>
      </c>
      <c r="W249" s="8">
        <f>IF([1]source_data!G251="","",IF([1]source_data!O251="","",[1]source_data!O251))</f>
        <v>45251</v>
      </c>
      <c r="X249" s="8">
        <f>IF([1]source_data!G251="","",IF([1]source_data!P251="","",[1]source_data!P251))</f>
        <v>45321</v>
      </c>
      <c r="Y249" s="6" t="str">
        <f>IF([1]source_data!G251="","",IF([1]source_data!Q251="","",[1]source_data!Q251))</f>
        <v/>
      </c>
      <c r="Z249" s="11" t="str">
        <f>IF([1]source_data!G251="","",IF([1]source_data!I251="","",[1]tailored_settings!$B$10))</f>
        <v>Primary grant reason</v>
      </c>
      <c r="AA249" s="11" t="str">
        <f>IF([1]source_data!G251="","",IF([1]source_data!I251="","",[1]source_data!I251))</f>
        <v>1. Customer (or family member residing with them) with a diagnosed condition or disability (physical and/or sensory and/or behavioural)</v>
      </c>
      <c r="AB249" s="11" t="str">
        <f>IF([1]source_data!G251="","",IF([1]source_data!J251="","",[1]tailored_settings!$B$11))</f>
        <v>Secondary grant reason</v>
      </c>
      <c r="AC249" s="11" t="str">
        <f>IF([1]source_data!G251="","",IF([1]source_data!J251="","",[1]source_data!J251))</f>
        <v>3  Customer/family moving from homelessness/supported living into independent living</v>
      </c>
      <c r="AD249" s="11" t="str">
        <f>IF([1]source_data!G251="","",IF([1]source_data!K251="","",[1]tailored_settings!$B$12))</f>
        <v>Grant purpose</v>
      </c>
      <c r="AE249" s="11" t="str">
        <f>IF([1]source_data!G251="","",IF([1]source_data!K251="","",[1]source_data!K251))</f>
        <v xml:space="preserve">Furniture </v>
      </c>
      <c r="AF249" s="11" t="str">
        <f>IF([1]source_data!G251="","",IF([1]source_data!L251="","",[1]tailored_settings!$B$13))</f>
        <v/>
      </c>
      <c r="AG249" s="11" t="str">
        <f>IF([1]source_data!G251="","",IF([1]source_data!L251="","",[1]source_data!L251))</f>
        <v/>
      </c>
      <c r="AH249" s="11" t="str">
        <f>IF([1]source_data!G251="","",IF([1]source_data!M251="","",[1]tailored_settings!$B$14))</f>
        <v/>
      </c>
      <c r="AI249" s="11" t="str">
        <f>IF([1]source_data!G251="","",IF([1]source_data!M251="","",[1]source_data!M251))</f>
        <v/>
      </c>
    </row>
    <row r="250" spans="1:35" x14ac:dyDescent="0.2">
      <c r="A250" s="6" t="str">
        <f>IF([1]source_data!G252="","",IF(AND([1]source_data!C252&lt;&gt;"",[1]tailored_settings!$B$15="Publish"),CONCATENATE([1]tailored_settings!$B$2&amp;[1]source_data!C252),IF(AND([1]source_data!C252&lt;&gt;"",[1]tailored_settings!$B$15="Do not publish"),CONCATENATE([1]tailored_settings!$B$2&amp;TEXT(ROW(A250)-1,"0000")&amp;"_"&amp;TEXT(F250,"yyyy-mm")),CONCATENATE([1]tailored_settings!$B$2&amp;TEXT(ROW(A250)-1,"0000")&amp;"_"&amp;TEXT(F250,"yyyy-mm")))))</f>
        <v>360G-Longleigh-0249_2023-11</v>
      </c>
      <c r="B250" s="6" t="str">
        <f>IF([1]source_data!G252="","",IF([1]source_data!E252&lt;&gt;"",[1]source_data!E252,CONCATENATE("Grant to "&amp;G250)))</f>
        <v>Grant to Individual Recipient</v>
      </c>
      <c r="C250" s="6" t="str">
        <f>IF([1]source_data!G252="","",IF([1]source_data!F252="","",[1]source_data!F252))</f>
        <v>Providing financial aid after an impactful incident</v>
      </c>
      <c r="D250" s="7">
        <f>IF([1]source_data!G252="","",IF([1]source_data!G252="","",[1]source_data!G252))</f>
        <v>2363.21</v>
      </c>
      <c r="E250" s="6" t="str">
        <f>IF([1]source_data!G252="","",[1]tailored_settings!$B$3)</f>
        <v>GBP</v>
      </c>
      <c r="F250" s="8">
        <f>IF([1]source_data!G252="","",IF([1]source_data!H252="","",[1]source_data!H252))</f>
        <v>45252</v>
      </c>
      <c r="G250" s="6" t="str">
        <f>IF([1]source_data!G252="","",[1]tailored_settings!$B$5)</f>
        <v>Individual Recipient</v>
      </c>
      <c r="H250" s="6" t="str">
        <f>IF([1]source_data!G252="","",IF(AND([1]source_data!A252&lt;&gt;"",[1]tailored_settings!$B$16="Publish"),CONCATENATE([1]tailored_settings!$B$2&amp;[1]source_data!A252),IF(AND([1]source_data!A252&lt;&gt;"",[1]tailored_settings!$B$16="Do not publish"),CONCATENATE([1]tailored_settings!$B$4&amp;TEXT(ROW(A250)-1,"0000")&amp;"_"&amp;TEXT(F250,"yyyy-mm")),CONCATENATE([1]tailored_settings!$B$4&amp;TEXT(ROW(A250)-1,"0000")&amp;"_"&amp;TEXT(F250,"yyyy-mm")))))</f>
        <v>360G-Longleigh-IND-0249_2023-11</v>
      </c>
      <c r="I250" s="6" t="str">
        <f>IF([1]source_data!G252="","",[1]tailored_settings!$B$7)</f>
        <v>Longleigh Foundation</v>
      </c>
      <c r="J250" s="6" t="str">
        <f>IF([1]source_data!G252="","",[1]tailored_settings!$B$6)</f>
        <v>GB-CHC-1169016</v>
      </c>
      <c r="K250" s="6" t="str">
        <f>IF([1]source_data!G252="","",IF([1]source_data!I252="","",VLOOKUP([1]source_data!I252,[1]codelist_mapping!A:C,3,FALSE)))</f>
        <v>GTIR040</v>
      </c>
      <c r="L250" s="6" t="str">
        <f>IF([1]source_data!G252="","",IF([1]source_data!J252="","",VLOOKUP([1]source_data!J252,[1]codelist_mapping!A:C,3,FALSE)))</f>
        <v/>
      </c>
      <c r="M250" s="6" t="str">
        <f>IF([1]source_data!G252="","",IF([1]source_data!K252="","",IF([1]source_data!M252&lt;&gt;"",CONCATENATE(VLOOKUP([1]source_data!K252,[1]codelist_mapping!F:H,3,FALSE)&amp;";"&amp;VLOOKUP([1]source_data!L252,[1]codelist_mapping!F:H,3,FALSE)&amp;";"&amp;VLOOKUP([1]source_data!M252,[1]codelist_mapping!F:H,3,FALSE)),IF([1]source_data!L252&lt;&gt;"",CONCATENATE(VLOOKUP([1]source_data!K252,[1]codelist_mapping!F:H,3,FALSE)&amp;";"&amp;VLOOKUP([1]source_data!L252,[1]codelist_mapping!F:H,3,FALSE)),IF([1]source_data!K252&lt;&gt;"",CONCATENATE(VLOOKUP([1]source_data!K252,[1]codelist_mapping!F:H,3,FALSE)))))))</f>
        <v>GTIP120;GTIP020;GTIP060</v>
      </c>
      <c r="N250" s="9" t="str">
        <f>IF([1]source_data!G252="","",IF([1]source_data!D252="","",VLOOKUP([1]source_data!D252,[1]geo_data!A:I,9,FALSE)))</f>
        <v>Foley Park &amp; Hoobrook</v>
      </c>
      <c r="O250" s="9" t="str">
        <f>IF([1]source_data!G252="","",IF([1]source_data!D252="","",VLOOKUP([1]source_data!D252,[1]geo_data!A:I,8,FALSE)))</f>
        <v>E05010507</v>
      </c>
      <c r="P250" s="9" t="str">
        <f>IF([1]source_data!G252="","",IF(LEFT(O250,3)="E05","WD",IF(LEFT(O250,3)="S13","WD",IF(LEFT(O250,3)="W05","WD",IF(LEFT(O250,3)="W06","UA",IF(LEFT(O250,3)="S12","CA",IF(LEFT(O250,3)="E06","UA",IF(LEFT(O250,3)="E07","NMD",IF(LEFT(O250,3)="E08","MD",IF(LEFT(O250,3)="E09","LONB"))))))))))</f>
        <v>WD</v>
      </c>
      <c r="Q250" s="9" t="str">
        <f>IF([1]source_data!G252="","",IF([1]source_data!D252="","",VLOOKUP([1]source_data!D252,[1]geo_data!A:I,7,FALSE)))</f>
        <v>Wyre Forest</v>
      </c>
      <c r="R250" s="9" t="str">
        <f>IF([1]source_data!G252="","",IF([1]source_data!D252="","",VLOOKUP([1]source_data!D252,[1]geo_data!A:I,6,FALSE)))</f>
        <v>E07000239</v>
      </c>
      <c r="S250" s="9" t="str">
        <f>IF([1]source_data!G252="","",IF(LEFT(R250,3)="E05","WD",IF(LEFT(R250,3)="S13","WD",IF(LEFT(R250,3)="W05","WD",IF(LEFT(R250,3)="W06","UA",IF(LEFT(R250,3)="S12","CA",IF(LEFT(R250,3)="E06","UA",IF(LEFT(R250,3)="E07","NMD",IF(LEFT(R250,3)="E08","MD",IF(LEFT(R250,3)="E09","LONB"))))))))))</f>
        <v>NMD</v>
      </c>
      <c r="T250" s="6" t="str">
        <f>IF([1]source_data!G252="","",IF([1]source_data!N252="","",[1]source_data!N252))</f>
        <v>Critical Incident Grant</v>
      </c>
      <c r="U250" s="10">
        <f>IF([1]source_data!G252="","",[1]tailored_settings!$B$8)</f>
        <v>45614</v>
      </c>
      <c r="V250" s="6" t="str">
        <f>IF([1]source_data!G252="","",[1]tailored_settings!$B$9)</f>
        <v>http://www.longleigh.org/</v>
      </c>
      <c r="W250" s="8">
        <f>IF([1]source_data!G252="","",IF([1]source_data!O252="","",[1]source_data!O252))</f>
        <v>45252</v>
      </c>
      <c r="X250" s="8">
        <f>IF([1]source_data!G252="","",IF([1]source_data!P252="","",[1]source_data!P252))</f>
        <v>45345</v>
      </c>
      <c r="Y250" s="6" t="str">
        <f>IF([1]source_data!G252="","",IF([1]source_data!Q252="","",[1]source_data!Q252))</f>
        <v/>
      </c>
      <c r="Z250" s="11" t="str">
        <f>IF([1]source_data!G252="","",IF([1]source_data!I252="","",[1]tailored_settings!$B$10))</f>
        <v>Primary grant reason</v>
      </c>
      <c r="AA250" s="11" t="str">
        <f>IF([1]source_data!G252="","",IF([1]source_data!I252="","",[1]source_data!I252))</f>
        <v>6a. Customer/family under the care of Social Services (Adult or Children’s) - MH</v>
      </c>
      <c r="AB250" s="11" t="str">
        <f>IF([1]source_data!G252="","",IF([1]source_data!J252="","",[1]tailored_settings!$B$11))</f>
        <v/>
      </c>
      <c r="AC250" s="11" t="str">
        <f>IF([1]source_data!G252="","",IF([1]source_data!J252="","",[1]source_data!J252))</f>
        <v/>
      </c>
      <c r="AD250" s="11" t="str">
        <f>IF([1]source_data!G252="","",IF([1]source_data!K252="","",[1]tailored_settings!$B$12))</f>
        <v>Grant purpose</v>
      </c>
      <c r="AE250" s="11" t="str">
        <f>IF([1]source_data!G252="","",IF([1]source_data!K252="","",[1]source_data!K252))</f>
        <v>House Deep Clean</v>
      </c>
      <c r="AF250" s="11" t="str">
        <f>IF([1]source_data!G252="","",IF([1]source_data!L252="","",[1]tailored_settings!$B$13))</f>
        <v>Grant purpose</v>
      </c>
      <c r="AG250" s="11" t="str">
        <f>IF([1]source_data!G252="","",IF([1]source_data!L252="","",[1]source_data!L252))</f>
        <v xml:space="preserve">Furniture </v>
      </c>
      <c r="AH250" s="11" t="str">
        <f>IF([1]source_data!G252="","",IF([1]source_data!M252="","",[1]tailored_settings!$B$14))</f>
        <v>Grant purpose</v>
      </c>
      <c r="AI250" s="11" t="str">
        <f>IF([1]source_data!G252="","",IF([1]source_data!M252="","",[1]source_data!M252))</f>
        <v>Voucher for small household items</v>
      </c>
    </row>
    <row r="251" spans="1:35" x14ac:dyDescent="0.2">
      <c r="A251" s="6" t="str">
        <f>IF([1]source_data!G253="","",IF(AND([1]source_data!C253&lt;&gt;"",[1]tailored_settings!$B$15="Publish"),CONCATENATE([1]tailored_settings!$B$2&amp;[1]source_data!C253),IF(AND([1]source_data!C253&lt;&gt;"",[1]tailored_settings!$B$15="Do not publish"),CONCATENATE([1]tailored_settings!$B$2&amp;TEXT(ROW(A251)-1,"0000")&amp;"_"&amp;TEXT(F251,"yyyy-mm")),CONCATENATE([1]tailored_settings!$B$2&amp;TEXT(ROW(A251)-1,"0000")&amp;"_"&amp;TEXT(F251,"yyyy-mm")))))</f>
        <v>360G-Longleigh-0250_2023-11</v>
      </c>
      <c r="B251" s="6" t="str">
        <f>IF([1]source_data!G253="","",IF([1]source_data!E253&lt;&gt;"",[1]source_data!E253,CONCATENATE("Grant to "&amp;G251)))</f>
        <v>Grant to Individual Recipient</v>
      </c>
      <c r="C251" s="6" t="str">
        <f>IF([1]source_data!G253="","",IF([1]source_data!F253="","",[1]source_data!F253))</f>
        <v>Helping to alleviate financial hardship</v>
      </c>
      <c r="D251" s="7">
        <f>IF([1]source_data!G253="","",IF([1]source_data!G253="","",[1]source_data!G253))</f>
        <v>983</v>
      </c>
      <c r="E251" s="6" t="str">
        <f>IF([1]source_data!G253="","",[1]tailored_settings!$B$3)</f>
        <v>GBP</v>
      </c>
      <c r="F251" s="8">
        <f>IF([1]source_data!G253="","",IF([1]source_data!H253="","",[1]source_data!H253))</f>
        <v>45252</v>
      </c>
      <c r="G251" s="6" t="str">
        <f>IF([1]source_data!G253="","",[1]tailored_settings!$B$5)</f>
        <v>Individual Recipient</v>
      </c>
      <c r="H251" s="6" t="str">
        <f>IF([1]source_data!G253="","",IF(AND([1]source_data!A253&lt;&gt;"",[1]tailored_settings!$B$16="Publish"),CONCATENATE([1]tailored_settings!$B$2&amp;[1]source_data!A253),IF(AND([1]source_data!A253&lt;&gt;"",[1]tailored_settings!$B$16="Do not publish"),CONCATENATE([1]tailored_settings!$B$4&amp;TEXT(ROW(A251)-1,"0000")&amp;"_"&amp;TEXT(F251,"yyyy-mm")),CONCATENATE([1]tailored_settings!$B$4&amp;TEXT(ROW(A251)-1,"0000")&amp;"_"&amp;TEXT(F251,"yyyy-mm")))))</f>
        <v>360G-Longleigh-IND-0250_2023-11</v>
      </c>
      <c r="I251" s="6" t="str">
        <f>IF([1]source_data!G253="","",[1]tailored_settings!$B$7)</f>
        <v>Longleigh Foundation</v>
      </c>
      <c r="J251" s="6" t="str">
        <f>IF([1]source_data!G253="","",[1]tailored_settings!$B$6)</f>
        <v>GB-CHC-1169016</v>
      </c>
      <c r="K251" s="6" t="str">
        <f>IF([1]source_data!G253="","",IF([1]source_data!I253="","",VLOOKUP([1]source_data!I253,[1]codelist_mapping!A:C,3,FALSE)))</f>
        <v>GTIR010</v>
      </c>
      <c r="L251" s="6" t="str">
        <f>IF([1]source_data!G253="","",IF([1]source_data!J253="","",VLOOKUP([1]source_data!J253,[1]codelist_mapping!A:C,3,FALSE)))</f>
        <v/>
      </c>
      <c r="M251" s="6" t="str">
        <f>IF([1]source_data!G253="","",IF([1]source_data!K253="","",IF([1]source_data!M253&lt;&gt;"",CONCATENATE(VLOOKUP([1]source_data!K253,[1]codelist_mapping!F:H,3,FALSE)&amp;";"&amp;VLOOKUP([1]source_data!L253,[1]codelist_mapping!F:H,3,FALSE)&amp;";"&amp;VLOOKUP([1]source_data!M253,[1]codelist_mapping!F:H,3,FALSE)),IF([1]source_data!L253&lt;&gt;"",CONCATENATE(VLOOKUP([1]source_data!K253,[1]codelist_mapping!F:H,3,FALSE)&amp;";"&amp;VLOOKUP([1]source_data!L253,[1]codelist_mapping!F:H,3,FALSE)),IF([1]source_data!K253&lt;&gt;"",CONCATENATE(VLOOKUP([1]source_data!K253,[1]codelist_mapping!F:H,3,FALSE)))))))</f>
        <v>GTIP070;GTIP020;GTIP080</v>
      </c>
      <c r="N251" s="9" t="str">
        <f>IF([1]source_data!G253="","",IF([1]source_data!D253="","",VLOOKUP([1]source_data!D253,[1]geo_data!A:I,9,FALSE)))</f>
        <v>South Charnwood</v>
      </c>
      <c r="O251" s="9" t="str">
        <f>IF([1]source_data!G253="","",IF([1]source_data!D253="","",VLOOKUP([1]source_data!D253,[1]geo_data!A:I,8,FALSE)))</f>
        <v>E05014685</v>
      </c>
      <c r="P251" s="9" t="str">
        <f>IF([1]source_data!G253="","",IF(LEFT(O251,3)="E05","WD",IF(LEFT(O251,3)="S13","WD",IF(LEFT(O251,3)="W05","WD",IF(LEFT(O251,3)="W06","UA",IF(LEFT(O251,3)="S12","CA",IF(LEFT(O251,3)="E06","UA",IF(LEFT(O251,3)="E07","NMD",IF(LEFT(O251,3)="E08","MD",IF(LEFT(O251,3)="E09","LONB"))))))))))</f>
        <v>WD</v>
      </c>
      <c r="Q251" s="9" t="str">
        <f>IF([1]source_data!G253="","",IF([1]source_data!D253="","",VLOOKUP([1]source_data!D253,[1]geo_data!A:I,7,FALSE)))</f>
        <v>Charnwood</v>
      </c>
      <c r="R251" s="9" t="str">
        <f>IF([1]source_data!G253="","",IF([1]source_data!D253="","",VLOOKUP([1]source_data!D253,[1]geo_data!A:I,6,FALSE)))</f>
        <v>E07000130</v>
      </c>
      <c r="S251" s="9" t="str">
        <f>IF([1]source_data!G253="","",IF(LEFT(R251,3)="E05","WD",IF(LEFT(R251,3)="S13","WD",IF(LEFT(R251,3)="W05","WD",IF(LEFT(R251,3)="W06","UA",IF(LEFT(R251,3)="S12","CA",IF(LEFT(R251,3)="E06","UA",IF(LEFT(R251,3)="E07","NMD",IF(LEFT(R251,3)="E08","MD",IF(LEFT(R251,3)="E09","LONB"))))))))))</f>
        <v>NMD</v>
      </c>
      <c r="T251" s="6" t="str">
        <f>IF([1]source_data!G253="","",IF([1]source_data!N253="","",[1]source_data!N253))</f>
        <v>Hardship Grant</v>
      </c>
      <c r="U251" s="10">
        <f>IF([1]source_data!G253="","",[1]tailored_settings!$B$8)</f>
        <v>45614</v>
      </c>
      <c r="V251" s="6" t="str">
        <f>IF([1]source_data!G253="","",[1]tailored_settings!$B$9)</f>
        <v>http://www.longleigh.org/</v>
      </c>
      <c r="W251" s="8">
        <f>IF([1]source_data!G253="","",IF([1]source_data!O253="","",[1]source_data!O253))</f>
        <v>45252</v>
      </c>
      <c r="X251" s="8">
        <f>IF([1]source_data!G253="","",IF([1]source_data!P253="","",[1]source_data!P253))</f>
        <v>45307</v>
      </c>
      <c r="Y251" s="6" t="str">
        <f>IF([1]source_data!G253="","",IF([1]source_data!Q253="","",[1]source_data!Q253))</f>
        <v/>
      </c>
      <c r="Z251" s="11" t="str">
        <f>IF([1]source_data!G253="","",IF([1]source_data!I253="","",[1]tailored_settings!$B$10))</f>
        <v>Primary grant reason</v>
      </c>
      <c r="AA251" s="11" t="str">
        <f>IF([1]source_data!G253="","",IF([1]source_data!I253="","",[1]source_data!I253))</f>
        <v>7. Customer where there is a child/ren in receipt of means-tested free school meals</v>
      </c>
      <c r="AB251" s="11" t="str">
        <f>IF([1]source_data!G253="","",IF([1]source_data!J253="","",[1]tailored_settings!$B$11))</f>
        <v/>
      </c>
      <c r="AC251" s="11" t="str">
        <f>IF([1]source_data!G253="","",IF([1]source_data!J253="","",[1]source_data!J253))</f>
        <v/>
      </c>
      <c r="AD251" s="11" t="str">
        <f>IF([1]source_data!G253="","",IF([1]source_data!K253="","",[1]tailored_settings!$B$12))</f>
        <v>Grant purpose</v>
      </c>
      <c r="AE251" s="11" t="str">
        <f>IF([1]source_data!G253="","",IF([1]source_data!K253="","",[1]source_data!K253))</f>
        <v>Food vouchers</v>
      </c>
      <c r="AF251" s="11" t="str">
        <f>IF([1]source_data!G253="","",IF([1]source_data!L253="","",[1]tailored_settings!$B$13))</f>
        <v>Grant purpose</v>
      </c>
      <c r="AG251" s="11" t="str">
        <f>IF([1]source_data!G253="","",IF([1]source_data!L253="","",[1]source_data!L253))</f>
        <v>Appliances</v>
      </c>
      <c r="AH251" s="11" t="str">
        <f>IF([1]source_data!G253="","",IF([1]source_data!M253="","",[1]tailored_settings!$B$14))</f>
        <v>Grant purpose</v>
      </c>
      <c r="AI251" s="11" t="str">
        <f>IF([1]source_data!G253="","",IF([1]source_data!M253="","",[1]source_data!M253))</f>
        <v>Clothing</v>
      </c>
    </row>
    <row r="252" spans="1:35" x14ac:dyDescent="0.2">
      <c r="A252" s="6" t="str">
        <f>IF([1]source_data!G254="","",IF(AND([1]source_data!C254&lt;&gt;"",[1]tailored_settings!$B$15="Publish"),CONCATENATE([1]tailored_settings!$B$2&amp;[1]source_data!C254),IF(AND([1]source_data!C254&lt;&gt;"",[1]tailored_settings!$B$15="Do not publish"),CONCATENATE([1]tailored_settings!$B$2&amp;TEXT(ROW(A252)-1,"0000")&amp;"_"&amp;TEXT(F252,"yyyy-mm")),CONCATENATE([1]tailored_settings!$B$2&amp;TEXT(ROW(A252)-1,"0000")&amp;"_"&amp;TEXT(F252,"yyyy-mm")))))</f>
        <v>360G-Longleigh-0251_2023-11</v>
      </c>
      <c r="B252" s="6" t="str">
        <f>IF([1]source_data!G254="","",IF([1]source_data!E254&lt;&gt;"",[1]source_data!E254,CONCATENATE("Grant to "&amp;G252)))</f>
        <v>Grant to Individual Recipient</v>
      </c>
      <c r="C252" s="6" t="str">
        <f>IF([1]source_data!G254="","",IF([1]source_data!F254="","",[1]source_data!F254))</f>
        <v>Providing financial aid during a time of crisis</v>
      </c>
      <c r="D252" s="7">
        <f>IF([1]source_data!G254="","",IF([1]source_data!G254="","",[1]source_data!G254))</f>
        <v>500</v>
      </c>
      <c r="E252" s="6" t="str">
        <f>IF([1]source_data!G254="","",[1]tailored_settings!$B$3)</f>
        <v>GBP</v>
      </c>
      <c r="F252" s="8">
        <f>IF([1]source_data!G254="","",IF([1]source_data!H254="","",[1]source_data!H254))</f>
        <v>45252</v>
      </c>
      <c r="G252" s="6" t="str">
        <f>IF([1]source_data!G254="","",[1]tailored_settings!$B$5)</f>
        <v>Individual Recipient</v>
      </c>
      <c r="H252" s="6" t="str">
        <f>IF([1]source_data!G254="","",IF(AND([1]source_data!A254&lt;&gt;"",[1]tailored_settings!$B$16="Publish"),CONCATENATE([1]tailored_settings!$B$2&amp;[1]source_data!A254),IF(AND([1]source_data!A254&lt;&gt;"",[1]tailored_settings!$B$16="Do not publish"),CONCATENATE([1]tailored_settings!$B$4&amp;TEXT(ROW(A252)-1,"0000")&amp;"_"&amp;TEXT(F252,"yyyy-mm")),CONCATENATE([1]tailored_settings!$B$4&amp;TEXT(ROW(A252)-1,"0000")&amp;"_"&amp;TEXT(F252,"yyyy-mm")))))</f>
        <v>360G-Longleigh-IND-0251_2023-11</v>
      </c>
      <c r="I252" s="6" t="str">
        <f>IF([1]source_data!G254="","",[1]tailored_settings!$B$7)</f>
        <v>Longleigh Foundation</v>
      </c>
      <c r="J252" s="6" t="str">
        <f>IF([1]source_data!G254="","",[1]tailored_settings!$B$6)</f>
        <v>GB-CHC-1169016</v>
      </c>
      <c r="K252" s="6" t="str">
        <f>IF([1]source_data!G254="","",IF([1]source_data!I254="","",VLOOKUP([1]source_data!I254,[1]codelist_mapping!A:C,3,FALSE)))</f>
        <v>GTIR060</v>
      </c>
      <c r="L252" s="6" t="str">
        <f>IF([1]source_data!G254="","",IF([1]source_data!J254="","",VLOOKUP([1]source_data!J254,[1]codelist_mapping!A:C,3,FALSE)))</f>
        <v/>
      </c>
      <c r="M252" s="6" t="str">
        <f>IF([1]source_data!G254="","",IF([1]source_data!K254="","",IF([1]source_data!M254&lt;&gt;"",CONCATENATE(VLOOKUP([1]source_data!K254,[1]codelist_mapping!F:H,3,FALSE)&amp;";"&amp;VLOOKUP([1]source_data!L254,[1]codelist_mapping!F:H,3,FALSE)&amp;";"&amp;VLOOKUP([1]source_data!M254,[1]codelist_mapping!F:H,3,FALSE)),IF([1]source_data!L254&lt;&gt;"",CONCATENATE(VLOOKUP([1]source_data!K254,[1]codelist_mapping!F:H,3,FALSE)&amp;";"&amp;VLOOKUP([1]source_data!L254,[1]codelist_mapping!F:H,3,FALSE)),IF([1]source_data!K254&lt;&gt;"",CONCATENATE(VLOOKUP([1]source_data!K254,[1]codelist_mapping!F:H,3,FALSE)))))))</f>
        <v>GTIP070;GTIP080;GTIP100</v>
      </c>
      <c r="N252" s="9" t="str">
        <f>IF([1]source_data!G254="","",IF([1]source_data!D254="","",VLOOKUP([1]source_data!D254,[1]geo_data!A:I,9,FALSE)))</f>
        <v>Goldsmid</v>
      </c>
      <c r="O252" s="9" t="str">
        <f>IF([1]source_data!G254="","",IF([1]source_data!D254="","",VLOOKUP([1]source_data!D254,[1]geo_data!A:I,8,FALSE)))</f>
        <v>E05015401</v>
      </c>
      <c r="P252" s="9" t="str">
        <f>IF([1]source_data!G254="","",IF(LEFT(O252,3)="E05","WD",IF(LEFT(O252,3)="S13","WD",IF(LEFT(O252,3)="W05","WD",IF(LEFT(O252,3)="W06","UA",IF(LEFT(O252,3)="S12","CA",IF(LEFT(O252,3)="E06","UA",IF(LEFT(O252,3)="E07","NMD",IF(LEFT(O252,3)="E08","MD",IF(LEFT(O252,3)="E09","LONB"))))))))))</f>
        <v>WD</v>
      </c>
      <c r="Q252" s="9" t="str">
        <f>IF([1]source_data!G254="","",IF([1]source_data!D254="","",VLOOKUP([1]source_data!D254,[1]geo_data!A:I,7,FALSE)))</f>
        <v>Brighton and Hove</v>
      </c>
      <c r="R252" s="9" t="str">
        <f>IF([1]source_data!G254="","",IF([1]source_data!D254="","",VLOOKUP([1]source_data!D254,[1]geo_data!A:I,6,FALSE)))</f>
        <v>E06000043</v>
      </c>
      <c r="S252" s="9" t="str">
        <f>IF([1]source_data!G254="","",IF(LEFT(R252,3)="E05","WD",IF(LEFT(R252,3)="S13","WD",IF(LEFT(R252,3)="W05","WD",IF(LEFT(R252,3)="W06","UA",IF(LEFT(R252,3)="S12","CA",IF(LEFT(R252,3)="E06","UA",IF(LEFT(R252,3)="E07","NMD",IF(LEFT(R252,3)="E08","MD",IF(LEFT(R252,3)="E09","LONB"))))))))))</f>
        <v>UA</v>
      </c>
      <c r="T252" s="6" t="str">
        <f>IF([1]source_data!G254="","",IF([1]source_data!N254="","",[1]source_data!N254))</f>
        <v>Crisis Grant</v>
      </c>
      <c r="U252" s="10">
        <f>IF([1]source_data!G254="","",[1]tailored_settings!$B$8)</f>
        <v>45614</v>
      </c>
      <c r="V252" s="6" t="str">
        <f>IF([1]source_data!G254="","",[1]tailored_settings!$B$9)</f>
        <v>http://www.longleigh.org/</v>
      </c>
      <c r="W252" s="8">
        <f>IF([1]source_data!G254="","",IF([1]source_data!O254="","",[1]source_data!O254))</f>
        <v>45252</v>
      </c>
      <c r="X252" s="8">
        <f>IF([1]source_data!G254="","",IF([1]source_data!P254="","",[1]source_data!P254))</f>
        <v>45334</v>
      </c>
      <c r="Y252" s="6" t="str">
        <f>IF([1]source_data!G254="","",IF([1]source_data!Q254="","",[1]source_data!Q254))</f>
        <v/>
      </c>
      <c r="Z252" s="11" t="str">
        <f>IF([1]source_data!G254="","",IF([1]source_data!I254="","",[1]tailored_settings!$B$10))</f>
        <v>Primary grant reason</v>
      </c>
      <c r="AA252" s="11" t="str">
        <f>IF([1]source_data!G254="","",IF([1]source_data!I254="","",[1]source_data!I254))</f>
        <v>4. Customer/family fleeing from a violent or abusive relationship</v>
      </c>
      <c r="AB252" s="11" t="str">
        <f>IF([1]source_data!G254="","",IF([1]source_data!J254="","",[1]tailored_settings!$B$11))</f>
        <v/>
      </c>
      <c r="AC252" s="11" t="str">
        <f>IF([1]source_data!G254="","",IF([1]source_data!J254="","",[1]source_data!J254))</f>
        <v/>
      </c>
      <c r="AD252" s="11" t="str">
        <f>IF([1]source_data!G254="","",IF([1]source_data!K254="","",[1]tailored_settings!$B$12))</f>
        <v>Grant purpose</v>
      </c>
      <c r="AE252" s="11" t="str">
        <f>IF([1]source_data!G254="","",IF([1]source_data!K254="","",[1]source_data!K254))</f>
        <v>Food Vouchers</v>
      </c>
      <c r="AF252" s="11" t="str">
        <f>IF([1]source_data!G254="","",IF([1]source_data!L254="","",[1]tailored_settings!$B$13))</f>
        <v>Grant purpose</v>
      </c>
      <c r="AG252" s="11" t="str">
        <f>IF([1]source_data!G254="","",IF([1]source_data!L254="","",[1]source_data!L254))</f>
        <v>Clothing</v>
      </c>
      <c r="AH252" s="11" t="str">
        <f>IF([1]source_data!G254="","",IF([1]source_data!M254="","",[1]tailored_settings!$B$14))</f>
        <v>Grant purpose</v>
      </c>
      <c r="AI252" s="11" t="str">
        <f>IF([1]source_data!G254="","",IF([1]source_data!M254="","",[1]source_data!M254))</f>
        <v>Travel costs</v>
      </c>
    </row>
    <row r="253" spans="1:35" x14ac:dyDescent="0.2">
      <c r="A253" s="6" t="str">
        <f>IF([1]source_data!G255="","",IF(AND([1]source_data!C255&lt;&gt;"",[1]tailored_settings!$B$15="Publish"),CONCATENATE([1]tailored_settings!$B$2&amp;[1]source_data!C255),IF(AND([1]source_data!C255&lt;&gt;"",[1]tailored_settings!$B$15="Do not publish"),CONCATENATE([1]tailored_settings!$B$2&amp;TEXT(ROW(A253)-1,"0000")&amp;"_"&amp;TEXT(F253,"yyyy-mm")),CONCATENATE([1]tailored_settings!$B$2&amp;TEXT(ROW(A253)-1,"0000")&amp;"_"&amp;TEXT(F253,"yyyy-mm")))))</f>
        <v>360G-Longleigh-0252_2023-11</v>
      </c>
      <c r="B253" s="6" t="str">
        <f>IF([1]source_data!G255="","",IF([1]source_data!E255&lt;&gt;"",[1]source_data!E255,CONCATENATE("Grant to "&amp;G253)))</f>
        <v>Grant to Individual Recipient</v>
      </c>
      <c r="C253" s="6" t="str">
        <f>IF([1]source_data!G255="","",IF([1]source_data!F255="","",[1]source_data!F255))</f>
        <v>Helping to alleviate financial hardship</v>
      </c>
      <c r="D253" s="7">
        <f>IF([1]source_data!G255="","",IF([1]source_data!G255="","",[1]source_data!G255))</f>
        <v>843.91</v>
      </c>
      <c r="E253" s="6" t="str">
        <f>IF([1]source_data!G255="","",[1]tailored_settings!$B$3)</f>
        <v>GBP</v>
      </c>
      <c r="F253" s="8">
        <f>IF([1]source_data!G255="","",IF([1]source_data!H255="","",[1]source_data!H255))</f>
        <v>45253</v>
      </c>
      <c r="G253" s="6" t="str">
        <f>IF([1]source_data!G255="","",[1]tailored_settings!$B$5)</f>
        <v>Individual Recipient</v>
      </c>
      <c r="H253" s="6" t="str">
        <f>IF([1]source_data!G255="","",IF(AND([1]source_data!A255&lt;&gt;"",[1]tailored_settings!$B$16="Publish"),CONCATENATE([1]tailored_settings!$B$2&amp;[1]source_data!A255),IF(AND([1]source_data!A255&lt;&gt;"",[1]tailored_settings!$B$16="Do not publish"),CONCATENATE([1]tailored_settings!$B$4&amp;TEXT(ROW(A253)-1,"0000")&amp;"_"&amp;TEXT(F253,"yyyy-mm")),CONCATENATE([1]tailored_settings!$B$4&amp;TEXT(ROW(A253)-1,"0000")&amp;"_"&amp;TEXT(F253,"yyyy-mm")))))</f>
        <v>360G-Longleigh-IND-0252_2023-11</v>
      </c>
      <c r="I253" s="6" t="str">
        <f>IF([1]source_data!G255="","",[1]tailored_settings!$B$7)</f>
        <v>Longleigh Foundation</v>
      </c>
      <c r="J253" s="6" t="str">
        <f>IF([1]source_data!G255="","",[1]tailored_settings!$B$6)</f>
        <v>GB-CHC-1169016</v>
      </c>
      <c r="K253" s="6" t="str">
        <f>IF([1]source_data!G255="","",IF([1]source_data!I255="","",VLOOKUP([1]source_data!I255,[1]codelist_mapping!A:C,3,FALSE)))</f>
        <v>GTIR040</v>
      </c>
      <c r="L253" s="6" t="str">
        <f>IF([1]source_data!G255="","",IF([1]source_data!J255="","",VLOOKUP([1]source_data!J255,[1]codelist_mapping!A:C,3,FALSE)))</f>
        <v/>
      </c>
      <c r="M253" s="6" t="str">
        <f>IF([1]source_data!G255="","",IF([1]source_data!K255="","",IF([1]source_data!M255&lt;&gt;"",CONCATENATE(VLOOKUP([1]source_data!K255,[1]codelist_mapping!F:H,3,FALSE)&amp;";"&amp;VLOOKUP([1]source_data!L255,[1]codelist_mapping!F:H,3,FALSE)&amp;";"&amp;VLOOKUP([1]source_data!M255,[1]codelist_mapping!F:H,3,FALSE)),IF([1]source_data!L255&lt;&gt;"",CONCATENATE(VLOOKUP([1]source_data!K255,[1]codelist_mapping!F:H,3,FALSE)&amp;";"&amp;VLOOKUP([1]source_data!L255,[1]codelist_mapping!F:H,3,FALSE)),IF([1]source_data!K255&lt;&gt;"",CONCATENATE(VLOOKUP([1]source_data!K255,[1]codelist_mapping!F:H,3,FALSE)))))))</f>
        <v>GTIP020;GTIP070</v>
      </c>
      <c r="N253" s="9" t="str">
        <f>IF([1]source_data!G255="","",IF([1]source_data!D255="","",VLOOKUP([1]source_data!D255,[1]geo_data!A:I,9,FALSE)))</f>
        <v>Tividale</v>
      </c>
      <c r="O253" s="9" t="str">
        <f>IF([1]source_data!G255="","",IF([1]source_data!D255="","",VLOOKUP([1]source_data!D255,[1]geo_data!A:I,8,FALSE)))</f>
        <v>E05001280</v>
      </c>
      <c r="P253" s="9" t="str">
        <f>IF([1]source_data!G255="","",IF(LEFT(O253,3)="E05","WD",IF(LEFT(O253,3)="S13","WD",IF(LEFT(O253,3)="W05","WD",IF(LEFT(O253,3)="W06","UA",IF(LEFT(O253,3)="S12","CA",IF(LEFT(O253,3)="E06","UA",IF(LEFT(O253,3)="E07","NMD",IF(LEFT(O253,3)="E08","MD",IF(LEFT(O253,3)="E09","LONB"))))))))))</f>
        <v>WD</v>
      </c>
      <c r="Q253" s="9" t="str">
        <f>IF([1]source_data!G255="","",IF([1]source_data!D255="","",VLOOKUP([1]source_data!D255,[1]geo_data!A:I,7,FALSE)))</f>
        <v>Sandwell</v>
      </c>
      <c r="R253" s="9" t="str">
        <f>IF([1]source_data!G255="","",IF([1]source_data!D255="","",VLOOKUP([1]source_data!D255,[1]geo_data!A:I,6,FALSE)))</f>
        <v>E08000028</v>
      </c>
      <c r="S253" s="9" t="str">
        <f>IF([1]source_data!G255="","",IF(LEFT(R253,3)="E05","WD",IF(LEFT(R253,3)="S13","WD",IF(LEFT(R253,3)="W05","WD",IF(LEFT(R253,3)="W06","UA",IF(LEFT(R253,3)="S12","CA",IF(LEFT(R253,3)="E06","UA",IF(LEFT(R253,3)="E07","NMD",IF(LEFT(R253,3)="E08","MD",IF(LEFT(R253,3)="E09","LONB"))))))))))</f>
        <v>MD</v>
      </c>
      <c r="T253" s="6" t="str">
        <f>IF([1]source_data!G255="","",IF([1]source_data!N255="","",[1]source_data!N255))</f>
        <v>Hardship Grant</v>
      </c>
      <c r="U253" s="10">
        <f>IF([1]source_data!G255="","",[1]tailored_settings!$B$8)</f>
        <v>45614</v>
      </c>
      <c r="V253" s="6" t="str">
        <f>IF([1]source_data!G255="","",[1]tailored_settings!$B$9)</f>
        <v>http://www.longleigh.org/</v>
      </c>
      <c r="W253" s="8">
        <f>IF([1]source_data!G255="","",IF([1]source_data!O255="","",[1]source_data!O255))</f>
        <v>45253</v>
      </c>
      <c r="X253" s="8">
        <f>IF([1]source_data!G255="","",IF([1]source_data!P255="","",[1]source_data!P255))</f>
        <v>45314</v>
      </c>
      <c r="Y253" s="6" t="str">
        <f>IF([1]source_data!G255="","",IF([1]source_data!Q255="","",[1]source_data!Q255))</f>
        <v/>
      </c>
      <c r="Z253" s="11" t="str">
        <f>IF([1]source_data!G255="","",IF([1]source_data!I255="","",[1]tailored_settings!$B$10))</f>
        <v>Primary grant reason</v>
      </c>
      <c r="AA253" s="11" t="str">
        <f>IF([1]source_data!G255="","",IF([1]source_data!I255="","",[1]source_data!I255))</f>
        <v>2. Customer receiving medication and/or therapy for a mental health condition or substance addiction</v>
      </c>
      <c r="AB253" s="11" t="str">
        <f>IF([1]source_data!G255="","",IF([1]source_data!J255="","",[1]tailored_settings!$B$11))</f>
        <v/>
      </c>
      <c r="AC253" s="11" t="str">
        <f>IF([1]source_data!G255="","",IF([1]source_data!J255="","",[1]source_data!J255))</f>
        <v/>
      </c>
      <c r="AD253" s="11" t="str">
        <f>IF([1]source_data!G255="","",IF([1]source_data!K255="","",[1]tailored_settings!$B$12))</f>
        <v>Grant purpose</v>
      </c>
      <c r="AE253" s="11" t="str">
        <f>IF([1]source_data!G255="","",IF([1]source_data!K255="","",[1]source_data!K255))</f>
        <v xml:space="preserve">Furniture </v>
      </c>
      <c r="AF253" s="11" t="str">
        <f>IF([1]source_data!G255="","",IF([1]source_data!L255="","",[1]tailored_settings!$B$13))</f>
        <v>Grant purpose</v>
      </c>
      <c r="AG253" s="11" t="str">
        <f>IF([1]source_data!G255="","",IF([1]source_data!L255="","",[1]source_data!L255))</f>
        <v>Food vouchers</v>
      </c>
      <c r="AH253" s="11" t="str">
        <f>IF([1]source_data!G255="","",IF([1]source_data!M255="","",[1]tailored_settings!$B$14))</f>
        <v/>
      </c>
      <c r="AI253" s="11" t="str">
        <f>IF([1]source_data!G255="","",IF([1]source_data!M255="","",[1]source_data!M255))</f>
        <v/>
      </c>
    </row>
    <row r="254" spans="1:35" x14ac:dyDescent="0.2">
      <c r="A254" s="6" t="str">
        <f>IF([1]source_data!G256="","",IF(AND([1]source_data!C256&lt;&gt;"",[1]tailored_settings!$B$15="Publish"),CONCATENATE([1]tailored_settings!$B$2&amp;[1]source_data!C256),IF(AND([1]source_data!C256&lt;&gt;"",[1]tailored_settings!$B$15="Do not publish"),CONCATENATE([1]tailored_settings!$B$2&amp;TEXT(ROW(A254)-1,"0000")&amp;"_"&amp;TEXT(F254,"yyyy-mm")),CONCATENATE([1]tailored_settings!$B$2&amp;TEXT(ROW(A254)-1,"0000")&amp;"_"&amp;TEXT(F254,"yyyy-mm")))))</f>
        <v>360G-Longleigh-0253_2023-11</v>
      </c>
      <c r="B254" s="6" t="str">
        <f>IF([1]source_data!G256="","",IF([1]source_data!E256&lt;&gt;"",[1]source_data!E256,CONCATENATE("Grant to "&amp;G254)))</f>
        <v>Grant to Individual Recipient</v>
      </c>
      <c r="C254" s="6" t="str">
        <f>IF([1]source_data!G256="","",IF([1]source_data!F256="","",[1]source_data!F256))</f>
        <v>Helping to alleviate financial hardship</v>
      </c>
      <c r="D254" s="7">
        <f>IF([1]source_data!G256="","",IF([1]source_data!G256="","",[1]source_data!G256))</f>
        <v>966</v>
      </c>
      <c r="E254" s="6" t="str">
        <f>IF([1]source_data!G256="","",[1]tailored_settings!$B$3)</f>
        <v>GBP</v>
      </c>
      <c r="F254" s="8">
        <f>IF([1]source_data!G256="","",IF([1]source_data!H256="","",[1]source_data!H256))</f>
        <v>45253</v>
      </c>
      <c r="G254" s="6" t="str">
        <f>IF([1]source_data!G256="","",[1]tailored_settings!$B$5)</f>
        <v>Individual Recipient</v>
      </c>
      <c r="H254" s="6" t="str">
        <f>IF([1]source_data!G256="","",IF(AND([1]source_data!A256&lt;&gt;"",[1]tailored_settings!$B$16="Publish"),CONCATENATE([1]tailored_settings!$B$2&amp;[1]source_data!A256),IF(AND([1]source_data!A256&lt;&gt;"",[1]tailored_settings!$B$16="Do not publish"),CONCATENATE([1]tailored_settings!$B$4&amp;TEXT(ROW(A254)-1,"0000")&amp;"_"&amp;TEXT(F254,"yyyy-mm")),CONCATENATE([1]tailored_settings!$B$4&amp;TEXT(ROW(A254)-1,"0000")&amp;"_"&amp;TEXT(F254,"yyyy-mm")))))</f>
        <v>360G-Longleigh-IND-0253_2023-11</v>
      </c>
      <c r="I254" s="6" t="str">
        <f>IF([1]source_data!G256="","",[1]tailored_settings!$B$7)</f>
        <v>Longleigh Foundation</v>
      </c>
      <c r="J254" s="6" t="str">
        <f>IF([1]source_data!G256="","",[1]tailored_settings!$B$6)</f>
        <v>GB-CHC-1169016</v>
      </c>
      <c r="K254" s="6" t="str">
        <f>IF([1]source_data!G256="","",IF([1]source_data!I256="","",VLOOKUP([1]source_data!I256,[1]codelist_mapping!A:C,3,FALSE)))</f>
        <v>GTIR030</v>
      </c>
      <c r="L254" s="6" t="str">
        <f>IF([1]source_data!G256="","",IF([1]source_data!J256="","",VLOOKUP([1]source_data!J256,[1]codelist_mapping!A:C,3,FALSE)))</f>
        <v/>
      </c>
      <c r="M254" s="6" t="str">
        <f>IF([1]source_data!G256="","",IF([1]source_data!K256="","",IF([1]source_data!M256&lt;&gt;"",CONCATENATE(VLOOKUP([1]source_data!K256,[1]codelist_mapping!F:H,3,FALSE)&amp;";"&amp;VLOOKUP([1]source_data!L256,[1]codelist_mapping!F:H,3,FALSE)&amp;";"&amp;VLOOKUP([1]source_data!M256,[1]codelist_mapping!F:H,3,FALSE)),IF([1]source_data!L256&lt;&gt;"",CONCATENATE(VLOOKUP([1]source_data!K256,[1]codelist_mapping!F:H,3,FALSE)&amp;";"&amp;VLOOKUP([1]source_data!L256,[1]codelist_mapping!F:H,3,FALSE)),IF([1]source_data!K256&lt;&gt;"",CONCATENATE(VLOOKUP([1]source_data!K256,[1]codelist_mapping!F:H,3,FALSE)))))))</f>
        <v>GTIP170</v>
      </c>
      <c r="N254" s="9" t="str">
        <f>IF([1]source_data!G256="","",IF([1]source_data!D256="","",VLOOKUP([1]source_data!D256,[1]geo_data!A:I,9,FALSE)))</f>
        <v>Warwick All Saints &amp; Woodloes</v>
      </c>
      <c r="O254" s="9" t="str">
        <f>IF([1]source_data!G256="","",IF([1]source_data!D256="","",VLOOKUP([1]source_data!D256,[1]geo_data!A:I,8,FALSE)))</f>
        <v>E05012627</v>
      </c>
      <c r="P254" s="9" t="str">
        <f>IF([1]source_data!G256="","",IF(LEFT(O254,3)="E05","WD",IF(LEFT(O254,3)="S13","WD",IF(LEFT(O254,3)="W05","WD",IF(LEFT(O254,3)="W06","UA",IF(LEFT(O254,3)="S12","CA",IF(LEFT(O254,3)="E06","UA",IF(LEFT(O254,3)="E07","NMD",IF(LEFT(O254,3)="E08","MD",IF(LEFT(O254,3)="E09","LONB"))))))))))</f>
        <v>WD</v>
      </c>
      <c r="Q254" s="9" t="str">
        <f>IF([1]source_data!G256="","",IF([1]source_data!D256="","",VLOOKUP([1]source_data!D256,[1]geo_data!A:I,7,FALSE)))</f>
        <v>Warwick</v>
      </c>
      <c r="R254" s="9" t="str">
        <f>IF([1]source_data!G256="","",IF([1]source_data!D256="","",VLOOKUP([1]source_data!D256,[1]geo_data!A:I,6,FALSE)))</f>
        <v>E07000222</v>
      </c>
      <c r="S254" s="9" t="str">
        <f>IF([1]source_data!G256="","",IF(LEFT(R254,3)="E05","WD",IF(LEFT(R254,3)="S13","WD",IF(LEFT(R254,3)="W05","WD",IF(LEFT(R254,3)="W06","UA",IF(LEFT(R254,3)="S12","CA",IF(LEFT(R254,3)="E06","UA",IF(LEFT(R254,3)="E07","NMD",IF(LEFT(R254,3)="E08","MD",IF(LEFT(R254,3)="E09","LONB"))))))))))</f>
        <v>NMD</v>
      </c>
      <c r="T254" s="6" t="str">
        <f>IF([1]source_data!G256="","",IF([1]source_data!N256="","",[1]source_data!N256))</f>
        <v>Hardship Grant</v>
      </c>
      <c r="U254" s="10">
        <f>IF([1]source_data!G256="","",[1]tailored_settings!$B$8)</f>
        <v>45614</v>
      </c>
      <c r="V254" s="6" t="str">
        <f>IF([1]source_data!G256="","",[1]tailored_settings!$B$9)</f>
        <v>http://www.longleigh.org/</v>
      </c>
      <c r="W254" s="8">
        <f>IF([1]source_data!G256="","",IF([1]source_data!O256="","",[1]source_data!O256))</f>
        <v>45253</v>
      </c>
      <c r="X254" s="8">
        <f>IF([1]source_data!G256="","",IF([1]source_data!P256="","",[1]source_data!P256))</f>
        <v>45362</v>
      </c>
      <c r="Y254" s="6" t="str">
        <f>IF([1]source_data!G256="","",IF([1]source_data!Q256="","",[1]source_data!Q256))</f>
        <v/>
      </c>
      <c r="Z254" s="11" t="str">
        <f>IF([1]source_data!G256="","",IF([1]source_data!I256="","",[1]tailored_settings!$B$10))</f>
        <v>Primary grant reason</v>
      </c>
      <c r="AA254" s="11" t="str">
        <f>IF([1]source_data!G256="","",IF([1]source_data!I256="","",[1]source_data!I256))</f>
        <v>1. Customer (or family member residing with them) with a diagnosed condition or disability (physical and/or sensory and/or behavioural)</v>
      </c>
      <c r="AB254" s="11" t="str">
        <f>IF([1]source_data!G256="","",IF([1]source_data!J256="","",[1]tailored_settings!$B$11))</f>
        <v/>
      </c>
      <c r="AC254" s="11" t="str">
        <f>IF([1]source_data!G256="","",IF([1]source_data!J256="","",[1]source_data!J256))</f>
        <v/>
      </c>
      <c r="AD254" s="11" t="str">
        <f>IF([1]source_data!G256="","",IF([1]source_data!K256="","",[1]tailored_settings!$B$12))</f>
        <v>Grant purpose</v>
      </c>
      <c r="AE254" s="11" t="str">
        <f>IF([1]source_data!G256="","",IF([1]source_data!K256="","",[1]source_data!K256))</f>
        <v>Childcare</v>
      </c>
      <c r="AF254" s="11" t="str">
        <f>IF([1]source_data!G256="","",IF([1]source_data!L256="","",[1]tailored_settings!$B$13))</f>
        <v/>
      </c>
      <c r="AG254" s="11" t="str">
        <f>IF([1]source_data!G256="","",IF([1]source_data!L256="","",[1]source_data!L256))</f>
        <v/>
      </c>
      <c r="AH254" s="11" t="str">
        <f>IF([1]source_data!G256="","",IF([1]source_data!M256="","",[1]tailored_settings!$B$14))</f>
        <v/>
      </c>
      <c r="AI254" s="11" t="str">
        <f>IF([1]source_data!G256="","",IF([1]source_data!M256="","",[1]source_data!M256))</f>
        <v/>
      </c>
    </row>
    <row r="255" spans="1:35" x14ac:dyDescent="0.2">
      <c r="A255" s="6" t="str">
        <f>IF([1]source_data!G257="","",IF(AND([1]source_data!C257&lt;&gt;"",[1]tailored_settings!$B$15="Publish"),CONCATENATE([1]tailored_settings!$B$2&amp;[1]source_data!C257),IF(AND([1]source_data!C257&lt;&gt;"",[1]tailored_settings!$B$15="Do not publish"),CONCATENATE([1]tailored_settings!$B$2&amp;TEXT(ROW(A255)-1,"0000")&amp;"_"&amp;TEXT(F255,"yyyy-mm")),CONCATENATE([1]tailored_settings!$B$2&amp;TEXT(ROW(A255)-1,"0000")&amp;"_"&amp;TEXT(F255,"yyyy-mm")))))</f>
        <v>360G-Longleigh-0254_2023-11</v>
      </c>
      <c r="B255" s="6" t="str">
        <f>IF([1]source_data!G257="","",IF([1]source_data!E257&lt;&gt;"",[1]source_data!E257,CONCATENATE("Grant to "&amp;G255)))</f>
        <v>Grant to Individual Recipient</v>
      </c>
      <c r="C255" s="6" t="str">
        <f>IF([1]source_data!G257="","",IF([1]source_data!F257="","",[1]source_data!F257))</f>
        <v>Helping to alleviate financial hardship</v>
      </c>
      <c r="D255" s="7">
        <f>IF([1]source_data!G257="","",IF([1]source_data!G257="","",[1]source_data!G257))</f>
        <v>972.67</v>
      </c>
      <c r="E255" s="6" t="str">
        <f>IF([1]source_data!G257="","",[1]tailored_settings!$B$3)</f>
        <v>GBP</v>
      </c>
      <c r="F255" s="8">
        <f>IF([1]source_data!G257="","",IF([1]source_data!H257="","",[1]source_data!H257))</f>
        <v>45254</v>
      </c>
      <c r="G255" s="6" t="str">
        <f>IF([1]source_data!G257="","",[1]tailored_settings!$B$5)</f>
        <v>Individual Recipient</v>
      </c>
      <c r="H255" s="6" t="str">
        <f>IF([1]source_data!G257="","",IF(AND([1]source_data!A257&lt;&gt;"",[1]tailored_settings!$B$16="Publish"),CONCATENATE([1]tailored_settings!$B$2&amp;[1]source_data!A257),IF(AND([1]source_data!A257&lt;&gt;"",[1]tailored_settings!$B$16="Do not publish"),CONCATENATE([1]tailored_settings!$B$4&amp;TEXT(ROW(A255)-1,"0000")&amp;"_"&amp;TEXT(F255,"yyyy-mm")),CONCATENATE([1]tailored_settings!$B$4&amp;TEXT(ROW(A255)-1,"0000")&amp;"_"&amp;TEXT(F255,"yyyy-mm")))))</f>
        <v>360G-Longleigh-IND-0254_2023-11</v>
      </c>
      <c r="I255" s="6" t="str">
        <f>IF([1]source_data!G257="","",[1]tailored_settings!$B$7)</f>
        <v>Longleigh Foundation</v>
      </c>
      <c r="J255" s="6" t="str">
        <f>IF([1]source_data!G257="","",[1]tailored_settings!$B$6)</f>
        <v>GB-CHC-1169016</v>
      </c>
      <c r="K255" s="6" t="str">
        <f>IF([1]source_data!G257="","",IF([1]source_data!I257="","",VLOOKUP([1]source_data!I257,[1]codelist_mapping!A:C,3,FALSE)))</f>
        <v>GTIR090</v>
      </c>
      <c r="L255" s="6" t="str">
        <f>IF([1]source_data!G257="","",IF([1]source_data!J257="","",VLOOKUP([1]source_data!J257,[1]codelist_mapping!A:C,3,FALSE)))</f>
        <v/>
      </c>
      <c r="M255" s="6" t="str">
        <f>IF([1]source_data!G257="","",IF([1]source_data!K257="","",IF([1]source_data!M257&lt;&gt;"",CONCATENATE(VLOOKUP([1]source_data!K257,[1]codelist_mapping!F:H,3,FALSE)&amp;";"&amp;VLOOKUP([1]source_data!L257,[1]codelist_mapping!F:H,3,FALSE)&amp;";"&amp;VLOOKUP([1]source_data!M257,[1]codelist_mapping!F:H,3,FALSE)),IF([1]source_data!L257&lt;&gt;"",CONCATENATE(VLOOKUP([1]source_data!K257,[1]codelist_mapping!F:H,3,FALSE)&amp;";"&amp;VLOOKUP([1]source_data!L257,[1]codelist_mapping!F:H,3,FALSE)),IF([1]source_data!K257&lt;&gt;"",CONCATENATE(VLOOKUP([1]source_data!K257,[1]codelist_mapping!F:H,3,FALSE)))))))</f>
        <v>GTIP020</v>
      </c>
      <c r="N255" s="9" t="str">
        <f>IF([1]source_data!G257="","",IF([1]source_data!D257="","",VLOOKUP([1]source_data!D257,[1]geo_data!A:I,9,FALSE)))</f>
        <v>Haverhill East</v>
      </c>
      <c r="O255" s="9" t="str">
        <f>IF([1]source_data!G257="","",IF([1]source_data!D257="","",VLOOKUP([1]source_data!D257,[1]geo_data!A:I,8,FALSE)))</f>
        <v>E05012775</v>
      </c>
      <c r="P255" s="9" t="str">
        <f>IF([1]source_data!G257="","",IF(LEFT(O255,3)="E05","WD",IF(LEFT(O255,3)="S13","WD",IF(LEFT(O255,3)="W05","WD",IF(LEFT(O255,3)="W06","UA",IF(LEFT(O255,3)="S12","CA",IF(LEFT(O255,3)="E06","UA",IF(LEFT(O255,3)="E07","NMD",IF(LEFT(O255,3)="E08","MD",IF(LEFT(O255,3)="E09","LONB"))))))))))</f>
        <v>WD</v>
      </c>
      <c r="Q255" s="9" t="str">
        <f>IF([1]source_data!G257="","",IF([1]source_data!D257="","",VLOOKUP([1]source_data!D257,[1]geo_data!A:I,7,FALSE)))</f>
        <v>West Suffolk</v>
      </c>
      <c r="R255" s="9" t="str">
        <f>IF([1]source_data!G257="","",IF([1]source_data!D257="","",VLOOKUP([1]source_data!D257,[1]geo_data!A:I,6,FALSE)))</f>
        <v>E07000245</v>
      </c>
      <c r="S255" s="9" t="str">
        <f>IF([1]source_data!G257="","",IF(LEFT(R255,3)="E05","WD",IF(LEFT(R255,3)="S13","WD",IF(LEFT(R255,3)="W05","WD",IF(LEFT(R255,3)="W06","UA",IF(LEFT(R255,3)="S12","CA",IF(LEFT(R255,3)="E06","UA",IF(LEFT(R255,3)="E07","NMD",IF(LEFT(R255,3)="E08","MD",IF(LEFT(R255,3)="E09","LONB"))))))))))</f>
        <v>NMD</v>
      </c>
      <c r="T255" s="6" t="str">
        <f>IF([1]source_data!G257="","",IF([1]source_data!N257="","",[1]source_data!N257))</f>
        <v>Hardship Grant</v>
      </c>
      <c r="U255" s="10">
        <f>IF([1]source_data!G257="","",[1]tailored_settings!$B$8)</f>
        <v>45614</v>
      </c>
      <c r="V255" s="6" t="str">
        <f>IF([1]source_data!G257="","",[1]tailored_settings!$B$9)</f>
        <v>http://www.longleigh.org/</v>
      </c>
      <c r="W255" s="8">
        <f>IF([1]source_data!G257="","",IF([1]source_data!O257="","",[1]source_data!O257))</f>
        <v>45254</v>
      </c>
      <c r="X255" s="8">
        <f>IF([1]source_data!G257="","",IF([1]source_data!P257="","",[1]source_data!P257))</f>
        <v>45330</v>
      </c>
      <c r="Y255" s="6" t="str">
        <f>IF([1]source_data!G257="","",IF([1]source_data!Q257="","",[1]source_data!Q257))</f>
        <v/>
      </c>
      <c r="Z255" s="11" t="str">
        <f>IF([1]source_data!G257="","",IF([1]source_data!I257="","",[1]tailored_settings!$B$10))</f>
        <v>Primary grant reason</v>
      </c>
      <c r="AA255" s="11" t="str">
        <f>IF([1]source_data!G257="","",IF([1]source_data!I257="","",[1]source_data!I257))</f>
        <v>9. Customer/family is in the UK as part of an official Government scheme supporting the resettlement of Refugees and Asylum Seekers (e.g. Ukraine or ACRS)</v>
      </c>
      <c r="AB255" s="11" t="str">
        <f>IF([1]source_data!G257="","",IF([1]source_data!J257="","",[1]tailored_settings!$B$11))</f>
        <v/>
      </c>
      <c r="AC255" s="11" t="str">
        <f>IF([1]source_data!G257="","",IF([1]source_data!J257="","",[1]source_data!J257))</f>
        <v/>
      </c>
      <c r="AD255" s="11" t="str">
        <f>IF([1]source_data!G257="","",IF([1]source_data!K257="","",[1]tailored_settings!$B$12))</f>
        <v>Grant purpose</v>
      </c>
      <c r="AE255" s="11" t="str">
        <f>IF([1]source_data!G257="","",IF([1]source_data!K257="","",[1]source_data!K257))</f>
        <v>Appliances</v>
      </c>
      <c r="AF255" s="11" t="str">
        <f>IF([1]source_data!G257="","",IF([1]source_data!L257="","",[1]tailored_settings!$B$13))</f>
        <v/>
      </c>
      <c r="AG255" s="11" t="str">
        <f>IF([1]source_data!G257="","",IF([1]source_data!L257="","",[1]source_data!L257))</f>
        <v/>
      </c>
      <c r="AH255" s="11" t="str">
        <f>IF([1]source_data!G257="","",IF([1]source_data!M257="","",[1]tailored_settings!$B$14))</f>
        <v/>
      </c>
      <c r="AI255" s="11" t="str">
        <f>IF([1]source_data!G257="","",IF([1]source_data!M257="","",[1]source_data!M257))</f>
        <v/>
      </c>
    </row>
    <row r="256" spans="1:35" x14ac:dyDescent="0.2">
      <c r="A256" s="6" t="str">
        <f>IF([1]source_data!G258="","",IF(AND([1]source_data!C258&lt;&gt;"",[1]tailored_settings!$B$15="Publish"),CONCATENATE([1]tailored_settings!$B$2&amp;[1]source_data!C258),IF(AND([1]source_data!C258&lt;&gt;"",[1]tailored_settings!$B$15="Do not publish"),CONCATENATE([1]tailored_settings!$B$2&amp;TEXT(ROW(A256)-1,"0000")&amp;"_"&amp;TEXT(F256,"yyyy-mm")),CONCATENATE([1]tailored_settings!$B$2&amp;TEXT(ROW(A256)-1,"0000")&amp;"_"&amp;TEXT(F256,"yyyy-mm")))))</f>
        <v>360G-Longleigh-0255_2023-11</v>
      </c>
      <c r="B256" s="6" t="str">
        <f>IF([1]source_data!G258="","",IF([1]source_data!E258&lt;&gt;"",[1]source_data!E258,CONCATENATE("Grant to "&amp;G256)))</f>
        <v>Grant to Individual Recipient</v>
      </c>
      <c r="C256" s="6" t="str">
        <f>IF([1]source_data!G258="","",IF([1]source_data!F258="","",[1]source_data!F258))</f>
        <v>Helping to alleviate financial hardship</v>
      </c>
      <c r="D256" s="7">
        <f>IF([1]source_data!G258="","",IF([1]source_data!G258="","",[1]source_data!G258))</f>
        <v>935.97</v>
      </c>
      <c r="E256" s="6" t="str">
        <f>IF([1]source_data!G258="","",[1]tailored_settings!$B$3)</f>
        <v>GBP</v>
      </c>
      <c r="F256" s="8">
        <f>IF([1]source_data!G258="","",IF([1]source_data!H258="","",[1]source_data!H258))</f>
        <v>45257</v>
      </c>
      <c r="G256" s="6" t="str">
        <f>IF([1]source_data!G258="","",[1]tailored_settings!$B$5)</f>
        <v>Individual Recipient</v>
      </c>
      <c r="H256" s="6" t="str">
        <f>IF([1]source_data!G258="","",IF(AND([1]source_data!A258&lt;&gt;"",[1]tailored_settings!$B$16="Publish"),CONCATENATE([1]tailored_settings!$B$2&amp;[1]source_data!A258),IF(AND([1]source_data!A258&lt;&gt;"",[1]tailored_settings!$B$16="Do not publish"),CONCATENATE([1]tailored_settings!$B$4&amp;TEXT(ROW(A256)-1,"0000")&amp;"_"&amp;TEXT(F256,"yyyy-mm")),CONCATENATE([1]tailored_settings!$B$4&amp;TEXT(ROW(A256)-1,"0000")&amp;"_"&amp;TEXT(F256,"yyyy-mm")))))</f>
        <v>360G-Longleigh-IND-0255_2023-11</v>
      </c>
      <c r="I256" s="6" t="str">
        <f>IF([1]source_data!G258="","",[1]tailored_settings!$B$7)</f>
        <v>Longleigh Foundation</v>
      </c>
      <c r="J256" s="6" t="str">
        <f>IF([1]source_data!G258="","",[1]tailored_settings!$B$6)</f>
        <v>GB-CHC-1169016</v>
      </c>
      <c r="K256" s="6" t="str">
        <f>IF([1]source_data!G258="","",IF([1]source_data!I258="","",VLOOKUP([1]source_data!I258,[1]codelist_mapping!A:C,3,FALSE)))</f>
        <v>GTIR080</v>
      </c>
      <c r="L256" s="6" t="str">
        <f>IF([1]source_data!G258="","",IF([1]source_data!J258="","",VLOOKUP([1]source_data!J258,[1]codelist_mapping!A:C,3,FALSE)))</f>
        <v>GTIR060</v>
      </c>
      <c r="M256" s="6" t="str">
        <f>IF([1]source_data!G258="","",IF([1]source_data!K258="","",IF([1]source_data!M258&lt;&gt;"",CONCATENATE(VLOOKUP([1]source_data!K258,[1]codelist_mapping!F:H,3,FALSE)&amp;";"&amp;VLOOKUP([1]source_data!L258,[1]codelist_mapping!F:H,3,FALSE)&amp;";"&amp;VLOOKUP([1]source_data!M258,[1]codelist_mapping!F:H,3,FALSE)),IF([1]source_data!L258&lt;&gt;"",CONCATENATE(VLOOKUP([1]source_data!K258,[1]codelist_mapping!F:H,3,FALSE)&amp;";"&amp;VLOOKUP([1]source_data!L258,[1]codelist_mapping!F:H,3,FALSE)),IF([1]source_data!K258&lt;&gt;"",CONCATENATE(VLOOKUP([1]source_data!K258,[1]codelist_mapping!F:H,3,FALSE)))))))</f>
        <v>GTIP020</v>
      </c>
      <c r="N256" s="9" t="str">
        <f>IF([1]source_data!G258="","",IF([1]source_data!D258="","",VLOOKUP([1]source_data!D258,[1]geo_data!A:I,9,FALSE)))</f>
        <v>Walcot and Park North</v>
      </c>
      <c r="O256" s="9" t="str">
        <f>IF([1]source_data!G258="","",IF([1]source_data!D258="","",VLOOKUP([1]source_data!D258,[1]geo_data!A:I,8,FALSE)))</f>
        <v>E05008971</v>
      </c>
      <c r="P256" s="9" t="str">
        <f>IF([1]source_data!G258="","",IF(LEFT(O256,3)="E05","WD",IF(LEFT(O256,3)="S13","WD",IF(LEFT(O256,3)="W05","WD",IF(LEFT(O256,3)="W06","UA",IF(LEFT(O256,3)="S12","CA",IF(LEFT(O256,3)="E06","UA",IF(LEFT(O256,3)="E07","NMD",IF(LEFT(O256,3)="E08","MD",IF(LEFT(O256,3)="E09","LONB"))))))))))</f>
        <v>WD</v>
      </c>
      <c r="Q256" s="9" t="str">
        <f>IF([1]source_data!G258="","",IF([1]source_data!D258="","",VLOOKUP([1]source_data!D258,[1]geo_data!A:I,7,FALSE)))</f>
        <v>Swindon</v>
      </c>
      <c r="R256" s="9" t="str">
        <f>IF([1]source_data!G258="","",IF([1]source_data!D258="","",VLOOKUP([1]source_data!D258,[1]geo_data!A:I,6,FALSE)))</f>
        <v>E06000030</v>
      </c>
      <c r="S256" s="9" t="str">
        <f>IF([1]source_data!G258="","",IF(LEFT(R256,3)="E05","WD",IF(LEFT(R256,3)="S13","WD",IF(LEFT(R256,3)="W05","WD",IF(LEFT(R256,3)="W06","UA",IF(LEFT(R256,3)="S12","CA",IF(LEFT(R256,3)="E06","UA",IF(LEFT(R256,3)="E07","NMD",IF(LEFT(R256,3)="E08","MD",IF(LEFT(R256,3)="E09","LONB"))))))))))</f>
        <v>UA</v>
      </c>
      <c r="T256" s="6" t="str">
        <f>IF([1]source_data!G258="","",IF([1]source_data!N258="","",[1]source_data!N258))</f>
        <v>Hardship Grant</v>
      </c>
      <c r="U256" s="10">
        <f>IF([1]source_data!G258="","",[1]tailored_settings!$B$8)</f>
        <v>45614</v>
      </c>
      <c r="V256" s="6" t="str">
        <f>IF([1]source_data!G258="","",[1]tailored_settings!$B$9)</f>
        <v>http://www.longleigh.org/</v>
      </c>
      <c r="W256" s="8">
        <f>IF([1]source_data!G258="","",IF([1]source_data!O258="","",[1]source_data!O258))</f>
        <v>45257</v>
      </c>
      <c r="X256" s="8">
        <f>IF([1]source_data!G258="","",IF([1]source_data!P258="","",[1]source_data!P258))</f>
        <v>45314</v>
      </c>
      <c r="Y256" s="6" t="str">
        <f>IF([1]source_data!G258="","",IF([1]source_data!Q258="","",[1]source_data!Q258))</f>
        <v/>
      </c>
      <c r="Z256" s="11" t="str">
        <f>IF([1]source_data!G258="","",IF([1]source_data!I258="","",[1]tailored_settings!$B$10))</f>
        <v>Primary grant reason</v>
      </c>
      <c r="AA256" s="11" t="str">
        <f>IF([1]source_data!G258="","",IF([1]source_data!I258="","",[1]source_data!I258))</f>
        <v>3  Customer/family moving from homelessness/supported living into independent living</v>
      </c>
      <c r="AB256" s="11" t="str">
        <f>IF([1]source_data!G258="","",IF([1]source_data!J258="","",[1]tailored_settings!$B$11))</f>
        <v>Secondary grant reason</v>
      </c>
      <c r="AC256" s="11" t="str">
        <f>IF([1]source_data!G258="","",IF([1]source_data!J258="","",[1]source_data!J258))</f>
        <v>4. Customer/family fleeing from a violent or abusive relationship</v>
      </c>
      <c r="AD256" s="11" t="str">
        <f>IF([1]source_data!G258="","",IF([1]source_data!K258="","",[1]tailored_settings!$B$12))</f>
        <v>Grant purpose</v>
      </c>
      <c r="AE256" s="11" t="str">
        <f>IF([1]source_data!G258="","",IF([1]source_data!K258="","",[1]source_data!K258))</f>
        <v>Appliances</v>
      </c>
      <c r="AF256" s="11" t="str">
        <f>IF([1]source_data!G258="","",IF([1]source_data!L258="","",[1]tailored_settings!$B$13))</f>
        <v/>
      </c>
      <c r="AG256" s="11" t="str">
        <f>IF([1]source_data!G258="","",IF([1]source_data!L258="","",[1]source_data!L258))</f>
        <v/>
      </c>
      <c r="AH256" s="11" t="str">
        <f>IF([1]source_data!G258="","",IF([1]source_data!M258="","",[1]tailored_settings!$B$14))</f>
        <v/>
      </c>
      <c r="AI256" s="11" t="str">
        <f>IF([1]source_data!G258="","",IF([1]source_data!M258="","",[1]source_data!M258))</f>
        <v/>
      </c>
    </row>
    <row r="257" spans="1:35" x14ac:dyDescent="0.2">
      <c r="A257" s="6" t="str">
        <f>IF([1]source_data!G259="","",IF(AND([1]source_data!C259&lt;&gt;"",[1]tailored_settings!$B$15="Publish"),CONCATENATE([1]tailored_settings!$B$2&amp;[1]source_data!C259),IF(AND([1]source_data!C259&lt;&gt;"",[1]tailored_settings!$B$15="Do not publish"),CONCATENATE([1]tailored_settings!$B$2&amp;TEXT(ROW(A257)-1,"0000")&amp;"_"&amp;TEXT(F257,"yyyy-mm")),CONCATENATE([1]tailored_settings!$B$2&amp;TEXT(ROW(A257)-1,"0000")&amp;"_"&amp;TEXT(F257,"yyyy-mm")))))</f>
        <v>360G-Longleigh-0256_2023-11</v>
      </c>
      <c r="B257" s="6" t="str">
        <f>IF([1]source_data!G259="","",IF([1]source_data!E259&lt;&gt;"",[1]source_data!E259,CONCATENATE("Grant to "&amp;G257)))</f>
        <v>Grant to Individual Recipient</v>
      </c>
      <c r="C257" s="6" t="str">
        <f>IF([1]source_data!G259="","",IF([1]source_data!F259="","",[1]source_data!F259))</f>
        <v>Helping to alleviate financial hardship</v>
      </c>
      <c r="D257" s="7">
        <f>IF([1]source_data!G259="","",IF([1]source_data!G259="","",[1]source_data!G259))</f>
        <v>741.91</v>
      </c>
      <c r="E257" s="6" t="str">
        <f>IF([1]source_data!G259="","",[1]tailored_settings!$B$3)</f>
        <v>GBP</v>
      </c>
      <c r="F257" s="8">
        <f>IF([1]source_data!G259="","",IF([1]source_data!H259="","",[1]source_data!H259))</f>
        <v>45258</v>
      </c>
      <c r="G257" s="6" t="str">
        <f>IF([1]source_data!G259="","",[1]tailored_settings!$B$5)</f>
        <v>Individual Recipient</v>
      </c>
      <c r="H257" s="6" t="str">
        <f>IF([1]source_data!G259="","",IF(AND([1]source_data!A259&lt;&gt;"",[1]tailored_settings!$B$16="Publish"),CONCATENATE([1]tailored_settings!$B$2&amp;[1]source_data!A259),IF(AND([1]source_data!A259&lt;&gt;"",[1]tailored_settings!$B$16="Do not publish"),CONCATENATE([1]tailored_settings!$B$4&amp;TEXT(ROW(A257)-1,"0000")&amp;"_"&amp;TEXT(F257,"yyyy-mm")),CONCATENATE([1]tailored_settings!$B$4&amp;TEXT(ROW(A257)-1,"0000")&amp;"_"&amp;TEXT(F257,"yyyy-mm")))))</f>
        <v>360G-Longleigh-IND-0256_2023-11</v>
      </c>
      <c r="I257" s="6" t="str">
        <f>IF([1]source_data!G259="","",[1]tailored_settings!$B$7)</f>
        <v>Longleigh Foundation</v>
      </c>
      <c r="J257" s="6" t="str">
        <f>IF([1]source_data!G259="","",[1]tailored_settings!$B$6)</f>
        <v>GB-CHC-1169016</v>
      </c>
      <c r="K257" s="6" t="str">
        <f>IF([1]source_data!G259="","",IF([1]source_data!I259="","",VLOOKUP([1]source_data!I259,[1]codelist_mapping!A:C,3,FALSE)))</f>
        <v>GTIR030</v>
      </c>
      <c r="L257" s="6" t="str">
        <f>IF([1]source_data!G259="","",IF([1]source_data!J259="","",VLOOKUP([1]source_data!J259,[1]codelist_mapping!A:C,3,FALSE)))</f>
        <v>GTIR040</v>
      </c>
      <c r="M257" s="6" t="str">
        <f>IF([1]source_data!G259="","",IF([1]source_data!K259="","",IF([1]source_data!M259&lt;&gt;"",CONCATENATE(VLOOKUP([1]source_data!K259,[1]codelist_mapping!F:H,3,FALSE)&amp;";"&amp;VLOOKUP([1]source_data!L259,[1]codelist_mapping!F:H,3,FALSE)&amp;";"&amp;VLOOKUP([1]source_data!M259,[1]codelist_mapping!F:H,3,FALSE)),IF([1]source_data!L259&lt;&gt;"",CONCATENATE(VLOOKUP([1]source_data!K259,[1]codelist_mapping!F:H,3,FALSE)&amp;";"&amp;VLOOKUP([1]source_data!L259,[1]codelist_mapping!F:H,3,FALSE)),IF([1]source_data!K259&lt;&gt;"",CONCATENATE(VLOOKUP([1]source_data!K259,[1]codelist_mapping!F:H,3,FALSE)))))))</f>
        <v>GTIP020</v>
      </c>
      <c r="N257" s="9" t="str">
        <f>IF([1]source_data!G259="","",IF([1]source_data!D259="","",VLOOKUP([1]source_data!D259,[1]geo_data!A:I,9,FALSE)))</f>
        <v>Brighton Hill</v>
      </c>
      <c r="O257" s="9" t="str">
        <f>IF([1]source_data!G259="","",IF([1]source_data!D259="","",VLOOKUP([1]source_data!D259,[1]geo_data!A:I,8,FALSE)))</f>
        <v>E05013080</v>
      </c>
      <c r="P257" s="9" t="str">
        <f>IF([1]source_data!G259="","",IF(LEFT(O257,3)="E05","WD",IF(LEFT(O257,3)="S13","WD",IF(LEFT(O257,3)="W05","WD",IF(LEFT(O257,3)="W06","UA",IF(LEFT(O257,3)="S12","CA",IF(LEFT(O257,3)="E06","UA",IF(LEFT(O257,3)="E07","NMD",IF(LEFT(O257,3)="E08","MD",IF(LEFT(O257,3)="E09","LONB"))))))))))</f>
        <v>WD</v>
      </c>
      <c r="Q257" s="9" t="str">
        <f>IF([1]source_data!G259="","",IF([1]source_data!D259="","",VLOOKUP([1]source_data!D259,[1]geo_data!A:I,7,FALSE)))</f>
        <v>Basingstoke and Deane</v>
      </c>
      <c r="R257" s="9" t="str">
        <f>IF([1]source_data!G259="","",IF([1]source_data!D259="","",VLOOKUP([1]source_data!D259,[1]geo_data!A:I,6,FALSE)))</f>
        <v>E07000084</v>
      </c>
      <c r="S257" s="9" t="str">
        <f>IF([1]source_data!G259="","",IF(LEFT(R257,3)="E05","WD",IF(LEFT(R257,3)="S13","WD",IF(LEFT(R257,3)="W05","WD",IF(LEFT(R257,3)="W06","UA",IF(LEFT(R257,3)="S12","CA",IF(LEFT(R257,3)="E06","UA",IF(LEFT(R257,3)="E07","NMD",IF(LEFT(R257,3)="E08","MD",IF(LEFT(R257,3)="E09","LONB"))))))))))</f>
        <v>NMD</v>
      </c>
      <c r="T257" s="6" t="str">
        <f>IF([1]source_data!G259="","",IF([1]source_data!N259="","",[1]source_data!N259))</f>
        <v>Hardship Grant</v>
      </c>
      <c r="U257" s="10">
        <f>IF([1]source_data!G259="","",[1]tailored_settings!$B$8)</f>
        <v>45614</v>
      </c>
      <c r="V257" s="6" t="str">
        <f>IF([1]source_data!G259="","",[1]tailored_settings!$B$9)</f>
        <v>http://www.longleigh.org/</v>
      </c>
      <c r="W257" s="8">
        <f>IF([1]source_data!G259="","",IF([1]source_data!O259="","",[1]source_data!O259))</f>
        <v>45258</v>
      </c>
      <c r="X257" s="8">
        <f>IF([1]source_data!G259="","",IF([1]source_data!P259="","",[1]source_data!P259))</f>
        <v>45289</v>
      </c>
      <c r="Y257" s="6" t="str">
        <f>IF([1]source_data!G259="","",IF([1]source_data!Q259="","",[1]source_data!Q259))</f>
        <v/>
      </c>
      <c r="Z257" s="11" t="str">
        <f>IF([1]source_data!G259="","",IF([1]source_data!I259="","",[1]tailored_settings!$B$10))</f>
        <v>Primary grant reason</v>
      </c>
      <c r="AA257" s="11" t="str">
        <f>IF([1]source_data!G259="","",IF([1]source_data!I259="","",[1]source_data!I259))</f>
        <v>1. Customer (or family member residing with them) with a diagnosed condition or disability (physical and/or sensory and/or behavioural)</v>
      </c>
      <c r="AB257" s="11" t="str">
        <f>IF([1]source_data!G259="","",IF([1]source_data!J259="","",[1]tailored_settings!$B$11))</f>
        <v>Secondary grant reason</v>
      </c>
      <c r="AC257" s="11" t="str">
        <f>IF([1]source_data!G259="","",IF([1]source_data!J259="","",[1]source_data!J259))</f>
        <v>2. Customer receiving medication and/or therapy for a mental health condition or substance addiction</v>
      </c>
      <c r="AD257" s="11" t="str">
        <f>IF([1]source_data!G259="","",IF([1]source_data!K259="","",[1]tailored_settings!$B$12))</f>
        <v>Grant purpose</v>
      </c>
      <c r="AE257" s="11" t="str">
        <f>IF([1]source_data!G259="","",IF([1]source_data!K259="","",[1]source_data!K259))</f>
        <v xml:space="preserve">Furniture </v>
      </c>
      <c r="AF257" s="11" t="str">
        <f>IF([1]source_data!G259="","",IF([1]source_data!L259="","",[1]tailored_settings!$B$13))</f>
        <v/>
      </c>
      <c r="AG257" s="11" t="str">
        <f>IF([1]source_data!G259="","",IF([1]source_data!L259="","",[1]source_data!L259))</f>
        <v/>
      </c>
      <c r="AH257" s="11" t="str">
        <f>IF([1]source_data!G259="","",IF([1]source_data!M259="","",[1]tailored_settings!$B$14))</f>
        <v/>
      </c>
      <c r="AI257" s="11" t="str">
        <f>IF([1]source_data!G259="","",IF([1]source_data!M259="","",[1]source_data!M259))</f>
        <v/>
      </c>
    </row>
    <row r="258" spans="1:35" x14ac:dyDescent="0.2">
      <c r="A258" s="6" t="str">
        <f>IF([1]source_data!G260="","",IF(AND([1]source_data!C260&lt;&gt;"",[1]tailored_settings!$B$15="Publish"),CONCATENATE([1]tailored_settings!$B$2&amp;[1]source_data!C260),IF(AND([1]source_data!C260&lt;&gt;"",[1]tailored_settings!$B$15="Do not publish"),CONCATENATE([1]tailored_settings!$B$2&amp;TEXT(ROW(A258)-1,"0000")&amp;"_"&amp;TEXT(F258,"yyyy-mm")),CONCATENATE([1]tailored_settings!$B$2&amp;TEXT(ROW(A258)-1,"0000")&amp;"_"&amp;TEXT(F258,"yyyy-mm")))))</f>
        <v>360G-Longleigh-0257_2023-11</v>
      </c>
      <c r="B258" s="6" t="str">
        <f>IF([1]source_data!G260="","",IF([1]source_data!E260&lt;&gt;"",[1]source_data!E260,CONCATENATE("Grant to "&amp;G258)))</f>
        <v>Grant to Individual Recipient</v>
      </c>
      <c r="C258" s="6" t="str">
        <f>IF([1]source_data!G260="","",IF([1]source_data!F260="","",[1]source_data!F260))</f>
        <v>Helping to alleviate financial hardship</v>
      </c>
      <c r="D258" s="7">
        <f>IF([1]source_data!G260="","",IF([1]source_data!G260="","",[1]source_data!G260))</f>
        <v>990</v>
      </c>
      <c r="E258" s="6" t="str">
        <f>IF([1]source_data!G260="","",[1]tailored_settings!$B$3)</f>
        <v>GBP</v>
      </c>
      <c r="F258" s="8">
        <f>IF([1]source_data!G260="","",IF([1]source_data!H260="","",[1]source_data!H260))</f>
        <v>45258</v>
      </c>
      <c r="G258" s="6" t="str">
        <f>IF([1]source_data!G260="","",[1]tailored_settings!$B$5)</f>
        <v>Individual Recipient</v>
      </c>
      <c r="H258" s="6" t="str">
        <f>IF([1]source_data!G260="","",IF(AND([1]source_data!A260&lt;&gt;"",[1]tailored_settings!$B$16="Publish"),CONCATENATE([1]tailored_settings!$B$2&amp;[1]source_data!A260),IF(AND([1]source_data!A260&lt;&gt;"",[1]tailored_settings!$B$16="Do not publish"),CONCATENATE([1]tailored_settings!$B$4&amp;TEXT(ROW(A258)-1,"0000")&amp;"_"&amp;TEXT(F258,"yyyy-mm")),CONCATENATE([1]tailored_settings!$B$4&amp;TEXT(ROW(A258)-1,"0000")&amp;"_"&amp;TEXT(F258,"yyyy-mm")))))</f>
        <v>360G-Longleigh-IND-0257_2023-11</v>
      </c>
      <c r="I258" s="6" t="str">
        <f>IF([1]source_data!G260="","",[1]tailored_settings!$B$7)</f>
        <v>Longleigh Foundation</v>
      </c>
      <c r="J258" s="6" t="str">
        <f>IF([1]source_data!G260="","",[1]tailored_settings!$B$6)</f>
        <v>GB-CHC-1169016</v>
      </c>
      <c r="K258" s="6" t="str">
        <f>IF([1]source_data!G260="","",IF([1]source_data!I260="","",VLOOKUP([1]source_data!I260,[1]codelist_mapping!A:C,3,FALSE)))</f>
        <v>GTIR030</v>
      </c>
      <c r="L258" s="6" t="str">
        <f>IF([1]source_data!G260="","",IF([1]source_data!J260="","",VLOOKUP([1]source_data!J260,[1]codelist_mapping!A:C,3,FALSE)))</f>
        <v/>
      </c>
      <c r="M258" s="6" t="str">
        <f>IF([1]source_data!G260="","",IF([1]source_data!K260="","",IF([1]source_data!M260&lt;&gt;"",CONCATENATE(VLOOKUP([1]source_data!K260,[1]codelist_mapping!F:H,3,FALSE)&amp;";"&amp;VLOOKUP([1]source_data!L260,[1]codelist_mapping!F:H,3,FALSE)&amp;";"&amp;VLOOKUP([1]source_data!M260,[1]codelist_mapping!F:H,3,FALSE)),IF([1]source_data!L260&lt;&gt;"",CONCATENATE(VLOOKUP([1]source_data!K260,[1]codelist_mapping!F:H,3,FALSE)&amp;";"&amp;VLOOKUP([1]source_data!L260,[1]codelist_mapping!F:H,3,FALSE)),IF([1]source_data!K260&lt;&gt;"",CONCATENATE(VLOOKUP([1]source_data!K260,[1]codelist_mapping!F:H,3,FALSE)))))))</f>
        <v>GTIP050;GTIP070</v>
      </c>
      <c r="N258" s="9" t="str">
        <f>IF([1]source_data!G260="","",IF([1]source_data!D260="","",VLOOKUP([1]source_data!D260,[1]geo_data!A:I,9,FALSE)))</f>
        <v>Featherstone, Sharehill &amp; Saredon</v>
      </c>
      <c r="O258" s="9" t="str">
        <f>IF([1]source_data!G260="","",IF([1]source_data!D260="","",VLOOKUP([1]source_data!D260,[1]geo_data!A:I,8,FALSE)))</f>
        <v>E05015059</v>
      </c>
      <c r="P258" s="9" t="str">
        <f>IF([1]source_data!G260="","",IF(LEFT(O258,3)="E05","WD",IF(LEFT(O258,3)="S13","WD",IF(LEFT(O258,3)="W05","WD",IF(LEFT(O258,3)="W06","UA",IF(LEFT(O258,3)="S12","CA",IF(LEFT(O258,3)="E06","UA",IF(LEFT(O258,3)="E07","NMD",IF(LEFT(O258,3)="E08","MD",IF(LEFT(O258,3)="E09","LONB"))))))))))</f>
        <v>WD</v>
      </c>
      <c r="Q258" s="9" t="str">
        <f>IF([1]source_data!G260="","",IF([1]source_data!D260="","",VLOOKUP([1]source_data!D260,[1]geo_data!A:I,7,FALSE)))</f>
        <v>South Staffordshire</v>
      </c>
      <c r="R258" s="9" t="str">
        <f>IF([1]source_data!G260="","",IF([1]source_data!D260="","",VLOOKUP([1]source_data!D260,[1]geo_data!A:I,6,FALSE)))</f>
        <v>E07000196</v>
      </c>
      <c r="S258" s="9" t="str">
        <f>IF([1]source_data!G260="","",IF(LEFT(R258,3)="E05","WD",IF(LEFT(R258,3)="S13","WD",IF(LEFT(R258,3)="W05","WD",IF(LEFT(R258,3)="W06","UA",IF(LEFT(R258,3)="S12","CA",IF(LEFT(R258,3)="E06","UA",IF(LEFT(R258,3)="E07","NMD",IF(LEFT(R258,3)="E08","MD",IF(LEFT(R258,3)="E09","LONB"))))))))))</f>
        <v>NMD</v>
      </c>
      <c r="T258" s="6" t="str">
        <f>IF([1]source_data!G260="","",IF([1]source_data!N260="","",[1]source_data!N260))</f>
        <v>Hardship Grant</v>
      </c>
      <c r="U258" s="10">
        <f>IF([1]source_data!G260="","",[1]tailored_settings!$B$8)</f>
        <v>45614</v>
      </c>
      <c r="V258" s="6" t="str">
        <f>IF([1]source_data!G260="","",[1]tailored_settings!$B$9)</f>
        <v>http://www.longleigh.org/</v>
      </c>
      <c r="W258" s="8">
        <f>IF([1]source_data!G260="","",IF([1]source_data!O260="","",[1]source_data!O260))</f>
        <v>45258</v>
      </c>
      <c r="X258" s="8">
        <f>IF([1]source_data!G260="","",IF([1]source_data!P260="","",[1]source_data!P260))</f>
        <v>45330</v>
      </c>
      <c r="Y258" s="6" t="str">
        <f>IF([1]source_data!G260="","",IF([1]source_data!Q260="","",[1]source_data!Q260))</f>
        <v/>
      </c>
      <c r="Z258" s="11" t="str">
        <f>IF([1]source_data!G260="","",IF([1]source_data!I260="","",[1]tailored_settings!$B$10))</f>
        <v>Primary grant reason</v>
      </c>
      <c r="AA258" s="11" t="str">
        <f>IF([1]source_data!G260="","",IF([1]source_data!I260="","",[1]source_data!I260))</f>
        <v>1. Customer (or family member residing with them) with a diagnosed condition or disability (physical and/or sensory and/or behavioural)</v>
      </c>
      <c r="AB258" s="11" t="str">
        <f>IF([1]source_data!G260="","",IF([1]source_data!J260="","",[1]tailored_settings!$B$11))</f>
        <v/>
      </c>
      <c r="AC258" s="11" t="str">
        <f>IF([1]source_data!G260="","",IF([1]source_data!J260="","",[1]source_data!J260))</f>
        <v/>
      </c>
      <c r="AD258" s="11" t="str">
        <f>IF([1]source_data!G260="","",IF([1]source_data!K260="","",[1]tailored_settings!$B$12))</f>
        <v>Grant purpose</v>
      </c>
      <c r="AE258" s="11" t="str">
        <f>IF([1]source_data!G260="","",IF([1]source_data!K260="","",[1]source_data!K260))</f>
        <v>Utility vouchers</v>
      </c>
      <c r="AF258" s="11" t="str">
        <f>IF([1]source_data!G260="","",IF([1]source_data!L260="","",[1]tailored_settings!$B$13))</f>
        <v>Grant purpose</v>
      </c>
      <c r="AG258" s="11" t="str">
        <f>IF([1]source_data!G260="","",IF([1]source_data!L260="","",[1]source_data!L260))</f>
        <v>Food vouchers</v>
      </c>
      <c r="AH258" s="11" t="str">
        <f>IF([1]source_data!G260="","",IF([1]source_data!M260="","",[1]tailored_settings!$B$14))</f>
        <v/>
      </c>
      <c r="AI258" s="11" t="str">
        <f>IF([1]source_data!G260="","",IF([1]source_data!M260="","",[1]source_data!M260))</f>
        <v/>
      </c>
    </row>
    <row r="259" spans="1:35" x14ac:dyDescent="0.2">
      <c r="A259" s="6" t="str">
        <f>IF([1]source_data!G261="","",IF(AND([1]source_data!C261&lt;&gt;"",[1]tailored_settings!$B$15="Publish"),CONCATENATE([1]tailored_settings!$B$2&amp;[1]source_data!C261),IF(AND([1]source_data!C261&lt;&gt;"",[1]tailored_settings!$B$15="Do not publish"),CONCATENATE([1]tailored_settings!$B$2&amp;TEXT(ROW(A259)-1,"0000")&amp;"_"&amp;TEXT(F259,"yyyy-mm")),CONCATENATE([1]tailored_settings!$B$2&amp;TEXT(ROW(A259)-1,"0000")&amp;"_"&amp;TEXT(F259,"yyyy-mm")))))</f>
        <v>360G-Longleigh-0258_2023-11</v>
      </c>
      <c r="B259" s="6" t="str">
        <f>IF([1]source_data!G261="","",IF([1]source_data!E261&lt;&gt;"",[1]source_data!E261,CONCATENATE("Grant to "&amp;G259)))</f>
        <v>Grant to Individual Recipient</v>
      </c>
      <c r="C259" s="6" t="str">
        <f>IF([1]source_data!G261="","",IF([1]source_data!F261="","",[1]source_data!F261))</f>
        <v>Helping to alleviate financial hardship</v>
      </c>
      <c r="D259" s="7">
        <f>IF([1]source_data!G261="","",IF([1]source_data!G261="","",[1]source_data!G261))</f>
        <v>775.74</v>
      </c>
      <c r="E259" s="6" t="str">
        <f>IF([1]source_data!G261="","",[1]tailored_settings!$B$3)</f>
        <v>GBP</v>
      </c>
      <c r="F259" s="8">
        <f>IF([1]source_data!G261="","",IF([1]source_data!H261="","",[1]source_data!H261))</f>
        <v>45259</v>
      </c>
      <c r="G259" s="6" t="str">
        <f>IF([1]source_data!G261="","",[1]tailored_settings!$B$5)</f>
        <v>Individual Recipient</v>
      </c>
      <c r="H259" s="6" t="str">
        <f>IF([1]source_data!G261="","",IF(AND([1]source_data!A261&lt;&gt;"",[1]tailored_settings!$B$16="Publish"),CONCATENATE([1]tailored_settings!$B$2&amp;[1]source_data!A261),IF(AND([1]source_data!A261&lt;&gt;"",[1]tailored_settings!$B$16="Do not publish"),CONCATENATE([1]tailored_settings!$B$4&amp;TEXT(ROW(A259)-1,"0000")&amp;"_"&amp;TEXT(F259,"yyyy-mm")),CONCATENATE([1]tailored_settings!$B$4&amp;TEXT(ROW(A259)-1,"0000")&amp;"_"&amp;TEXT(F259,"yyyy-mm")))))</f>
        <v>360G-Longleigh-IND-0258_2023-11</v>
      </c>
      <c r="I259" s="6" t="str">
        <f>IF([1]source_data!G261="","",[1]tailored_settings!$B$7)</f>
        <v>Longleigh Foundation</v>
      </c>
      <c r="J259" s="6" t="str">
        <f>IF([1]source_data!G261="","",[1]tailored_settings!$B$6)</f>
        <v>GB-CHC-1169016</v>
      </c>
      <c r="K259" s="6" t="str">
        <f>IF([1]source_data!G261="","",IF([1]source_data!I261="","",VLOOKUP([1]source_data!I261,[1]codelist_mapping!A:C,3,FALSE)))</f>
        <v>GTIR010</v>
      </c>
      <c r="L259" s="6" t="str">
        <f>IF([1]source_data!G261="","",IF([1]source_data!J261="","",VLOOKUP([1]source_data!J261,[1]codelist_mapping!A:C,3,FALSE)))</f>
        <v/>
      </c>
      <c r="M259" s="6" t="str">
        <f>IF([1]source_data!G261="","",IF([1]source_data!K261="","",IF([1]source_data!M261&lt;&gt;"",CONCATENATE(VLOOKUP([1]source_data!K261,[1]codelist_mapping!F:H,3,FALSE)&amp;";"&amp;VLOOKUP([1]source_data!L261,[1]codelist_mapping!F:H,3,FALSE)&amp;";"&amp;VLOOKUP([1]source_data!M261,[1]codelist_mapping!F:H,3,FALSE)),IF([1]source_data!L261&lt;&gt;"",CONCATENATE(VLOOKUP([1]source_data!K261,[1]codelist_mapping!F:H,3,FALSE)&amp;";"&amp;VLOOKUP([1]source_data!L261,[1]codelist_mapping!F:H,3,FALSE)),IF([1]source_data!K261&lt;&gt;"",CONCATENATE(VLOOKUP([1]source_data!K261,[1]codelist_mapping!F:H,3,FALSE)))))))</f>
        <v>GTIP050</v>
      </c>
      <c r="N259" s="9" t="str">
        <f>IF([1]source_data!G261="","",IF([1]source_data!D261="","",VLOOKUP([1]source_data!D261,[1]geo_data!A:I,9,FALSE)))</f>
        <v>Loxwood</v>
      </c>
      <c r="O259" s="9" t="str">
        <f>IF([1]source_data!G261="","",IF([1]source_data!D261="","",VLOOKUP([1]source_data!D261,[1]geo_data!A:I,8,FALSE)))</f>
        <v>E05011678</v>
      </c>
      <c r="P259" s="9" t="str">
        <f>IF([1]source_data!G261="","",IF(LEFT(O259,3)="E05","WD",IF(LEFT(O259,3)="S13","WD",IF(LEFT(O259,3)="W05","WD",IF(LEFT(O259,3)="W06","UA",IF(LEFT(O259,3)="S12","CA",IF(LEFT(O259,3)="E06","UA",IF(LEFT(O259,3)="E07","NMD",IF(LEFT(O259,3)="E08","MD",IF(LEFT(O259,3)="E09","LONB"))))))))))</f>
        <v>WD</v>
      </c>
      <c r="Q259" s="9" t="str">
        <f>IF([1]source_data!G261="","",IF([1]source_data!D261="","",VLOOKUP([1]source_data!D261,[1]geo_data!A:I,7,FALSE)))</f>
        <v>Chichester</v>
      </c>
      <c r="R259" s="9" t="str">
        <f>IF([1]source_data!G261="","",IF([1]source_data!D261="","",VLOOKUP([1]source_data!D261,[1]geo_data!A:I,6,FALSE)))</f>
        <v>E07000225</v>
      </c>
      <c r="S259" s="9" t="str">
        <f>IF([1]source_data!G261="","",IF(LEFT(R259,3)="E05","WD",IF(LEFT(R259,3)="S13","WD",IF(LEFT(R259,3)="W05","WD",IF(LEFT(R259,3)="W06","UA",IF(LEFT(R259,3)="S12","CA",IF(LEFT(R259,3)="E06","UA",IF(LEFT(R259,3)="E07","NMD",IF(LEFT(R259,3)="E08","MD",IF(LEFT(R259,3)="E09","LONB"))))))))))</f>
        <v>NMD</v>
      </c>
      <c r="T259" s="6" t="str">
        <f>IF([1]source_data!G261="","",IF([1]source_data!N261="","",[1]source_data!N261))</f>
        <v>Hardship Grant</v>
      </c>
      <c r="U259" s="10">
        <f>IF([1]source_data!G261="","",[1]tailored_settings!$B$8)</f>
        <v>45614</v>
      </c>
      <c r="V259" s="6" t="str">
        <f>IF([1]source_data!G261="","",[1]tailored_settings!$B$9)</f>
        <v>http://www.longleigh.org/</v>
      </c>
      <c r="W259" s="8">
        <f>IF([1]source_data!G261="","",IF([1]source_data!O261="","",[1]source_data!O261))</f>
        <v>45259</v>
      </c>
      <c r="X259" s="8">
        <f>IF([1]source_data!G261="","",IF([1]source_data!P261="","",[1]source_data!P261))</f>
        <v>45455</v>
      </c>
      <c r="Y259" s="6" t="str">
        <f>IF([1]source_data!G261="","",IF([1]source_data!Q261="","",[1]source_data!Q261))</f>
        <v/>
      </c>
      <c r="Z259" s="11" t="str">
        <f>IF([1]source_data!G261="","",IF([1]source_data!I261="","",[1]tailored_settings!$B$10))</f>
        <v>Primary grant reason</v>
      </c>
      <c r="AA259" s="11" t="str">
        <f>IF([1]source_data!G261="","",IF([1]source_data!I261="","",[1]source_data!I261))</f>
        <v>8. Customer is in financial hardship and their household meets one of two criteria</v>
      </c>
      <c r="AB259" s="11" t="str">
        <f>IF([1]source_data!G261="","",IF([1]source_data!J261="","",[1]tailored_settings!$B$11))</f>
        <v/>
      </c>
      <c r="AC259" s="11" t="str">
        <f>IF([1]source_data!G261="","",IF([1]source_data!J261="","",[1]source_data!J261))</f>
        <v/>
      </c>
      <c r="AD259" s="11" t="str">
        <f>IF([1]source_data!G261="","",IF([1]source_data!K261="","",[1]tailored_settings!$B$12))</f>
        <v>Grant purpose</v>
      </c>
      <c r="AE259" s="11" t="str">
        <f>IF([1]source_data!G261="","",IF([1]source_data!K261="","",[1]source_data!K261))</f>
        <v>Utility vouchers</v>
      </c>
      <c r="AF259" s="11" t="str">
        <f>IF([1]source_data!G261="","",IF([1]source_data!L261="","",[1]tailored_settings!$B$13))</f>
        <v/>
      </c>
      <c r="AG259" s="11" t="str">
        <f>IF([1]source_data!G261="","",IF([1]source_data!L261="","",[1]source_data!L261))</f>
        <v/>
      </c>
      <c r="AH259" s="11" t="str">
        <f>IF([1]source_data!G261="","",IF([1]source_data!M261="","",[1]tailored_settings!$B$14))</f>
        <v/>
      </c>
      <c r="AI259" s="11" t="str">
        <f>IF([1]source_data!G261="","",IF([1]source_data!M261="","",[1]source_data!M261))</f>
        <v/>
      </c>
    </row>
    <row r="260" spans="1:35" x14ac:dyDescent="0.2">
      <c r="A260" s="6" t="str">
        <f>IF([1]source_data!G262="","",IF(AND([1]source_data!C262&lt;&gt;"",[1]tailored_settings!$B$15="Publish"),CONCATENATE([1]tailored_settings!$B$2&amp;[1]source_data!C262),IF(AND([1]source_data!C262&lt;&gt;"",[1]tailored_settings!$B$15="Do not publish"),CONCATENATE([1]tailored_settings!$B$2&amp;TEXT(ROW(A260)-1,"0000")&amp;"_"&amp;TEXT(F260,"yyyy-mm")),CONCATENATE([1]tailored_settings!$B$2&amp;TEXT(ROW(A260)-1,"0000")&amp;"_"&amp;TEXT(F260,"yyyy-mm")))))</f>
        <v>360G-Longleigh-0259_2023-11</v>
      </c>
      <c r="B260" s="6" t="str">
        <f>IF([1]source_data!G262="","",IF([1]source_data!E262&lt;&gt;"",[1]source_data!E262,CONCATENATE("Grant to "&amp;G260)))</f>
        <v>Grant to Individual Recipient</v>
      </c>
      <c r="C260" s="6" t="str">
        <f>IF([1]source_data!G262="","",IF([1]source_data!F262="","",[1]source_data!F262))</f>
        <v>Helping to alleviate financial hardship</v>
      </c>
      <c r="D260" s="7">
        <f>IF([1]source_data!G262="","",IF([1]source_data!G262="","",[1]source_data!G262))</f>
        <v>997.01</v>
      </c>
      <c r="E260" s="6" t="str">
        <f>IF([1]source_data!G262="","",[1]tailored_settings!$B$3)</f>
        <v>GBP</v>
      </c>
      <c r="F260" s="8">
        <f>IF([1]source_data!G262="","",IF([1]source_data!H262="","",[1]source_data!H262))</f>
        <v>45259</v>
      </c>
      <c r="G260" s="6" t="str">
        <f>IF([1]source_data!G262="","",[1]tailored_settings!$B$5)</f>
        <v>Individual Recipient</v>
      </c>
      <c r="H260" s="6" t="str">
        <f>IF([1]source_data!G262="","",IF(AND([1]source_data!A262&lt;&gt;"",[1]tailored_settings!$B$16="Publish"),CONCATENATE([1]tailored_settings!$B$2&amp;[1]source_data!A262),IF(AND([1]source_data!A262&lt;&gt;"",[1]tailored_settings!$B$16="Do not publish"),CONCATENATE([1]tailored_settings!$B$4&amp;TEXT(ROW(A260)-1,"0000")&amp;"_"&amp;TEXT(F260,"yyyy-mm")),CONCATENATE([1]tailored_settings!$B$4&amp;TEXT(ROW(A260)-1,"0000")&amp;"_"&amp;TEXT(F260,"yyyy-mm")))))</f>
        <v>360G-Longleigh-IND-0259_2023-11</v>
      </c>
      <c r="I260" s="6" t="str">
        <f>IF([1]source_data!G262="","",[1]tailored_settings!$B$7)</f>
        <v>Longleigh Foundation</v>
      </c>
      <c r="J260" s="6" t="str">
        <f>IF([1]source_data!G262="","",[1]tailored_settings!$B$6)</f>
        <v>GB-CHC-1169016</v>
      </c>
      <c r="K260" s="6" t="str">
        <f>IF([1]source_data!G262="","",IF([1]source_data!I262="","",VLOOKUP([1]source_data!I262,[1]codelist_mapping!A:C,3,FALSE)))</f>
        <v>GTIR060</v>
      </c>
      <c r="L260" s="6" t="str">
        <f>IF([1]source_data!G262="","",IF([1]source_data!J262="","",VLOOKUP([1]source_data!J262,[1]codelist_mapping!A:C,3,FALSE)))</f>
        <v/>
      </c>
      <c r="M260" s="6" t="str">
        <f>IF([1]source_data!G262="","",IF([1]source_data!K262="","",IF([1]source_data!M262&lt;&gt;"",CONCATENATE(VLOOKUP([1]source_data!K262,[1]codelist_mapping!F:H,3,FALSE)&amp;";"&amp;VLOOKUP([1]source_data!L262,[1]codelist_mapping!F:H,3,FALSE)&amp;";"&amp;VLOOKUP([1]source_data!M262,[1]codelist_mapping!F:H,3,FALSE)),IF([1]source_data!L262&lt;&gt;"",CONCATENATE(VLOOKUP([1]source_data!K262,[1]codelist_mapping!F:H,3,FALSE)&amp;";"&amp;VLOOKUP([1]source_data!L262,[1]codelist_mapping!F:H,3,FALSE)),IF([1]source_data!K262&lt;&gt;"",CONCATENATE(VLOOKUP([1]source_data!K262,[1]codelist_mapping!F:H,3,FALSE)))))))</f>
        <v>GTIP020</v>
      </c>
      <c r="N260" s="9" t="str">
        <f>IF([1]source_data!G262="","",IF([1]source_data!D262="","",VLOOKUP([1]source_data!D262,[1]geo_data!A:I,9,FALSE)))</f>
        <v>Meppershall &amp; Shillington</v>
      </c>
      <c r="O260" s="9" t="str">
        <f>IF([1]source_data!G262="","",IF([1]source_data!D262="","",VLOOKUP([1]source_data!D262,[1]geo_data!A:I,8,FALSE)))</f>
        <v>E05014417</v>
      </c>
      <c r="P260" s="9" t="str">
        <f>IF([1]source_data!G262="","",IF(LEFT(O260,3)="E05","WD",IF(LEFT(O260,3)="S13","WD",IF(LEFT(O260,3)="W05","WD",IF(LEFT(O260,3)="W06","UA",IF(LEFT(O260,3)="S12","CA",IF(LEFT(O260,3)="E06","UA",IF(LEFT(O260,3)="E07","NMD",IF(LEFT(O260,3)="E08","MD",IF(LEFT(O260,3)="E09","LONB"))))))))))</f>
        <v>WD</v>
      </c>
      <c r="Q260" s="9" t="str">
        <f>IF([1]source_data!G262="","",IF([1]source_data!D262="","",VLOOKUP([1]source_data!D262,[1]geo_data!A:I,7,FALSE)))</f>
        <v>Central Bedfordshire</v>
      </c>
      <c r="R260" s="9" t="str">
        <f>IF([1]source_data!G262="","",IF([1]source_data!D262="","",VLOOKUP([1]source_data!D262,[1]geo_data!A:I,6,FALSE)))</f>
        <v>E06000056</v>
      </c>
      <c r="S260" s="9" t="str">
        <f>IF([1]source_data!G262="","",IF(LEFT(R260,3)="E05","WD",IF(LEFT(R260,3)="S13","WD",IF(LEFT(R260,3)="W05","WD",IF(LEFT(R260,3)="W06","UA",IF(LEFT(R260,3)="S12","CA",IF(LEFT(R260,3)="E06","UA",IF(LEFT(R260,3)="E07","NMD",IF(LEFT(R260,3)="E08","MD",IF(LEFT(R260,3)="E09","LONB"))))))))))</f>
        <v>UA</v>
      </c>
      <c r="T260" s="6" t="str">
        <f>IF([1]source_data!G262="","",IF([1]source_data!N262="","",[1]source_data!N262))</f>
        <v>Hardship Grant</v>
      </c>
      <c r="U260" s="10">
        <f>IF([1]source_data!G262="","",[1]tailored_settings!$B$8)</f>
        <v>45614</v>
      </c>
      <c r="V260" s="6" t="str">
        <f>IF([1]source_data!G262="","",[1]tailored_settings!$B$9)</f>
        <v>http://www.longleigh.org/</v>
      </c>
      <c r="W260" s="8">
        <f>IF([1]source_data!G262="","",IF([1]source_data!O262="","",[1]source_data!O262))</f>
        <v>45259</v>
      </c>
      <c r="X260" s="8">
        <f>IF([1]source_data!G262="","",IF([1]source_data!P262="","",[1]source_data!P262))</f>
        <v>45289</v>
      </c>
      <c r="Y260" s="6" t="str">
        <f>IF([1]source_data!G262="","",IF([1]source_data!Q262="","",[1]source_data!Q262))</f>
        <v/>
      </c>
      <c r="Z260" s="11" t="str">
        <f>IF([1]source_data!G262="","",IF([1]source_data!I262="","",[1]tailored_settings!$B$10))</f>
        <v>Primary grant reason</v>
      </c>
      <c r="AA260" s="11" t="str">
        <f>IF([1]source_data!G262="","",IF([1]source_data!I262="","",[1]source_data!I262))</f>
        <v>4. Customer/family fleeing from a violent or abusive relationship</v>
      </c>
      <c r="AB260" s="11" t="str">
        <f>IF([1]source_data!G262="","",IF([1]source_data!J262="","",[1]tailored_settings!$B$11))</f>
        <v/>
      </c>
      <c r="AC260" s="11" t="str">
        <f>IF([1]source_data!G262="","",IF([1]source_data!J262="","",[1]source_data!J262))</f>
        <v/>
      </c>
      <c r="AD260" s="11" t="str">
        <f>IF([1]source_data!G262="","",IF([1]source_data!K262="","",[1]tailored_settings!$B$12))</f>
        <v>Grant purpose</v>
      </c>
      <c r="AE260" s="11" t="str">
        <f>IF([1]source_data!G262="","",IF([1]source_data!K262="","",[1]source_data!K262))</f>
        <v>Appliances</v>
      </c>
      <c r="AF260" s="11" t="str">
        <f>IF([1]source_data!G262="","",IF([1]source_data!L262="","",[1]tailored_settings!$B$13))</f>
        <v/>
      </c>
      <c r="AG260" s="11" t="str">
        <f>IF([1]source_data!G262="","",IF([1]source_data!L262="","",[1]source_data!L262))</f>
        <v/>
      </c>
      <c r="AH260" s="11" t="str">
        <f>IF([1]source_data!G262="","",IF([1]source_data!M262="","",[1]tailored_settings!$B$14))</f>
        <v/>
      </c>
      <c r="AI260" s="11" t="str">
        <f>IF([1]source_data!G262="","",IF([1]source_data!M262="","",[1]source_data!M262))</f>
        <v/>
      </c>
    </row>
    <row r="261" spans="1:35" x14ac:dyDescent="0.2">
      <c r="A261" s="6" t="str">
        <f>IF([1]source_data!G263="","",IF(AND([1]source_data!C263&lt;&gt;"",[1]tailored_settings!$B$15="Publish"),CONCATENATE([1]tailored_settings!$B$2&amp;[1]source_data!C263),IF(AND([1]source_data!C263&lt;&gt;"",[1]tailored_settings!$B$15="Do not publish"),CONCATENATE([1]tailored_settings!$B$2&amp;TEXT(ROW(A261)-1,"0000")&amp;"_"&amp;TEXT(F261,"yyyy-mm")),CONCATENATE([1]tailored_settings!$B$2&amp;TEXT(ROW(A261)-1,"0000")&amp;"_"&amp;TEXT(F261,"yyyy-mm")))))</f>
        <v>360G-Longleigh-0260_2023-11</v>
      </c>
      <c r="B261" s="6" t="str">
        <f>IF([1]source_data!G263="","",IF([1]source_data!E263&lt;&gt;"",[1]source_data!E263,CONCATENATE("Grant to "&amp;G261)))</f>
        <v>Grant to Individual Recipient</v>
      </c>
      <c r="C261" s="6" t="str">
        <f>IF([1]source_data!G263="","",IF([1]source_data!F263="","",[1]source_data!F263))</f>
        <v xml:space="preserve">Providing new flooring </v>
      </c>
      <c r="D261" s="7">
        <f>IF([1]source_data!G263="","",IF([1]source_data!G263="","",[1]source_data!G263))</f>
        <v>1380</v>
      </c>
      <c r="E261" s="6" t="str">
        <f>IF([1]source_data!G263="","",[1]tailored_settings!$B$3)</f>
        <v>GBP</v>
      </c>
      <c r="F261" s="8">
        <f>IF([1]source_data!G263="","",IF([1]source_data!H263="","",[1]source_data!H263))</f>
        <v>45259</v>
      </c>
      <c r="G261" s="6" t="str">
        <f>IF([1]source_data!G263="","",[1]tailored_settings!$B$5)</f>
        <v>Individual Recipient</v>
      </c>
      <c r="H261" s="6" t="str">
        <f>IF([1]source_data!G263="","",IF(AND([1]source_data!A263&lt;&gt;"",[1]tailored_settings!$B$16="Publish"),CONCATENATE([1]tailored_settings!$B$2&amp;[1]source_data!A263),IF(AND([1]source_data!A263&lt;&gt;"",[1]tailored_settings!$B$16="Do not publish"),CONCATENATE([1]tailored_settings!$B$4&amp;TEXT(ROW(A261)-1,"0000")&amp;"_"&amp;TEXT(F261,"yyyy-mm")),CONCATENATE([1]tailored_settings!$B$4&amp;TEXT(ROW(A261)-1,"0000")&amp;"_"&amp;TEXT(F261,"yyyy-mm")))))</f>
        <v>360G-Longleigh-IND-0260_2023-11</v>
      </c>
      <c r="I261" s="6" t="str">
        <f>IF([1]source_data!G263="","",[1]tailored_settings!$B$7)</f>
        <v>Longleigh Foundation</v>
      </c>
      <c r="J261" s="6" t="str">
        <f>IF([1]source_data!G263="","",[1]tailored_settings!$B$6)</f>
        <v>GB-CHC-1169016</v>
      </c>
      <c r="K261" s="6" t="str">
        <f>IF([1]source_data!G263="","",IF([1]source_data!I263="","",VLOOKUP([1]source_data!I263,[1]codelist_mapping!A:C,3,FALSE)))</f>
        <v>GTIR030</v>
      </c>
      <c r="L261" s="6" t="str">
        <f>IF([1]source_data!G263="","",IF([1]source_data!J263="","",VLOOKUP([1]source_data!J263,[1]codelist_mapping!A:C,3,FALSE)))</f>
        <v/>
      </c>
      <c r="M261" s="6" t="str">
        <f>IF([1]source_data!G263="","",IF([1]source_data!K263="","",IF([1]source_data!M263&lt;&gt;"",CONCATENATE(VLOOKUP([1]source_data!K263,[1]codelist_mapping!F:H,3,FALSE)&amp;";"&amp;VLOOKUP([1]source_data!L263,[1]codelist_mapping!F:H,3,FALSE)&amp;";"&amp;VLOOKUP([1]source_data!M263,[1]codelist_mapping!F:H,3,FALSE)),IF([1]source_data!L263&lt;&gt;"",CONCATENATE(VLOOKUP([1]source_data!K263,[1]codelist_mapping!F:H,3,FALSE)&amp;";"&amp;VLOOKUP([1]source_data!L263,[1]codelist_mapping!F:H,3,FALSE)),IF([1]source_data!K263&lt;&gt;"",CONCATENATE(VLOOKUP([1]source_data!K263,[1]codelist_mapping!F:H,3,FALSE)))))))</f>
        <v>GTIP030</v>
      </c>
      <c r="N261" s="9" t="str">
        <f>IF([1]source_data!G263="","",IF([1]source_data!D263="","",VLOOKUP([1]source_data!D263,[1]geo_data!A:I,9,FALSE)))</f>
        <v>Westbourne &amp; West Cliff</v>
      </c>
      <c r="O261" s="9" t="str">
        <f>IF([1]source_data!G263="","",IF([1]source_data!D263="","",VLOOKUP([1]source_data!D263,[1]geo_data!A:I,8,FALSE)))</f>
        <v>E05012680</v>
      </c>
      <c r="P261" s="9" t="str">
        <f>IF([1]source_data!G263="","",IF(LEFT(O261,3)="E05","WD",IF(LEFT(O261,3)="S13","WD",IF(LEFT(O261,3)="W05","WD",IF(LEFT(O261,3)="W06","UA",IF(LEFT(O261,3)="S12","CA",IF(LEFT(O261,3)="E06","UA",IF(LEFT(O261,3)="E07","NMD",IF(LEFT(O261,3)="E08","MD",IF(LEFT(O261,3)="E09","LONB"))))))))))</f>
        <v>WD</v>
      </c>
      <c r="Q261" s="9" t="str">
        <f>IF([1]source_data!G263="","",IF([1]source_data!D263="","",VLOOKUP([1]source_data!D263,[1]geo_data!A:I,7,FALSE)))</f>
        <v>Bournemouth, Christchurch and Poole</v>
      </c>
      <c r="R261" s="9" t="str">
        <f>IF([1]source_data!G263="","",IF([1]source_data!D263="","",VLOOKUP([1]source_data!D263,[1]geo_data!A:I,6,FALSE)))</f>
        <v>E06000058</v>
      </c>
      <c r="S261" s="9" t="str">
        <f>IF([1]source_data!G263="","",IF(LEFT(R261,3)="E05","WD",IF(LEFT(R261,3)="S13","WD",IF(LEFT(R261,3)="W05","WD",IF(LEFT(R261,3)="W06","UA",IF(LEFT(R261,3)="S12","CA",IF(LEFT(R261,3)="E06","UA",IF(LEFT(R261,3)="E07","NMD",IF(LEFT(R261,3)="E08","MD",IF(LEFT(R261,3)="E09","LONB"))))))))))</f>
        <v>UA</v>
      </c>
      <c r="T261" s="6" t="str">
        <f>IF([1]source_data!G263="","",IF([1]source_data!N263="","",[1]source_data!N263))</f>
        <v>Flooring Grant</v>
      </c>
      <c r="U261" s="10">
        <f>IF([1]source_data!G263="","",[1]tailored_settings!$B$8)</f>
        <v>45614</v>
      </c>
      <c r="V261" s="6" t="str">
        <f>IF([1]source_data!G263="","",[1]tailored_settings!$B$9)</f>
        <v>http://www.longleigh.org/</v>
      </c>
      <c r="W261" s="8">
        <f>IF([1]source_data!G263="","",IF([1]source_data!O263="","",[1]source_data!O263))</f>
        <v>45259</v>
      </c>
      <c r="X261" s="8">
        <f>IF([1]source_data!G263="","",IF([1]source_data!P263="","",[1]source_data!P263))</f>
        <v>45314</v>
      </c>
      <c r="Y261" s="6" t="str">
        <f>IF([1]source_data!G263="","",IF([1]source_data!Q263="","",[1]source_data!Q263))</f>
        <v/>
      </c>
      <c r="Z261" s="11" t="str">
        <f>IF([1]source_data!G263="","",IF([1]source_data!I263="","",[1]tailored_settings!$B$10))</f>
        <v>Primary grant reason</v>
      </c>
      <c r="AA261" s="11" t="str">
        <f>IF([1]source_data!G263="","",IF([1]source_data!I263="","",[1]source_data!I263))</f>
        <v>1. Customer (or family member residing with them) with a diagnosed condition or disability (physical and/or sensory and/or behavioural)</v>
      </c>
      <c r="AB261" s="11" t="str">
        <f>IF([1]source_data!G263="","",IF([1]source_data!J263="","",[1]tailored_settings!$B$11))</f>
        <v/>
      </c>
      <c r="AC261" s="11" t="str">
        <f>IF([1]source_data!G263="","",IF([1]source_data!J263="","",[1]source_data!J263))</f>
        <v/>
      </c>
      <c r="AD261" s="11" t="str">
        <f>IF([1]source_data!G263="","",IF([1]source_data!K263="","",[1]tailored_settings!$B$12))</f>
        <v>Grant purpose</v>
      </c>
      <c r="AE261" s="11" t="str">
        <f>IF([1]source_data!G263="","",IF([1]source_data!K263="","",[1]source_data!K263))</f>
        <v>Flooring</v>
      </c>
      <c r="AF261" s="11" t="str">
        <f>IF([1]source_data!G263="","",IF([1]source_data!L263="","",[1]tailored_settings!$B$13))</f>
        <v/>
      </c>
      <c r="AG261" s="11" t="str">
        <f>IF([1]source_data!G263="","",IF([1]source_data!L263="","",[1]source_data!L263))</f>
        <v/>
      </c>
      <c r="AH261" s="11" t="str">
        <f>IF([1]source_data!G263="","",IF([1]source_data!M263="","",[1]tailored_settings!$B$14))</f>
        <v/>
      </c>
      <c r="AI261" s="11" t="str">
        <f>IF([1]source_data!G263="","",IF([1]source_data!M263="","",[1]source_data!M263))</f>
        <v/>
      </c>
    </row>
    <row r="262" spans="1:35" x14ac:dyDescent="0.2">
      <c r="A262" s="6" t="str">
        <f>IF([1]source_data!G264="","",IF(AND([1]source_data!C264&lt;&gt;"",[1]tailored_settings!$B$15="Publish"),CONCATENATE([1]tailored_settings!$B$2&amp;[1]source_data!C264),IF(AND([1]source_data!C264&lt;&gt;"",[1]tailored_settings!$B$15="Do not publish"),CONCATENATE([1]tailored_settings!$B$2&amp;TEXT(ROW(A262)-1,"0000")&amp;"_"&amp;TEXT(F262,"yyyy-mm")),CONCATENATE([1]tailored_settings!$B$2&amp;TEXT(ROW(A262)-1,"0000")&amp;"_"&amp;TEXT(F262,"yyyy-mm")))))</f>
        <v>360G-Longleigh-0261_2023-12</v>
      </c>
      <c r="B262" s="6" t="str">
        <f>IF([1]source_data!G264="","",IF([1]source_data!E264&lt;&gt;"",[1]source_data!E264,CONCATENATE("Grant to "&amp;G262)))</f>
        <v>Grant to Individual Recipient</v>
      </c>
      <c r="C262" s="6" t="str">
        <f>IF([1]source_data!G264="","",IF([1]source_data!F264="","",[1]source_data!F264))</f>
        <v xml:space="preserve">Providing new flooring </v>
      </c>
      <c r="D262" s="7">
        <f>IF([1]source_data!G264="","",IF([1]source_data!G264="","",[1]source_data!G264))</f>
        <v>1189.3</v>
      </c>
      <c r="E262" s="6" t="str">
        <f>IF([1]source_data!G264="","",[1]tailored_settings!$B$3)</f>
        <v>GBP</v>
      </c>
      <c r="F262" s="8">
        <f>IF([1]source_data!G264="","",IF([1]source_data!H264="","",[1]source_data!H264))</f>
        <v>45261</v>
      </c>
      <c r="G262" s="6" t="str">
        <f>IF([1]source_data!G264="","",[1]tailored_settings!$B$5)</f>
        <v>Individual Recipient</v>
      </c>
      <c r="H262" s="6" t="str">
        <f>IF([1]source_data!G264="","",IF(AND([1]source_data!A264&lt;&gt;"",[1]tailored_settings!$B$16="Publish"),CONCATENATE([1]tailored_settings!$B$2&amp;[1]source_data!A264),IF(AND([1]source_data!A264&lt;&gt;"",[1]tailored_settings!$B$16="Do not publish"),CONCATENATE([1]tailored_settings!$B$4&amp;TEXT(ROW(A262)-1,"0000")&amp;"_"&amp;TEXT(F262,"yyyy-mm")),CONCATENATE([1]tailored_settings!$B$4&amp;TEXT(ROW(A262)-1,"0000")&amp;"_"&amp;TEXT(F262,"yyyy-mm")))))</f>
        <v>360G-Longleigh-IND-0261_2023-12</v>
      </c>
      <c r="I262" s="6" t="str">
        <f>IF([1]source_data!G264="","",[1]tailored_settings!$B$7)</f>
        <v>Longleigh Foundation</v>
      </c>
      <c r="J262" s="6" t="str">
        <f>IF([1]source_data!G264="","",[1]tailored_settings!$B$6)</f>
        <v>GB-CHC-1169016</v>
      </c>
      <c r="K262" s="6" t="str">
        <f>IF([1]source_data!G264="","",IF([1]source_data!I264="","",VLOOKUP([1]source_data!I264,[1]codelist_mapping!A:C,3,FALSE)))</f>
        <v>GTIR030</v>
      </c>
      <c r="L262" s="6" t="str">
        <f>IF([1]source_data!G264="","",IF([1]source_data!J264="","",VLOOKUP([1]source_data!J264,[1]codelist_mapping!A:C,3,FALSE)))</f>
        <v/>
      </c>
      <c r="M262" s="6" t="str">
        <f>IF([1]source_data!G264="","",IF([1]source_data!K264="","",IF([1]source_data!M264&lt;&gt;"",CONCATENATE(VLOOKUP([1]source_data!K264,[1]codelist_mapping!F:H,3,FALSE)&amp;";"&amp;VLOOKUP([1]source_data!L264,[1]codelist_mapping!F:H,3,FALSE)&amp;";"&amp;VLOOKUP([1]source_data!M264,[1]codelist_mapping!F:H,3,FALSE)),IF([1]source_data!L264&lt;&gt;"",CONCATENATE(VLOOKUP([1]source_data!K264,[1]codelist_mapping!F:H,3,FALSE)&amp;";"&amp;VLOOKUP([1]source_data!L264,[1]codelist_mapping!F:H,3,FALSE)),IF([1]source_data!K264&lt;&gt;"",CONCATENATE(VLOOKUP([1]source_data!K264,[1]codelist_mapping!F:H,3,FALSE)))))))</f>
        <v>GTIP030</v>
      </c>
      <c r="N262" s="9" t="str">
        <f>IF([1]source_data!G264="","",IF([1]source_data!D264="","",VLOOKUP([1]source_data!D264,[1]geo_data!A:I,9,FALSE)))</f>
        <v>Queens Park</v>
      </c>
      <c r="O262" s="9" t="str">
        <f>IF([1]source_data!G264="","",IF([1]source_data!D264="","",VLOOKUP([1]source_data!D264,[1]geo_data!A:I,8,FALSE)))</f>
        <v>E05014510</v>
      </c>
      <c r="P262" s="9" t="str">
        <f>IF([1]source_data!G264="","",IF(LEFT(O262,3)="E05","WD",IF(LEFT(O262,3)="S13","WD",IF(LEFT(O262,3)="W05","WD",IF(LEFT(O262,3)="W06","UA",IF(LEFT(O262,3)="S12","CA",IF(LEFT(O262,3)="E06","UA",IF(LEFT(O262,3)="E07","NMD",IF(LEFT(O262,3)="E08","MD",IF(LEFT(O262,3)="E09","LONB"))))))))))</f>
        <v>WD</v>
      </c>
      <c r="Q262" s="9" t="str">
        <f>IF([1]source_data!G264="","",IF([1]source_data!D264="","",VLOOKUP([1]source_data!D264,[1]geo_data!A:I,7,FALSE)))</f>
        <v>Bedford</v>
      </c>
      <c r="R262" s="9" t="str">
        <f>IF([1]source_data!G264="","",IF([1]source_data!D264="","",VLOOKUP([1]source_data!D264,[1]geo_data!A:I,6,FALSE)))</f>
        <v>E06000055</v>
      </c>
      <c r="S262" s="9" t="str">
        <f>IF([1]source_data!G264="","",IF(LEFT(R262,3)="E05","WD",IF(LEFT(R262,3)="S13","WD",IF(LEFT(R262,3)="W05","WD",IF(LEFT(R262,3)="W06","UA",IF(LEFT(R262,3)="S12","CA",IF(LEFT(R262,3)="E06","UA",IF(LEFT(R262,3)="E07","NMD",IF(LEFT(R262,3)="E08","MD",IF(LEFT(R262,3)="E09","LONB"))))))))))</f>
        <v>UA</v>
      </c>
      <c r="T262" s="6" t="str">
        <f>IF([1]source_data!G264="","",IF([1]source_data!N264="","",[1]source_data!N264))</f>
        <v>Flooring Grant</v>
      </c>
      <c r="U262" s="10">
        <f>IF([1]source_data!G264="","",[1]tailored_settings!$B$8)</f>
        <v>45614</v>
      </c>
      <c r="V262" s="6" t="str">
        <f>IF([1]source_data!G264="","",[1]tailored_settings!$B$9)</f>
        <v>http://www.longleigh.org/</v>
      </c>
      <c r="W262" s="8">
        <f>IF([1]source_data!G264="","",IF([1]source_data!O264="","",[1]source_data!O264))</f>
        <v>45261</v>
      </c>
      <c r="X262" s="8">
        <f>IF([1]source_data!G264="","",IF([1]source_data!P264="","",[1]source_data!P264))</f>
        <v>45314</v>
      </c>
      <c r="Y262" s="6" t="str">
        <f>IF([1]source_data!G264="","",IF([1]source_data!Q264="","",[1]source_data!Q264))</f>
        <v/>
      </c>
      <c r="Z262" s="11" t="str">
        <f>IF([1]source_data!G264="","",IF([1]source_data!I264="","",[1]tailored_settings!$B$10))</f>
        <v>Primary grant reason</v>
      </c>
      <c r="AA262" s="11" t="str">
        <f>IF([1]source_data!G264="","",IF([1]source_data!I264="","",[1]source_data!I264))</f>
        <v>1. Customer (or family member residing with them) with a diagnosed condition or disability (physical and/or sensory and/or behavioural)</v>
      </c>
      <c r="AB262" s="11" t="str">
        <f>IF([1]source_data!G264="","",IF([1]source_data!J264="","",[1]tailored_settings!$B$11))</f>
        <v/>
      </c>
      <c r="AC262" s="11" t="str">
        <f>IF([1]source_data!G264="","",IF([1]source_data!J264="","",[1]source_data!J264))</f>
        <v/>
      </c>
      <c r="AD262" s="11" t="str">
        <f>IF([1]source_data!G264="","",IF([1]source_data!K264="","",[1]tailored_settings!$B$12))</f>
        <v>Grant purpose</v>
      </c>
      <c r="AE262" s="11" t="str">
        <f>IF([1]source_data!G264="","",IF([1]source_data!K264="","",[1]source_data!K264))</f>
        <v>Flooring</v>
      </c>
      <c r="AF262" s="11" t="str">
        <f>IF([1]source_data!G264="","",IF([1]source_data!L264="","",[1]tailored_settings!$B$13))</f>
        <v/>
      </c>
      <c r="AG262" s="11" t="str">
        <f>IF([1]source_data!G264="","",IF([1]source_data!L264="","",[1]source_data!L264))</f>
        <v/>
      </c>
      <c r="AH262" s="11" t="str">
        <f>IF([1]source_data!G264="","",IF([1]source_data!M264="","",[1]tailored_settings!$B$14))</f>
        <v/>
      </c>
      <c r="AI262" s="11" t="str">
        <f>IF([1]source_data!G264="","",IF([1]source_data!M264="","",[1]source_data!M264))</f>
        <v/>
      </c>
    </row>
    <row r="263" spans="1:35" x14ac:dyDescent="0.2">
      <c r="A263" s="6" t="str">
        <f>IF([1]source_data!G265="","",IF(AND([1]source_data!C265&lt;&gt;"",[1]tailored_settings!$B$15="Publish"),CONCATENATE([1]tailored_settings!$B$2&amp;[1]source_data!C265),IF(AND([1]source_data!C265&lt;&gt;"",[1]tailored_settings!$B$15="Do not publish"),CONCATENATE([1]tailored_settings!$B$2&amp;TEXT(ROW(A263)-1,"0000")&amp;"_"&amp;TEXT(F263,"yyyy-mm")),CONCATENATE([1]tailored_settings!$B$2&amp;TEXT(ROW(A263)-1,"0000")&amp;"_"&amp;TEXT(F263,"yyyy-mm")))))</f>
        <v>360G-Longleigh-0262_2023-12</v>
      </c>
      <c r="B263" s="6" t="str">
        <f>IF([1]source_data!G265="","",IF([1]source_data!E265&lt;&gt;"",[1]source_data!E265,CONCATENATE("Grant to "&amp;G263)))</f>
        <v>Grant to Individual Recipient</v>
      </c>
      <c r="C263" s="6" t="str">
        <f>IF([1]source_data!G265="","",IF([1]source_data!F265="","",[1]source_data!F265))</f>
        <v>Helping to alleviate financial hardship</v>
      </c>
      <c r="D263" s="7">
        <f>IF([1]source_data!G265="","",IF([1]source_data!G265="","",[1]source_data!G265))</f>
        <v>988.01</v>
      </c>
      <c r="E263" s="6" t="str">
        <f>IF([1]source_data!G265="","",[1]tailored_settings!$B$3)</f>
        <v>GBP</v>
      </c>
      <c r="F263" s="8">
        <f>IF([1]source_data!G265="","",IF([1]source_data!H265="","",[1]source_data!H265))</f>
        <v>45264</v>
      </c>
      <c r="G263" s="6" t="str">
        <f>IF([1]source_data!G265="","",[1]tailored_settings!$B$5)</f>
        <v>Individual Recipient</v>
      </c>
      <c r="H263" s="6" t="str">
        <f>IF([1]source_data!G265="","",IF(AND([1]source_data!A265&lt;&gt;"",[1]tailored_settings!$B$16="Publish"),CONCATENATE([1]tailored_settings!$B$2&amp;[1]source_data!A265),IF(AND([1]source_data!A265&lt;&gt;"",[1]tailored_settings!$B$16="Do not publish"),CONCATENATE([1]tailored_settings!$B$4&amp;TEXT(ROW(A263)-1,"0000")&amp;"_"&amp;TEXT(F263,"yyyy-mm")),CONCATENATE([1]tailored_settings!$B$4&amp;TEXT(ROW(A263)-1,"0000")&amp;"_"&amp;TEXT(F263,"yyyy-mm")))))</f>
        <v>360G-Longleigh-IND-0262_2023-12</v>
      </c>
      <c r="I263" s="6" t="str">
        <f>IF([1]source_data!G265="","",[1]tailored_settings!$B$7)</f>
        <v>Longleigh Foundation</v>
      </c>
      <c r="J263" s="6" t="str">
        <f>IF([1]source_data!G265="","",[1]tailored_settings!$B$6)</f>
        <v>GB-CHC-1169016</v>
      </c>
      <c r="K263" s="6" t="str">
        <f>IF([1]source_data!G265="","",IF([1]source_data!I265="","",VLOOKUP([1]source_data!I265,[1]codelist_mapping!A:C,3,FALSE)))</f>
        <v>GTIR010</v>
      </c>
      <c r="L263" s="6" t="str">
        <f>IF([1]source_data!G265="","",IF([1]source_data!J265="","",VLOOKUP([1]source_data!J265,[1]codelist_mapping!A:C,3,FALSE)))</f>
        <v/>
      </c>
      <c r="M263" s="6" t="str">
        <f>IF([1]source_data!G265="","",IF([1]source_data!K265="","",IF([1]source_data!M265&lt;&gt;"",CONCATENATE(VLOOKUP([1]source_data!K265,[1]codelist_mapping!F:H,3,FALSE)&amp;";"&amp;VLOOKUP([1]source_data!L265,[1]codelist_mapping!F:H,3,FALSE)&amp;";"&amp;VLOOKUP([1]source_data!M265,[1]codelist_mapping!F:H,3,FALSE)),IF([1]source_data!L265&lt;&gt;"",CONCATENATE(VLOOKUP([1]source_data!K265,[1]codelist_mapping!F:H,3,FALSE)&amp;";"&amp;VLOOKUP([1]source_data!L265,[1]codelist_mapping!F:H,3,FALSE)),IF([1]source_data!K265&lt;&gt;"",CONCATENATE(VLOOKUP([1]source_data!K265,[1]codelist_mapping!F:H,3,FALSE)))))))</f>
        <v>GTIP020;GTIP070;GTIP050</v>
      </c>
      <c r="N263" s="9" t="str">
        <f>IF([1]source_data!G265="","",IF([1]source_data!D265="","",VLOOKUP([1]source_data!D265,[1]geo_data!A:I,9,FALSE)))</f>
        <v>Yeovil South</v>
      </c>
      <c r="O263" s="9" t="str">
        <f>IF([1]source_data!G265="","",IF([1]source_data!D265="","",VLOOKUP([1]source_data!D265,[1]geo_data!A:I,8,FALSE)))</f>
        <v>E05014392</v>
      </c>
      <c r="P263" s="9" t="str">
        <f>IF([1]source_data!G265="","",IF(LEFT(O263,3)="E05","WD",IF(LEFT(O263,3)="S13","WD",IF(LEFT(O263,3)="W05","WD",IF(LEFT(O263,3)="W06","UA",IF(LEFT(O263,3)="S12","CA",IF(LEFT(O263,3)="E06","UA",IF(LEFT(O263,3)="E07","NMD",IF(LEFT(O263,3)="E08","MD",IF(LEFT(O263,3)="E09","LONB"))))))))))</f>
        <v>WD</v>
      </c>
      <c r="Q263" s="9" t="str">
        <f>IF([1]source_data!G265="","",IF([1]source_data!D265="","",VLOOKUP([1]source_data!D265,[1]geo_data!A:I,7,FALSE)))</f>
        <v>Somerset</v>
      </c>
      <c r="R263" s="9" t="str">
        <f>IF([1]source_data!G265="","",IF([1]source_data!D265="","",VLOOKUP([1]source_data!D265,[1]geo_data!A:I,6,FALSE)))</f>
        <v>E06000066</v>
      </c>
      <c r="S263" s="9" t="str">
        <f>IF([1]source_data!G265="","",IF(LEFT(R263,3)="E05","WD",IF(LEFT(R263,3)="S13","WD",IF(LEFT(R263,3)="W05","WD",IF(LEFT(R263,3)="W06","UA",IF(LEFT(R263,3)="S12","CA",IF(LEFT(R263,3)="E06","UA",IF(LEFT(R263,3)="E07","NMD",IF(LEFT(R263,3)="E08","MD",IF(LEFT(R263,3)="E09","LONB"))))))))))</f>
        <v>UA</v>
      </c>
      <c r="T263" s="6" t="str">
        <f>IF([1]source_data!G265="","",IF([1]source_data!N265="","",[1]source_data!N265))</f>
        <v>Hardship Grant</v>
      </c>
      <c r="U263" s="10">
        <f>IF([1]source_data!G265="","",[1]tailored_settings!$B$8)</f>
        <v>45614</v>
      </c>
      <c r="V263" s="6" t="str">
        <f>IF([1]source_data!G265="","",[1]tailored_settings!$B$9)</f>
        <v>http://www.longleigh.org/</v>
      </c>
      <c r="W263" s="8">
        <f>IF([1]source_data!G265="","",IF([1]source_data!O265="","",[1]source_data!O265))</f>
        <v>45264</v>
      </c>
      <c r="X263" s="8">
        <f>IF([1]source_data!G265="","",IF([1]source_data!P265="","",[1]source_data!P265))</f>
        <v>45362</v>
      </c>
      <c r="Y263" s="6" t="str">
        <f>IF([1]source_data!G265="","",IF([1]source_data!Q265="","",[1]source_data!Q265))</f>
        <v/>
      </c>
      <c r="Z263" s="11" t="str">
        <f>IF([1]source_data!G265="","",IF([1]source_data!I265="","",[1]tailored_settings!$B$10))</f>
        <v>Primary grant reason</v>
      </c>
      <c r="AA263" s="11" t="str">
        <f>IF([1]source_data!G265="","",IF([1]source_data!I265="","",[1]source_data!I265))</f>
        <v>6d. Customer/family under the care of Social Services (Adult or Children’s - FH</v>
      </c>
      <c r="AB263" s="11" t="str">
        <f>IF([1]source_data!G265="","",IF([1]source_data!J265="","",[1]tailored_settings!$B$11))</f>
        <v/>
      </c>
      <c r="AC263" s="11" t="str">
        <f>IF([1]source_data!G265="","",IF([1]source_data!J265="","",[1]source_data!J265))</f>
        <v/>
      </c>
      <c r="AD263" s="11" t="str">
        <f>IF([1]source_data!G265="","",IF([1]source_data!K265="","",[1]tailored_settings!$B$12))</f>
        <v>Grant purpose</v>
      </c>
      <c r="AE263" s="11" t="str">
        <f>IF([1]source_data!G265="","",IF([1]source_data!K265="","",[1]source_data!K265))</f>
        <v xml:space="preserve">Furniture </v>
      </c>
      <c r="AF263" s="11" t="str">
        <f>IF([1]source_data!G265="","",IF([1]source_data!L265="","",[1]tailored_settings!$B$13))</f>
        <v>Grant purpose</v>
      </c>
      <c r="AG263" s="11" t="str">
        <f>IF([1]source_data!G265="","",IF([1]source_data!L265="","",[1]source_data!L265))</f>
        <v>Food vouchers</v>
      </c>
      <c r="AH263" s="11" t="str">
        <f>IF([1]source_data!G265="","",IF([1]source_data!M265="","",[1]tailored_settings!$B$14))</f>
        <v>Grant purpose</v>
      </c>
      <c r="AI263" s="11" t="str">
        <f>IF([1]source_data!G265="","",IF([1]source_data!M265="","",[1]source_data!M265))</f>
        <v>Utility vouchers</v>
      </c>
    </row>
    <row r="264" spans="1:35" x14ac:dyDescent="0.2">
      <c r="A264" s="6" t="str">
        <f>IF([1]source_data!G266="","",IF(AND([1]source_data!C266&lt;&gt;"",[1]tailored_settings!$B$15="Publish"),CONCATENATE([1]tailored_settings!$B$2&amp;[1]source_data!C266),IF(AND([1]source_data!C266&lt;&gt;"",[1]tailored_settings!$B$15="Do not publish"),CONCATENATE([1]tailored_settings!$B$2&amp;TEXT(ROW(A264)-1,"0000")&amp;"_"&amp;TEXT(F264,"yyyy-mm")),CONCATENATE([1]tailored_settings!$B$2&amp;TEXT(ROW(A264)-1,"0000")&amp;"_"&amp;TEXT(F264,"yyyy-mm")))))</f>
        <v>360G-Longleigh-0263_2023-12</v>
      </c>
      <c r="B264" s="6" t="str">
        <f>IF([1]source_data!G266="","",IF([1]source_data!E266&lt;&gt;"",[1]source_data!E266,CONCATENATE("Grant to "&amp;G264)))</f>
        <v>Grant to Individual Recipient</v>
      </c>
      <c r="C264" s="6" t="str">
        <f>IF([1]source_data!G266="","",IF([1]source_data!F266="","",[1]source_data!F266))</f>
        <v>Helping to alleviate financial hardship</v>
      </c>
      <c r="D264" s="7">
        <f>IF([1]source_data!G266="","",IF([1]source_data!G266="","",[1]source_data!G266))</f>
        <v>936.4</v>
      </c>
      <c r="E264" s="6" t="str">
        <f>IF([1]source_data!G266="","",[1]tailored_settings!$B$3)</f>
        <v>GBP</v>
      </c>
      <c r="F264" s="8">
        <f>IF([1]source_data!G266="","",IF([1]source_data!H266="","",[1]source_data!H266))</f>
        <v>45264</v>
      </c>
      <c r="G264" s="6" t="str">
        <f>IF([1]source_data!G266="","",[1]tailored_settings!$B$5)</f>
        <v>Individual Recipient</v>
      </c>
      <c r="H264" s="6" t="str">
        <f>IF([1]source_data!G266="","",IF(AND([1]source_data!A266&lt;&gt;"",[1]tailored_settings!$B$16="Publish"),CONCATENATE([1]tailored_settings!$B$2&amp;[1]source_data!A266),IF(AND([1]source_data!A266&lt;&gt;"",[1]tailored_settings!$B$16="Do not publish"),CONCATENATE([1]tailored_settings!$B$4&amp;TEXT(ROW(A264)-1,"0000")&amp;"_"&amp;TEXT(F264,"yyyy-mm")),CONCATENATE([1]tailored_settings!$B$4&amp;TEXT(ROW(A264)-1,"0000")&amp;"_"&amp;TEXT(F264,"yyyy-mm")))))</f>
        <v>360G-Longleigh-IND-0263_2023-12</v>
      </c>
      <c r="I264" s="6" t="str">
        <f>IF([1]source_data!G266="","",[1]tailored_settings!$B$7)</f>
        <v>Longleigh Foundation</v>
      </c>
      <c r="J264" s="6" t="str">
        <f>IF([1]source_data!G266="","",[1]tailored_settings!$B$6)</f>
        <v>GB-CHC-1169016</v>
      </c>
      <c r="K264" s="6" t="str">
        <f>IF([1]source_data!G266="","",IF([1]source_data!I266="","",VLOOKUP([1]source_data!I266,[1]codelist_mapping!A:C,3,FALSE)))</f>
        <v>GTIR030</v>
      </c>
      <c r="L264" s="6" t="str">
        <f>IF([1]source_data!G266="","",IF([1]source_data!J266="","",VLOOKUP([1]source_data!J266,[1]codelist_mapping!A:C,3,FALSE)))</f>
        <v/>
      </c>
      <c r="M264" s="6" t="str">
        <f>IF([1]source_data!G266="","",IF([1]source_data!K266="","",IF([1]source_data!M266&lt;&gt;"",CONCATENATE(VLOOKUP([1]source_data!K266,[1]codelist_mapping!F:H,3,FALSE)&amp;";"&amp;VLOOKUP([1]source_data!L266,[1]codelist_mapping!F:H,3,FALSE)&amp;";"&amp;VLOOKUP([1]source_data!M266,[1]codelist_mapping!F:H,3,FALSE)),IF([1]source_data!L266&lt;&gt;"",CONCATENATE(VLOOKUP([1]source_data!K266,[1]codelist_mapping!F:H,3,FALSE)&amp;";"&amp;VLOOKUP([1]source_data!L266,[1]codelist_mapping!F:H,3,FALSE)),IF([1]source_data!K266&lt;&gt;"",CONCATENATE(VLOOKUP([1]source_data!K266,[1]codelist_mapping!F:H,3,FALSE)))))))</f>
        <v>GTIP020;GTIP060</v>
      </c>
      <c r="N264" s="9" t="str">
        <f>IF([1]source_data!G266="","",IF([1]source_data!D266="","",VLOOKUP([1]source_data!D266,[1]geo_data!A:I,9,FALSE)))</f>
        <v>Kibworths</v>
      </c>
      <c r="O264" s="9" t="str">
        <f>IF([1]source_data!G266="","",IF([1]source_data!D266="","",VLOOKUP([1]source_data!D266,[1]geo_data!A:I,8,FALSE)))</f>
        <v>E05011971</v>
      </c>
      <c r="P264" s="9" t="str">
        <f>IF([1]source_data!G266="","",IF(LEFT(O264,3)="E05","WD",IF(LEFT(O264,3)="S13","WD",IF(LEFT(O264,3)="W05","WD",IF(LEFT(O264,3)="W06","UA",IF(LEFT(O264,3)="S12","CA",IF(LEFT(O264,3)="E06","UA",IF(LEFT(O264,3)="E07","NMD",IF(LEFT(O264,3)="E08","MD",IF(LEFT(O264,3)="E09","LONB"))))))))))</f>
        <v>WD</v>
      </c>
      <c r="Q264" s="9" t="str">
        <f>IF([1]source_data!G266="","",IF([1]source_data!D266="","",VLOOKUP([1]source_data!D266,[1]geo_data!A:I,7,FALSE)))</f>
        <v>Harborough</v>
      </c>
      <c r="R264" s="9" t="str">
        <f>IF([1]source_data!G266="","",IF([1]source_data!D266="","",VLOOKUP([1]source_data!D266,[1]geo_data!A:I,6,FALSE)))</f>
        <v>E07000131</v>
      </c>
      <c r="S264" s="9" t="str">
        <f>IF([1]source_data!G266="","",IF(LEFT(R264,3)="E05","WD",IF(LEFT(R264,3)="S13","WD",IF(LEFT(R264,3)="W05","WD",IF(LEFT(R264,3)="W06","UA",IF(LEFT(R264,3)="S12","CA",IF(LEFT(R264,3)="E06","UA",IF(LEFT(R264,3)="E07","NMD",IF(LEFT(R264,3)="E08","MD",IF(LEFT(R264,3)="E09","LONB"))))))))))</f>
        <v>NMD</v>
      </c>
      <c r="T264" s="6" t="str">
        <f>IF([1]source_data!G266="","",IF([1]source_data!N266="","",[1]source_data!N266))</f>
        <v>Hardship Grant</v>
      </c>
      <c r="U264" s="10">
        <f>IF([1]source_data!G266="","",[1]tailored_settings!$B$8)</f>
        <v>45614</v>
      </c>
      <c r="V264" s="6" t="str">
        <f>IF([1]source_data!G266="","",[1]tailored_settings!$B$9)</f>
        <v>http://www.longleigh.org/</v>
      </c>
      <c r="W264" s="8">
        <f>IF([1]source_data!G266="","",IF([1]source_data!O266="","",[1]source_data!O266))</f>
        <v>45264</v>
      </c>
      <c r="X264" s="8">
        <f>IF([1]source_data!G266="","",IF([1]source_data!P266="","",[1]source_data!P266))</f>
        <v>45322</v>
      </c>
      <c r="Y264" s="6" t="str">
        <f>IF([1]source_data!G266="","",IF([1]source_data!Q266="","",[1]source_data!Q266))</f>
        <v/>
      </c>
      <c r="Z264" s="11" t="str">
        <f>IF([1]source_data!G266="","",IF([1]source_data!I266="","",[1]tailored_settings!$B$10))</f>
        <v>Primary grant reason</v>
      </c>
      <c r="AA264" s="11" t="str">
        <f>IF([1]source_data!G266="","",IF([1]source_data!I266="","",[1]source_data!I266))</f>
        <v>1. Customer (or family member residing with them) with a diagnosed condition or disability (physical and/or sensory and/or behavioural)</v>
      </c>
      <c r="AB264" s="11" t="str">
        <f>IF([1]source_data!G266="","",IF([1]source_data!J266="","",[1]tailored_settings!$B$11))</f>
        <v/>
      </c>
      <c r="AC264" s="11" t="str">
        <f>IF([1]source_data!G266="","",IF([1]source_data!J266="","",[1]source_data!J266))</f>
        <v/>
      </c>
      <c r="AD264" s="11" t="str">
        <f>IF([1]source_data!G266="","",IF([1]source_data!K266="","",[1]tailored_settings!$B$12))</f>
        <v>Grant purpose</v>
      </c>
      <c r="AE264" s="11" t="str">
        <f>IF([1]source_data!G266="","",IF([1]source_data!K266="","",[1]source_data!K266))</f>
        <v>Appliances</v>
      </c>
      <c r="AF264" s="11" t="str">
        <f>IF([1]source_data!G266="","",IF([1]source_data!L266="","",[1]tailored_settings!$B$13))</f>
        <v>Grant purpose</v>
      </c>
      <c r="AG264" s="11" t="str">
        <f>IF([1]source_data!G266="","",IF([1]source_data!L266="","",[1]source_data!L266))</f>
        <v>Voucher for small household items</v>
      </c>
      <c r="AH264" s="11" t="str">
        <f>IF([1]source_data!G266="","",IF([1]source_data!M266="","",[1]tailored_settings!$B$14))</f>
        <v/>
      </c>
      <c r="AI264" s="11" t="str">
        <f>IF([1]source_data!G266="","",IF([1]source_data!M266="","",[1]source_data!M266))</f>
        <v/>
      </c>
    </row>
    <row r="265" spans="1:35" x14ac:dyDescent="0.2">
      <c r="A265" s="6" t="str">
        <f>IF([1]source_data!G267="","",IF(AND([1]source_data!C267&lt;&gt;"",[1]tailored_settings!$B$15="Publish"),CONCATENATE([1]tailored_settings!$B$2&amp;[1]source_data!C267),IF(AND([1]source_data!C267&lt;&gt;"",[1]tailored_settings!$B$15="Do not publish"),CONCATENATE([1]tailored_settings!$B$2&amp;TEXT(ROW(A265)-1,"0000")&amp;"_"&amp;TEXT(F265,"yyyy-mm")),CONCATENATE([1]tailored_settings!$B$2&amp;TEXT(ROW(A265)-1,"0000")&amp;"_"&amp;TEXT(F265,"yyyy-mm")))))</f>
        <v>360G-Longleigh-0264_2023-12</v>
      </c>
      <c r="B265" s="6" t="str">
        <f>IF([1]source_data!G267="","",IF([1]source_data!E267&lt;&gt;"",[1]source_data!E267,CONCATENATE("Grant to "&amp;G265)))</f>
        <v>Grant to Individual Recipient</v>
      </c>
      <c r="C265" s="6" t="str">
        <f>IF([1]source_data!G267="","",IF([1]source_data!F267="","",[1]source_data!F267))</f>
        <v>Helping to alleviate financial hardship</v>
      </c>
      <c r="D265" s="7">
        <f>IF([1]source_data!G267="","",IF([1]source_data!G267="","",[1]source_data!G267))</f>
        <v>1013</v>
      </c>
      <c r="E265" s="6" t="str">
        <f>IF([1]source_data!G267="","",[1]tailored_settings!$B$3)</f>
        <v>GBP</v>
      </c>
      <c r="F265" s="8">
        <f>IF([1]source_data!G267="","",IF([1]source_data!H267="","",[1]source_data!H267))</f>
        <v>45264</v>
      </c>
      <c r="G265" s="6" t="str">
        <f>IF([1]source_data!G267="","",[1]tailored_settings!$B$5)</f>
        <v>Individual Recipient</v>
      </c>
      <c r="H265" s="6" t="str">
        <f>IF([1]source_data!G267="","",IF(AND([1]source_data!A267&lt;&gt;"",[1]tailored_settings!$B$16="Publish"),CONCATENATE([1]tailored_settings!$B$2&amp;[1]source_data!A267),IF(AND([1]source_data!A267&lt;&gt;"",[1]tailored_settings!$B$16="Do not publish"),CONCATENATE([1]tailored_settings!$B$4&amp;TEXT(ROW(A265)-1,"0000")&amp;"_"&amp;TEXT(F265,"yyyy-mm")),CONCATENATE([1]tailored_settings!$B$4&amp;TEXT(ROW(A265)-1,"0000")&amp;"_"&amp;TEXT(F265,"yyyy-mm")))))</f>
        <v>360G-Longleigh-IND-0264_2023-12</v>
      </c>
      <c r="I265" s="6" t="str">
        <f>IF([1]source_data!G267="","",[1]tailored_settings!$B$7)</f>
        <v>Longleigh Foundation</v>
      </c>
      <c r="J265" s="6" t="str">
        <f>IF([1]source_data!G267="","",[1]tailored_settings!$B$6)</f>
        <v>GB-CHC-1169016</v>
      </c>
      <c r="K265" s="6" t="str">
        <f>IF([1]source_data!G267="","",IF([1]source_data!I267="","",VLOOKUP([1]source_data!I267,[1]codelist_mapping!A:C,3,FALSE)))</f>
        <v>GTIR010</v>
      </c>
      <c r="L265" s="6" t="str">
        <f>IF([1]source_data!G267="","",IF([1]source_data!J267="","",VLOOKUP([1]source_data!J267,[1]codelist_mapping!A:C,3,FALSE)))</f>
        <v/>
      </c>
      <c r="M265" s="6" t="str">
        <f>IF([1]source_data!G267="","",IF([1]source_data!K267="","",IF([1]source_data!M267&lt;&gt;"",CONCATENATE(VLOOKUP([1]source_data!K267,[1]codelist_mapping!F:H,3,FALSE)&amp;";"&amp;VLOOKUP([1]source_data!L267,[1]codelist_mapping!F:H,3,FALSE)&amp;";"&amp;VLOOKUP([1]source_data!M267,[1]codelist_mapping!F:H,3,FALSE)),IF([1]source_data!L267&lt;&gt;"",CONCATENATE(VLOOKUP([1]source_data!K267,[1]codelist_mapping!F:H,3,FALSE)&amp;";"&amp;VLOOKUP([1]source_data!L267,[1]codelist_mapping!F:H,3,FALSE)),IF([1]source_data!K267&lt;&gt;"",CONCATENATE(VLOOKUP([1]source_data!K267,[1]codelist_mapping!F:H,3,FALSE)))))))</f>
        <v>GTIP070;GTIP050;GTIP020</v>
      </c>
      <c r="N265" s="9" t="str">
        <f>IF([1]source_data!G267="","",IF([1]source_data!D267="","",VLOOKUP([1]source_data!D267,[1]geo_data!A:I,9,FALSE)))</f>
        <v>Banbury Hardwick</v>
      </c>
      <c r="O265" s="9" t="str">
        <f>IF([1]source_data!G267="","",IF([1]source_data!D267="","",VLOOKUP([1]source_data!D267,[1]geo_data!A:I,8,FALSE)))</f>
        <v>E05010923</v>
      </c>
      <c r="P265" s="9" t="str">
        <f>IF([1]source_data!G267="","",IF(LEFT(O265,3)="E05","WD",IF(LEFT(O265,3)="S13","WD",IF(LEFT(O265,3)="W05","WD",IF(LEFT(O265,3)="W06","UA",IF(LEFT(O265,3)="S12","CA",IF(LEFT(O265,3)="E06","UA",IF(LEFT(O265,3)="E07","NMD",IF(LEFT(O265,3)="E08","MD",IF(LEFT(O265,3)="E09","LONB"))))))))))</f>
        <v>WD</v>
      </c>
      <c r="Q265" s="9" t="str">
        <f>IF([1]source_data!G267="","",IF([1]source_data!D267="","",VLOOKUP([1]source_data!D267,[1]geo_data!A:I,7,FALSE)))</f>
        <v>Cherwell</v>
      </c>
      <c r="R265" s="9" t="str">
        <f>IF([1]source_data!G267="","",IF([1]source_data!D267="","",VLOOKUP([1]source_data!D267,[1]geo_data!A:I,6,FALSE)))</f>
        <v>E07000177</v>
      </c>
      <c r="S265" s="9" t="str">
        <f>IF([1]source_data!G267="","",IF(LEFT(R265,3)="E05","WD",IF(LEFT(R265,3)="S13","WD",IF(LEFT(R265,3)="W05","WD",IF(LEFT(R265,3)="W06","UA",IF(LEFT(R265,3)="S12","CA",IF(LEFT(R265,3)="E06","UA",IF(LEFT(R265,3)="E07","NMD",IF(LEFT(R265,3)="E08","MD",IF(LEFT(R265,3)="E09","LONB"))))))))))</f>
        <v>NMD</v>
      </c>
      <c r="T265" s="6" t="str">
        <f>IF([1]source_data!G267="","",IF([1]source_data!N267="","",[1]source_data!N267))</f>
        <v>Hardship Grant</v>
      </c>
      <c r="U265" s="10">
        <f>IF([1]source_data!G267="","",[1]tailored_settings!$B$8)</f>
        <v>45614</v>
      </c>
      <c r="V265" s="6" t="str">
        <f>IF([1]source_data!G267="","",[1]tailored_settings!$B$9)</f>
        <v>http://www.longleigh.org/</v>
      </c>
      <c r="W265" s="8">
        <f>IF([1]source_data!G267="","",IF([1]source_data!O267="","",[1]source_data!O267))</f>
        <v>45264</v>
      </c>
      <c r="X265" s="8">
        <f>IF([1]source_data!G267="","",IF([1]source_data!P267="","",[1]source_data!P267))</f>
        <v>45345</v>
      </c>
      <c r="Y265" s="6" t="str">
        <f>IF([1]source_data!G267="","",IF([1]source_data!Q267="","",[1]source_data!Q267))</f>
        <v/>
      </c>
      <c r="Z265" s="11" t="str">
        <f>IF([1]source_data!G267="","",IF([1]source_data!I267="","",[1]tailored_settings!$B$10))</f>
        <v>Primary grant reason</v>
      </c>
      <c r="AA265" s="11" t="str">
        <f>IF([1]source_data!G267="","",IF([1]source_data!I267="","",[1]source_data!I267))</f>
        <v>7. Customer where there is a child/ren in receipt of means-tested free school meals</v>
      </c>
      <c r="AB265" s="11" t="str">
        <f>IF([1]source_data!G267="","",IF([1]source_data!J267="","",[1]tailored_settings!$B$11))</f>
        <v/>
      </c>
      <c r="AC265" s="11" t="str">
        <f>IF([1]source_data!G267="","",IF([1]source_data!J267="","",[1]source_data!J267))</f>
        <v/>
      </c>
      <c r="AD265" s="11" t="str">
        <f>IF([1]source_data!G267="","",IF([1]source_data!K267="","",[1]tailored_settings!$B$12))</f>
        <v>Grant purpose</v>
      </c>
      <c r="AE265" s="11" t="str">
        <f>IF([1]source_data!G267="","",IF([1]source_data!K267="","",[1]source_data!K267))</f>
        <v>Food vouchers</v>
      </c>
      <c r="AF265" s="11" t="str">
        <f>IF([1]source_data!G267="","",IF([1]source_data!L267="","",[1]tailored_settings!$B$13))</f>
        <v>Grant purpose</v>
      </c>
      <c r="AG265" s="11" t="str">
        <f>IF([1]source_data!G267="","",IF([1]source_data!L267="","",[1]source_data!L267))</f>
        <v>Utility vouchers</v>
      </c>
      <c r="AH265" s="11" t="str">
        <f>IF([1]source_data!G267="","",IF([1]source_data!M267="","",[1]tailored_settings!$B$14))</f>
        <v>Grant purpose</v>
      </c>
      <c r="AI265" s="11" t="str">
        <f>IF([1]source_data!G267="","",IF([1]source_data!M267="","",[1]source_data!M267))</f>
        <v>Appliances</v>
      </c>
    </row>
    <row r="266" spans="1:35" x14ac:dyDescent="0.2">
      <c r="A266" s="6" t="str">
        <f>IF([1]source_data!G268="","",IF(AND([1]source_data!C268&lt;&gt;"",[1]tailored_settings!$B$15="Publish"),CONCATENATE([1]tailored_settings!$B$2&amp;[1]source_data!C268),IF(AND([1]source_data!C268&lt;&gt;"",[1]tailored_settings!$B$15="Do not publish"),CONCATENATE([1]tailored_settings!$B$2&amp;TEXT(ROW(A266)-1,"0000")&amp;"_"&amp;TEXT(F266,"yyyy-mm")),CONCATENATE([1]tailored_settings!$B$2&amp;TEXT(ROW(A266)-1,"0000")&amp;"_"&amp;TEXT(F266,"yyyy-mm")))))</f>
        <v>360G-Longleigh-0265_2023-12</v>
      </c>
      <c r="B266" s="6" t="str">
        <f>IF([1]source_data!G268="","",IF([1]source_data!E268&lt;&gt;"",[1]source_data!E268,CONCATENATE("Grant to "&amp;G266)))</f>
        <v>Grant to Individual Recipient</v>
      </c>
      <c r="C266" s="6" t="str">
        <f>IF([1]source_data!G268="","",IF([1]source_data!F268="","",[1]source_data!F268))</f>
        <v>Helping to alleviate financial hardship</v>
      </c>
      <c r="D266" s="7">
        <f>IF([1]source_data!G268="","",IF([1]source_data!G268="","",[1]source_data!G268))</f>
        <v>900</v>
      </c>
      <c r="E266" s="6" t="str">
        <f>IF([1]source_data!G268="","",[1]tailored_settings!$B$3)</f>
        <v>GBP</v>
      </c>
      <c r="F266" s="8">
        <f>IF([1]source_data!G268="","",IF([1]source_data!H268="","",[1]source_data!H268))</f>
        <v>45264</v>
      </c>
      <c r="G266" s="6" t="str">
        <f>IF([1]source_data!G268="","",[1]tailored_settings!$B$5)</f>
        <v>Individual Recipient</v>
      </c>
      <c r="H266" s="6" t="str">
        <f>IF([1]source_data!G268="","",IF(AND([1]source_data!A268&lt;&gt;"",[1]tailored_settings!$B$16="Publish"),CONCATENATE([1]tailored_settings!$B$2&amp;[1]source_data!A268),IF(AND([1]source_data!A268&lt;&gt;"",[1]tailored_settings!$B$16="Do not publish"),CONCATENATE([1]tailored_settings!$B$4&amp;TEXT(ROW(A266)-1,"0000")&amp;"_"&amp;TEXT(F266,"yyyy-mm")),CONCATENATE([1]tailored_settings!$B$4&amp;TEXT(ROW(A266)-1,"0000")&amp;"_"&amp;TEXT(F266,"yyyy-mm")))))</f>
        <v>360G-Longleigh-IND-0265_2023-12</v>
      </c>
      <c r="I266" s="6" t="str">
        <f>IF([1]source_data!G268="","",[1]tailored_settings!$B$7)</f>
        <v>Longleigh Foundation</v>
      </c>
      <c r="J266" s="6" t="str">
        <f>IF([1]source_data!G268="","",[1]tailored_settings!$B$6)</f>
        <v>GB-CHC-1169016</v>
      </c>
      <c r="K266" s="6" t="str">
        <f>IF([1]source_data!G268="","",IF([1]source_data!I268="","",VLOOKUP([1]source_data!I268,[1]codelist_mapping!A:C,3,FALSE)))</f>
        <v>GTIR040</v>
      </c>
      <c r="L266" s="6" t="str">
        <f>IF([1]source_data!G268="","",IF([1]source_data!J268="","",VLOOKUP([1]source_data!J268,[1]codelist_mapping!A:C,3,FALSE)))</f>
        <v/>
      </c>
      <c r="M266" s="6" t="str">
        <f>IF([1]source_data!G268="","",IF([1]source_data!K268="","",IF([1]source_data!M268&lt;&gt;"",CONCATENATE(VLOOKUP([1]source_data!K268,[1]codelist_mapping!F:H,3,FALSE)&amp;";"&amp;VLOOKUP([1]source_data!L268,[1]codelist_mapping!F:H,3,FALSE)&amp;";"&amp;VLOOKUP([1]source_data!M268,[1]codelist_mapping!F:H,3,FALSE)),IF([1]source_data!L268&lt;&gt;"",CONCATENATE(VLOOKUP([1]source_data!K268,[1]codelist_mapping!F:H,3,FALSE)&amp;";"&amp;VLOOKUP([1]source_data!L268,[1]codelist_mapping!F:H,3,FALSE)),IF([1]source_data!K268&lt;&gt;"",CONCATENATE(VLOOKUP([1]source_data!K268,[1]codelist_mapping!F:H,3,FALSE)))))))</f>
        <v>GTIP060</v>
      </c>
      <c r="N266" s="9" t="str">
        <f>IF([1]source_data!G268="","",IF([1]source_data!D268="","",VLOOKUP([1]source_data!D268,[1]geo_data!A:I,9,FALSE)))</f>
        <v>Aldershot Park</v>
      </c>
      <c r="O266" s="9" t="str">
        <f>IF([1]source_data!G268="","",IF([1]source_data!D268="","",VLOOKUP([1]source_data!D268,[1]geo_data!A:I,8,FALSE)))</f>
        <v>E05008989</v>
      </c>
      <c r="P266" s="9" t="str">
        <f>IF([1]source_data!G268="","",IF(LEFT(O266,3)="E05","WD",IF(LEFT(O266,3)="S13","WD",IF(LEFT(O266,3)="W05","WD",IF(LEFT(O266,3)="W06","UA",IF(LEFT(O266,3)="S12","CA",IF(LEFT(O266,3)="E06","UA",IF(LEFT(O266,3)="E07","NMD",IF(LEFT(O266,3)="E08","MD",IF(LEFT(O266,3)="E09","LONB"))))))))))</f>
        <v>WD</v>
      </c>
      <c r="Q266" s="9" t="str">
        <f>IF([1]source_data!G268="","",IF([1]source_data!D268="","",VLOOKUP([1]source_data!D268,[1]geo_data!A:I,7,FALSE)))</f>
        <v>Rushmoor</v>
      </c>
      <c r="R266" s="9" t="str">
        <f>IF([1]source_data!G268="","",IF([1]source_data!D268="","",VLOOKUP([1]source_data!D268,[1]geo_data!A:I,6,FALSE)))</f>
        <v>E07000092</v>
      </c>
      <c r="S266" s="9" t="str">
        <f>IF([1]source_data!G268="","",IF(LEFT(R266,3)="E05","WD",IF(LEFT(R266,3)="S13","WD",IF(LEFT(R266,3)="W05","WD",IF(LEFT(R266,3)="W06","UA",IF(LEFT(R266,3)="S12","CA",IF(LEFT(R266,3)="E06","UA",IF(LEFT(R266,3)="E07","NMD",IF(LEFT(R266,3)="E08","MD",IF(LEFT(R266,3)="E09","LONB"))))))))))</f>
        <v>NMD</v>
      </c>
      <c r="T266" s="6" t="str">
        <f>IF([1]source_data!G268="","",IF([1]source_data!N268="","",[1]source_data!N268))</f>
        <v>Hardship Grant</v>
      </c>
      <c r="U266" s="10">
        <f>IF([1]source_data!G268="","",[1]tailored_settings!$B$8)</f>
        <v>45614</v>
      </c>
      <c r="V266" s="6" t="str">
        <f>IF([1]source_data!G268="","",[1]tailored_settings!$B$9)</f>
        <v>http://www.longleigh.org/</v>
      </c>
      <c r="W266" s="8">
        <f>IF([1]source_data!G268="","",IF([1]source_data!O268="","",[1]source_data!O268))</f>
        <v>45264</v>
      </c>
      <c r="X266" s="8">
        <f>IF([1]source_data!G268="","",IF([1]source_data!P268="","",[1]source_data!P268))</f>
        <v>45282</v>
      </c>
      <c r="Y266" s="6" t="str">
        <f>IF([1]source_data!G268="","",IF([1]source_data!Q268="","",[1]source_data!Q268))</f>
        <v/>
      </c>
      <c r="Z266" s="11" t="str">
        <f>IF([1]source_data!G268="","",IF([1]source_data!I268="","",[1]tailored_settings!$B$10))</f>
        <v>Primary grant reason</v>
      </c>
      <c r="AA266" s="11" t="str">
        <f>IF([1]source_data!G268="","",IF([1]source_data!I268="","",[1]source_data!I268))</f>
        <v>2. Customer receiving medication and/or therapy for a mental health condition or substance addiction</v>
      </c>
      <c r="AB266" s="11" t="str">
        <f>IF([1]source_data!G268="","",IF([1]source_data!J268="","",[1]tailored_settings!$B$11))</f>
        <v/>
      </c>
      <c r="AC266" s="11" t="str">
        <f>IF([1]source_data!G268="","",IF([1]source_data!J268="","",[1]source_data!J268))</f>
        <v/>
      </c>
      <c r="AD266" s="11" t="str">
        <f>IF([1]source_data!G268="","",IF([1]source_data!K268="","",[1]tailored_settings!$B$12))</f>
        <v>Grant purpose</v>
      </c>
      <c r="AE266" s="11" t="str">
        <f>IF([1]source_data!G268="","",IF([1]source_data!K268="","",[1]source_data!K268))</f>
        <v>Removals</v>
      </c>
      <c r="AF266" s="11" t="str">
        <f>IF([1]source_data!G268="","",IF([1]source_data!L268="","",[1]tailored_settings!$B$13))</f>
        <v/>
      </c>
      <c r="AG266" s="11" t="str">
        <f>IF([1]source_data!G268="","",IF([1]source_data!L268="","",[1]source_data!L268))</f>
        <v/>
      </c>
      <c r="AH266" s="11" t="str">
        <f>IF([1]source_data!G268="","",IF([1]source_data!M268="","",[1]tailored_settings!$B$14))</f>
        <v/>
      </c>
      <c r="AI266" s="11" t="str">
        <f>IF([1]source_data!G268="","",IF([1]source_data!M268="","",[1]source_data!M268))</f>
        <v/>
      </c>
    </row>
    <row r="267" spans="1:35" x14ac:dyDescent="0.2">
      <c r="A267" s="6" t="str">
        <f>IF([1]source_data!G269="","",IF(AND([1]source_data!C269&lt;&gt;"",[1]tailored_settings!$B$15="Publish"),CONCATENATE([1]tailored_settings!$B$2&amp;[1]source_data!C269),IF(AND([1]source_data!C269&lt;&gt;"",[1]tailored_settings!$B$15="Do not publish"),CONCATENATE([1]tailored_settings!$B$2&amp;TEXT(ROW(A267)-1,"0000")&amp;"_"&amp;TEXT(F267,"yyyy-mm")),CONCATENATE([1]tailored_settings!$B$2&amp;TEXT(ROW(A267)-1,"0000")&amp;"_"&amp;TEXT(F267,"yyyy-mm")))))</f>
        <v>360G-Longleigh-0266_2023-12</v>
      </c>
      <c r="B267" s="6" t="str">
        <f>IF([1]source_data!G269="","",IF([1]source_data!E269&lt;&gt;"",[1]source_data!E269,CONCATENATE("Grant to "&amp;G267)))</f>
        <v>Grant to Individual Recipient</v>
      </c>
      <c r="C267" s="6" t="str">
        <f>IF([1]source_data!G269="","",IF([1]source_data!F269="","",[1]source_data!F269))</f>
        <v>Helping to alleviate financial hardship</v>
      </c>
      <c r="D267" s="7">
        <f>IF([1]source_data!G269="","",IF([1]source_data!G269="","",[1]source_data!G269))</f>
        <v>740.78</v>
      </c>
      <c r="E267" s="6" t="str">
        <f>IF([1]source_data!G269="","",[1]tailored_settings!$B$3)</f>
        <v>GBP</v>
      </c>
      <c r="F267" s="8">
        <f>IF([1]source_data!G269="","",IF([1]source_data!H269="","",[1]source_data!H269))</f>
        <v>45264</v>
      </c>
      <c r="G267" s="6" t="str">
        <f>IF([1]source_data!G269="","",[1]tailored_settings!$B$5)</f>
        <v>Individual Recipient</v>
      </c>
      <c r="H267" s="6" t="str">
        <f>IF([1]source_data!G269="","",IF(AND([1]source_data!A269&lt;&gt;"",[1]tailored_settings!$B$16="Publish"),CONCATENATE([1]tailored_settings!$B$2&amp;[1]source_data!A269),IF(AND([1]source_data!A269&lt;&gt;"",[1]tailored_settings!$B$16="Do not publish"),CONCATENATE([1]tailored_settings!$B$4&amp;TEXT(ROW(A267)-1,"0000")&amp;"_"&amp;TEXT(F267,"yyyy-mm")),CONCATENATE([1]tailored_settings!$B$4&amp;TEXT(ROW(A267)-1,"0000")&amp;"_"&amp;TEXT(F267,"yyyy-mm")))))</f>
        <v>360G-Longleigh-IND-0266_2023-12</v>
      </c>
      <c r="I267" s="6" t="str">
        <f>IF([1]source_data!G269="","",[1]tailored_settings!$B$7)</f>
        <v>Longleigh Foundation</v>
      </c>
      <c r="J267" s="6" t="str">
        <f>IF([1]source_data!G269="","",[1]tailored_settings!$B$6)</f>
        <v>GB-CHC-1169016</v>
      </c>
      <c r="K267" s="6" t="str">
        <f>IF([1]source_data!G269="","",IF([1]source_data!I269="","",VLOOKUP([1]source_data!I269,[1]codelist_mapping!A:C,3,FALSE)))</f>
        <v>GTIR030</v>
      </c>
      <c r="L267" s="6" t="str">
        <f>IF([1]source_data!G269="","",IF([1]source_data!J269="","",VLOOKUP([1]source_data!J269,[1]codelist_mapping!A:C,3,FALSE)))</f>
        <v/>
      </c>
      <c r="M267" s="6" t="str">
        <f>IF([1]source_data!G269="","",IF([1]source_data!K269="","",IF([1]source_data!M269&lt;&gt;"",CONCATENATE(VLOOKUP([1]source_data!K269,[1]codelist_mapping!F:H,3,FALSE)&amp;";"&amp;VLOOKUP([1]source_data!L269,[1]codelist_mapping!F:H,3,FALSE)&amp;";"&amp;VLOOKUP([1]source_data!M269,[1]codelist_mapping!F:H,3,FALSE)),IF([1]source_data!L269&lt;&gt;"",CONCATENATE(VLOOKUP([1]source_data!K269,[1]codelist_mapping!F:H,3,FALSE)&amp;";"&amp;VLOOKUP([1]source_data!L269,[1]codelist_mapping!F:H,3,FALSE)),IF([1]source_data!K269&lt;&gt;"",CONCATENATE(VLOOKUP([1]source_data!K269,[1]codelist_mapping!F:H,3,FALSE)))))))</f>
        <v>GTIP020</v>
      </c>
      <c r="N267" s="9" t="str">
        <f>IF([1]source_data!G269="","",IF([1]source_data!D269="","",VLOOKUP([1]source_data!D269,[1]geo_data!A:I,9,FALSE)))</f>
        <v>St Thomas's</v>
      </c>
      <c r="O267" s="9" t="str">
        <f>IF([1]source_data!G269="","",IF([1]source_data!D269="","",VLOOKUP([1]source_data!D269,[1]geo_data!A:I,8,FALSE)))</f>
        <v>E05001255</v>
      </c>
      <c r="P267" s="9" t="str">
        <f>IF([1]source_data!G269="","",IF(LEFT(O267,3)="E05","WD",IF(LEFT(O267,3)="S13","WD",IF(LEFT(O267,3)="W05","WD",IF(LEFT(O267,3)="W06","UA",IF(LEFT(O267,3)="S12","CA",IF(LEFT(O267,3)="E06","UA",IF(LEFT(O267,3)="E07","NMD",IF(LEFT(O267,3)="E08","MD",IF(LEFT(O267,3)="E09","LONB"))))))))))</f>
        <v>WD</v>
      </c>
      <c r="Q267" s="9" t="str">
        <f>IF([1]source_data!G269="","",IF([1]source_data!D269="","",VLOOKUP([1]source_data!D269,[1]geo_data!A:I,7,FALSE)))</f>
        <v>Dudley</v>
      </c>
      <c r="R267" s="9" t="str">
        <f>IF([1]source_data!G269="","",IF([1]source_data!D269="","",VLOOKUP([1]source_data!D269,[1]geo_data!A:I,6,FALSE)))</f>
        <v>E08000027</v>
      </c>
      <c r="S267" s="9" t="str">
        <f>IF([1]source_data!G269="","",IF(LEFT(R267,3)="E05","WD",IF(LEFT(R267,3)="S13","WD",IF(LEFT(R267,3)="W05","WD",IF(LEFT(R267,3)="W06","UA",IF(LEFT(R267,3)="S12","CA",IF(LEFT(R267,3)="E06","UA",IF(LEFT(R267,3)="E07","NMD",IF(LEFT(R267,3)="E08","MD",IF(LEFT(R267,3)="E09","LONB"))))))))))</f>
        <v>MD</v>
      </c>
      <c r="T267" s="6" t="str">
        <f>IF([1]source_data!G269="","",IF([1]source_data!N269="","",[1]source_data!N269))</f>
        <v>Hardship Grant</v>
      </c>
      <c r="U267" s="10">
        <f>IF([1]source_data!G269="","",[1]tailored_settings!$B$8)</f>
        <v>45614</v>
      </c>
      <c r="V267" s="6" t="str">
        <f>IF([1]source_data!G269="","",[1]tailored_settings!$B$9)</f>
        <v>http://www.longleigh.org/</v>
      </c>
      <c r="W267" s="8">
        <f>IF([1]source_data!G269="","",IF([1]source_data!O269="","",[1]source_data!O269))</f>
        <v>45264</v>
      </c>
      <c r="X267" s="8">
        <f>IF([1]source_data!G269="","",IF([1]source_data!P269="","",[1]source_data!P269))</f>
        <v>45295</v>
      </c>
      <c r="Y267" s="6" t="str">
        <f>IF([1]source_data!G269="","",IF([1]source_data!Q269="","",[1]source_data!Q269))</f>
        <v/>
      </c>
      <c r="Z267" s="11" t="str">
        <f>IF([1]source_data!G269="","",IF([1]source_data!I269="","",[1]tailored_settings!$B$10))</f>
        <v>Primary grant reason</v>
      </c>
      <c r="AA267" s="11" t="str">
        <f>IF([1]source_data!G269="","",IF([1]source_data!I269="","",[1]source_data!I269))</f>
        <v>6c. Customer/family under the care of Social Services (Adult or Children’s - PH</v>
      </c>
      <c r="AB267" s="11" t="str">
        <f>IF([1]source_data!G269="","",IF([1]source_data!J269="","",[1]tailored_settings!$B$11))</f>
        <v/>
      </c>
      <c r="AC267" s="11" t="str">
        <f>IF([1]source_data!G269="","",IF([1]source_data!J269="","",[1]source_data!J269))</f>
        <v/>
      </c>
      <c r="AD267" s="11" t="str">
        <f>IF([1]source_data!G269="","",IF([1]source_data!K269="","",[1]tailored_settings!$B$12))</f>
        <v>Grant purpose</v>
      </c>
      <c r="AE267" s="11" t="str">
        <f>IF([1]source_data!G269="","",IF([1]source_data!K269="","",[1]source_data!K269))</f>
        <v xml:space="preserve">Furniture </v>
      </c>
      <c r="AF267" s="11" t="str">
        <f>IF([1]source_data!G269="","",IF([1]source_data!L269="","",[1]tailored_settings!$B$13))</f>
        <v/>
      </c>
      <c r="AG267" s="11" t="str">
        <f>IF([1]source_data!G269="","",IF([1]source_data!L269="","",[1]source_data!L269))</f>
        <v/>
      </c>
      <c r="AH267" s="11" t="str">
        <f>IF([1]source_data!G269="","",IF([1]source_data!M269="","",[1]tailored_settings!$B$14))</f>
        <v/>
      </c>
      <c r="AI267" s="11" t="str">
        <f>IF([1]source_data!G269="","",IF([1]source_data!M269="","",[1]source_data!M269))</f>
        <v/>
      </c>
    </row>
    <row r="268" spans="1:35" x14ac:dyDescent="0.2">
      <c r="A268" s="6" t="str">
        <f>IF([1]source_data!G270="","",IF(AND([1]source_data!C270&lt;&gt;"",[1]tailored_settings!$B$15="Publish"),CONCATENATE([1]tailored_settings!$B$2&amp;[1]source_data!C270),IF(AND([1]source_data!C270&lt;&gt;"",[1]tailored_settings!$B$15="Do not publish"),CONCATENATE([1]tailored_settings!$B$2&amp;TEXT(ROW(A268)-1,"0000")&amp;"_"&amp;TEXT(F268,"yyyy-mm")),CONCATENATE([1]tailored_settings!$B$2&amp;TEXT(ROW(A268)-1,"0000")&amp;"_"&amp;TEXT(F268,"yyyy-mm")))))</f>
        <v>360G-Longleigh-0267_2023-12</v>
      </c>
      <c r="B268" s="6" t="str">
        <f>IF([1]source_data!G270="","",IF([1]source_data!E270&lt;&gt;"",[1]source_data!E270,CONCATENATE("Grant to "&amp;G268)))</f>
        <v>Grant to Individual Recipient</v>
      </c>
      <c r="C268" s="6" t="str">
        <f>IF([1]source_data!G270="","",IF([1]source_data!F270="","",[1]source_data!F270))</f>
        <v>Helping to alleviate financial hardship</v>
      </c>
      <c r="D268" s="7">
        <f>IF([1]source_data!G270="","",IF([1]source_data!G270="","",[1]source_data!G270))</f>
        <v>937.61</v>
      </c>
      <c r="E268" s="6" t="str">
        <f>IF([1]source_data!G270="","",[1]tailored_settings!$B$3)</f>
        <v>GBP</v>
      </c>
      <c r="F268" s="8">
        <f>IF([1]source_data!G270="","",IF([1]source_data!H270="","",[1]source_data!H270))</f>
        <v>45265</v>
      </c>
      <c r="G268" s="6" t="str">
        <f>IF([1]source_data!G270="","",[1]tailored_settings!$B$5)</f>
        <v>Individual Recipient</v>
      </c>
      <c r="H268" s="6" t="str">
        <f>IF([1]source_data!G270="","",IF(AND([1]source_data!A270&lt;&gt;"",[1]tailored_settings!$B$16="Publish"),CONCATENATE([1]tailored_settings!$B$2&amp;[1]source_data!A270),IF(AND([1]source_data!A270&lt;&gt;"",[1]tailored_settings!$B$16="Do not publish"),CONCATENATE([1]tailored_settings!$B$4&amp;TEXT(ROW(A268)-1,"0000")&amp;"_"&amp;TEXT(F268,"yyyy-mm")),CONCATENATE([1]tailored_settings!$B$4&amp;TEXT(ROW(A268)-1,"0000")&amp;"_"&amp;TEXT(F268,"yyyy-mm")))))</f>
        <v>360G-Longleigh-IND-0267_2023-12</v>
      </c>
      <c r="I268" s="6" t="str">
        <f>IF([1]source_data!G270="","",[1]tailored_settings!$B$7)</f>
        <v>Longleigh Foundation</v>
      </c>
      <c r="J268" s="6" t="str">
        <f>IF([1]source_data!G270="","",[1]tailored_settings!$B$6)</f>
        <v>GB-CHC-1169016</v>
      </c>
      <c r="K268" s="6" t="str">
        <f>IF([1]source_data!G270="","",IF([1]source_data!I270="","",VLOOKUP([1]source_data!I270,[1]codelist_mapping!A:C,3,FALSE)))</f>
        <v>GTIR040</v>
      </c>
      <c r="L268" s="6" t="str">
        <f>IF([1]source_data!G270="","",IF([1]source_data!J270="","",VLOOKUP([1]source_data!J270,[1]codelist_mapping!A:C,3,FALSE)))</f>
        <v/>
      </c>
      <c r="M268" s="6" t="str">
        <f>IF([1]source_data!G270="","",IF([1]source_data!K270="","",IF([1]source_data!M270&lt;&gt;"",CONCATENATE(VLOOKUP([1]source_data!K270,[1]codelist_mapping!F:H,3,FALSE)&amp;";"&amp;VLOOKUP([1]source_data!L270,[1]codelist_mapping!F:H,3,FALSE)&amp;";"&amp;VLOOKUP([1]source_data!M270,[1]codelist_mapping!F:H,3,FALSE)),IF([1]source_data!L270&lt;&gt;"",CONCATENATE(VLOOKUP([1]source_data!K270,[1]codelist_mapping!F:H,3,FALSE)&amp;";"&amp;VLOOKUP([1]source_data!L270,[1]codelist_mapping!F:H,3,FALSE)),IF([1]source_data!K270&lt;&gt;"",CONCATENATE(VLOOKUP([1]source_data!K270,[1]codelist_mapping!F:H,3,FALSE)))))))</f>
        <v>GTIP020;GTIP070</v>
      </c>
      <c r="N268" s="9" t="str">
        <f>IF([1]source_data!G270="","",IF([1]source_data!D270="","",VLOOKUP([1]source_data!D270,[1]geo_data!A:I,9,FALSE)))</f>
        <v>Earl Shilton</v>
      </c>
      <c r="O268" s="9" t="str">
        <f>IF([1]source_data!G270="","",IF([1]source_data!D270="","",VLOOKUP([1]source_data!D270,[1]geo_data!A:I,8,FALSE)))</f>
        <v>E05005485</v>
      </c>
      <c r="P268" s="9" t="str">
        <f>IF([1]source_data!G270="","",IF(LEFT(O268,3)="E05","WD",IF(LEFT(O268,3)="S13","WD",IF(LEFT(O268,3)="W05","WD",IF(LEFT(O268,3)="W06","UA",IF(LEFT(O268,3)="S12","CA",IF(LEFT(O268,3)="E06","UA",IF(LEFT(O268,3)="E07","NMD",IF(LEFT(O268,3)="E08","MD",IF(LEFT(O268,3)="E09","LONB"))))))))))</f>
        <v>WD</v>
      </c>
      <c r="Q268" s="9" t="str">
        <f>IF([1]source_data!G270="","",IF([1]source_data!D270="","",VLOOKUP([1]source_data!D270,[1]geo_data!A:I,7,FALSE)))</f>
        <v>Hinckley and Bosworth</v>
      </c>
      <c r="R268" s="9" t="str">
        <f>IF([1]source_data!G270="","",IF([1]source_data!D270="","",VLOOKUP([1]source_data!D270,[1]geo_data!A:I,6,FALSE)))</f>
        <v>E07000132</v>
      </c>
      <c r="S268" s="9" t="str">
        <f>IF([1]source_data!G270="","",IF(LEFT(R268,3)="E05","WD",IF(LEFT(R268,3)="S13","WD",IF(LEFT(R268,3)="W05","WD",IF(LEFT(R268,3)="W06","UA",IF(LEFT(R268,3)="S12","CA",IF(LEFT(R268,3)="E06","UA",IF(LEFT(R268,3)="E07","NMD",IF(LEFT(R268,3)="E08","MD",IF(LEFT(R268,3)="E09","LONB"))))))))))</f>
        <v>NMD</v>
      </c>
      <c r="T268" s="6" t="str">
        <f>IF([1]source_data!G270="","",IF([1]source_data!N270="","",[1]source_data!N270))</f>
        <v>Hardship Grant</v>
      </c>
      <c r="U268" s="10">
        <f>IF([1]source_data!G270="","",[1]tailored_settings!$B$8)</f>
        <v>45614</v>
      </c>
      <c r="V268" s="6" t="str">
        <f>IF([1]source_data!G270="","",[1]tailored_settings!$B$9)</f>
        <v>http://www.longleigh.org/</v>
      </c>
      <c r="W268" s="8">
        <f>IF([1]source_data!G270="","",IF([1]source_data!O270="","",[1]source_data!O270))</f>
        <v>45265</v>
      </c>
      <c r="X268" s="8">
        <f>IF([1]source_data!G270="","",IF([1]source_data!P270="","",[1]source_data!P270))</f>
        <v>45314</v>
      </c>
      <c r="Y268" s="6" t="str">
        <f>IF([1]source_data!G270="","",IF([1]source_data!Q270="","",[1]source_data!Q270))</f>
        <v/>
      </c>
      <c r="Z268" s="11" t="str">
        <f>IF([1]source_data!G270="","",IF([1]source_data!I270="","",[1]tailored_settings!$B$10))</f>
        <v>Primary grant reason</v>
      </c>
      <c r="AA268" s="11" t="str">
        <f>IF([1]source_data!G270="","",IF([1]source_data!I270="","",[1]source_data!I270))</f>
        <v>2. Customer receiving medication and/or therapy for a mental health condition or substance addiction</v>
      </c>
      <c r="AB268" s="11" t="str">
        <f>IF([1]source_data!G270="","",IF([1]source_data!J270="","",[1]tailored_settings!$B$11))</f>
        <v/>
      </c>
      <c r="AC268" s="11" t="str">
        <f>IF([1]source_data!G270="","",IF([1]source_data!J270="","",[1]source_data!J270))</f>
        <v/>
      </c>
      <c r="AD268" s="11" t="str">
        <f>IF([1]source_data!G270="","",IF([1]source_data!K270="","",[1]tailored_settings!$B$12))</f>
        <v>Grant purpose</v>
      </c>
      <c r="AE268" s="11" t="str">
        <f>IF([1]source_data!G270="","",IF([1]source_data!K270="","",[1]source_data!K270))</f>
        <v xml:space="preserve">Furniture </v>
      </c>
      <c r="AF268" s="11" t="str">
        <f>IF([1]source_data!G270="","",IF([1]source_data!L270="","",[1]tailored_settings!$B$13))</f>
        <v>Grant purpose</v>
      </c>
      <c r="AG268" s="11" t="str">
        <f>IF([1]source_data!G270="","",IF([1]source_data!L270="","",[1]source_data!L270))</f>
        <v>Food vouchers</v>
      </c>
      <c r="AH268" s="11" t="str">
        <f>IF([1]source_data!G270="","",IF([1]source_data!M270="","",[1]tailored_settings!$B$14))</f>
        <v/>
      </c>
      <c r="AI268" s="11" t="str">
        <f>IF([1]source_data!G270="","",IF([1]source_data!M270="","",[1]source_data!M270))</f>
        <v/>
      </c>
    </row>
    <row r="269" spans="1:35" x14ac:dyDescent="0.2">
      <c r="A269" s="6" t="str">
        <f>IF([1]source_data!G271="","",IF(AND([1]source_data!C271&lt;&gt;"",[1]tailored_settings!$B$15="Publish"),CONCATENATE([1]tailored_settings!$B$2&amp;[1]source_data!C271),IF(AND([1]source_data!C271&lt;&gt;"",[1]tailored_settings!$B$15="Do not publish"),CONCATENATE([1]tailored_settings!$B$2&amp;TEXT(ROW(A269)-1,"0000")&amp;"_"&amp;TEXT(F269,"yyyy-mm")),CONCATENATE([1]tailored_settings!$B$2&amp;TEXT(ROW(A269)-1,"0000")&amp;"_"&amp;TEXT(F269,"yyyy-mm")))))</f>
        <v>360G-Longleigh-0268_2023-12</v>
      </c>
      <c r="B269" s="6" t="str">
        <f>IF([1]source_data!G271="","",IF([1]source_data!E271&lt;&gt;"",[1]source_data!E271,CONCATENATE("Grant to "&amp;G269)))</f>
        <v>Grant to Individual Recipient</v>
      </c>
      <c r="C269" s="6" t="str">
        <f>IF([1]source_data!G271="","",IF([1]source_data!F271="","",[1]source_data!F271))</f>
        <v>Helping to alleviate financial hardship</v>
      </c>
      <c r="D269" s="7">
        <f>IF([1]source_data!G271="","",IF([1]source_data!G271="","",[1]source_data!G271))</f>
        <v>885.82</v>
      </c>
      <c r="E269" s="6" t="str">
        <f>IF([1]source_data!G271="","",[1]tailored_settings!$B$3)</f>
        <v>GBP</v>
      </c>
      <c r="F269" s="8">
        <f>IF([1]source_data!G271="","",IF([1]source_data!H271="","",[1]source_data!H271))</f>
        <v>45265</v>
      </c>
      <c r="G269" s="6" t="str">
        <f>IF([1]source_data!G271="","",[1]tailored_settings!$B$5)</f>
        <v>Individual Recipient</v>
      </c>
      <c r="H269" s="6" t="str">
        <f>IF([1]source_data!G271="","",IF(AND([1]source_data!A271&lt;&gt;"",[1]tailored_settings!$B$16="Publish"),CONCATENATE([1]tailored_settings!$B$2&amp;[1]source_data!A271),IF(AND([1]source_data!A271&lt;&gt;"",[1]tailored_settings!$B$16="Do not publish"),CONCATENATE([1]tailored_settings!$B$4&amp;TEXT(ROW(A269)-1,"0000")&amp;"_"&amp;TEXT(F269,"yyyy-mm")),CONCATENATE([1]tailored_settings!$B$4&amp;TEXT(ROW(A269)-1,"0000")&amp;"_"&amp;TEXT(F269,"yyyy-mm")))))</f>
        <v>360G-Longleigh-IND-0268_2023-12</v>
      </c>
      <c r="I269" s="6" t="str">
        <f>IF([1]source_data!G271="","",[1]tailored_settings!$B$7)</f>
        <v>Longleigh Foundation</v>
      </c>
      <c r="J269" s="6" t="str">
        <f>IF([1]source_data!G271="","",[1]tailored_settings!$B$6)</f>
        <v>GB-CHC-1169016</v>
      </c>
      <c r="K269" s="6" t="str">
        <f>IF([1]source_data!G271="","",IF([1]source_data!I271="","",VLOOKUP([1]source_data!I271,[1]codelist_mapping!A:C,3,FALSE)))</f>
        <v>GTIR030</v>
      </c>
      <c r="L269" s="6" t="str">
        <f>IF([1]source_data!G271="","",IF([1]source_data!J271="","",VLOOKUP([1]source_data!J271,[1]codelist_mapping!A:C,3,FALSE)))</f>
        <v/>
      </c>
      <c r="M269" s="6" t="str">
        <f>IF([1]source_data!G271="","",IF([1]source_data!K271="","",IF([1]source_data!M271&lt;&gt;"",CONCATENATE(VLOOKUP([1]source_data!K271,[1]codelist_mapping!F:H,3,FALSE)&amp;";"&amp;VLOOKUP([1]source_data!L271,[1]codelist_mapping!F:H,3,FALSE)&amp;";"&amp;VLOOKUP([1]source_data!M271,[1]codelist_mapping!F:H,3,FALSE)),IF([1]source_data!L271&lt;&gt;"",CONCATENATE(VLOOKUP([1]source_data!K271,[1]codelist_mapping!F:H,3,FALSE)&amp;";"&amp;VLOOKUP([1]source_data!L271,[1]codelist_mapping!F:H,3,FALSE)),IF([1]source_data!K271&lt;&gt;"",CONCATENATE(VLOOKUP([1]source_data!K271,[1]codelist_mapping!F:H,3,FALSE)))))))</f>
        <v>GTIP020</v>
      </c>
      <c r="N269" s="9" t="str">
        <f>IF([1]source_data!G271="","",IF([1]source_data!D271="","",VLOOKUP([1]source_data!D271,[1]geo_data!A:I,9,FALSE)))</f>
        <v>Woughton &amp; Fishermead</v>
      </c>
      <c r="O269" s="9" t="str">
        <f>IF([1]source_data!G271="","",IF([1]source_data!D271="","",VLOOKUP([1]source_data!D271,[1]geo_data!A:I,8,FALSE)))</f>
        <v>E05009424</v>
      </c>
      <c r="P269" s="9" t="str">
        <f>IF([1]source_data!G271="","",IF(LEFT(O269,3)="E05","WD",IF(LEFT(O269,3)="S13","WD",IF(LEFT(O269,3)="W05","WD",IF(LEFT(O269,3)="W06","UA",IF(LEFT(O269,3)="S12","CA",IF(LEFT(O269,3)="E06","UA",IF(LEFT(O269,3)="E07","NMD",IF(LEFT(O269,3)="E08","MD",IF(LEFT(O269,3)="E09","LONB"))))))))))</f>
        <v>WD</v>
      </c>
      <c r="Q269" s="9" t="str">
        <f>IF([1]source_data!G271="","",IF([1]source_data!D271="","",VLOOKUP([1]source_data!D271,[1]geo_data!A:I,7,FALSE)))</f>
        <v>Milton Keynes</v>
      </c>
      <c r="R269" s="9" t="str">
        <f>IF([1]source_data!G271="","",IF([1]source_data!D271="","",VLOOKUP([1]source_data!D271,[1]geo_data!A:I,6,FALSE)))</f>
        <v>E06000042</v>
      </c>
      <c r="S269" s="9" t="str">
        <f>IF([1]source_data!G271="","",IF(LEFT(R269,3)="E05","WD",IF(LEFT(R269,3)="S13","WD",IF(LEFT(R269,3)="W05","WD",IF(LEFT(R269,3)="W06","UA",IF(LEFT(R269,3)="S12","CA",IF(LEFT(R269,3)="E06","UA",IF(LEFT(R269,3)="E07","NMD",IF(LEFT(R269,3)="E08","MD",IF(LEFT(R269,3)="E09","LONB"))))))))))</f>
        <v>UA</v>
      </c>
      <c r="T269" s="6" t="str">
        <f>IF([1]source_data!G271="","",IF([1]source_data!N271="","",[1]source_data!N271))</f>
        <v>Hardship Grant</v>
      </c>
      <c r="U269" s="10">
        <f>IF([1]source_data!G271="","",[1]tailored_settings!$B$8)</f>
        <v>45614</v>
      </c>
      <c r="V269" s="6" t="str">
        <f>IF([1]source_data!G271="","",[1]tailored_settings!$B$9)</f>
        <v>http://www.longleigh.org/</v>
      </c>
      <c r="W269" s="8">
        <f>IF([1]source_data!G271="","",IF([1]source_data!O271="","",[1]source_data!O271))</f>
        <v>45265</v>
      </c>
      <c r="X269" s="8">
        <f>IF([1]source_data!G271="","",IF([1]source_data!P271="","",[1]source_data!P271))</f>
        <v>45300</v>
      </c>
      <c r="Y269" s="6" t="str">
        <f>IF([1]source_data!G271="","",IF([1]source_data!Q271="","",[1]source_data!Q271))</f>
        <v/>
      </c>
      <c r="Z269" s="11" t="str">
        <f>IF([1]source_data!G271="","",IF([1]source_data!I271="","",[1]tailored_settings!$B$10))</f>
        <v>Primary grant reason</v>
      </c>
      <c r="AA269" s="11" t="str">
        <f>IF([1]source_data!G271="","",IF([1]source_data!I271="","",[1]source_data!I271))</f>
        <v>1. Customer (or family member residing with them) with a diagnosed condition or disability (physical and/or sensory and/or behavioural)</v>
      </c>
      <c r="AB269" s="11" t="str">
        <f>IF([1]source_data!G271="","",IF([1]source_data!J271="","",[1]tailored_settings!$B$11))</f>
        <v/>
      </c>
      <c r="AC269" s="11" t="str">
        <f>IF([1]source_data!G271="","",IF([1]source_data!J271="","",[1]source_data!J271))</f>
        <v/>
      </c>
      <c r="AD269" s="11" t="str">
        <f>IF([1]source_data!G271="","",IF([1]source_data!K271="","",[1]tailored_settings!$B$12))</f>
        <v>Grant purpose</v>
      </c>
      <c r="AE269" s="11" t="str">
        <f>IF([1]source_data!G271="","",IF([1]source_data!K271="","",[1]source_data!K271))</f>
        <v xml:space="preserve">Furniture </v>
      </c>
      <c r="AF269" s="11" t="str">
        <f>IF([1]source_data!G271="","",IF([1]source_data!L271="","",[1]tailored_settings!$B$13))</f>
        <v/>
      </c>
      <c r="AG269" s="11" t="str">
        <f>IF([1]source_data!G271="","",IF([1]source_data!L271="","",[1]source_data!L271))</f>
        <v/>
      </c>
      <c r="AH269" s="11" t="str">
        <f>IF([1]source_data!G271="","",IF([1]source_data!M271="","",[1]tailored_settings!$B$14))</f>
        <v/>
      </c>
      <c r="AI269" s="11" t="str">
        <f>IF([1]source_data!G271="","",IF([1]source_data!M271="","",[1]source_data!M271))</f>
        <v/>
      </c>
    </row>
    <row r="270" spans="1:35" x14ac:dyDescent="0.2">
      <c r="A270" s="6" t="str">
        <f>IF([1]source_data!G272="","",IF(AND([1]source_data!C272&lt;&gt;"",[1]tailored_settings!$B$15="Publish"),CONCATENATE([1]tailored_settings!$B$2&amp;[1]source_data!C272),IF(AND([1]source_data!C272&lt;&gt;"",[1]tailored_settings!$B$15="Do not publish"),CONCATENATE([1]tailored_settings!$B$2&amp;TEXT(ROW(A270)-1,"0000")&amp;"_"&amp;TEXT(F270,"yyyy-mm")),CONCATENATE([1]tailored_settings!$B$2&amp;TEXT(ROW(A270)-1,"0000")&amp;"_"&amp;TEXT(F270,"yyyy-mm")))))</f>
        <v>360G-Longleigh-0269_2023-12</v>
      </c>
      <c r="B270" s="6" t="str">
        <f>IF([1]source_data!G272="","",IF([1]source_data!E272&lt;&gt;"",[1]source_data!E272,CONCATENATE("Grant to "&amp;G270)))</f>
        <v>Grant to Individual Recipient</v>
      </c>
      <c r="C270" s="6" t="str">
        <f>IF([1]source_data!G272="","",IF([1]source_data!F272="","",[1]source_data!F272))</f>
        <v>Helping to alleviate financial hardship</v>
      </c>
      <c r="D270" s="7">
        <f>IF([1]source_data!G272="","",IF([1]source_data!G272="","",[1]source_data!G272))</f>
        <v>980</v>
      </c>
      <c r="E270" s="6" t="str">
        <f>IF([1]source_data!G272="","",[1]tailored_settings!$B$3)</f>
        <v>GBP</v>
      </c>
      <c r="F270" s="8">
        <f>IF([1]source_data!G272="","",IF([1]source_data!H272="","",[1]source_data!H272))</f>
        <v>45265</v>
      </c>
      <c r="G270" s="6" t="str">
        <f>IF([1]source_data!G272="","",[1]tailored_settings!$B$5)</f>
        <v>Individual Recipient</v>
      </c>
      <c r="H270" s="6" t="str">
        <f>IF([1]source_data!G272="","",IF(AND([1]source_data!A272&lt;&gt;"",[1]tailored_settings!$B$16="Publish"),CONCATENATE([1]tailored_settings!$B$2&amp;[1]source_data!A272),IF(AND([1]source_data!A272&lt;&gt;"",[1]tailored_settings!$B$16="Do not publish"),CONCATENATE([1]tailored_settings!$B$4&amp;TEXT(ROW(A270)-1,"0000")&amp;"_"&amp;TEXT(F270,"yyyy-mm")),CONCATENATE([1]tailored_settings!$B$4&amp;TEXT(ROW(A270)-1,"0000")&amp;"_"&amp;TEXT(F270,"yyyy-mm")))))</f>
        <v>360G-Longleigh-IND-0269_2023-12</v>
      </c>
      <c r="I270" s="6" t="str">
        <f>IF([1]source_data!G272="","",[1]tailored_settings!$B$7)</f>
        <v>Longleigh Foundation</v>
      </c>
      <c r="J270" s="6" t="str">
        <f>IF([1]source_data!G272="","",[1]tailored_settings!$B$6)</f>
        <v>GB-CHC-1169016</v>
      </c>
      <c r="K270" s="6" t="str">
        <f>IF([1]source_data!G272="","",IF([1]source_data!I272="","",VLOOKUP([1]source_data!I272,[1]codelist_mapping!A:C,3,FALSE)))</f>
        <v>GTIR040</v>
      </c>
      <c r="L270" s="6" t="str">
        <f>IF([1]source_data!G272="","",IF([1]source_data!J272="","",VLOOKUP([1]source_data!J272,[1]codelist_mapping!A:C,3,FALSE)))</f>
        <v/>
      </c>
      <c r="M270" s="6" t="str">
        <f>IF([1]source_data!G272="","",IF([1]source_data!K272="","",IF([1]source_data!M272&lt;&gt;"",CONCATENATE(VLOOKUP([1]source_data!K272,[1]codelist_mapping!F:H,3,FALSE)&amp;";"&amp;VLOOKUP([1]source_data!L272,[1]codelist_mapping!F:H,3,FALSE)&amp;";"&amp;VLOOKUP([1]source_data!M272,[1]codelist_mapping!F:H,3,FALSE)),IF([1]source_data!L272&lt;&gt;"",CONCATENATE(VLOOKUP([1]source_data!K272,[1]codelist_mapping!F:H,3,FALSE)&amp;";"&amp;VLOOKUP([1]source_data!L272,[1]codelist_mapping!F:H,3,FALSE)),IF([1]source_data!K272&lt;&gt;"",CONCATENATE(VLOOKUP([1]source_data!K272,[1]codelist_mapping!F:H,3,FALSE)))))))</f>
        <v>GTIP070;GTIP050;GTIP100</v>
      </c>
      <c r="N270" s="9" t="str">
        <f>IF([1]source_data!G272="","",IF([1]source_data!D272="","",VLOOKUP([1]source_data!D272,[1]geo_data!A:I,9,FALSE)))</f>
        <v>Loxwood</v>
      </c>
      <c r="O270" s="9" t="str">
        <f>IF([1]source_data!G272="","",IF([1]source_data!D272="","",VLOOKUP([1]source_data!D272,[1]geo_data!A:I,8,FALSE)))</f>
        <v>E05011678</v>
      </c>
      <c r="P270" s="9" t="str">
        <f>IF([1]source_data!G272="","",IF(LEFT(O270,3)="E05","WD",IF(LEFT(O270,3)="S13","WD",IF(LEFT(O270,3)="W05","WD",IF(LEFT(O270,3)="W06","UA",IF(LEFT(O270,3)="S12","CA",IF(LEFT(O270,3)="E06","UA",IF(LEFT(O270,3)="E07","NMD",IF(LEFT(O270,3)="E08","MD",IF(LEFT(O270,3)="E09","LONB"))))))))))</f>
        <v>WD</v>
      </c>
      <c r="Q270" s="9" t="str">
        <f>IF([1]source_data!G272="","",IF([1]source_data!D272="","",VLOOKUP([1]source_data!D272,[1]geo_data!A:I,7,FALSE)))</f>
        <v>Chichester</v>
      </c>
      <c r="R270" s="9" t="str">
        <f>IF([1]source_data!G272="","",IF([1]source_data!D272="","",VLOOKUP([1]source_data!D272,[1]geo_data!A:I,6,FALSE)))</f>
        <v>E07000225</v>
      </c>
      <c r="S270" s="9" t="str">
        <f>IF([1]source_data!G272="","",IF(LEFT(R270,3)="E05","WD",IF(LEFT(R270,3)="S13","WD",IF(LEFT(R270,3)="W05","WD",IF(LEFT(R270,3)="W06","UA",IF(LEFT(R270,3)="S12","CA",IF(LEFT(R270,3)="E06","UA",IF(LEFT(R270,3)="E07","NMD",IF(LEFT(R270,3)="E08","MD",IF(LEFT(R270,3)="E09","LONB"))))))))))</f>
        <v>NMD</v>
      </c>
      <c r="T270" s="6" t="str">
        <f>IF([1]source_data!G272="","",IF([1]source_data!N272="","",[1]source_data!N272))</f>
        <v>Hardship Grant</v>
      </c>
      <c r="U270" s="10">
        <f>IF([1]source_data!G272="","",[1]tailored_settings!$B$8)</f>
        <v>45614</v>
      </c>
      <c r="V270" s="6" t="str">
        <f>IF([1]source_data!G272="","",[1]tailored_settings!$B$9)</f>
        <v>http://www.longleigh.org/</v>
      </c>
      <c r="W270" s="8">
        <f>IF([1]source_data!G272="","",IF([1]source_data!O272="","",[1]source_data!O272))</f>
        <v>45265</v>
      </c>
      <c r="X270" s="8">
        <f>IF([1]source_data!G272="","",IF([1]source_data!P272="","",[1]source_data!P272))</f>
        <v>45334</v>
      </c>
      <c r="Y270" s="6" t="str">
        <f>IF([1]source_data!G272="","",IF([1]source_data!Q272="","",[1]source_data!Q272))</f>
        <v/>
      </c>
      <c r="Z270" s="11" t="str">
        <f>IF([1]source_data!G272="","",IF([1]source_data!I272="","",[1]tailored_settings!$B$10))</f>
        <v>Primary grant reason</v>
      </c>
      <c r="AA270" s="11" t="str">
        <f>IF([1]source_data!G272="","",IF([1]source_data!I272="","",[1]source_data!I272))</f>
        <v>2. Customer receiving medication and/or therapy for a mental health condition or substance addiction</v>
      </c>
      <c r="AB270" s="11" t="str">
        <f>IF([1]source_data!G272="","",IF([1]source_data!J272="","",[1]tailored_settings!$B$11))</f>
        <v/>
      </c>
      <c r="AC270" s="11" t="str">
        <f>IF([1]source_data!G272="","",IF([1]source_data!J272="","",[1]source_data!J272))</f>
        <v/>
      </c>
      <c r="AD270" s="11" t="str">
        <f>IF([1]source_data!G272="","",IF([1]source_data!K272="","",[1]tailored_settings!$B$12))</f>
        <v>Grant purpose</v>
      </c>
      <c r="AE270" s="11" t="str">
        <f>IF([1]source_data!G272="","",IF([1]source_data!K272="","",[1]source_data!K272))</f>
        <v>Food vouchers</v>
      </c>
      <c r="AF270" s="11" t="str">
        <f>IF([1]source_data!G272="","",IF([1]source_data!L272="","",[1]tailored_settings!$B$13))</f>
        <v>Grant purpose</v>
      </c>
      <c r="AG270" s="11" t="str">
        <f>IF([1]source_data!G272="","",IF([1]source_data!L272="","",[1]source_data!L272))</f>
        <v>Utility vouchers</v>
      </c>
      <c r="AH270" s="11" t="str">
        <f>IF([1]source_data!G272="","",IF([1]source_data!M272="","",[1]tailored_settings!$B$14))</f>
        <v>Grant purpose</v>
      </c>
      <c r="AI270" s="11" t="str">
        <f>IF([1]source_data!G272="","",IF([1]source_data!M272="","",[1]source_data!M272))</f>
        <v>Travel costs</v>
      </c>
    </row>
    <row r="271" spans="1:35" x14ac:dyDescent="0.2">
      <c r="A271" s="6" t="str">
        <f>IF([1]source_data!G273="","",IF(AND([1]source_data!C273&lt;&gt;"",[1]tailored_settings!$B$15="Publish"),CONCATENATE([1]tailored_settings!$B$2&amp;[1]source_data!C273),IF(AND([1]source_data!C273&lt;&gt;"",[1]tailored_settings!$B$15="Do not publish"),CONCATENATE([1]tailored_settings!$B$2&amp;TEXT(ROW(A271)-1,"0000")&amp;"_"&amp;TEXT(F271,"yyyy-mm")),CONCATENATE([1]tailored_settings!$B$2&amp;TEXT(ROW(A271)-1,"0000")&amp;"_"&amp;TEXT(F271,"yyyy-mm")))))</f>
        <v>360G-Longleigh-0270_2023-12</v>
      </c>
      <c r="B271" s="6" t="str">
        <f>IF([1]source_data!G273="","",IF([1]source_data!E273&lt;&gt;"",[1]source_data!E273,CONCATENATE("Grant to "&amp;G271)))</f>
        <v>Grant to Individual Recipient</v>
      </c>
      <c r="C271" s="6" t="str">
        <f>IF([1]source_data!G273="","",IF([1]source_data!F273="","",[1]source_data!F273))</f>
        <v>Helping to alleviate financial hardship</v>
      </c>
      <c r="D271" s="7">
        <f>IF([1]source_data!G273="","",IF([1]source_data!G273="","",[1]source_data!G273))</f>
        <v>818.98</v>
      </c>
      <c r="E271" s="6" t="str">
        <f>IF([1]source_data!G273="","",[1]tailored_settings!$B$3)</f>
        <v>GBP</v>
      </c>
      <c r="F271" s="8">
        <f>IF([1]source_data!G273="","",IF([1]source_data!H273="","",[1]source_data!H273))</f>
        <v>45265</v>
      </c>
      <c r="G271" s="6" t="str">
        <f>IF([1]source_data!G273="","",[1]tailored_settings!$B$5)</f>
        <v>Individual Recipient</v>
      </c>
      <c r="H271" s="6" t="str">
        <f>IF([1]source_data!G273="","",IF(AND([1]source_data!A273&lt;&gt;"",[1]tailored_settings!$B$16="Publish"),CONCATENATE([1]tailored_settings!$B$2&amp;[1]source_data!A273),IF(AND([1]source_data!A273&lt;&gt;"",[1]tailored_settings!$B$16="Do not publish"),CONCATENATE([1]tailored_settings!$B$4&amp;TEXT(ROW(A271)-1,"0000")&amp;"_"&amp;TEXT(F271,"yyyy-mm")),CONCATENATE([1]tailored_settings!$B$4&amp;TEXT(ROW(A271)-1,"0000")&amp;"_"&amp;TEXT(F271,"yyyy-mm")))))</f>
        <v>360G-Longleigh-IND-0270_2023-12</v>
      </c>
      <c r="I271" s="6" t="str">
        <f>IF([1]source_data!G273="","",[1]tailored_settings!$B$7)</f>
        <v>Longleigh Foundation</v>
      </c>
      <c r="J271" s="6" t="str">
        <f>IF([1]source_data!G273="","",[1]tailored_settings!$B$6)</f>
        <v>GB-CHC-1169016</v>
      </c>
      <c r="K271" s="6" t="str">
        <f>IF([1]source_data!G273="","",IF([1]source_data!I273="","",VLOOKUP([1]source_data!I273,[1]codelist_mapping!A:C,3,FALSE)))</f>
        <v>GTIR030</v>
      </c>
      <c r="L271" s="6" t="str">
        <f>IF([1]source_data!G273="","",IF([1]source_data!J273="","",VLOOKUP([1]source_data!J273,[1]codelist_mapping!A:C,3,FALSE)))</f>
        <v>GTIR080</v>
      </c>
      <c r="M271" s="6" t="str">
        <f>IF([1]source_data!G273="","",IF([1]source_data!K273="","",IF([1]source_data!M273&lt;&gt;"",CONCATENATE(VLOOKUP([1]source_data!K273,[1]codelist_mapping!F:H,3,FALSE)&amp;";"&amp;VLOOKUP([1]source_data!L273,[1]codelist_mapping!F:H,3,FALSE)&amp;";"&amp;VLOOKUP([1]source_data!M273,[1]codelist_mapping!F:H,3,FALSE)),IF([1]source_data!L273&lt;&gt;"",CONCATENATE(VLOOKUP([1]source_data!K273,[1]codelist_mapping!F:H,3,FALSE)&amp;";"&amp;VLOOKUP([1]source_data!L273,[1]codelist_mapping!F:H,3,FALSE)),IF([1]source_data!K273&lt;&gt;"",CONCATENATE(VLOOKUP([1]source_data!K273,[1]codelist_mapping!F:H,3,FALSE)))))))</f>
        <v>GTIP020;GTIP060</v>
      </c>
      <c r="N271" s="9" t="str">
        <f>IF([1]source_data!G273="","",IF([1]source_data!D273="","",VLOOKUP([1]source_data!D273,[1]geo_data!A:I,9,FALSE)))</f>
        <v>Upperton</v>
      </c>
      <c r="O271" s="9" t="str">
        <f>IF([1]source_data!G273="","",IF([1]source_data!D273="","",VLOOKUP([1]source_data!D273,[1]geo_data!A:I,8,FALSE)))</f>
        <v>E05011582</v>
      </c>
      <c r="P271" s="9" t="str">
        <f>IF([1]source_data!G273="","",IF(LEFT(O271,3)="E05","WD",IF(LEFT(O271,3)="S13","WD",IF(LEFT(O271,3)="W05","WD",IF(LEFT(O271,3)="W06","UA",IF(LEFT(O271,3)="S12","CA",IF(LEFT(O271,3)="E06","UA",IF(LEFT(O271,3)="E07","NMD",IF(LEFT(O271,3)="E08","MD",IF(LEFT(O271,3)="E09","LONB"))))))))))</f>
        <v>WD</v>
      </c>
      <c r="Q271" s="9" t="str">
        <f>IF([1]source_data!G273="","",IF([1]source_data!D273="","",VLOOKUP([1]source_data!D273,[1]geo_data!A:I,7,FALSE)))</f>
        <v>Eastbourne</v>
      </c>
      <c r="R271" s="9" t="str">
        <f>IF([1]source_data!G273="","",IF([1]source_data!D273="","",VLOOKUP([1]source_data!D273,[1]geo_data!A:I,6,FALSE)))</f>
        <v>E07000061</v>
      </c>
      <c r="S271" s="9" t="str">
        <f>IF([1]source_data!G273="","",IF(LEFT(R271,3)="E05","WD",IF(LEFT(R271,3)="S13","WD",IF(LEFT(R271,3)="W05","WD",IF(LEFT(R271,3)="W06","UA",IF(LEFT(R271,3)="S12","CA",IF(LEFT(R271,3)="E06","UA",IF(LEFT(R271,3)="E07","NMD",IF(LEFT(R271,3)="E08","MD",IF(LEFT(R271,3)="E09","LONB"))))))))))</f>
        <v>NMD</v>
      </c>
      <c r="T271" s="6" t="str">
        <f>IF([1]source_data!G273="","",IF([1]source_data!N273="","",[1]source_data!N273))</f>
        <v>Hardship Grant</v>
      </c>
      <c r="U271" s="10">
        <f>IF([1]source_data!G273="","",[1]tailored_settings!$B$8)</f>
        <v>45614</v>
      </c>
      <c r="V271" s="6" t="str">
        <f>IF([1]source_data!G273="","",[1]tailored_settings!$B$9)</f>
        <v>http://www.longleigh.org/</v>
      </c>
      <c r="W271" s="8">
        <f>IF([1]source_data!G273="","",IF([1]source_data!O273="","",[1]source_data!O273))</f>
        <v>45265</v>
      </c>
      <c r="X271" s="8">
        <f>IF([1]source_data!G273="","",IF([1]source_data!P273="","",[1]source_data!P273))</f>
        <v>45385</v>
      </c>
      <c r="Y271" s="6" t="str">
        <f>IF([1]source_data!G273="","",IF([1]source_data!Q273="","",[1]source_data!Q273))</f>
        <v/>
      </c>
      <c r="Z271" s="11" t="str">
        <f>IF([1]source_data!G273="","",IF([1]source_data!I273="","",[1]tailored_settings!$B$10))</f>
        <v>Primary grant reason</v>
      </c>
      <c r="AA271" s="11" t="str">
        <f>IF([1]source_data!G273="","",IF([1]source_data!I273="","",[1]source_data!I273))</f>
        <v>1. Customer (or family member residing with them) with a diagnosed condition or disability (physical and/or sensory and/or behavioural)</v>
      </c>
      <c r="AB271" s="11" t="str">
        <f>IF([1]source_data!G273="","",IF([1]source_data!J273="","",[1]tailored_settings!$B$11))</f>
        <v>Secondary grant reason</v>
      </c>
      <c r="AC271" s="11" t="str">
        <f>IF([1]source_data!G273="","",IF([1]source_data!J273="","",[1]source_data!J273))</f>
        <v>3  Customer/family moving from homelessness/supported living into independent living</v>
      </c>
      <c r="AD271" s="11" t="str">
        <f>IF([1]source_data!G273="","",IF([1]source_data!K273="","",[1]tailored_settings!$B$12))</f>
        <v>Grant purpose</v>
      </c>
      <c r="AE271" s="11" t="str">
        <f>IF([1]source_data!G273="","",IF([1]source_data!K273="","",[1]source_data!K273))</f>
        <v>Appliances</v>
      </c>
      <c r="AF271" s="11" t="str">
        <f>IF([1]source_data!G273="","",IF([1]source_data!L273="","",[1]tailored_settings!$B$13))</f>
        <v>Grant purpose</v>
      </c>
      <c r="AG271" s="11" t="str">
        <f>IF([1]source_data!G273="","",IF([1]source_data!L273="","",[1]source_data!L273))</f>
        <v>Voucher for small household items</v>
      </c>
      <c r="AH271" s="11" t="str">
        <f>IF([1]source_data!G273="","",IF([1]source_data!M273="","",[1]tailored_settings!$B$14))</f>
        <v/>
      </c>
      <c r="AI271" s="11" t="str">
        <f>IF([1]source_data!G273="","",IF([1]source_data!M273="","",[1]source_data!M273))</f>
        <v/>
      </c>
    </row>
    <row r="272" spans="1:35" x14ac:dyDescent="0.2">
      <c r="A272" s="6" t="str">
        <f>IF([1]source_data!G274="","",IF(AND([1]source_data!C274&lt;&gt;"",[1]tailored_settings!$B$15="Publish"),CONCATENATE([1]tailored_settings!$B$2&amp;[1]source_data!C274),IF(AND([1]source_data!C274&lt;&gt;"",[1]tailored_settings!$B$15="Do not publish"),CONCATENATE([1]tailored_settings!$B$2&amp;TEXT(ROW(A272)-1,"0000")&amp;"_"&amp;TEXT(F272,"yyyy-mm")),CONCATENATE([1]tailored_settings!$B$2&amp;TEXT(ROW(A272)-1,"0000")&amp;"_"&amp;TEXT(F272,"yyyy-mm")))))</f>
        <v>360G-Longleigh-0271_2023-12</v>
      </c>
      <c r="B272" s="6" t="str">
        <f>IF([1]source_data!G274="","",IF([1]source_data!E274&lt;&gt;"",[1]source_data!E274,CONCATENATE("Grant to "&amp;G272)))</f>
        <v>Grant to Individual Recipient</v>
      </c>
      <c r="C272" s="6" t="str">
        <f>IF([1]source_data!G274="","",IF([1]source_data!F274="","",[1]source_data!F274))</f>
        <v>Providing financial aid during a time of crisis</v>
      </c>
      <c r="D272" s="7">
        <f>IF([1]source_data!G274="","",IF([1]source_data!G274="","",[1]source_data!G274))</f>
        <v>500</v>
      </c>
      <c r="E272" s="6" t="str">
        <f>IF([1]source_data!G274="","",[1]tailored_settings!$B$3)</f>
        <v>GBP</v>
      </c>
      <c r="F272" s="8">
        <f>IF([1]source_data!G274="","",IF([1]source_data!H274="","",[1]source_data!H274))</f>
        <v>45265</v>
      </c>
      <c r="G272" s="6" t="str">
        <f>IF([1]source_data!G274="","",[1]tailored_settings!$B$5)</f>
        <v>Individual Recipient</v>
      </c>
      <c r="H272" s="6" t="str">
        <f>IF([1]source_data!G274="","",IF(AND([1]source_data!A274&lt;&gt;"",[1]tailored_settings!$B$16="Publish"),CONCATENATE([1]tailored_settings!$B$2&amp;[1]source_data!A274),IF(AND([1]source_data!A274&lt;&gt;"",[1]tailored_settings!$B$16="Do not publish"),CONCATENATE([1]tailored_settings!$B$4&amp;TEXT(ROW(A272)-1,"0000")&amp;"_"&amp;TEXT(F272,"yyyy-mm")),CONCATENATE([1]tailored_settings!$B$4&amp;TEXT(ROW(A272)-1,"0000")&amp;"_"&amp;TEXT(F272,"yyyy-mm")))))</f>
        <v>360G-Longleigh-IND-0271_2023-12</v>
      </c>
      <c r="I272" s="6" t="str">
        <f>IF([1]source_data!G274="","",[1]tailored_settings!$B$7)</f>
        <v>Longleigh Foundation</v>
      </c>
      <c r="J272" s="6" t="str">
        <f>IF([1]source_data!G274="","",[1]tailored_settings!$B$6)</f>
        <v>GB-CHC-1169016</v>
      </c>
      <c r="K272" s="6" t="str">
        <f>IF([1]source_data!G274="","",IF([1]source_data!I274="","",VLOOKUP([1]source_data!I274,[1]codelist_mapping!A:C,3,FALSE)))</f>
        <v>GTIR060</v>
      </c>
      <c r="L272" s="6" t="str">
        <f>IF([1]source_data!G274="","",IF([1]source_data!J274="","",VLOOKUP([1]source_data!J274,[1]codelist_mapping!A:C,3,FALSE)))</f>
        <v/>
      </c>
      <c r="M272" s="6" t="str">
        <f>IF([1]source_data!G274="","",IF([1]source_data!K274="","",IF([1]source_data!M274&lt;&gt;"",CONCATENATE(VLOOKUP([1]source_data!K274,[1]codelist_mapping!F:H,3,FALSE)&amp;";"&amp;VLOOKUP([1]source_data!L274,[1]codelist_mapping!F:H,3,FALSE)&amp;";"&amp;VLOOKUP([1]source_data!M274,[1]codelist_mapping!F:H,3,FALSE)),IF([1]source_data!L274&lt;&gt;"",CONCATENATE(VLOOKUP([1]source_data!K274,[1]codelist_mapping!F:H,3,FALSE)&amp;";"&amp;VLOOKUP([1]source_data!L274,[1]codelist_mapping!F:H,3,FALSE)),IF([1]source_data!K274&lt;&gt;"",CONCATENATE(VLOOKUP([1]source_data!K274,[1]codelist_mapping!F:H,3,FALSE)))))))</f>
        <v>GTIP070;GTIP080;GTIP110</v>
      </c>
      <c r="N272" s="9" t="str">
        <f>IF([1]source_data!G274="","",IF([1]source_data!D274="","",VLOOKUP([1]source_data!D274,[1]geo_data!A:I,9,FALSE)))</f>
        <v>Collaton St Mary</v>
      </c>
      <c r="O272" s="9" t="str">
        <f>IF([1]source_data!G274="","",IF([1]source_data!D274="","",VLOOKUP([1]source_data!D274,[1]geo_data!A:I,8,FALSE)))</f>
        <v>E05012258</v>
      </c>
      <c r="P272" s="9" t="str">
        <f>IF([1]source_data!G274="","",IF(LEFT(O272,3)="E05","WD",IF(LEFT(O272,3)="S13","WD",IF(LEFT(O272,3)="W05","WD",IF(LEFT(O272,3)="W06","UA",IF(LEFT(O272,3)="S12","CA",IF(LEFT(O272,3)="E06","UA",IF(LEFT(O272,3)="E07","NMD",IF(LEFT(O272,3)="E08","MD",IF(LEFT(O272,3)="E09","LONB"))))))))))</f>
        <v>WD</v>
      </c>
      <c r="Q272" s="9" t="str">
        <f>IF([1]source_data!G274="","",IF([1]source_data!D274="","",VLOOKUP([1]source_data!D274,[1]geo_data!A:I,7,FALSE)))</f>
        <v>Torbay</v>
      </c>
      <c r="R272" s="9" t="str">
        <f>IF([1]source_data!G274="","",IF([1]source_data!D274="","",VLOOKUP([1]source_data!D274,[1]geo_data!A:I,6,FALSE)))</f>
        <v>E06000027</v>
      </c>
      <c r="S272" s="9" t="str">
        <f>IF([1]source_data!G274="","",IF(LEFT(R272,3)="E05","WD",IF(LEFT(R272,3)="S13","WD",IF(LEFT(R272,3)="W05","WD",IF(LEFT(R272,3)="W06","UA",IF(LEFT(R272,3)="S12","CA",IF(LEFT(R272,3)="E06","UA",IF(LEFT(R272,3)="E07","NMD",IF(LEFT(R272,3)="E08","MD",IF(LEFT(R272,3)="E09","LONB"))))))))))</f>
        <v>UA</v>
      </c>
      <c r="T272" s="6" t="str">
        <f>IF([1]source_data!G274="","",IF([1]source_data!N274="","",[1]source_data!N274))</f>
        <v>Crisis Grant</v>
      </c>
      <c r="U272" s="10">
        <f>IF([1]source_data!G274="","",[1]tailored_settings!$B$8)</f>
        <v>45614</v>
      </c>
      <c r="V272" s="6" t="str">
        <f>IF([1]source_data!G274="","",[1]tailored_settings!$B$9)</f>
        <v>http://www.longleigh.org/</v>
      </c>
      <c r="W272" s="8">
        <f>IF([1]source_data!G274="","",IF([1]source_data!O274="","",[1]source_data!O274))</f>
        <v>45265</v>
      </c>
      <c r="X272" s="8">
        <f>IF([1]source_data!G274="","",IF([1]source_data!P274="","",[1]source_data!P274))</f>
        <v>45300</v>
      </c>
      <c r="Y272" s="6" t="str">
        <f>IF([1]source_data!G274="","",IF([1]source_data!Q274="","",[1]source_data!Q274))</f>
        <v/>
      </c>
      <c r="Z272" s="11" t="str">
        <f>IF([1]source_data!G274="","",IF([1]source_data!I274="","",[1]tailored_settings!$B$10))</f>
        <v>Primary grant reason</v>
      </c>
      <c r="AA272" s="11" t="str">
        <f>IF([1]source_data!G274="","",IF([1]source_data!I274="","",[1]source_data!I274))</f>
        <v>4. Customer/family fleeing from a violent or abusive relationship</v>
      </c>
      <c r="AB272" s="11" t="str">
        <f>IF([1]source_data!G274="","",IF([1]source_data!J274="","",[1]tailored_settings!$B$11))</f>
        <v/>
      </c>
      <c r="AC272" s="11" t="str">
        <f>IF([1]source_data!G274="","",IF([1]source_data!J274="","",[1]source_data!J274))</f>
        <v/>
      </c>
      <c r="AD272" s="11" t="str">
        <f>IF([1]source_data!G274="","",IF([1]source_data!K274="","",[1]tailored_settings!$B$12))</f>
        <v>Grant purpose</v>
      </c>
      <c r="AE272" s="11" t="str">
        <f>IF([1]source_data!G274="","",IF([1]source_data!K274="","",[1]source_data!K274))</f>
        <v>Food vouchers</v>
      </c>
      <c r="AF272" s="11" t="str">
        <f>IF([1]source_data!G274="","",IF([1]source_data!L274="","",[1]tailored_settings!$B$13))</f>
        <v>Grant purpose</v>
      </c>
      <c r="AG272" s="11" t="str">
        <f>IF([1]source_data!G274="","",IF([1]source_data!L274="","",[1]source_data!L274))</f>
        <v>Clothing</v>
      </c>
      <c r="AH272" s="11" t="str">
        <f>IF([1]source_data!G274="","",IF([1]source_data!M274="","",[1]tailored_settings!$B$14))</f>
        <v>Grant purpose</v>
      </c>
      <c r="AI272" s="11" t="str">
        <f>IF([1]source_data!G274="","",IF([1]source_data!M274="","",[1]source_data!M274))</f>
        <v>Toys and Books</v>
      </c>
    </row>
    <row r="273" spans="1:35" x14ac:dyDescent="0.2">
      <c r="A273" s="6" t="str">
        <f>IF([1]source_data!G275="","",IF(AND([1]source_data!C275&lt;&gt;"",[1]tailored_settings!$B$15="Publish"),CONCATENATE([1]tailored_settings!$B$2&amp;[1]source_data!C275),IF(AND([1]source_data!C275&lt;&gt;"",[1]tailored_settings!$B$15="Do not publish"),CONCATENATE([1]tailored_settings!$B$2&amp;TEXT(ROW(A273)-1,"0000")&amp;"_"&amp;TEXT(F273,"yyyy-mm")),CONCATENATE([1]tailored_settings!$B$2&amp;TEXT(ROW(A273)-1,"0000")&amp;"_"&amp;TEXT(F273,"yyyy-mm")))))</f>
        <v>360G-Longleigh-0272_2023-12</v>
      </c>
      <c r="B273" s="6" t="str">
        <f>IF([1]source_data!G275="","",IF([1]source_data!E275&lt;&gt;"",[1]source_data!E275,CONCATENATE("Grant to "&amp;G273)))</f>
        <v>Grant to Individual Recipient</v>
      </c>
      <c r="C273" s="6" t="str">
        <f>IF([1]source_data!G275="","",IF([1]source_data!F275="","",[1]source_data!F275))</f>
        <v>Helping to alleviate financial hardship</v>
      </c>
      <c r="D273" s="7">
        <f>IF([1]source_data!G275="","",IF([1]source_data!G275="","",[1]source_data!G275))</f>
        <v>911.47</v>
      </c>
      <c r="E273" s="6" t="str">
        <f>IF([1]source_data!G275="","",[1]tailored_settings!$B$3)</f>
        <v>GBP</v>
      </c>
      <c r="F273" s="8">
        <f>IF([1]source_data!G275="","",IF([1]source_data!H275="","",[1]source_data!H275))</f>
        <v>45266</v>
      </c>
      <c r="G273" s="6" t="str">
        <f>IF([1]source_data!G275="","",[1]tailored_settings!$B$5)</f>
        <v>Individual Recipient</v>
      </c>
      <c r="H273" s="6" t="str">
        <f>IF([1]source_data!G275="","",IF(AND([1]source_data!A275&lt;&gt;"",[1]tailored_settings!$B$16="Publish"),CONCATENATE([1]tailored_settings!$B$2&amp;[1]source_data!A275),IF(AND([1]source_data!A275&lt;&gt;"",[1]tailored_settings!$B$16="Do not publish"),CONCATENATE([1]tailored_settings!$B$4&amp;TEXT(ROW(A273)-1,"0000")&amp;"_"&amp;TEXT(F273,"yyyy-mm")),CONCATENATE([1]tailored_settings!$B$4&amp;TEXT(ROW(A273)-1,"0000")&amp;"_"&amp;TEXT(F273,"yyyy-mm")))))</f>
        <v>360G-Longleigh-IND-0272_2023-12</v>
      </c>
      <c r="I273" s="6" t="str">
        <f>IF([1]source_data!G275="","",[1]tailored_settings!$B$7)</f>
        <v>Longleigh Foundation</v>
      </c>
      <c r="J273" s="6" t="str">
        <f>IF([1]source_data!G275="","",[1]tailored_settings!$B$6)</f>
        <v>GB-CHC-1169016</v>
      </c>
      <c r="K273" s="6" t="str">
        <f>IF([1]source_data!G275="","",IF([1]source_data!I275="","",VLOOKUP([1]source_data!I275,[1]codelist_mapping!A:C,3,FALSE)))</f>
        <v>GTIR030</v>
      </c>
      <c r="L273" s="6" t="str">
        <f>IF([1]source_data!G275="","",IF([1]source_data!J275="","",VLOOKUP([1]source_data!J275,[1]codelist_mapping!A:C,3,FALSE)))</f>
        <v/>
      </c>
      <c r="M273" s="6" t="str">
        <f>IF([1]source_data!G275="","",IF([1]source_data!K275="","",IF([1]source_data!M275&lt;&gt;"",CONCATENATE(VLOOKUP([1]source_data!K275,[1]codelist_mapping!F:H,3,FALSE)&amp;";"&amp;VLOOKUP([1]source_data!L275,[1]codelist_mapping!F:H,3,FALSE)&amp;";"&amp;VLOOKUP([1]source_data!M275,[1]codelist_mapping!F:H,3,FALSE)),IF([1]source_data!L275&lt;&gt;"",CONCATENATE(VLOOKUP([1]source_data!K275,[1]codelist_mapping!F:H,3,FALSE)&amp;";"&amp;VLOOKUP([1]source_data!L275,[1]codelist_mapping!F:H,3,FALSE)),IF([1]source_data!K275&lt;&gt;"",CONCATENATE(VLOOKUP([1]source_data!K275,[1]codelist_mapping!F:H,3,FALSE)))))))</f>
        <v>GTIP050;GTIP070</v>
      </c>
      <c r="N273" s="9" t="str">
        <f>IF([1]source_data!G275="","",IF([1]source_data!D275="","",VLOOKUP([1]source_data!D275,[1]geo_data!A:I,9,FALSE)))</f>
        <v>Marchwood &amp; Eling</v>
      </c>
      <c r="O273" s="9" t="str">
        <f>IF([1]source_data!G275="","",IF([1]source_data!D275="","",VLOOKUP([1]source_data!D275,[1]geo_data!A:I,8,FALSE)))</f>
        <v>E05014786</v>
      </c>
      <c r="P273" s="9" t="str">
        <f>IF([1]source_data!G275="","",IF(LEFT(O273,3)="E05","WD",IF(LEFT(O273,3)="S13","WD",IF(LEFT(O273,3)="W05","WD",IF(LEFT(O273,3)="W06","UA",IF(LEFT(O273,3)="S12","CA",IF(LEFT(O273,3)="E06","UA",IF(LEFT(O273,3)="E07","NMD",IF(LEFT(O273,3)="E08","MD",IF(LEFT(O273,3)="E09","LONB"))))))))))</f>
        <v>WD</v>
      </c>
      <c r="Q273" s="9" t="str">
        <f>IF([1]source_data!G275="","",IF([1]source_data!D275="","",VLOOKUP([1]source_data!D275,[1]geo_data!A:I,7,FALSE)))</f>
        <v>New Forest</v>
      </c>
      <c r="R273" s="9" t="str">
        <f>IF([1]source_data!G275="","",IF([1]source_data!D275="","",VLOOKUP([1]source_data!D275,[1]geo_data!A:I,6,FALSE)))</f>
        <v>E07000091</v>
      </c>
      <c r="S273" s="9" t="str">
        <f>IF([1]source_data!G275="","",IF(LEFT(R273,3)="E05","WD",IF(LEFT(R273,3)="S13","WD",IF(LEFT(R273,3)="W05","WD",IF(LEFT(R273,3)="W06","UA",IF(LEFT(R273,3)="S12","CA",IF(LEFT(R273,3)="E06","UA",IF(LEFT(R273,3)="E07","NMD",IF(LEFT(R273,3)="E08","MD",IF(LEFT(R273,3)="E09","LONB"))))))))))</f>
        <v>NMD</v>
      </c>
      <c r="T273" s="6" t="str">
        <f>IF([1]source_data!G275="","",IF([1]source_data!N275="","",[1]source_data!N275))</f>
        <v>Hardship Grant</v>
      </c>
      <c r="U273" s="10">
        <f>IF([1]source_data!G275="","",[1]tailored_settings!$B$8)</f>
        <v>45614</v>
      </c>
      <c r="V273" s="6" t="str">
        <f>IF([1]source_data!G275="","",[1]tailored_settings!$B$9)</f>
        <v>http://www.longleigh.org/</v>
      </c>
      <c r="W273" s="8">
        <f>IF([1]source_data!G275="","",IF([1]source_data!O275="","",[1]source_data!O275))</f>
        <v>45265</v>
      </c>
      <c r="X273" s="8">
        <f>IF([1]source_data!G275="","",IF([1]source_data!P275="","",[1]source_data!P275))</f>
        <v>45385</v>
      </c>
      <c r="Y273" s="6" t="str">
        <f>IF([1]source_data!G275="","",IF([1]source_data!Q275="","",[1]source_data!Q275))</f>
        <v/>
      </c>
      <c r="Z273" s="11" t="str">
        <f>IF([1]source_data!G275="","",IF([1]source_data!I275="","",[1]tailored_settings!$B$10))</f>
        <v>Primary grant reason</v>
      </c>
      <c r="AA273" s="11" t="str">
        <f>IF([1]source_data!G275="","",IF([1]source_data!I275="","",[1]source_data!I275))</f>
        <v>1. Customer (or family member residing with them) with a diagnosed condition or disability (physical and/or sensory and/or behavioural)</v>
      </c>
      <c r="AB273" s="11" t="str">
        <f>IF([1]source_data!G275="","",IF([1]source_data!J275="","",[1]tailored_settings!$B$11))</f>
        <v/>
      </c>
      <c r="AC273" s="11" t="str">
        <f>IF([1]source_data!G275="","",IF([1]source_data!J275="","",[1]source_data!J275))</f>
        <v/>
      </c>
      <c r="AD273" s="11" t="str">
        <f>IF([1]source_data!G275="","",IF([1]source_data!K275="","",[1]tailored_settings!$B$12))</f>
        <v>Grant purpose</v>
      </c>
      <c r="AE273" s="11" t="str">
        <f>IF([1]source_data!G275="","",IF([1]source_data!K275="","",[1]source_data!K275))</f>
        <v>Utility vouchers</v>
      </c>
      <c r="AF273" s="11" t="str">
        <f>IF([1]source_data!G275="","",IF([1]source_data!L275="","",[1]tailored_settings!$B$13))</f>
        <v>Grant purpose</v>
      </c>
      <c r="AG273" s="11" t="str">
        <f>IF([1]source_data!G275="","",IF([1]source_data!L275="","",[1]source_data!L275))</f>
        <v>Food vouchers</v>
      </c>
      <c r="AH273" s="11" t="str">
        <f>IF([1]source_data!G275="","",IF([1]source_data!M275="","",[1]tailored_settings!$B$14))</f>
        <v/>
      </c>
      <c r="AI273" s="11" t="str">
        <f>IF([1]source_data!G275="","",IF([1]source_data!M275="","",[1]source_data!M275))</f>
        <v/>
      </c>
    </row>
    <row r="274" spans="1:35" x14ac:dyDescent="0.2">
      <c r="A274" s="6" t="str">
        <f>IF([1]source_data!G276="","",IF(AND([1]source_data!C276&lt;&gt;"",[1]tailored_settings!$B$15="Publish"),CONCATENATE([1]tailored_settings!$B$2&amp;[1]source_data!C276),IF(AND([1]source_data!C276&lt;&gt;"",[1]tailored_settings!$B$15="Do not publish"),CONCATENATE([1]tailored_settings!$B$2&amp;TEXT(ROW(A274)-1,"0000")&amp;"_"&amp;TEXT(F274,"yyyy-mm")),CONCATENATE([1]tailored_settings!$B$2&amp;TEXT(ROW(A274)-1,"0000")&amp;"_"&amp;TEXT(F274,"yyyy-mm")))))</f>
        <v>360G-Longleigh-0273_2023-12</v>
      </c>
      <c r="B274" s="6" t="str">
        <f>IF([1]source_data!G276="","",IF([1]source_data!E276&lt;&gt;"",[1]source_data!E276,CONCATENATE("Grant to "&amp;G274)))</f>
        <v>Grant to Individual Recipient</v>
      </c>
      <c r="C274" s="6" t="str">
        <f>IF([1]source_data!G276="","",IF([1]source_data!F276="","",[1]source_data!F276))</f>
        <v>Helping to alleviate financial hardship</v>
      </c>
      <c r="D274" s="7">
        <f>IF([1]source_data!G276="","",IF([1]source_data!G276="","",[1]source_data!G276))</f>
        <v>680</v>
      </c>
      <c r="E274" s="6" t="str">
        <f>IF([1]source_data!G276="","",[1]tailored_settings!$B$3)</f>
        <v>GBP</v>
      </c>
      <c r="F274" s="8">
        <f>IF([1]source_data!G276="","",IF([1]source_data!H276="","",[1]source_data!H276))</f>
        <v>45266</v>
      </c>
      <c r="G274" s="6" t="str">
        <f>IF([1]source_data!G276="","",[1]tailored_settings!$B$5)</f>
        <v>Individual Recipient</v>
      </c>
      <c r="H274" s="6" t="str">
        <f>IF([1]source_data!G276="","",IF(AND([1]source_data!A276&lt;&gt;"",[1]tailored_settings!$B$16="Publish"),CONCATENATE([1]tailored_settings!$B$2&amp;[1]source_data!A276),IF(AND([1]source_data!A276&lt;&gt;"",[1]tailored_settings!$B$16="Do not publish"),CONCATENATE([1]tailored_settings!$B$4&amp;TEXT(ROW(A274)-1,"0000")&amp;"_"&amp;TEXT(F274,"yyyy-mm")),CONCATENATE([1]tailored_settings!$B$4&amp;TEXT(ROW(A274)-1,"0000")&amp;"_"&amp;TEXT(F274,"yyyy-mm")))))</f>
        <v>360G-Longleigh-IND-0273_2023-12</v>
      </c>
      <c r="I274" s="6" t="str">
        <f>IF([1]source_data!G276="","",[1]tailored_settings!$B$7)</f>
        <v>Longleigh Foundation</v>
      </c>
      <c r="J274" s="6" t="str">
        <f>IF([1]source_data!G276="","",[1]tailored_settings!$B$6)</f>
        <v>GB-CHC-1169016</v>
      </c>
      <c r="K274" s="6" t="str">
        <f>IF([1]source_data!G276="","",IF([1]source_data!I276="","",VLOOKUP([1]source_data!I276,[1]codelist_mapping!A:C,3,FALSE)))</f>
        <v>GTIR010</v>
      </c>
      <c r="L274" s="6" t="str">
        <f>IF([1]source_data!G276="","",IF([1]source_data!J276="","",VLOOKUP([1]source_data!J276,[1]codelist_mapping!A:C,3,FALSE)))</f>
        <v/>
      </c>
      <c r="M274" s="6" t="str">
        <f>IF([1]source_data!G276="","",IF([1]source_data!K276="","",IF([1]source_data!M276&lt;&gt;"",CONCATENATE(VLOOKUP([1]source_data!K276,[1]codelist_mapping!F:H,3,FALSE)&amp;";"&amp;VLOOKUP([1]source_data!L276,[1]codelist_mapping!F:H,3,FALSE)&amp;";"&amp;VLOOKUP([1]source_data!M276,[1]codelist_mapping!F:H,3,FALSE)),IF([1]source_data!L276&lt;&gt;"",CONCATENATE(VLOOKUP([1]source_data!K276,[1]codelist_mapping!F:H,3,FALSE)&amp;";"&amp;VLOOKUP([1]source_data!L276,[1]codelist_mapping!F:H,3,FALSE)),IF([1]source_data!K276&lt;&gt;"",CONCATENATE(VLOOKUP([1]source_data!K276,[1]codelist_mapping!F:H,3,FALSE)))))))</f>
        <v>GTIP070;GTIP050</v>
      </c>
      <c r="N274" s="9" t="str">
        <f>IF([1]source_data!G276="","",IF([1]source_data!D276="","",VLOOKUP([1]source_data!D276,[1]geo_data!A:I,9,FALSE)))</f>
        <v>Daleacre Hill</v>
      </c>
      <c r="O274" s="9" t="str">
        <f>IF([1]source_data!G276="","",IF([1]source_data!D276="","",VLOOKUP([1]source_data!D276,[1]geo_data!A:I,8,FALSE)))</f>
        <v>E05010106</v>
      </c>
      <c r="P274" s="9" t="str">
        <f>IF([1]source_data!G276="","",IF(LEFT(O274,3)="E05","WD",IF(LEFT(O274,3)="S13","WD",IF(LEFT(O274,3)="W05","WD",IF(LEFT(O274,3)="W06","UA",IF(LEFT(O274,3)="S12","CA",IF(LEFT(O274,3)="E06","UA",IF(LEFT(O274,3)="E07","NMD",IF(LEFT(O274,3)="E08","MD",IF(LEFT(O274,3)="E09","LONB"))))))))))</f>
        <v>WD</v>
      </c>
      <c r="Q274" s="9" t="str">
        <f>IF([1]source_data!G276="","",IF([1]source_data!D276="","",VLOOKUP([1]source_data!D276,[1]geo_data!A:I,7,FALSE)))</f>
        <v>North West Leicestershire</v>
      </c>
      <c r="R274" s="9" t="str">
        <f>IF([1]source_data!G276="","",IF([1]source_data!D276="","",VLOOKUP([1]source_data!D276,[1]geo_data!A:I,6,FALSE)))</f>
        <v>E07000134</v>
      </c>
      <c r="S274" s="9" t="str">
        <f>IF([1]source_data!G276="","",IF(LEFT(R274,3)="E05","WD",IF(LEFT(R274,3)="S13","WD",IF(LEFT(R274,3)="W05","WD",IF(LEFT(R274,3)="W06","UA",IF(LEFT(R274,3)="S12","CA",IF(LEFT(R274,3)="E06","UA",IF(LEFT(R274,3)="E07","NMD",IF(LEFT(R274,3)="E08","MD",IF(LEFT(R274,3)="E09","LONB"))))))))))</f>
        <v>NMD</v>
      </c>
      <c r="T274" s="6" t="str">
        <f>IF([1]source_data!G276="","",IF([1]source_data!N276="","",[1]source_data!N276))</f>
        <v>Hardship Grant</v>
      </c>
      <c r="U274" s="10">
        <f>IF([1]source_data!G276="","",[1]tailored_settings!$B$8)</f>
        <v>45614</v>
      </c>
      <c r="V274" s="6" t="str">
        <f>IF([1]source_data!G276="","",[1]tailored_settings!$B$9)</f>
        <v>http://www.longleigh.org/</v>
      </c>
      <c r="W274" s="8">
        <f>IF([1]source_data!G276="","",IF([1]source_data!O276="","",[1]source_data!O276))</f>
        <v>45266</v>
      </c>
      <c r="X274" s="8">
        <f>IF([1]source_data!G276="","",IF([1]source_data!P276="","",[1]source_data!P276))</f>
        <v>45345</v>
      </c>
      <c r="Y274" s="6" t="str">
        <f>IF([1]source_data!G276="","",IF([1]source_data!Q276="","",[1]source_data!Q276))</f>
        <v/>
      </c>
      <c r="Z274" s="11" t="str">
        <f>IF([1]source_data!G276="","",IF([1]source_data!I276="","",[1]tailored_settings!$B$10))</f>
        <v>Primary grant reason</v>
      </c>
      <c r="AA274" s="11" t="str">
        <f>IF([1]source_data!G276="","",IF([1]source_data!I276="","",[1]source_data!I276))</f>
        <v>7. Customer where there is a child/ren in receipt of means-tested free school meals</v>
      </c>
      <c r="AB274" s="11" t="str">
        <f>IF([1]source_data!G276="","",IF([1]source_data!J276="","",[1]tailored_settings!$B$11))</f>
        <v/>
      </c>
      <c r="AC274" s="11" t="str">
        <f>IF([1]source_data!G276="","",IF([1]source_data!J276="","",[1]source_data!J276))</f>
        <v/>
      </c>
      <c r="AD274" s="11" t="str">
        <f>IF([1]source_data!G276="","",IF([1]source_data!K276="","",[1]tailored_settings!$B$12))</f>
        <v>Grant purpose</v>
      </c>
      <c r="AE274" s="11" t="str">
        <f>IF([1]source_data!G276="","",IF([1]source_data!K276="","",[1]source_data!K276))</f>
        <v>Food vouchers</v>
      </c>
      <c r="AF274" s="11" t="str">
        <f>IF([1]source_data!G276="","",IF([1]source_data!L276="","",[1]tailored_settings!$B$13))</f>
        <v>Grant purpose</v>
      </c>
      <c r="AG274" s="11" t="str">
        <f>IF([1]source_data!G276="","",IF([1]source_data!L276="","",[1]source_data!L276))</f>
        <v>Utility vouchers</v>
      </c>
      <c r="AH274" s="11" t="str">
        <f>IF([1]source_data!G276="","",IF([1]source_data!M276="","",[1]tailored_settings!$B$14))</f>
        <v/>
      </c>
      <c r="AI274" s="11" t="str">
        <f>IF([1]source_data!G276="","",IF([1]source_data!M276="","",[1]source_data!M276))</f>
        <v/>
      </c>
    </row>
    <row r="275" spans="1:35" x14ac:dyDescent="0.2">
      <c r="A275" s="6" t="str">
        <f>IF([1]source_data!G277="","",IF(AND([1]source_data!C277&lt;&gt;"",[1]tailored_settings!$B$15="Publish"),CONCATENATE([1]tailored_settings!$B$2&amp;[1]source_data!C277),IF(AND([1]source_data!C277&lt;&gt;"",[1]tailored_settings!$B$15="Do not publish"),CONCATENATE([1]tailored_settings!$B$2&amp;TEXT(ROW(A275)-1,"0000")&amp;"_"&amp;TEXT(F275,"yyyy-mm")),CONCATENATE([1]tailored_settings!$B$2&amp;TEXT(ROW(A275)-1,"0000")&amp;"_"&amp;TEXT(F275,"yyyy-mm")))))</f>
        <v>360G-Longleigh-0274_2023-12</v>
      </c>
      <c r="B275" s="6" t="str">
        <f>IF([1]source_data!G277="","",IF([1]source_data!E277&lt;&gt;"",[1]source_data!E277,CONCATENATE("Grant to "&amp;G275)))</f>
        <v>Grant to Individual Recipient</v>
      </c>
      <c r="C275" s="6" t="str">
        <f>IF([1]source_data!G277="","",IF([1]source_data!F277="","",[1]source_data!F277))</f>
        <v>Helping to alleviate financial hardship</v>
      </c>
      <c r="D275" s="7">
        <f>IF([1]source_data!G277="","",IF([1]source_data!G277="","",[1]source_data!G277))</f>
        <v>848.73</v>
      </c>
      <c r="E275" s="6" t="str">
        <f>IF([1]source_data!G277="","",[1]tailored_settings!$B$3)</f>
        <v>GBP</v>
      </c>
      <c r="F275" s="8">
        <f>IF([1]source_data!G277="","",IF([1]source_data!H277="","",[1]source_data!H277))</f>
        <v>45266</v>
      </c>
      <c r="G275" s="6" t="str">
        <f>IF([1]source_data!G277="","",[1]tailored_settings!$B$5)</f>
        <v>Individual Recipient</v>
      </c>
      <c r="H275" s="6" t="str">
        <f>IF([1]source_data!G277="","",IF(AND([1]source_data!A277&lt;&gt;"",[1]tailored_settings!$B$16="Publish"),CONCATENATE([1]tailored_settings!$B$2&amp;[1]source_data!A277),IF(AND([1]source_data!A277&lt;&gt;"",[1]tailored_settings!$B$16="Do not publish"),CONCATENATE([1]tailored_settings!$B$4&amp;TEXT(ROW(A275)-1,"0000")&amp;"_"&amp;TEXT(F275,"yyyy-mm")),CONCATENATE([1]tailored_settings!$B$4&amp;TEXT(ROW(A275)-1,"0000")&amp;"_"&amp;TEXT(F275,"yyyy-mm")))))</f>
        <v>360G-Longleigh-IND-0274_2023-12</v>
      </c>
      <c r="I275" s="6" t="str">
        <f>IF([1]source_data!G277="","",[1]tailored_settings!$B$7)</f>
        <v>Longleigh Foundation</v>
      </c>
      <c r="J275" s="6" t="str">
        <f>IF([1]source_data!G277="","",[1]tailored_settings!$B$6)</f>
        <v>GB-CHC-1169016</v>
      </c>
      <c r="K275" s="6" t="str">
        <f>IF([1]source_data!G277="","",IF([1]source_data!I277="","",VLOOKUP([1]source_data!I277,[1]codelist_mapping!A:C,3,FALSE)))</f>
        <v>GTIR030</v>
      </c>
      <c r="L275" s="6" t="str">
        <f>IF([1]source_data!G277="","",IF([1]source_data!J277="","",VLOOKUP([1]source_data!J277,[1]codelist_mapping!A:C,3,FALSE)))</f>
        <v/>
      </c>
      <c r="M275" s="6" t="str">
        <f>IF([1]source_data!G277="","",IF([1]source_data!K277="","",IF([1]source_data!M277&lt;&gt;"",CONCATENATE(VLOOKUP([1]source_data!K277,[1]codelist_mapping!F:H,3,FALSE)&amp;";"&amp;VLOOKUP([1]source_data!L277,[1]codelist_mapping!F:H,3,FALSE)&amp;";"&amp;VLOOKUP([1]source_data!M277,[1]codelist_mapping!F:H,3,FALSE)),IF([1]source_data!L277&lt;&gt;"",CONCATENATE(VLOOKUP([1]source_data!K277,[1]codelist_mapping!F:H,3,FALSE)&amp;";"&amp;VLOOKUP([1]source_data!L277,[1]codelist_mapping!F:H,3,FALSE)),IF([1]source_data!K277&lt;&gt;"",CONCATENATE(VLOOKUP([1]source_data!K277,[1]codelist_mapping!F:H,3,FALSE)))))))</f>
        <v>GTIP020;GTIP060</v>
      </c>
      <c r="N275" s="9" t="str">
        <f>IF([1]source_data!G277="","",IF([1]source_data!D277="","",VLOOKUP([1]source_data!D277,[1]geo_data!A:I,9,FALSE)))</f>
        <v>Sixfields</v>
      </c>
      <c r="O275" s="9" t="str">
        <f>IF([1]source_data!G277="","",IF([1]source_data!D277="","",VLOOKUP([1]source_data!D277,[1]geo_data!A:I,8,FALSE)))</f>
        <v>E05013266</v>
      </c>
      <c r="P275" s="9" t="str">
        <f>IF([1]source_data!G277="","",IF(LEFT(O275,3)="E05","WD",IF(LEFT(O275,3)="S13","WD",IF(LEFT(O275,3)="W05","WD",IF(LEFT(O275,3)="W06","UA",IF(LEFT(O275,3)="S12","CA",IF(LEFT(O275,3)="E06","UA",IF(LEFT(O275,3)="E07","NMD",IF(LEFT(O275,3)="E08","MD",IF(LEFT(O275,3)="E09","LONB"))))))))))</f>
        <v>WD</v>
      </c>
      <c r="Q275" s="9" t="str">
        <f>IF([1]source_data!G277="","",IF([1]source_data!D277="","",VLOOKUP([1]source_data!D277,[1]geo_data!A:I,7,FALSE)))</f>
        <v>West Northamptonshire</v>
      </c>
      <c r="R275" s="9" t="str">
        <f>IF([1]source_data!G277="","",IF([1]source_data!D277="","",VLOOKUP([1]source_data!D277,[1]geo_data!A:I,6,FALSE)))</f>
        <v>E06000062</v>
      </c>
      <c r="S275" s="9" t="str">
        <f>IF([1]source_data!G277="","",IF(LEFT(R275,3)="E05","WD",IF(LEFT(R275,3)="S13","WD",IF(LEFT(R275,3)="W05","WD",IF(LEFT(R275,3)="W06","UA",IF(LEFT(R275,3)="S12","CA",IF(LEFT(R275,3)="E06","UA",IF(LEFT(R275,3)="E07","NMD",IF(LEFT(R275,3)="E08","MD",IF(LEFT(R275,3)="E09","LONB"))))))))))</f>
        <v>UA</v>
      </c>
      <c r="T275" s="6" t="str">
        <f>IF([1]source_data!G277="","",IF([1]source_data!N277="","",[1]source_data!N277))</f>
        <v>Hardship Grant</v>
      </c>
      <c r="U275" s="10">
        <f>IF([1]source_data!G277="","",[1]tailored_settings!$B$8)</f>
        <v>45614</v>
      </c>
      <c r="V275" s="6" t="str">
        <f>IF([1]source_data!G277="","",[1]tailored_settings!$B$9)</f>
        <v>http://www.longleigh.org/</v>
      </c>
      <c r="W275" s="8">
        <f>IF([1]source_data!G277="","",IF([1]source_data!O277="","",[1]source_data!O277))</f>
        <v>45266</v>
      </c>
      <c r="X275" s="8">
        <f>IF([1]source_data!G277="","",IF([1]source_data!P277="","",[1]source_data!P277))</f>
        <v>45295</v>
      </c>
      <c r="Y275" s="6" t="str">
        <f>IF([1]source_data!G277="","",IF([1]source_data!Q277="","",[1]source_data!Q277))</f>
        <v/>
      </c>
      <c r="Z275" s="11" t="str">
        <f>IF([1]source_data!G277="","",IF([1]source_data!I277="","",[1]tailored_settings!$B$10))</f>
        <v>Primary grant reason</v>
      </c>
      <c r="AA275" s="11" t="str">
        <f>IF([1]source_data!G277="","",IF([1]source_data!I277="","",[1]source_data!I277))</f>
        <v>1. Customer (or family member residing with them) with a diagnosed condition or disability (physical and/or sensory and/or behavioural)</v>
      </c>
      <c r="AB275" s="11" t="str">
        <f>IF([1]source_data!G277="","",IF([1]source_data!J277="","",[1]tailored_settings!$B$11))</f>
        <v/>
      </c>
      <c r="AC275" s="11" t="str">
        <f>IF([1]source_data!G277="","",IF([1]source_data!J277="","",[1]source_data!J277))</f>
        <v/>
      </c>
      <c r="AD275" s="11" t="str">
        <f>IF([1]source_data!G277="","",IF([1]source_data!K277="","",[1]tailored_settings!$B$12))</f>
        <v>Grant purpose</v>
      </c>
      <c r="AE275" s="11" t="str">
        <f>IF([1]source_data!G277="","",IF([1]source_data!K277="","",[1]source_data!K277))</f>
        <v xml:space="preserve">Furniture </v>
      </c>
      <c r="AF275" s="11" t="str">
        <f>IF([1]source_data!G277="","",IF([1]source_data!L277="","",[1]tailored_settings!$B$13))</f>
        <v>Grant purpose</v>
      </c>
      <c r="AG275" s="11" t="str">
        <f>IF([1]source_data!G277="","",IF([1]source_data!L277="","",[1]source_data!L277))</f>
        <v>Voucher for small household items</v>
      </c>
      <c r="AH275" s="11" t="str">
        <f>IF([1]source_data!G277="","",IF([1]source_data!M277="","",[1]tailored_settings!$B$14))</f>
        <v/>
      </c>
      <c r="AI275" s="11" t="str">
        <f>IF([1]source_data!G277="","",IF([1]source_data!M277="","",[1]source_data!M277))</f>
        <v/>
      </c>
    </row>
    <row r="276" spans="1:35" x14ac:dyDescent="0.2">
      <c r="A276" s="6" t="str">
        <f>IF([1]source_data!G278="","",IF(AND([1]source_data!C278&lt;&gt;"",[1]tailored_settings!$B$15="Publish"),CONCATENATE([1]tailored_settings!$B$2&amp;[1]source_data!C278),IF(AND([1]source_data!C278&lt;&gt;"",[1]tailored_settings!$B$15="Do not publish"),CONCATENATE([1]tailored_settings!$B$2&amp;TEXT(ROW(A276)-1,"0000")&amp;"_"&amp;TEXT(F276,"yyyy-mm")),CONCATENATE([1]tailored_settings!$B$2&amp;TEXT(ROW(A276)-1,"0000")&amp;"_"&amp;TEXT(F276,"yyyy-mm")))))</f>
        <v>360G-Longleigh-0275_2023-12</v>
      </c>
      <c r="B276" s="6" t="str">
        <f>IF([1]source_data!G278="","",IF([1]source_data!E278&lt;&gt;"",[1]source_data!E278,CONCATENATE("Grant to "&amp;G276)))</f>
        <v>Grant to Individual Recipient</v>
      </c>
      <c r="C276" s="6" t="str">
        <f>IF([1]source_data!G278="","",IF([1]source_data!F278="","",[1]source_data!F278))</f>
        <v>Helping to alleviate financial hardship</v>
      </c>
      <c r="D276" s="7">
        <f>IF([1]source_data!G278="","",IF([1]source_data!G278="","",[1]source_data!G278))</f>
        <v>947.86</v>
      </c>
      <c r="E276" s="6" t="str">
        <f>IF([1]source_data!G278="","",[1]tailored_settings!$B$3)</f>
        <v>GBP</v>
      </c>
      <c r="F276" s="8">
        <f>IF([1]source_data!G278="","",IF([1]source_data!H278="","",[1]source_data!H278))</f>
        <v>45266</v>
      </c>
      <c r="G276" s="6" t="str">
        <f>IF([1]source_data!G278="","",[1]tailored_settings!$B$5)</f>
        <v>Individual Recipient</v>
      </c>
      <c r="H276" s="6" t="str">
        <f>IF([1]source_data!G278="","",IF(AND([1]source_data!A278&lt;&gt;"",[1]tailored_settings!$B$16="Publish"),CONCATENATE([1]tailored_settings!$B$2&amp;[1]source_data!A278),IF(AND([1]source_data!A278&lt;&gt;"",[1]tailored_settings!$B$16="Do not publish"),CONCATENATE([1]tailored_settings!$B$4&amp;TEXT(ROW(A276)-1,"0000")&amp;"_"&amp;TEXT(F276,"yyyy-mm")),CONCATENATE([1]tailored_settings!$B$4&amp;TEXT(ROW(A276)-1,"0000")&amp;"_"&amp;TEXT(F276,"yyyy-mm")))))</f>
        <v>360G-Longleigh-IND-0275_2023-12</v>
      </c>
      <c r="I276" s="6" t="str">
        <f>IF([1]source_data!G278="","",[1]tailored_settings!$B$7)</f>
        <v>Longleigh Foundation</v>
      </c>
      <c r="J276" s="6" t="str">
        <f>IF([1]source_data!G278="","",[1]tailored_settings!$B$6)</f>
        <v>GB-CHC-1169016</v>
      </c>
      <c r="K276" s="6" t="str">
        <f>IF([1]source_data!G278="","",IF([1]source_data!I278="","",VLOOKUP([1]source_data!I278,[1]codelist_mapping!A:C,3,FALSE)))</f>
        <v>GTIR010</v>
      </c>
      <c r="L276" s="6" t="str">
        <f>IF([1]source_data!G278="","",IF([1]source_data!J278="","",VLOOKUP([1]source_data!J278,[1]codelist_mapping!A:C,3,FALSE)))</f>
        <v/>
      </c>
      <c r="M276" s="6" t="str">
        <f>IF([1]source_data!G278="","",IF([1]source_data!K278="","",IF([1]source_data!M278&lt;&gt;"",CONCATENATE(VLOOKUP([1]source_data!K278,[1]codelist_mapping!F:H,3,FALSE)&amp;";"&amp;VLOOKUP([1]source_data!L278,[1]codelist_mapping!F:H,3,FALSE)&amp;";"&amp;VLOOKUP([1]source_data!M278,[1]codelist_mapping!F:H,3,FALSE)),IF([1]source_data!L278&lt;&gt;"",CONCATENATE(VLOOKUP([1]source_data!K278,[1]codelist_mapping!F:H,3,FALSE)&amp;";"&amp;VLOOKUP([1]source_data!L278,[1]codelist_mapping!F:H,3,FALSE)),IF([1]source_data!K278&lt;&gt;"",CONCATENATE(VLOOKUP([1]source_data!K278,[1]codelist_mapping!F:H,3,FALSE)))))))</f>
        <v>GTIP020</v>
      </c>
      <c r="N276" s="9" t="str">
        <f>IF([1]source_data!G278="","",IF([1]source_data!D278="","",VLOOKUP([1]source_data!D278,[1]geo_data!A:I,9,FALSE)))</f>
        <v>Weddington</v>
      </c>
      <c r="O276" s="9" t="str">
        <f>IF([1]source_data!G278="","",IF([1]source_data!D278="","",VLOOKUP([1]source_data!D278,[1]geo_data!A:I,8,FALSE)))</f>
        <v>E05007488</v>
      </c>
      <c r="P276" s="9" t="str">
        <f>IF([1]source_data!G278="","",IF(LEFT(O276,3)="E05","WD",IF(LEFT(O276,3)="S13","WD",IF(LEFT(O276,3)="W05","WD",IF(LEFT(O276,3)="W06","UA",IF(LEFT(O276,3)="S12","CA",IF(LEFT(O276,3)="E06","UA",IF(LEFT(O276,3)="E07","NMD",IF(LEFT(O276,3)="E08","MD",IF(LEFT(O276,3)="E09","LONB"))))))))))</f>
        <v>WD</v>
      </c>
      <c r="Q276" s="9" t="str">
        <f>IF([1]source_data!G278="","",IF([1]source_data!D278="","",VLOOKUP([1]source_data!D278,[1]geo_data!A:I,7,FALSE)))</f>
        <v>Nuneaton and Bedworth</v>
      </c>
      <c r="R276" s="9" t="str">
        <f>IF([1]source_data!G278="","",IF([1]source_data!D278="","",VLOOKUP([1]source_data!D278,[1]geo_data!A:I,6,FALSE)))</f>
        <v>E07000219</v>
      </c>
      <c r="S276" s="9" t="str">
        <f>IF([1]source_data!G278="","",IF(LEFT(R276,3)="E05","WD",IF(LEFT(R276,3)="S13","WD",IF(LEFT(R276,3)="W05","WD",IF(LEFT(R276,3)="W06","UA",IF(LEFT(R276,3)="S12","CA",IF(LEFT(R276,3)="E06","UA",IF(LEFT(R276,3)="E07","NMD",IF(LEFT(R276,3)="E08","MD",IF(LEFT(R276,3)="E09","LONB"))))))))))</f>
        <v>NMD</v>
      </c>
      <c r="T276" s="6" t="str">
        <f>IF([1]source_data!G278="","",IF([1]source_data!N278="","",[1]source_data!N278))</f>
        <v>Hardship Grant</v>
      </c>
      <c r="U276" s="10">
        <f>IF([1]source_data!G278="","",[1]tailored_settings!$B$8)</f>
        <v>45614</v>
      </c>
      <c r="V276" s="6" t="str">
        <f>IF([1]source_data!G278="","",[1]tailored_settings!$B$9)</f>
        <v>http://www.longleigh.org/</v>
      </c>
      <c r="W276" s="8">
        <f>IF([1]source_data!G278="","",IF([1]source_data!O278="","",[1]source_data!O278))</f>
        <v>45266</v>
      </c>
      <c r="X276" s="8">
        <f>IF([1]source_data!G278="","",IF([1]source_data!P278="","",[1]source_data!P278))</f>
        <v>45314</v>
      </c>
      <c r="Y276" s="6" t="str">
        <f>IF([1]source_data!G278="","",IF([1]source_data!Q278="","",[1]source_data!Q278))</f>
        <v/>
      </c>
      <c r="Z276" s="11" t="str">
        <f>IF([1]source_data!G278="","",IF([1]source_data!I278="","",[1]tailored_settings!$B$10))</f>
        <v>Primary grant reason</v>
      </c>
      <c r="AA276" s="11" t="str">
        <f>IF([1]source_data!G278="","",IF([1]source_data!I278="","",[1]source_data!I278))</f>
        <v>7. Customer where there is a child/ren in receipt of means-tested free school meals</v>
      </c>
      <c r="AB276" s="11" t="str">
        <f>IF([1]source_data!G278="","",IF([1]source_data!J278="","",[1]tailored_settings!$B$11))</f>
        <v/>
      </c>
      <c r="AC276" s="11" t="str">
        <f>IF([1]source_data!G278="","",IF([1]source_data!J278="","",[1]source_data!J278))</f>
        <v/>
      </c>
      <c r="AD276" s="11" t="str">
        <f>IF([1]source_data!G278="","",IF([1]source_data!K278="","",[1]tailored_settings!$B$12))</f>
        <v>Grant purpose</v>
      </c>
      <c r="AE276" s="11" t="str">
        <f>IF([1]source_data!G278="","",IF([1]source_data!K278="","",[1]source_data!K278))</f>
        <v xml:space="preserve">Furniture </v>
      </c>
      <c r="AF276" s="11" t="str">
        <f>IF([1]source_data!G278="","",IF([1]source_data!L278="","",[1]tailored_settings!$B$13))</f>
        <v/>
      </c>
      <c r="AG276" s="11" t="str">
        <f>IF([1]source_data!G278="","",IF([1]source_data!L278="","",[1]source_data!L278))</f>
        <v/>
      </c>
      <c r="AH276" s="11" t="str">
        <f>IF([1]source_data!G278="","",IF([1]source_data!M278="","",[1]tailored_settings!$B$14))</f>
        <v/>
      </c>
      <c r="AI276" s="11" t="str">
        <f>IF([1]source_data!G278="","",IF([1]source_data!M278="","",[1]source_data!M278))</f>
        <v/>
      </c>
    </row>
    <row r="277" spans="1:35" x14ac:dyDescent="0.2">
      <c r="A277" s="6" t="str">
        <f>IF([1]source_data!G279="","",IF(AND([1]source_data!C279&lt;&gt;"",[1]tailored_settings!$B$15="Publish"),CONCATENATE([1]tailored_settings!$B$2&amp;[1]source_data!C279),IF(AND([1]source_data!C279&lt;&gt;"",[1]tailored_settings!$B$15="Do not publish"),CONCATENATE([1]tailored_settings!$B$2&amp;TEXT(ROW(A277)-1,"0000")&amp;"_"&amp;TEXT(F277,"yyyy-mm")),CONCATENATE([1]tailored_settings!$B$2&amp;TEXT(ROW(A277)-1,"0000")&amp;"_"&amp;TEXT(F277,"yyyy-mm")))))</f>
        <v>360G-Longleigh-0276_2023-12</v>
      </c>
      <c r="B277" s="6" t="str">
        <f>IF([1]source_data!G279="","",IF([1]source_data!E279&lt;&gt;"",[1]source_data!E279,CONCATENATE("Grant to "&amp;G277)))</f>
        <v>Grant to Individual Recipient</v>
      </c>
      <c r="C277" s="6" t="str">
        <f>IF([1]source_data!G279="","",IF([1]source_data!F279="","",[1]source_data!F279))</f>
        <v>Helping to alleviate financial hardship</v>
      </c>
      <c r="D277" s="7">
        <f>IF([1]source_data!G279="","",IF([1]source_data!G279="","",[1]source_data!G279))</f>
        <v>844.9</v>
      </c>
      <c r="E277" s="6" t="str">
        <f>IF([1]source_data!G279="","",[1]tailored_settings!$B$3)</f>
        <v>GBP</v>
      </c>
      <c r="F277" s="8">
        <f>IF([1]source_data!G279="","",IF([1]source_data!H279="","",[1]source_data!H279))</f>
        <v>45267</v>
      </c>
      <c r="G277" s="6" t="str">
        <f>IF([1]source_data!G279="","",[1]tailored_settings!$B$5)</f>
        <v>Individual Recipient</v>
      </c>
      <c r="H277" s="6" t="str">
        <f>IF([1]source_data!G279="","",IF(AND([1]source_data!A279&lt;&gt;"",[1]tailored_settings!$B$16="Publish"),CONCATENATE([1]tailored_settings!$B$2&amp;[1]source_data!A279),IF(AND([1]source_data!A279&lt;&gt;"",[1]tailored_settings!$B$16="Do not publish"),CONCATENATE([1]tailored_settings!$B$4&amp;TEXT(ROW(A277)-1,"0000")&amp;"_"&amp;TEXT(F277,"yyyy-mm")),CONCATENATE([1]tailored_settings!$B$4&amp;TEXT(ROW(A277)-1,"0000")&amp;"_"&amp;TEXT(F277,"yyyy-mm")))))</f>
        <v>360G-Longleigh-IND-0276_2023-12</v>
      </c>
      <c r="I277" s="6" t="str">
        <f>IF([1]source_data!G279="","",[1]tailored_settings!$B$7)</f>
        <v>Longleigh Foundation</v>
      </c>
      <c r="J277" s="6" t="str">
        <f>IF([1]source_data!G279="","",[1]tailored_settings!$B$6)</f>
        <v>GB-CHC-1169016</v>
      </c>
      <c r="K277" s="6" t="str">
        <f>IF([1]source_data!G279="","",IF([1]source_data!I279="","",VLOOKUP([1]source_data!I279,[1]codelist_mapping!A:C,3,FALSE)))</f>
        <v>GTIR080</v>
      </c>
      <c r="L277" s="6" t="str">
        <f>IF([1]source_data!G279="","",IF([1]source_data!J279="","",VLOOKUP([1]source_data!J279,[1]codelist_mapping!A:C,3,FALSE)))</f>
        <v/>
      </c>
      <c r="M277" s="6" t="str">
        <f>IF([1]source_data!G279="","",IF([1]source_data!K279="","",IF([1]source_data!M279&lt;&gt;"",CONCATENATE(VLOOKUP([1]source_data!K279,[1]codelist_mapping!F:H,3,FALSE)&amp;";"&amp;VLOOKUP([1]source_data!L279,[1]codelist_mapping!F:H,3,FALSE)&amp;";"&amp;VLOOKUP([1]source_data!M279,[1]codelist_mapping!F:H,3,FALSE)),IF([1]source_data!L279&lt;&gt;"",CONCATENATE(VLOOKUP([1]source_data!K279,[1]codelist_mapping!F:H,3,FALSE)&amp;";"&amp;VLOOKUP([1]source_data!L279,[1]codelist_mapping!F:H,3,FALSE)),IF([1]source_data!K279&lt;&gt;"",CONCATENATE(VLOOKUP([1]source_data!K279,[1]codelist_mapping!F:H,3,FALSE)))))))</f>
        <v>GTIP020;GTIP060</v>
      </c>
      <c r="N277" s="9" t="str">
        <f>IF([1]source_data!G279="","",IF([1]source_data!D279="","",VLOOKUP([1]source_data!D279,[1]geo_data!A:I,9,FALSE)))</f>
        <v>Skipton West &amp; West Craven</v>
      </c>
      <c r="O277" s="9" t="str">
        <f>IF([1]source_data!G279="","",IF([1]source_data!D279="","",VLOOKUP([1]source_data!D279,[1]geo_data!A:I,8,FALSE)))</f>
        <v>E05014321</v>
      </c>
      <c r="P277" s="9" t="str">
        <f>IF([1]source_data!G279="","",IF(LEFT(O277,3)="E05","WD",IF(LEFT(O277,3)="S13","WD",IF(LEFT(O277,3)="W05","WD",IF(LEFT(O277,3)="W06","UA",IF(LEFT(O277,3)="S12","CA",IF(LEFT(O277,3)="E06","UA",IF(LEFT(O277,3)="E07","NMD",IF(LEFT(O277,3)="E08","MD",IF(LEFT(O277,3)="E09","LONB"))))))))))</f>
        <v>WD</v>
      </c>
      <c r="Q277" s="9" t="str">
        <f>IF([1]source_data!G279="","",IF([1]source_data!D279="","",VLOOKUP([1]source_data!D279,[1]geo_data!A:I,7,FALSE)))</f>
        <v>North Yorkshire</v>
      </c>
      <c r="R277" s="9" t="str">
        <f>IF([1]source_data!G279="","",IF([1]source_data!D279="","",VLOOKUP([1]source_data!D279,[1]geo_data!A:I,6,FALSE)))</f>
        <v>E06000065</v>
      </c>
      <c r="S277" s="9" t="str">
        <f>IF([1]source_data!G279="","",IF(LEFT(R277,3)="E05","WD",IF(LEFT(R277,3)="S13","WD",IF(LEFT(R277,3)="W05","WD",IF(LEFT(R277,3)="W06","UA",IF(LEFT(R277,3)="S12","CA",IF(LEFT(R277,3)="E06","UA",IF(LEFT(R277,3)="E07","NMD",IF(LEFT(R277,3)="E08","MD",IF(LEFT(R277,3)="E09","LONB"))))))))))</f>
        <v>UA</v>
      </c>
      <c r="T277" s="6" t="str">
        <f>IF([1]source_data!G279="","",IF([1]source_data!N279="","",[1]source_data!N279))</f>
        <v>Hardship Grant</v>
      </c>
      <c r="U277" s="10">
        <f>IF([1]source_data!G279="","",[1]tailored_settings!$B$8)</f>
        <v>45614</v>
      </c>
      <c r="V277" s="6" t="str">
        <f>IF([1]source_data!G279="","",[1]tailored_settings!$B$9)</f>
        <v>http://www.longleigh.org/</v>
      </c>
      <c r="W277" s="8">
        <f>IF([1]source_data!G279="","",IF([1]source_data!O279="","",[1]source_data!O279))</f>
        <v>45267</v>
      </c>
      <c r="X277" s="8">
        <f>IF([1]source_data!G279="","",IF([1]source_data!P279="","",[1]source_data!P279))</f>
        <v>45330</v>
      </c>
      <c r="Y277" s="6" t="str">
        <f>IF([1]source_data!G279="","",IF([1]source_data!Q279="","",[1]source_data!Q279))</f>
        <v/>
      </c>
      <c r="Z277" s="11" t="str">
        <f>IF([1]source_data!G279="","",IF([1]source_data!I279="","",[1]tailored_settings!$B$10))</f>
        <v>Primary grant reason</v>
      </c>
      <c r="AA277" s="11" t="str">
        <f>IF([1]source_data!G279="","",IF([1]source_data!I279="","",[1]source_data!I279))</f>
        <v>3  Customer/family moving from homelessness/supported living into independent living</v>
      </c>
      <c r="AB277" s="11" t="str">
        <f>IF([1]source_data!G279="","",IF([1]source_data!J279="","",[1]tailored_settings!$B$11))</f>
        <v/>
      </c>
      <c r="AC277" s="11" t="str">
        <f>IF([1]source_data!G279="","",IF([1]source_data!J279="","",[1]source_data!J279))</f>
        <v/>
      </c>
      <c r="AD277" s="11" t="str">
        <f>IF([1]source_data!G279="","",IF([1]source_data!K279="","",[1]tailored_settings!$B$12))</f>
        <v>Grant purpose</v>
      </c>
      <c r="AE277" s="11" t="str">
        <f>IF([1]source_data!G279="","",IF([1]source_data!K279="","",[1]source_data!K279))</f>
        <v xml:space="preserve">Furniture </v>
      </c>
      <c r="AF277" s="11" t="str">
        <f>IF([1]source_data!G279="","",IF([1]source_data!L279="","",[1]tailored_settings!$B$13))</f>
        <v>Grant purpose</v>
      </c>
      <c r="AG277" s="11" t="str">
        <f>IF([1]source_data!G279="","",IF([1]source_data!L279="","",[1]source_data!L279))</f>
        <v>Voucher for small household items</v>
      </c>
      <c r="AH277" s="11" t="str">
        <f>IF([1]source_data!G279="","",IF([1]source_data!M279="","",[1]tailored_settings!$B$14))</f>
        <v/>
      </c>
      <c r="AI277" s="11" t="str">
        <f>IF([1]source_data!G279="","",IF([1]source_data!M279="","",[1]source_data!M279))</f>
        <v/>
      </c>
    </row>
    <row r="278" spans="1:35" x14ac:dyDescent="0.2">
      <c r="A278" s="6" t="str">
        <f>IF([1]source_data!G280="","",IF(AND([1]source_data!C280&lt;&gt;"",[1]tailored_settings!$B$15="Publish"),CONCATENATE([1]tailored_settings!$B$2&amp;[1]source_data!C280),IF(AND([1]source_data!C280&lt;&gt;"",[1]tailored_settings!$B$15="Do not publish"),CONCATENATE([1]tailored_settings!$B$2&amp;TEXT(ROW(A278)-1,"0000")&amp;"_"&amp;TEXT(F278,"yyyy-mm")),CONCATENATE([1]tailored_settings!$B$2&amp;TEXT(ROW(A278)-1,"0000")&amp;"_"&amp;TEXT(F278,"yyyy-mm")))))</f>
        <v>360G-Longleigh-0277_2023-12</v>
      </c>
      <c r="B278" s="6" t="str">
        <f>IF([1]source_data!G280="","",IF([1]source_data!E280&lt;&gt;"",[1]source_data!E280,CONCATENATE("Grant to "&amp;G278)))</f>
        <v>Grant to Individual Recipient</v>
      </c>
      <c r="C278" s="6" t="str">
        <f>IF([1]source_data!G280="","",IF([1]source_data!F280="","",[1]source_data!F280))</f>
        <v xml:space="preserve">Providing new flooring </v>
      </c>
      <c r="D278" s="7">
        <f>IF([1]source_data!G280="","",IF([1]source_data!G280="","",[1]source_data!G280))</f>
        <v>2103</v>
      </c>
      <c r="E278" s="6" t="str">
        <f>IF([1]source_data!G280="","",[1]tailored_settings!$B$3)</f>
        <v>GBP</v>
      </c>
      <c r="F278" s="8">
        <f>IF([1]source_data!G280="","",IF([1]source_data!H280="","",[1]source_data!H280))</f>
        <v>45267</v>
      </c>
      <c r="G278" s="6" t="str">
        <f>IF([1]source_data!G280="","",[1]tailored_settings!$B$5)</f>
        <v>Individual Recipient</v>
      </c>
      <c r="H278" s="6" t="str">
        <f>IF([1]source_data!G280="","",IF(AND([1]source_data!A280&lt;&gt;"",[1]tailored_settings!$B$16="Publish"),CONCATENATE([1]tailored_settings!$B$2&amp;[1]source_data!A280),IF(AND([1]source_data!A280&lt;&gt;"",[1]tailored_settings!$B$16="Do not publish"),CONCATENATE([1]tailored_settings!$B$4&amp;TEXT(ROW(A278)-1,"0000")&amp;"_"&amp;TEXT(F278,"yyyy-mm")),CONCATENATE([1]tailored_settings!$B$4&amp;TEXT(ROW(A278)-1,"0000")&amp;"_"&amp;TEXT(F278,"yyyy-mm")))))</f>
        <v>360G-Longleigh-IND-0277_2023-12</v>
      </c>
      <c r="I278" s="6" t="str">
        <f>IF([1]source_data!G280="","",[1]tailored_settings!$B$7)</f>
        <v>Longleigh Foundation</v>
      </c>
      <c r="J278" s="6" t="str">
        <f>IF([1]source_data!G280="","",[1]tailored_settings!$B$6)</f>
        <v>GB-CHC-1169016</v>
      </c>
      <c r="K278" s="6" t="str">
        <f>IF([1]source_data!G280="","",IF([1]source_data!I280="","",VLOOKUP([1]source_data!I280,[1]codelist_mapping!A:C,3,FALSE)))</f>
        <v>GTIR030</v>
      </c>
      <c r="L278" s="6" t="str">
        <f>IF([1]source_data!G280="","",IF([1]source_data!J280="","",VLOOKUP([1]source_data!J280,[1]codelist_mapping!A:C,3,FALSE)))</f>
        <v/>
      </c>
      <c r="M278" s="6" t="str">
        <f>IF([1]source_data!G280="","",IF([1]source_data!K280="","",IF([1]source_data!M280&lt;&gt;"",CONCATENATE(VLOOKUP([1]source_data!K280,[1]codelist_mapping!F:H,3,FALSE)&amp;";"&amp;VLOOKUP([1]source_data!L280,[1]codelist_mapping!F:H,3,FALSE)&amp;";"&amp;VLOOKUP([1]source_data!M280,[1]codelist_mapping!F:H,3,FALSE)),IF([1]source_data!L280&lt;&gt;"",CONCATENATE(VLOOKUP([1]source_data!K280,[1]codelist_mapping!F:H,3,FALSE)&amp;";"&amp;VLOOKUP([1]source_data!L280,[1]codelist_mapping!F:H,3,FALSE)),IF([1]source_data!K280&lt;&gt;"",CONCATENATE(VLOOKUP([1]source_data!K280,[1]codelist_mapping!F:H,3,FALSE)))))))</f>
        <v>GTIP030</v>
      </c>
      <c r="N278" s="9" t="str">
        <f>IF([1]source_data!G280="","",IF([1]source_data!D280="","",VLOOKUP([1]source_data!D280,[1]geo_data!A:I,9,FALSE)))</f>
        <v>Leominster West</v>
      </c>
      <c r="O278" s="9" t="str">
        <f>IF([1]source_data!G280="","",IF([1]source_data!D280="","",VLOOKUP([1]source_data!D280,[1]geo_data!A:I,8,FALSE)))</f>
        <v>E05009471</v>
      </c>
      <c r="P278" s="9" t="str">
        <f>IF([1]source_data!G280="","",IF(LEFT(O278,3)="E05","WD",IF(LEFT(O278,3)="S13","WD",IF(LEFT(O278,3)="W05","WD",IF(LEFT(O278,3)="W06","UA",IF(LEFT(O278,3)="S12","CA",IF(LEFT(O278,3)="E06","UA",IF(LEFT(O278,3)="E07","NMD",IF(LEFT(O278,3)="E08","MD",IF(LEFT(O278,3)="E09","LONB"))))))))))</f>
        <v>WD</v>
      </c>
      <c r="Q278" s="9" t="str">
        <f>IF([1]source_data!G280="","",IF([1]source_data!D280="","",VLOOKUP([1]source_data!D280,[1]geo_data!A:I,7,FALSE)))</f>
        <v>Herefordshire, County of</v>
      </c>
      <c r="R278" s="9" t="str">
        <f>IF([1]source_data!G280="","",IF([1]source_data!D280="","",VLOOKUP([1]source_data!D280,[1]geo_data!A:I,6,FALSE)))</f>
        <v>E06000019</v>
      </c>
      <c r="S278" s="9" t="str">
        <f>IF([1]source_data!G280="","",IF(LEFT(R278,3)="E05","WD",IF(LEFT(R278,3)="S13","WD",IF(LEFT(R278,3)="W05","WD",IF(LEFT(R278,3)="W06","UA",IF(LEFT(R278,3)="S12","CA",IF(LEFT(R278,3)="E06","UA",IF(LEFT(R278,3)="E07","NMD",IF(LEFT(R278,3)="E08","MD",IF(LEFT(R278,3)="E09","LONB"))))))))))</f>
        <v>UA</v>
      </c>
      <c r="T278" s="6" t="str">
        <f>IF([1]source_data!G280="","",IF([1]source_data!N280="","",[1]source_data!N280))</f>
        <v>Flooring Grant</v>
      </c>
      <c r="U278" s="10">
        <f>IF([1]source_data!G280="","",[1]tailored_settings!$B$8)</f>
        <v>45614</v>
      </c>
      <c r="V278" s="6" t="str">
        <f>IF([1]source_data!G280="","",[1]tailored_settings!$B$9)</f>
        <v>http://www.longleigh.org/</v>
      </c>
      <c r="W278" s="8">
        <f>IF([1]source_data!G280="","",IF([1]source_data!O280="","",[1]source_data!O280))</f>
        <v>45267</v>
      </c>
      <c r="X278" s="8">
        <f>IF([1]source_data!G280="","",IF([1]source_data!P280="","",[1]source_data!P280))</f>
        <v>45362</v>
      </c>
      <c r="Y278" s="6" t="str">
        <f>IF([1]source_data!G280="","",IF([1]source_data!Q280="","",[1]source_data!Q280))</f>
        <v/>
      </c>
      <c r="Z278" s="11" t="str">
        <f>IF([1]source_data!G280="","",IF([1]source_data!I280="","",[1]tailored_settings!$B$10))</f>
        <v>Primary grant reason</v>
      </c>
      <c r="AA278" s="11" t="str">
        <f>IF([1]source_data!G280="","",IF([1]source_data!I280="","",[1]source_data!I280))</f>
        <v>1. Customer (or family member residing with them) with a diagnosed condition or disability (physical and/or sensory and/or behavioural)</v>
      </c>
      <c r="AB278" s="11" t="str">
        <f>IF([1]source_data!G280="","",IF([1]source_data!J280="","",[1]tailored_settings!$B$11))</f>
        <v/>
      </c>
      <c r="AC278" s="11" t="str">
        <f>IF([1]source_data!G280="","",IF([1]source_data!J280="","",[1]source_data!J280))</f>
        <v/>
      </c>
      <c r="AD278" s="11" t="str">
        <f>IF([1]source_data!G280="","",IF([1]source_data!K280="","",[1]tailored_settings!$B$12))</f>
        <v>Grant purpose</v>
      </c>
      <c r="AE278" s="11" t="str">
        <f>IF([1]source_data!G280="","",IF([1]source_data!K280="","",[1]source_data!K280))</f>
        <v>Flooring</v>
      </c>
      <c r="AF278" s="11" t="str">
        <f>IF([1]source_data!G280="","",IF([1]source_data!L280="","",[1]tailored_settings!$B$13))</f>
        <v/>
      </c>
      <c r="AG278" s="11" t="str">
        <f>IF([1]source_data!G280="","",IF([1]source_data!L280="","",[1]source_data!L280))</f>
        <v/>
      </c>
      <c r="AH278" s="11" t="str">
        <f>IF([1]source_data!G280="","",IF([1]source_data!M280="","",[1]tailored_settings!$B$14))</f>
        <v/>
      </c>
      <c r="AI278" s="11" t="str">
        <f>IF([1]source_data!G280="","",IF([1]source_data!M280="","",[1]source_data!M280))</f>
        <v/>
      </c>
    </row>
    <row r="279" spans="1:35" x14ac:dyDescent="0.2">
      <c r="A279" s="6" t="str">
        <f>IF([1]source_data!G281="","",IF(AND([1]source_data!C281&lt;&gt;"",[1]tailored_settings!$B$15="Publish"),CONCATENATE([1]tailored_settings!$B$2&amp;[1]source_data!C281),IF(AND([1]source_data!C281&lt;&gt;"",[1]tailored_settings!$B$15="Do not publish"),CONCATENATE([1]tailored_settings!$B$2&amp;TEXT(ROW(A279)-1,"0000")&amp;"_"&amp;TEXT(F279,"yyyy-mm")),CONCATENATE([1]tailored_settings!$B$2&amp;TEXT(ROW(A279)-1,"0000")&amp;"_"&amp;TEXT(F279,"yyyy-mm")))))</f>
        <v>360G-Longleigh-0278_2023-12</v>
      </c>
      <c r="B279" s="6" t="str">
        <f>IF([1]source_data!G281="","",IF([1]source_data!E281&lt;&gt;"",[1]source_data!E281,CONCATENATE("Grant to "&amp;G279)))</f>
        <v>Grant to Individual Recipient</v>
      </c>
      <c r="C279" s="6" t="str">
        <f>IF([1]source_data!G281="","",IF([1]source_data!F281="","",[1]source_data!F281))</f>
        <v>Helping to alleviate financial hardship</v>
      </c>
      <c r="D279" s="7">
        <f>IF([1]source_data!G281="","",IF([1]source_data!G281="","",[1]source_data!G281))</f>
        <v>935.99</v>
      </c>
      <c r="E279" s="6" t="str">
        <f>IF([1]source_data!G281="","",[1]tailored_settings!$B$3)</f>
        <v>GBP</v>
      </c>
      <c r="F279" s="8">
        <f>IF([1]source_data!G281="","",IF([1]source_data!H281="","",[1]source_data!H281))</f>
        <v>45267</v>
      </c>
      <c r="G279" s="6" t="str">
        <f>IF([1]source_data!G281="","",[1]tailored_settings!$B$5)</f>
        <v>Individual Recipient</v>
      </c>
      <c r="H279" s="6" t="str">
        <f>IF([1]source_data!G281="","",IF(AND([1]source_data!A281&lt;&gt;"",[1]tailored_settings!$B$16="Publish"),CONCATENATE([1]tailored_settings!$B$2&amp;[1]source_data!A281),IF(AND([1]source_data!A281&lt;&gt;"",[1]tailored_settings!$B$16="Do not publish"),CONCATENATE([1]tailored_settings!$B$4&amp;TEXT(ROW(A279)-1,"0000")&amp;"_"&amp;TEXT(F279,"yyyy-mm")),CONCATENATE([1]tailored_settings!$B$4&amp;TEXT(ROW(A279)-1,"0000")&amp;"_"&amp;TEXT(F279,"yyyy-mm")))))</f>
        <v>360G-Longleigh-IND-0278_2023-12</v>
      </c>
      <c r="I279" s="6" t="str">
        <f>IF([1]source_data!G281="","",[1]tailored_settings!$B$7)</f>
        <v>Longleigh Foundation</v>
      </c>
      <c r="J279" s="6" t="str">
        <f>IF([1]source_data!G281="","",[1]tailored_settings!$B$6)</f>
        <v>GB-CHC-1169016</v>
      </c>
      <c r="K279" s="6" t="str">
        <f>IF([1]source_data!G281="","",IF([1]source_data!I281="","",VLOOKUP([1]source_data!I281,[1]codelist_mapping!A:C,3,FALSE)))</f>
        <v>GTIR040</v>
      </c>
      <c r="L279" s="6" t="str">
        <f>IF([1]source_data!G281="","",IF([1]source_data!J281="","",VLOOKUP([1]source_data!J281,[1]codelist_mapping!A:C,3,FALSE)))</f>
        <v/>
      </c>
      <c r="M279" s="6" t="str">
        <f>IF([1]source_data!G281="","",IF([1]source_data!K281="","",IF([1]source_data!M281&lt;&gt;"",CONCATENATE(VLOOKUP([1]source_data!K281,[1]codelist_mapping!F:H,3,FALSE)&amp;";"&amp;VLOOKUP([1]source_data!L281,[1]codelist_mapping!F:H,3,FALSE)&amp;";"&amp;VLOOKUP([1]source_data!M281,[1]codelist_mapping!F:H,3,FALSE)),IF([1]source_data!L281&lt;&gt;"",CONCATENATE(VLOOKUP([1]source_data!K281,[1]codelist_mapping!F:H,3,FALSE)&amp;";"&amp;VLOOKUP([1]source_data!L281,[1]codelist_mapping!F:H,3,FALSE)),IF([1]source_data!K281&lt;&gt;"",CONCATENATE(VLOOKUP([1]source_data!K281,[1]codelist_mapping!F:H,3,FALSE)))))))</f>
        <v>GTIP020;GTIP070;GTIP050</v>
      </c>
      <c r="N279" s="9" t="str">
        <f>IF([1]source_data!G281="","",IF([1]source_data!D281="","",VLOOKUP([1]source_data!D281,[1]geo_data!A:I,9,FALSE)))</f>
        <v>Roffey North</v>
      </c>
      <c r="O279" s="9" t="str">
        <f>IF([1]source_data!G281="","",IF([1]source_data!D281="","",VLOOKUP([1]source_data!D281,[1]geo_data!A:I,8,FALSE)))</f>
        <v>E05011825</v>
      </c>
      <c r="P279" s="9" t="str">
        <f>IF([1]source_data!G281="","",IF(LEFT(O279,3)="E05","WD",IF(LEFT(O279,3)="S13","WD",IF(LEFT(O279,3)="W05","WD",IF(LEFT(O279,3)="W06","UA",IF(LEFT(O279,3)="S12","CA",IF(LEFT(O279,3)="E06","UA",IF(LEFT(O279,3)="E07","NMD",IF(LEFT(O279,3)="E08","MD",IF(LEFT(O279,3)="E09","LONB"))))))))))</f>
        <v>WD</v>
      </c>
      <c r="Q279" s="9" t="str">
        <f>IF([1]source_data!G281="","",IF([1]source_data!D281="","",VLOOKUP([1]source_data!D281,[1]geo_data!A:I,7,FALSE)))</f>
        <v>Horsham</v>
      </c>
      <c r="R279" s="9" t="str">
        <f>IF([1]source_data!G281="","",IF([1]source_data!D281="","",VLOOKUP([1]source_data!D281,[1]geo_data!A:I,6,FALSE)))</f>
        <v>E07000227</v>
      </c>
      <c r="S279" s="9" t="str">
        <f>IF([1]source_data!G281="","",IF(LEFT(R279,3)="E05","WD",IF(LEFT(R279,3)="S13","WD",IF(LEFT(R279,3)="W05","WD",IF(LEFT(R279,3)="W06","UA",IF(LEFT(R279,3)="S12","CA",IF(LEFT(R279,3)="E06","UA",IF(LEFT(R279,3)="E07","NMD",IF(LEFT(R279,3)="E08","MD",IF(LEFT(R279,3)="E09","LONB"))))))))))</f>
        <v>NMD</v>
      </c>
      <c r="T279" s="6" t="str">
        <f>IF([1]source_data!G281="","",IF([1]source_data!N281="","",[1]source_data!N281))</f>
        <v>Hardship Grant</v>
      </c>
      <c r="U279" s="10">
        <f>IF([1]source_data!G281="","",[1]tailored_settings!$B$8)</f>
        <v>45614</v>
      </c>
      <c r="V279" s="6" t="str">
        <f>IF([1]source_data!G281="","",[1]tailored_settings!$B$9)</f>
        <v>http://www.longleigh.org/</v>
      </c>
      <c r="W279" s="8">
        <f>IF([1]source_data!G281="","",IF([1]source_data!O281="","",[1]source_data!O281))</f>
        <v>45267</v>
      </c>
      <c r="X279" s="8">
        <f>IF([1]source_data!G281="","",IF([1]source_data!P281="","",[1]source_data!P281))</f>
        <v>45314</v>
      </c>
      <c r="Y279" s="6" t="str">
        <f>IF([1]source_data!G281="","",IF([1]source_data!Q281="","",[1]source_data!Q281))</f>
        <v/>
      </c>
      <c r="Z279" s="11" t="str">
        <f>IF([1]source_data!G281="","",IF([1]source_data!I281="","",[1]tailored_settings!$B$10))</f>
        <v>Primary grant reason</v>
      </c>
      <c r="AA279" s="11" t="str">
        <f>IF([1]source_data!G281="","",IF([1]source_data!I281="","",[1]source_data!I281))</f>
        <v>2. Customer receiving medication and/or therapy for a mental health condition or substance addiction</v>
      </c>
      <c r="AB279" s="11" t="str">
        <f>IF([1]source_data!G281="","",IF([1]source_data!J281="","",[1]tailored_settings!$B$11))</f>
        <v/>
      </c>
      <c r="AC279" s="11" t="str">
        <f>IF([1]source_data!G281="","",IF([1]source_data!J281="","",[1]source_data!J281))</f>
        <v/>
      </c>
      <c r="AD279" s="11" t="str">
        <f>IF([1]source_data!G281="","",IF([1]source_data!K281="","",[1]tailored_settings!$B$12))</f>
        <v>Grant purpose</v>
      </c>
      <c r="AE279" s="11" t="str">
        <f>IF([1]source_data!G281="","",IF([1]source_data!K281="","",[1]source_data!K281))</f>
        <v>Appliances</v>
      </c>
      <c r="AF279" s="11" t="str">
        <f>IF([1]source_data!G281="","",IF([1]source_data!L281="","",[1]tailored_settings!$B$13))</f>
        <v>Grant purpose</v>
      </c>
      <c r="AG279" s="11" t="str">
        <f>IF([1]source_data!G281="","",IF([1]source_data!L281="","",[1]source_data!L281))</f>
        <v>Food vouchers</v>
      </c>
      <c r="AH279" s="11" t="str">
        <f>IF([1]source_data!G281="","",IF([1]source_data!M281="","",[1]tailored_settings!$B$14))</f>
        <v>Grant purpose</v>
      </c>
      <c r="AI279" s="11" t="str">
        <f>IF([1]source_data!G281="","",IF([1]source_data!M281="","",[1]source_data!M281))</f>
        <v>Utility vouchers</v>
      </c>
    </row>
    <row r="280" spans="1:35" x14ac:dyDescent="0.2">
      <c r="A280" s="6" t="str">
        <f>IF([1]source_data!G282="","",IF(AND([1]source_data!C282&lt;&gt;"",[1]tailored_settings!$B$15="Publish"),CONCATENATE([1]tailored_settings!$B$2&amp;[1]source_data!C282),IF(AND([1]source_data!C282&lt;&gt;"",[1]tailored_settings!$B$15="Do not publish"),CONCATENATE([1]tailored_settings!$B$2&amp;TEXT(ROW(A280)-1,"0000")&amp;"_"&amp;TEXT(F280,"yyyy-mm")),CONCATENATE([1]tailored_settings!$B$2&amp;TEXT(ROW(A280)-1,"0000")&amp;"_"&amp;TEXT(F280,"yyyy-mm")))))</f>
        <v>360G-Longleigh-0279_2023-12</v>
      </c>
      <c r="B280" s="6" t="str">
        <f>IF([1]source_data!G282="","",IF([1]source_data!E282&lt;&gt;"",[1]source_data!E282,CONCATENATE("Grant to "&amp;G280)))</f>
        <v>Grant to Individual Recipient</v>
      </c>
      <c r="C280" s="6" t="str">
        <f>IF([1]source_data!G282="","",IF([1]source_data!F282="","",[1]source_data!F282))</f>
        <v>Helping to alleviate financial hardship</v>
      </c>
      <c r="D280" s="7">
        <f>IF([1]source_data!G282="","",IF([1]source_data!G282="","",[1]source_data!G282))</f>
        <v>767.97</v>
      </c>
      <c r="E280" s="6" t="str">
        <f>IF([1]source_data!G282="","",[1]tailored_settings!$B$3)</f>
        <v>GBP</v>
      </c>
      <c r="F280" s="8">
        <f>IF([1]source_data!G282="","",IF([1]source_data!H282="","",[1]source_data!H282))</f>
        <v>45267</v>
      </c>
      <c r="G280" s="6" t="str">
        <f>IF([1]source_data!G282="","",[1]tailored_settings!$B$5)</f>
        <v>Individual Recipient</v>
      </c>
      <c r="H280" s="6" t="str">
        <f>IF([1]source_data!G282="","",IF(AND([1]source_data!A282&lt;&gt;"",[1]tailored_settings!$B$16="Publish"),CONCATENATE([1]tailored_settings!$B$2&amp;[1]source_data!A282),IF(AND([1]source_data!A282&lt;&gt;"",[1]tailored_settings!$B$16="Do not publish"),CONCATENATE([1]tailored_settings!$B$4&amp;TEXT(ROW(A280)-1,"0000")&amp;"_"&amp;TEXT(F280,"yyyy-mm")),CONCATENATE([1]tailored_settings!$B$4&amp;TEXT(ROW(A280)-1,"0000")&amp;"_"&amp;TEXT(F280,"yyyy-mm")))))</f>
        <v>360G-Longleigh-IND-0279_2023-12</v>
      </c>
      <c r="I280" s="6" t="str">
        <f>IF([1]source_data!G282="","",[1]tailored_settings!$B$7)</f>
        <v>Longleigh Foundation</v>
      </c>
      <c r="J280" s="6" t="str">
        <f>IF([1]source_data!G282="","",[1]tailored_settings!$B$6)</f>
        <v>GB-CHC-1169016</v>
      </c>
      <c r="K280" s="6" t="str">
        <f>IF([1]source_data!G282="","",IF([1]source_data!I282="","",VLOOKUP([1]source_data!I282,[1]codelist_mapping!A:C,3,FALSE)))</f>
        <v>GTIR040</v>
      </c>
      <c r="L280" s="6" t="str">
        <f>IF([1]source_data!G282="","",IF([1]source_data!J282="","",VLOOKUP([1]source_data!J282,[1]codelist_mapping!A:C,3,FALSE)))</f>
        <v/>
      </c>
      <c r="M280" s="6" t="str">
        <f>IF([1]source_data!G282="","",IF([1]source_data!K282="","",IF([1]source_data!M282&lt;&gt;"",CONCATENATE(VLOOKUP([1]source_data!K282,[1]codelist_mapping!F:H,3,FALSE)&amp;";"&amp;VLOOKUP([1]source_data!L282,[1]codelist_mapping!F:H,3,FALSE)&amp;";"&amp;VLOOKUP([1]source_data!M282,[1]codelist_mapping!F:H,3,FALSE)),IF([1]source_data!L282&lt;&gt;"",CONCATENATE(VLOOKUP([1]source_data!K282,[1]codelist_mapping!F:H,3,FALSE)&amp;";"&amp;VLOOKUP([1]source_data!L282,[1]codelist_mapping!F:H,3,FALSE)),IF([1]source_data!K282&lt;&gt;"",CONCATENATE(VLOOKUP([1]source_data!K282,[1]codelist_mapping!F:H,3,FALSE)))))))</f>
        <v>GTIP020</v>
      </c>
      <c r="N280" s="9" t="str">
        <f>IF([1]source_data!G282="","",IF([1]source_data!D282="","",VLOOKUP([1]source_data!D282,[1]geo_data!A:I,9,FALSE)))</f>
        <v>Winton East</v>
      </c>
      <c r="O280" s="9" t="str">
        <f>IF([1]source_data!G282="","",IF([1]source_data!D282="","",VLOOKUP([1]source_data!D282,[1]geo_data!A:I,8,FALSE)))</f>
        <v>E05012681</v>
      </c>
      <c r="P280" s="9" t="str">
        <f>IF([1]source_data!G282="","",IF(LEFT(O280,3)="E05","WD",IF(LEFT(O280,3)="S13","WD",IF(LEFT(O280,3)="W05","WD",IF(LEFT(O280,3)="W06","UA",IF(LEFT(O280,3)="S12","CA",IF(LEFT(O280,3)="E06","UA",IF(LEFT(O280,3)="E07","NMD",IF(LEFT(O280,3)="E08","MD",IF(LEFT(O280,3)="E09","LONB"))))))))))</f>
        <v>WD</v>
      </c>
      <c r="Q280" s="9" t="str">
        <f>IF([1]source_data!G282="","",IF([1]source_data!D282="","",VLOOKUP([1]source_data!D282,[1]geo_data!A:I,7,FALSE)))</f>
        <v>Bournemouth, Christchurch and Poole</v>
      </c>
      <c r="R280" s="9" t="str">
        <f>IF([1]source_data!G282="","",IF([1]source_data!D282="","",VLOOKUP([1]source_data!D282,[1]geo_data!A:I,6,FALSE)))</f>
        <v>E06000058</v>
      </c>
      <c r="S280" s="9" t="str">
        <f>IF([1]source_data!G282="","",IF(LEFT(R280,3)="E05","WD",IF(LEFT(R280,3)="S13","WD",IF(LEFT(R280,3)="W05","WD",IF(LEFT(R280,3)="W06","UA",IF(LEFT(R280,3)="S12","CA",IF(LEFT(R280,3)="E06","UA",IF(LEFT(R280,3)="E07","NMD",IF(LEFT(R280,3)="E08","MD",IF(LEFT(R280,3)="E09","LONB"))))))))))</f>
        <v>UA</v>
      </c>
      <c r="T280" s="6" t="str">
        <f>IF([1]source_data!G282="","",IF([1]source_data!N282="","",[1]source_data!N282))</f>
        <v>Hardship Grant</v>
      </c>
      <c r="U280" s="10">
        <f>IF([1]source_data!G282="","",[1]tailored_settings!$B$8)</f>
        <v>45614</v>
      </c>
      <c r="V280" s="6" t="str">
        <f>IF([1]source_data!G282="","",[1]tailored_settings!$B$9)</f>
        <v>http://www.longleigh.org/</v>
      </c>
      <c r="W280" s="8">
        <f>IF([1]source_data!G282="","",IF([1]source_data!O282="","",[1]source_data!O282))</f>
        <v>45267</v>
      </c>
      <c r="X280" s="8">
        <f>IF([1]source_data!G282="","",IF([1]source_data!P282="","",[1]source_data!P282))</f>
        <v>45408</v>
      </c>
      <c r="Y280" s="6" t="str">
        <f>IF([1]source_data!G282="","",IF([1]source_data!Q282="","",[1]source_data!Q282))</f>
        <v/>
      </c>
      <c r="Z280" s="11" t="str">
        <f>IF([1]source_data!G282="","",IF([1]source_data!I282="","",[1]tailored_settings!$B$10))</f>
        <v>Primary grant reason</v>
      </c>
      <c r="AA280" s="11" t="str">
        <f>IF([1]source_data!G282="","",IF([1]source_data!I282="","",[1]source_data!I282))</f>
        <v>2. Customer receiving medication and/or therapy for a mental health condition or substance addiction</v>
      </c>
      <c r="AB280" s="11" t="str">
        <f>IF([1]source_data!G282="","",IF([1]source_data!J282="","",[1]tailored_settings!$B$11))</f>
        <v/>
      </c>
      <c r="AC280" s="11" t="str">
        <f>IF([1]source_data!G282="","",IF([1]source_data!J282="","",[1]source_data!J282))</f>
        <v/>
      </c>
      <c r="AD280" s="11" t="str">
        <f>IF([1]source_data!G282="","",IF([1]source_data!K282="","",[1]tailored_settings!$B$12))</f>
        <v>Grant purpose</v>
      </c>
      <c r="AE280" s="11" t="str">
        <f>IF([1]source_data!G282="","",IF([1]source_data!K282="","",[1]source_data!K282))</f>
        <v>Appliances</v>
      </c>
      <c r="AF280" s="11" t="str">
        <f>IF([1]source_data!G282="","",IF([1]source_data!L282="","",[1]tailored_settings!$B$13))</f>
        <v/>
      </c>
      <c r="AG280" s="11" t="str">
        <f>IF([1]source_data!G282="","",IF([1]source_data!L282="","",[1]source_data!L282))</f>
        <v/>
      </c>
      <c r="AH280" s="11" t="str">
        <f>IF([1]source_data!G282="","",IF([1]source_data!M282="","",[1]tailored_settings!$B$14))</f>
        <v/>
      </c>
      <c r="AI280" s="11" t="str">
        <f>IF([1]source_data!G282="","",IF([1]source_data!M282="","",[1]source_data!M282))</f>
        <v/>
      </c>
    </row>
    <row r="281" spans="1:35" x14ac:dyDescent="0.2">
      <c r="A281" s="6" t="str">
        <f>IF([1]source_data!G283="","",IF(AND([1]source_data!C283&lt;&gt;"",[1]tailored_settings!$B$15="Publish"),CONCATENATE([1]tailored_settings!$B$2&amp;[1]source_data!C283),IF(AND([1]source_data!C283&lt;&gt;"",[1]tailored_settings!$B$15="Do not publish"),CONCATENATE([1]tailored_settings!$B$2&amp;TEXT(ROW(A281)-1,"0000")&amp;"_"&amp;TEXT(F281,"yyyy-mm")),CONCATENATE([1]tailored_settings!$B$2&amp;TEXT(ROW(A281)-1,"0000")&amp;"_"&amp;TEXT(F281,"yyyy-mm")))))</f>
        <v>360G-Longleigh-0280_2023-12</v>
      </c>
      <c r="B281" s="6" t="str">
        <f>IF([1]source_data!G283="","",IF([1]source_data!E283&lt;&gt;"",[1]source_data!E283,CONCATENATE("Grant to "&amp;G281)))</f>
        <v>Grant to Individual Recipient</v>
      </c>
      <c r="C281" s="6" t="str">
        <f>IF([1]source_data!G283="","",IF([1]source_data!F283="","",[1]source_data!F283))</f>
        <v>Helping to alleviate financial hardship</v>
      </c>
      <c r="D281" s="7">
        <f>IF([1]source_data!G283="","",IF([1]source_data!G283="","",[1]source_data!G283))</f>
        <v>1019</v>
      </c>
      <c r="E281" s="6" t="str">
        <f>IF([1]source_data!G283="","",[1]tailored_settings!$B$3)</f>
        <v>GBP</v>
      </c>
      <c r="F281" s="8">
        <f>IF([1]source_data!G283="","",IF([1]source_data!H283="","",[1]source_data!H283))</f>
        <v>45268</v>
      </c>
      <c r="G281" s="6" t="str">
        <f>IF([1]source_data!G283="","",[1]tailored_settings!$B$5)</f>
        <v>Individual Recipient</v>
      </c>
      <c r="H281" s="6" t="str">
        <f>IF([1]source_data!G283="","",IF(AND([1]source_data!A283&lt;&gt;"",[1]tailored_settings!$B$16="Publish"),CONCATENATE([1]tailored_settings!$B$2&amp;[1]source_data!A283),IF(AND([1]source_data!A283&lt;&gt;"",[1]tailored_settings!$B$16="Do not publish"),CONCATENATE([1]tailored_settings!$B$4&amp;TEXT(ROW(A281)-1,"0000")&amp;"_"&amp;TEXT(F281,"yyyy-mm")),CONCATENATE([1]tailored_settings!$B$4&amp;TEXT(ROW(A281)-1,"0000")&amp;"_"&amp;TEXT(F281,"yyyy-mm")))))</f>
        <v>360G-Longleigh-IND-0280_2023-12</v>
      </c>
      <c r="I281" s="6" t="str">
        <f>IF([1]source_data!G283="","",[1]tailored_settings!$B$7)</f>
        <v>Longleigh Foundation</v>
      </c>
      <c r="J281" s="6" t="str">
        <f>IF([1]source_data!G283="","",[1]tailored_settings!$B$6)</f>
        <v>GB-CHC-1169016</v>
      </c>
      <c r="K281" s="6" t="str">
        <f>IF([1]source_data!G283="","",IF([1]source_data!I283="","",VLOOKUP([1]source_data!I283,[1]codelist_mapping!A:C,3,FALSE)))</f>
        <v>GTIR040</v>
      </c>
      <c r="L281" s="6" t="str">
        <f>IF([1]source_data!G283="","",IF([1]source_data!J283="","",VLOOKUP([1]source_data!J283,[1]codelist_mapping!A:C,3,FALSE)))</f>
        <v/>
      </c>
      <c r="M281" s="6" t="str">
        <f>IF([1]source_data!G283="","",IF([1]source_data!K283="","",IF([1]source_data!M283&lt;&gt;"",CONCATENATE(VLOOKUP([1]source_data!K283,[1]codelist_mapping!F:H,3,FALSE)&amp;";"&amp;VLOOKUP([1]source_data!L283,[1]codelist_mapping!F:H,3,FALSE)&amp;";"&amp;VLOOKUP([1]source_data!M283,[1]codelist_mapping!F:H,3,FALSE)),IF([1]source_data!L283&lt;&gt;"",CONCATENATE(VLOOKUP([1]source_data!K283,[1]codelist_mapping!F:H,3,FALSE)&amp;";"&amp;VLOOKUP([1]source_data!L283,[1]codelist_mapping!F:H,3,FALSE)),IF([1]source_data!K283&lt;&gt;"",CONCATENATE(VLOOKUP([1]source_data!K283,[1]codelist_mapping!F:H,3,FALSE)))))))</f>
        <v>GTIP020;GTIP050;GTIP070</v>
      </c>
      <c r="N281" s="9" t="str">
        <f>IF([1]source_data!G283="","",IF([1]source_data!D283="","",VLOOKUP([1]source_data!D283,[1]geo_data!A:I,9,FALSE)))</f>
        <v>Brympton</v>
      </c>
      <c r="O281" s="9" t="str">
        <f>IF([1]source_data!G283="","",IF([1]source_data!D283="","",VLOOKUP([1]source_data!D283,[1]geo_data!A:I,8,FALSE)))</f>
        <v>E05014347</v>
      </c>
      <c r="P281" s="9" t="str">
        <f>IF([1]source_data!G283="","",IF(LEFT(O281,3)="E05","WD",IF(LEFT(O281,3)="S13","WD",IF(LEFT(O281,3)="W05","WD",IF(LEFT(O281,3)="W06","UA",IF(LEFT(O281,3)="S12","CA",IF(LEFT(O281,3)="E06","UA",IF(LEFT(O281,3)="E07","NMD",IF(LEFT(O281,3)="E08","MD",IF(LEFT(O281,3)="E09","LONB"))))))))))</f>
        <v>WD</v>
      </c>
      <c r="Q281" s="9" t="str">
        <f>IF([1]source_data!G283="","",IF([1]source_data!D283="","",VLOOKUP([1]source_data!D283,[1]geo_data!A:I,7,FALSE)))</f>
        <v>Somerset</v>
      </c>
      <c r="R281" s="9" t="str">
        <f>IF([1]source_data!G283="","",IF([1]source_data!D283="","",VLOOKUP([1]source_data!D283,[1]geo_data!A:I,6,FALSE)))</f>
        <v>E06000066</v>
      </c>
      <c r="S281" s="9" t="str">
        <f>IF([1]source_data!G283="","",IF(LEFT(R281,3)="E05","WD",IF(LEFT(R281,3)="S13","WD",IF(LEFT(R281,3)="W05","WD",IF(LEFT(R281,3)="W06","UA",IF(LEFT(R281,3)="S12","CA",IF(LEFT(R281,3)="E06","UA",IF(LEFT(R281,3)="E07","NMD",IF(LEFT(R281,3)="E08","MD",IF(LEFT(R281,3)="E09","LONB"))))))))))</f>
        <v>UA</v>
      </c>
      <c r="T281" s="6" t="str">
        <f>IF([1]source_data!G283="","",IF([1]source_data!N283="","",[1]source_data!N283))</f>
        <v>Hardship Grant</v>
      </c>
      <c r="U281" s="10">
        <f>IF([1]source_data!G283="","",[1]tailored_settings!$B$8)</f>
        <v>45614</v>
      </c>
      <c r="V281" s="6" t="str">
        <f>IF([1]source_data!G283="","",[1]tailored_settings!$B$9)</f>
        <v>http://www.longleigh.org/</v>
      </c>
      <c r="W281" s="8">
        <f>IF([1]source_data!G283="","",IF([1]source_data!O283="","",[1]source_data!O283))</f>
        <v>45268</v>
      </c>
      <c r="X281" s="8">
        <f>IF([1]source_data!G283="","",IF([1]source_data!P283="","",[1]source_data!P283))</f>
        <v>45308</v>
      </c>
      <c r="Y281" s="6" t="str">
        <f>IF([1]source_data!G283="","",IF([1]source_data!Q283="","",[1]source_data!Q283))</f>
        <v/>
      </c>
      <c r="Z281" s="11" t="str">
        <f>IF([1]source_data!G283="","",IF([1]source_data!I283="","",[1]tailored_settings!$B$10))</f>
        <v>Primary grant reason</v>
      </c>
      <c r="AA281" s="11" t="str">
        <f>IF([1]source_data!G283="","",IF([1]source_data!I283="","",[1]source_data!I283))</f>
        <v>2. Customer receiving medication and/or therapy for a mental health condition or substance addiction</v>
      </c>
      <c r="AB281" s="11" t="str">
        <f>IF([1]source_data!G283="","",IF([1]source_data!J283="","",[1]tailored_settings!$B$11))</f>
        <v/>
      </c>
      <c r="AC281" s="11" t="str">
        <f>IF([1]source_data!G283="","",IF([1]source_data!J283="","",[1]source_data!J283))</f>
        <v/>
      </c>
      <c r="AD281" s="11" t="str">
        <f>IF([1]source_data!G283="","",IF([1]source_data!K283="","",[1]tailored_settings!$B$12))</f>
        <v>Grant purpose</v>
      </c>
      <c r="AE281" s="11" t="str">
        <f>IF([1]source_data!G283="","",IF([1]source_data!K283="","",[1]source_data!K283))</f>
        <v>Appliances</v>
      </c>
      <c r="AF281" s="11" t="str">
        <f>IF([1]source_data!G283="","",IF([1]source_data!L283="","",[1]tailored_settings!$B$13))</f>
        <v>Grant purpose</v>
      </c>
      <c r="AG281" s="11" t="str">
        <f>IF([1]source_data!G283="","",IF([1]source_data!L283="","",[1]source_data!L283))</f>
        <v>Utility vouchers</v>
      </c>
      <c r="AH281" s="11" t="str">
        <f>IF([1]source_data!G283="","",IF([1]source_data!M283="","",[1]tailored_settings!$B$14))</f>
        <v>Grant purpose</v>
      </c>
      <c r="AI281" s="11" t="str">
        <f>IF([1]source_data!G283="","",IF([1]source_data!M283="","",[1]source_data!M283))</f>
        <v>Food vouchers</v>
      </c>
    </row>
    <row r="282" spans="1:35" x14ac:dyDescent="0.2">
      <c r="A282" s="6" t="str">
        <f>IF([1]source_data!G284="","",IF(AND([1]source_data!C284&lt;&gt;"",[1]tailored_settings!$B$15="Publish"),CONCATENATE([1]tailored_settings!$B$2&amp;[1]source_data!C284),IF(AND([1]source_data!C284&lt;&gt;"",[1]tailored_settings!$B$15="Do not publish"),CONCATENATE([1]tailored_settings!$B$2&amp;TEXT(ROW(A282)-1,"0000")&amp;"_"&amp;TEXT(F282,"yyyy-mm")),CONCATENATE([1]tailored_settings!$B$2&amp;TEXT(ROW(A282)-1,"0000")&amp;"_"&amp;TEXT(F282,"yyyy-mm")))))</f>
        <v>360G-Longleigh-0281_2023-12</v>
      </c>
      <c r="B282" s="6" t="str">
        <f>IF([1]source_data!G284="","",IF([1]source_data!E284&lt;&gt;"",[1]source_data!E284,CONCATENATE("Grant to "&amp;G282)))</f>
        <v>Grant to Individual Recipient</v>
      </c>
      <c r="C282" s="6" t="str">
        <f>IF([1]source_data!G284="","",IF([1]source_data!F284="","",[1]source_data!F284))</f>
        <v>Helping to alleviate financial hardship</v>
      </c>
      <c r="D282" s="7">
        <f>IF([1]source_data!G284="","",IF([1]source_data!G284="","",[1]source_data!G284))</f>
        <v>845.97</v>
      </c>
      <c r="E282" s="6" t="str">
        <f>IF([1]source_data!G284="","",[1]tailored_settings!$B$3)</f>
        <v>GBP</v>
      </c>
      <c r="F282" s="8">
        <f>IF([1]source_data!G284="","",IF([1]source_data!H284="","",[1]source_data!H284))</f>
        <v>45268</v>
      </c>
      <c r="G282" s="6" t="str">
        <f>IF([1]source_data!G284="","",[1]tailored_settings!$B$5)</f>
        <v>Individual Recipient</v>
      </c>
      <c r="H282" s="6" t="str">
        <f>IF([1]source_data!G284="","",IF(AND([1]source_data!A284&lt;&gt;"",[1]tailored_settings!$B$16="Publish"),CONCATENATE([1]tailored_settings!$B$2&amp;[1]source_data!A284),IF(AND([1]source_data!A284&lt;&gt;"",[1]tailored_settings!$B$16="Do not publish"),CONCATENATE([1]tailored_settings!$B$4&amp;TEXT(ROW(A282)-1,"0000")&amp;"_"&amp;TEXT(F282,"yyyy-mm")),CONCATENATE([1]tailored_settings!$B$4&amp;TEXT(ROW(A282)-1,"0000")&amp;"_"&amp;TEXT(F282,"yyyy-mm")))))</f>
        <v>360G-Longleigh-IND-0281_2023-12</v>
      </c>
      <c r="I282" s="6" t="str">
        <f>IF([1]source_data!G284="","",[1]tailored_settings!$B$7)</f>
        <v>Longleigh Foundation</v>
      </c>
      <c r="J282" s="6" t="str">
        <f>IF([1]source_data!G284="","",[1]tailored_settings!$B$6)</f>
        <v>GB-CHC-1169016</v>
      </c>
      <c r="K282" s="6" t="str">
        <f>IF([1]source_data!G284="","",IF([1]source_data!I284="","",VLOOKUP([1]source_data!I284,[1]codelist_mapping!A:C,3,FALSE)))</f>
        <v>GTIR080</v>
      </c>
      <c r="L282" s="6" t="str">
        <f>IF([1]source_data!G284="","",IF([1]source_data!J284="","",VLOOKUP([1]source_data!J284,[1]codelist_mapping!A:C,3,FALSE)))</f>
        <v/>
      </c>
      <c r="M282" s="6" t="str">
        <f>IF([1]source_data!G284="","",IF([1]source_data!K284="","",IF([1]source_data!M284&lt;&gt;"",CONCATENATE(VLOOKUP([1]source_data!K284,[1]codelist_mapping!F:H,3,FALSE)&amp;";"&amp;VLOOKUP([1]source_data!L284,[1]codelist_mapping!F:H,3,FALSE)&amp;";"&amp;VLOOKUP([1]source_data!M284,[1]codelist_mapping!F:H,3,FALSE)),IF([1]source_data!L284&lt;&gt;"",CONCATENATE(VLOOKUP([1]source_data!K284,[1]codelist_mapping!F:H,3,FALSE)&amp;";"&amp;VLOOKUP([1]source_data!L284,[1]codelist_mapping!F:H,3,FALSE)),IF([1]source_data!K284&lt;&gt;"",CONCATENATE(VLOOKUP([1]source_data!K284,[1]codelist_mapping!F:H,3,FALSE)))))))</f>
        <v>GTIP020</v>
      </c>
      <c r="N282" s="9" t="str">
        <f>IF([1]source_data!G284="","",IF([1]source_data!D284="","",VLOOKUP([1]source_data!D284,[1]geo_data!A:I,9,FALSE)))</f>
        <v>East Cliff &amp; Springbourne</v>
      </c>
      <c r="O282" s="9" t="str">
        <f>IF([1]source_data!G284="","",IF([1]source_data!D284="","",VLOOKUP([1]source_data!D284,[1]geo_data!A:I,8,FALSE)))</f>
        <v>E05012661</v>
      </c>
      <c r="P282" s="9" t="str">
        <f>IF([1]source_data!G284="","",IF(LEFT(O282,3)="E05","WD",IF(LEFT(O282,3)="S13","WD",IF(LEFT(O282,3)="W05","WD",IF(LEFT(O282,3)="W06","UA",IF(LEFT(O282,3)="S12","CA",IF(LEFT(O282,3)="E06","UA",IF(LEFT(O282,3)="E07","NMD",IF(LEFT(O282,3)="E08","MD",IF(LEFT(O282,3)="E09","LONB"))))))))))</f>
        <v>WD</v>
      </c>
      <c r="Q282" s="9" t="str">
        <f>IF([1]source_data!G284="","",IF([1]source_data!D284="","",VLOOKUP([1]source_data!D284,[1]geo_data!A:I,7,FALSE)))</f>
        <v>Bournemouth, Christchurch and Poole</v>
      </c>
      <c r="R282" s="9" t="str">
        <f>IF([1]source_data!G284="","",IF([1]source_data!D284="","",VLOOKUP([1]source_data!D284,[1]geo_data!A:I,6,FALSE)))</f>
        <v>E06000058</v>
      </c>
      <c r="S282" s="9" t="str">
        <f>IF([1]source_data!G284="","",IF(LEFT(R282,3)="E05","WD",IF(LEFT(R282,3)="S13","WD",IF(LEFT(R282,3)="W05","WD",IF(LEFT(R282,3)="W06","UA",IF(LEFT(R282,3)="S12","CA",IF(LEFT(R282,3)="E06","UA",IF(LEFT(R282,3)="E07","NMD",IF(LEFT(R282,3)="E08","MD",IF(LEFT(R282,3)="E09","LONB"))))))))))</f>
        <v>UA</v>
      </c>
      <c r="T282" s="6" t="str">
        <f>IF([1]source_data!G284="","",IF([1]source_data!N284="","",[1]source_data!N284))</f>
        <v>Hardship Grant</v>
      </c>
      <c r="U282" s="10">
        <f>IF([1]source_data!G284="","",[1]tailored_settings!$B$8)</f>
        <v>45614</v>
      </c>
      <c r="V282" s="6" t="str">
        <f>IF([1]source_data!G284="","",[1]tailored_settings!$B$9)</f>
        <v>http://www.longleigh.org/</v>
      </c>
      <c r="W282" s="8">
        <f>IF([1]source_data!G284="","",IF([1]source_data!O284="","",[1]source_data!O284))</f>
        <v>45268</v>
      </c>
      <c r="X282" s="8">
        <f>IF([1]source_data!G284="","",IF([1]source_data!P284="","",[1]source_data!P284))</f>
        <v>45321</v>
      </c>
      <c r="Y282" s="6" t="str">
        <f>IF([1]source_data!G284="","",IF([1]source_data!Q284="","",[1]source_data!Q284))</f>
        <v/>
      </c>
      <c r="Z282" s="11" t="str">
        <f>IF([1]source_data!G284="","",IF([1]source_data!I284="","",[1]tailored_settings!$B$10))</f>
        <v>Primary grant reason</v>
      </c>
      <c r="AA282" s="11" t="str">
        <f>IF([1]source_data!G284="","",IF([1]source_data!I284="","",[1]source_data!I284))</f>
        <v>3  Customer/family moving from homelessness/supported living into independent living</v>
      </c>
      <c r="AB282" s="11" t="str">
        <f>IF([1]source_data!G284="","",IF([1]source_data!J284="","",[1]tailored_settings!$B$11))</f>
        <v/>
      </c>
      <c r="AC282" s="11" t="str">
        <f>IF([1]source_data!G284="","",IF([1]source_data!J284="","",[1]source_data!J284))</f>
        <v/>
      </c>
      <c r="AD282" s="11" t="str">
        <f>IF([1]source_data!G284="","",IF([1]source_data!K284="","",[1]tailored_settings!$B$12))</f>
        <v>Grant purpose</v>
      </c>
      <c r="AE282" s="11" t="str">
        <f>IF([1]source_data!G284="","",IF([1]source_data!K284="","",[1]source_data!K284))</f>
        <v>Appliances</v>
      </c>
      <c r="AF282" s="11" t="str">
        <f>IF([1]source_data!G284="","",IF([1]source_data!L284="","",[1]tailored_settings!$B$13))</f>
        <v/>
      </c>
      <c r="AG282" s="11" t="str">
        <f>IF([1]source_data!G284="","",IF([1]source_data!L284="","",[1]source_data!L284))</f>
        <v/>
      </c>
      <c r="AH282" s="11" t="str">
        <f>IF([1]source_data!G284="","",IF([1]source_data!M284="","",[1]tailored_settings!$B$14))</f>
        <v/>
      </c>
      <c r="AI282" s="11" t="str">
        <f>IF([1]source_data!G284="","",IF([1]source_data!M284="","",[1]source_data!M284))</f>
        <v/>
      </c>
    </row>
    <row r="283" spans="1:35" x14ac:dyDescent="0.2">
      <c r="A283" s="6" t="str">
        <f>IF([1]source_data!G285="","",IF(AND([1]source_data!C285&lt;&gt;"",[1]tailored_settings!$B$15="Publish"),CONCATENATE([1]tailored_settings!$B$2&amp;[1]source_data!C285),IF(AND([1]source_data!C285&lt;&gt;"",[1]tailored_settings!$B$15="Do not publish"),CONCATENATE([1]tailored_settings!$B$2&amp;TEXT(ROW(A283)-1,"0000")&amp;"_"&amp;TEXT(F283,"yyyy-mm")),CONCATENATE([1]tailored_settings!$B$2&amp;TEXT(ROW(A283)-1,"0000")&amp;"_"&amp;TEXT(F283,"yyyy-mm")))))</f>
        <v>360G-Longleigh-0282_2023-12</v>
      </c>
      <c r="B283" s="6" t="str">
        <f>IF([1]source_data!G285="","",IF([1]source_data!E285&lt;&gt;"",[1]source_data!E285,CONCATENATE("Grant to "&amp;G283)))</f>
        <v>Grant to Individual Recipient</v>
      </c>
      <c r="C283" s="6" t="str">
        <f>IF([1]source_data!G285="","",IF([1]source_data!F285="","",[1]source_data!F285))</f>
        <v>Helping to alleviate financial hardship</v>
      </c>
      <c r="D283" s="7">
        <f>IF([1]source_data!G285="","",IF([1]source_data!G285="","",[1]source_data!G285))</f>
        <v>876.98</v>
      </c>
      <c r="E283" s="6" t="str">
        <f>IF([1]source_data!G285="","",[1]tailored_settings!$B$3)</f>
        <v>GBP</v>
      </c>
      <c r="F283" s="8">
        <f>IF([1]source_data!G285="","",IF([1]source_data!H285="","",[1]source_data!H285))</f>
        <v>45268</v>
      </c>
      <c r="G283" s="6" t="str">
        <f>IF([1]source_data!G285="","",[1]tailored_settings!$B$5)</f>
        <v>Individual Recipient</v>
      </c>
      <c r="H283" s="6" t="str">
        <f>IF([1]source_data!G285="","",IF(AND([1]source_data!A285&lt;&gt;"",[1]tailored_settings!$B$16="Publish"),CONCATENATE([1]tailored_settings!$B$2&amp;[1]source_data!A285),IF(AND([1]source_data!A285&lt;&gt;"",[1]tailored_settings!$B$16="Do not publish"),CONCATENATE([1]tailored_settings!$B$4&amp;TEXT(ROW(A283)-1,"0000")&amp;"_"&amp;TEXT(F283,"yyyy-mm")),CONCATENATE([1]tailored_settings!$B$4&amp;TEXT(ROW(A283)-1,"0000")&amp;"_"&amp;TEXT(F283,"yyyy-mm")))))</f>
        <v>360G-Longleigh-IND-0282_2023-12</v>
      </c>
      <c r="I283" s="6" t="str">
        <f>IF([1]source_data!G285="","",[1]tailored_settings!$B$7)</f>
        <v>Longleigh Foundation</v>
      </c>
      <c r="J283" s="6" t="str">
        <f>IF([1]source_data!G285="","",[1]tailored_settings!$B$6)</f>
        <v>GB-CHC-1169016</v>
      </c>
      <c r="K283" s="6" t="str">
        <f>IF([1]source_data!G285="","",IF([1]source_data!I285="","",VLOOKUP([1]source_data!I285,[1]codelist_mapping!A:C,3,FALSE)))</f>
        <v>GTIR090</v>
      </c>
      <c r="L283" s="6" t="str">
        <f>IF([1]source_data!G285="","",IF([1]source_data!J285="","",VLOOKUP([1]source_data!J285,[1]codelist_mapping!A:C,3,FALSE)))</f>
        <v/>
      </c>
      <c r="M283" s="6" t="str">
        <f>IF([1]source_data!G285="","",IF([1]source_data!K285="","",IF([1]source_data!M285&lt;&gt;"",CONCATENATE(VLOOKUP([1]source_data!K285,[1]codelist_mapping!F:H,3,FALSE)&amp;";"&amp;VLOOKUP([1]source_data!L285,[1]codelist_mapping!F:H,3,FALSE)&amp;";"&amp;VLOOKUP([1]source_data!M285,[1]codelist_mapping!F:H,3,FALSE)),IF([1]source_data!L285&lt;&gt;"",CONCATENATE(VLOOKUP([1]source_data!K285,[1]codelist_mapping!F:H,3,FALSE)&amp;";"&amp;VLOOKUP([1]source_data!L285,[1]codelist_mapping!F:H,3,FALSE)),IF([1]source_data!K285&lt;&gt;"",CONCATENATE(VLOOKUP([1]source_data!K285,[1]codelist_mapping!F:H,3,FALSE)))))))</f>
        <v>GTIP020;GTIP060</v>
      </c>
      <c r="N283" s="9" t="str">
        <f>IF([1]source_data!G285="","",IF([1]source_data!D285="","",VLOOKUP([1]source_data!D285,[1]geo_data!A:I,9,FALSE)))</f>
        <v>Upperton</v>
      </c>
      <c r="O283" s="9" t="str">
        <f>IF([1]source_data!G285="","",IF([1]source_data!D285="","",VLOOKUP([1]source_data!D285,[1]geo_data!A:I,8,FALSE)))</f>
        <v>E05011582</v>
      </c>
      <c r="P283" s="9" t="str">
        <f>IF([1]source_data!G285="","",IF(LEFT(O283,3)="E05","WD",IF(LEFT(O283,3)="S13","WD",IF(LEFT(O283,3)="W05","WD",IF(LEFT(O283,3)="W06","UA",IF(LEFT(O283,3)="S12","CA",IF(LEFT(O283,3)="E06","UA",IF(LEFT(O283,3)="E07","NMD",IF(LEFT(O283,3)="E08","MD",IF(LEFT(O283,3)="E09","LONB"))))))))))</f>
        <v>WD</v>
      </c>
      <c r="Q283" s="9" t="str">
        <f>IF([1]source_data!G285="","",IF([1]source_data!D285="","",VLOOKUP([1]source_data!D285,[1]geo_data!A:I,7,FALSE)))</f>
        <v>Eastbourne</v>
      </c>
      <c r="R283" s="9" t="str">
        <f>IF([1]source_data!G285="","",IF([1]source_data!D285="","",VLOOKUP([1]source_data!D285,[1]geo_data!A:I,6,FALSE)))</f>
        <v>E07000061</v>
      </c>
      <c r="S283" s="9" t="str">
        <f>IF([1]source_data!G285="","",IF(LEFT(R283,3)="E05","WD",IF(LEFT(R283,3)="S13","WD",IF(LEFT(R283,3)="W05","WD",IF(LEFT(R283,3)="W06","UA",IF(LEFT(R283,3)="S12","CA",IF(LEFT(R283,3)="E06","UA",IF(LEFT(R283,3)="E07","NMD",IF(LEFT(R283,3)="E08","MD",IF(LEFT(R283,3)="E09","LONB"))))))))))</f>
        <v>NMD</v>
      </c>
      <c r="T283" s="6" t="str">
        <f>IF([1]source_data!G285="","",IF([1]source_data!N285="","",[1]source_data!N285))</f>
        <v>Hardship Grant</v>
      </c>
      <c r="U283" s="10">
        <f>IF([1]source_data!G285="","",[1]tailored_settings!$B$8)</f>
        <v>45614</v>
      </c>
      <c r="V283" s="6" t="str">
        <f>IF([1]source_data!G285="","",[1]tailored_settings!$B$9)</f>
        <v>http://www.longleigh.org/</v>
      </c>
      <c r="W283" s="8">
        <f>IF([1]source_data!G285="","",IF([1]source_data!O285="","",[1]source_data!O285))</f>
        <v>45268</v>
      </c>
      <c r="X283" s="8">
        <f>IF([1]source_data!G285="","",IF([1]source_data!P285="","",[1]source_data!P285))</f>
        <v>45330</v>
      </c>
      <c r="Y283" s="6" t="str">
        <f>IF([1]source_data!G285="","",IF([1]source_data!Q285="","",[1]source_data!Q285))</f>
        <v/>
      </c>
      <c r="Z283" s="11" t="str">
        <f>IF([1]source_data!G285="","",IF([1]source_data!I285="","",[1]tailored_settings!$B$10))</f>
        <v>Primary grant reason</v>
      </c>
      <c r="AA283" s="11" t="str">
        <f>IF([1]source_data!G285="","",IF([1]source_data!I285="","",[1]source_data!I285))</f>
        <v>9. Customer/family is in the UK as part of an official Government scheme supporting the resettlement of Refugees and Asylum Seekers (e.g. Ukraine or ACRS)</v>
      </c>
      <c r="AB283" s="11" t="str">
        <f>IF([1]source_data!G285="","",IF([1]source_data!J285="","",[1]tailored_settings!$B$11))</f>
        <v/>
      </c>
      <c r="AC283" s="11" t="str">
        <f>IF([1]source_data!G285="","",IF([1]source_data!J285="","",[1]source_data!J285))</f>
        <v/>
      </c>
      <c r="AD283" s="11" t="str">
        <f>IF([1]source_data!G285="","",IF([1]source_data!K285="","",[1]tailored_settings!$B$12))</f>
        <v>Grant purpose</v>
      </c>
      <c r="AE283" s="11" t="str">
        <f>IF([1]source_data!G285="","",IF([1]source_data!K285="","",[1]source_data!K285))</f>
        <v>Appliances</v>
      </c>
      <c r="AF283" s="11" t="str">
        <f>IF([1]source_data!G285="","",IF([1]source_data!L285="","",[1]tailored_settings!$B$13))</f>
        <v>Grant purpose</v>
      </c>
      <c r="AG283" s="11" t="str">
        <f>IF([1]source_data!G285="","",IF([1]source_data!L285="","",[1]source_data!L285))</f>
        <v>Voucher for small household items</v>
      </c>
      <c r="AH283" s="11" t="str">
        <f>IF([1]source_data!G285="","",IF([1]source_data!M285="","",[1]tailored_settings!$B$14))</f>
        <v/>
      </c>
      <c r="AI283" s="11" t="str">
        <f>IF([1]source_data!G285="","",IF([1]source_data!M285="","",[1]source_data!M285))</f>
        <v/>
      </c>
    </row>
    <row r="284" spans="1:35" x14ac:dyDescent="0.2">
      <c r="A284" s="6" t="str">
        <f>IF([1]source_data!G286="","",IF(AND([1]source_data!C286&lt;&gt;"",[1]tailored_settings!$B$15="Publish"),CONCATENATE([1]tailored_settings!$B$2&amp;[1]source_data!C286),IF(AND([1]source_data!C286&lt;&gt;"",[1]tailored_settings!$B$15="Do not publish"),CONCATENATE([1]tailored_settings!$B$2&amp;TEXT(ROW(A284)-1,"0000")&amp;"_"&amp;TEXT(F284,"yyyy-mm")),CONCATENATE([1]tailored_settings!$B$2&amp;TEXT(ROW(A284)-1,"0000")&amp;"_"&amp;TEXT(F284,"yyyy-mm")))))</f>
        <v>360G-Longleigh-0283_2023-12</v>
      </c>
      <c r="B284" s="6" t="str">
        <f>IF([1]source_data!G286="","",IF([1]source_data!E286&lt;&gt;"",[1]source_data!E286,CONCATENATE("Grant to "&amp;G284)))</f>
        <v>Grant to Individual Recipient</v>
      </c>
      <c r="C284" s="6" t="str">
        <f>IF([1]source_data!G286="","",IF([1]source_data!F286="","",[1]source_data!F286))</f>
        <v>Helping to alleviate financial hardship</v>
      </c>
      <c r="D284" s="7">
        <f>IF([1]source_data!G286="","",IF([1]source_data!G286="","",[1]source_data!G286))</f>
        <v>960</v>
      </c>
      <c r="E284" s="6" t="str">
        <f>IF([1]source_data!G286="","",[1]tailored_settings!$B$3)</f>
        <v>GBP</v>
      </c>
      <c r="F284" s="8">
        <f>IF([1]source_data!G286="","",IF([1]source_data!H286="","",[1]source_data!H286))</f>
        <v>45268</v>
      </c>
      <c r="G284" s="6" t="str">
        <f>IF([1]source_data!G286="","",[1]tailored_settings!$B$5)</f>
        <v>Individual Recipient</v>
      </c>
      <c r="H284" s="6" t="str">
        <f>IF([1]source_data!G286="","",IF(AND([1]source_data!A286&lt;&gt;"",[1]tailored_settings!$B$16="Publish"),CONCATENATE([1]tailored_settings!$B$2&amp;[1]source_data!A286),IF(AND([1]source_data!A286&lt;&gt;"",[1]tailored_settings!$B$16="Do not publish"),CONCATENATE([1]tailored_settings!$B$4&amp;TEXT(ROW(A284)-1,"0000")&amp;"_"&amp;TEXT(F284,"yyyy-mm")),CONCATENATE([1]tailored_settings!$B$4&amp;TEXT(ROW(A284)-1,"0000")&amp;"_"&amp;TEXT(F284,"yyyy-mm")))))</f>
        <v>360G-Longleigh-IND-0283_2023-12</v>
      </c>
      <c r="I284" s="6" t="str">
        <f>IF([1]source_data!G286="","",[1]tailored_settings!$B$7)</f>
        <v>Longleigh Foundation</v>
      </c>
      <c r="J284" s="6" t="str">
        <f>IF([1]source_data!G286="","",[1]tailored_settings!$B$6)</f>
        <v>GB-CHC-1169016</v>
      </c>
      <c r="K284" s="6" t="str">
        <f>IF([1]source_data!G286="","",IF([1]source_data!I286="","",VLOOKUP([1]source_data!I286,[1]codelist_mapping!A:C,3,FALSE)))</f>
        <v>GTIR040</v>
      </c>
      <c r="L284" s="6" t="str">
        <f>IF([1]source_data!G286="","",IF([1]source_data!J286="","",VLOOKUP([1]source_data!J286,[1]codelist_mapping!A:C,3,FALSE)))</f>
        <v/>
      </c>
      <c r="M284" s="6" t="str">
        <f>IF([1]source_data!G286="","",IF([1]source_data!K286="","",IF([1]source_data!M286&lt;&gt;"",CONCATENATE(VLOOKUP([1]source_data!K286,[1]codelist_mapping!F:H,3,FALSE)&amp;";"&amp;VLOOKUP([1]source_data!L286,[1]codelist_mapping!F:H,3,FALSE)&amp;";"&amp;VLOOKUP([1]source_data!M286,[1]codelist_mapping!F:H,3,FALSE)),IF([1]source_data!L286&lt;&gt;"",CONCATENATE(VLOOKUP([1]source_data!K286,[1]codelist_mapping!F:H,3,FALSE)&amp;";"&amp;VLOOKUP([1]source_data!L286,[1]codelist_mapping!F:H,3,FALSE)),IF([1]source_data!K286&lt;&gt;"",CONCATENATE(VLOOKUP([1]source_data!K286,[1]codelist_mapping!F:H,3,FALSE)))))))</f>
        <v>GTIP050;GTIP070</v>
      </c>
      <c r="N284" s="9" t="str">
        <f>IF([1]source_data!G286="","",IF([1]source_data!D286="","",VLOOKUP([1]source_data!D286,[1]geo_data!A:I,9,FALSE)))</f>
        <v>Hellingly</v>
      </c>
      <c r="O284" s="9" t="str">
        <f>IF([1]source_data!G286="","",IF([1]source_data!D286="","",VLOOKUP([1]source_data!D286,[1]geo_data!A:I,8,FALSE)))</f>
        <v>E05011648</v>
      </c>
      <c r="P284" s="9" t="str">
        <f>IF([1]source_data!G286="","",IF(LEFT(O284,3)="E05","WD",IF(LEFT(O284,3)="S13","WD",IF(LEFT(O284,3)="W05","WD",IF(LEFT(O284,3)="W06","UA",IF(LEFT(O284,3)="S12","CA",IF(LEFT(O284,3)="E06","UA",IF(LEFT(O284,3)="E07","NMD",IF(LEFT(O284,3)="E08","MD",IF(LEFT(O284,3)="E09","LONB"))))))))))</f>
        <v>WD</v>
      </c>
      <c r="Q284" s="9" t="str">
        <f>IF([1]source_data!G286="","",IF([1]source_data!D286="","",VLOOKUP([1]source_data!D286,[1]geo_data!A:I,7,FALSE)))</f>
        <v>Wealden</v>
      </c>
      <c r="R284" s="9" t="str">
        <f>IF([1]source_data!G286="","",IF([1]source_data!D286="","",VLOOKUP([1]source_data!D286,[1]geo_data!A:I,6,FALSE)))</f>
        <v>E07000065</v>
      </c>
      <c r="S284" s="9" t="str">
        <f>IF([1]source_data!G286="","",IF(LEFT(R284,3)="E05","WD",IF(LEFT(R284,3)="S13","WD",IF(LEFT(R284,3)="W05","WD",IF(LEFT(R284,3)="W06","UA",IF(LEFT(R284,3)="S12","CA",IF(LEFT(R284,3)="E06","UA",IF(LEFT(R284,3)="E07","NMD",IF(LEFT(R284,3)="E08","MD",IF(LEFT(R284,3)="E09","LONB"))))))))))</f>
        <v>NMD</v>
      </c>
      <c r="T284" s="6" t="str">
        <f>IF([1]source_data!G286="","",IF([1]source_data!N286="","",[1]source_data!N286))</f>
        <v>Hardship Grant</v>
      </c>
      <c r="U284" s="10">
        <f>IF([1]source_data!G286="","",[1]tailored_settings!$B$8)</f>
        <v>45614</v>
      </c>
      <c r="V284" s="6" t="str">
        <f>IF([1]source_data!G286="","",[1]tailored_settings!$B$9)</f>
        <v>http://www.longleigh.org/</v>
      </c>
      <c r="W284" s="8">
        <f>IF([1]source_data!G286="","",IF([1]source_data!O286="","",[1]source_data!O286))</f>
        <v>45268</v>
      </c>
      <c r="X284" s="8">
        <f>IF([1]source_data!G286="","",IF([1]source_data!P286="","",[1]source_data!P286))</f>
        <v>45356</v>
      </c>
      <c r="Y284" s="6" t="str">
        <f>IF([1]source_data!G286="","",IF([1]source_data!Q286="","",[1]source_data!Q286))</f>
        <v/>
      </c>
      <c r="Z284" s="11" t="str">
        <f>IF([1]source_data!G286="","",IF([1]source_data!I286="","",[1]tailored_settings!$B$10))</f>
        <v>Primary grant reason</v>
      </c>
      <c r="AA284" s="11" t="str">
        <f>IF([1]source_data!G286="","",IF([1]source_data!I286="","",[1]source_data!I286))</f>
        <v>2. Customer receiving medication and/or therapy for a mental health condition or substance addiction</v>
      </c>
      <c r="AB284" s="11" t="str">
        <f>IF([1]source_data!G286="","",IF([1]source_data!J286="","",[1]tailored_settings!$B$11))</f>
        <v/>
      </c>
      <c r="AC284" s="11" t="str">
        <f>IF([1]source_data!G286="","",IF([1]source_data!J286="","",[1]source_data!J286))</f>
        <v/>
      </c>
      <c r="AD284" s="11" t="str">
        <f>IF([1]source_data!G286="","",IF([1]source_data!K286="","",[1]tailored_settings!$B$12))</f>
        <v>Grant purpose</v>
      </c>
      <c r="AE284" s="11" t="str">
        <f>IF([1]source_data!G286="","",IF([1]source_data!K286="","",[1]source_data!K286))</f>
        <v>Utility vouchers</v>
      </c>
      <c r="AF284" s="11" t="str">
        <f>IF([1]source_data!G286="","",IF([1]source_data!L286="","",[1]tailored_settings!$B$13))</f>
        <v>Grant purpose</v>
      </c>
      <c r="AG284" s="11" t="str">
        <f>IF([1]source_data!G286="","",IF([1]source_data!L286="","",[1]source_data!L286))</f>
        <v>Food vouchers</v>
      </c>
      <c r="AH284" s="11" t="str">
        <f>IF([1]source_data!G286="","",IF([1]source_data!M286="","",[1]tailored_settings!$B$14))</f>
        <v/>
      </c>
      <c r="AI284" s="11" t="str">
        <f>IF([1]source_data!G286="","",IF([1]source_data!M286="","",[1]source_data!M286))</f>
        <v/>
      </c>
    </row>
    <row r="285" spans="1:35" x14ac:dyDescent="0.2">
      <c r="A285" s="6" t="str">
        <f>IF([1]source_data!G287="","",IF(AND([1]source_data!C287&lt;&gt;"",[1]tailored_settings!$B$15="Publish"),CONCATENATE([1]tailored_settings!$B$2&amp;[1]source_data!C287),IF(AND([1]source_data!C287&lt;&gt;"",[1]tailored_settings!$B$15="Do not publish"),CONCATENATE([1]tailored_settings!$B$2&amp;TEXT(ROW(A285)-1,"0000")&amp;"_"&amp;TEXT(F285,"yyyy-mm")),CONCATENATE([1]tailored_settings!$B$2&amp;TEXT(ROW(A285)-1,"0000")&amp;"_"&amp;TEXT(F285,"yyyy-mm")))))</f>
        <v>360G-Longleigh-0284_2023-12</v>
      </c>
      <c r="B285" s="6" t="str">
        <f>IF([1]source_data!G287="","",IF([1]source_data!E287&lt;&gt;"",[1]source_data!E287,CONCATENATE("Grant to "&amp;G285)))</f>
        <v>Grant to Individual Recipient</v>
      </c>
      <c r="C285" s="6" t="str">
        <f>IF([1]source_data!G287="","",IF([1]source_data!F287="","",[1]source_data!F287))</f>
        <v>Helping to alleviate financial hardship</v>
      </c>
      <c r="D285" s="7">
        <f>IF([1]source_data!G287="","",IF([1]source_data!G287="","",[1]source_data!G287))</f>
        <v>718.39</v>
      </c>
      <c r="E285" s="6" t="str">
        <f>IF([1]source_data!G287="","",[1]tailored_settings!$B$3)</f>
        <v>GBP</v>
      </c>
      <c r="F285" s="8">
        <f>IF([1]source_data!G287="","",IF([1]source_data!H287="","",[1]source_data!H287))</f>
        <v>45268</v>
      </c>
      <c r="G285" s="6" t="str">
        <f>IF([1]source_data!G287="","",[1]tailored_settings!$B$5)</f>
        <v>Individual Recipient</v>
      </c>
      <c r="H285" s="6" t="str">
        <f>IF([1]source_data!G287="","",IF(AND([1]source_data!A287&lt;&gt;"",[1]tailored_settings!$B$16="Publish"),CONCATENATE([1]tailored_settings!$B$2&amp;[1]source_data!A287),IF(AND([1]source_data!A287&lt;&gt;"",[1]tailored_settings!$B$16="Do not publish"),CONCATENATE([1]tailored_settings!$B$4&amp;TEXT(ROW(A285)-1,"0000")&amp;"_"&amp;TEXT(F285,"yyyy-mm")),CONCATENATE([1]tailored_settings!$B$4&amp;TEXT(ROW(A285)-1,"0000")&amp;"_"&amp;TEXT(F285,"yyyy-mm")))))</f>
        <v>360G-Longleigh-IND-0284_2023-12</v>
      </c>
      <c r="I285" s="6" t="str">
        <f>IF([1]source_data!G287="","",[1]tailored_settings!$B$7)</f>
        <v>Longleigh Foundation</v>
      </c>
      <c r="J285" s="6" t="str">
        <f>IF([1]source_data!G287="","",[1]tailored_settings!$B$6)</f>
        <v>GB-CHC-1169016</v>
      </c>
      <c r="K285" s="6" t="str">
        <f>IF([1]source_data!G287="","",IF([1]source_data!I287="","",VLOOKUP([1]source_data!I287,[1]codelist_mapping!A:C,3,FALSE)))</f>
        <v>GTIR080</v>
      </c>
      <c r="L285" s="6" t="str">
        <f>IF([1]source_data!G287="","",IF([1]source_data!J287="","",VLOOKUP([1]source_data!J287,[1]codelist_mapping!A:C,3,FALSE)))</f>
        <v/>
      </c>
      <c r="M285" s="6" t="str">
        <f>IF([1]source_data!G287="","",IF([1]source_data!K287="","",IF([1]source_data!M287&lt;&gt;"",CONCATENATE(VLOOKUP([1]source_data!K287,[1]codelist_mapping!F:H,3,FALSE)&amp;";"&amp;VLOOKUP([1]source_data!L287,[1]codelist_mapping!F:H,3,FALSE)&amp;";"&amp;VLOOKUP([1]source_data!M287,[1]codelist_mapping!F:H,3,FALSE)),IF([1]source_data!L287&lt;&gt;"",CONCATENATE(VLOOKUP([1]source_data!K287,[1]codelist_mapping!F:H,3,FALSE)&amp;";"&amp;VLOOKUP([1]source_data!L287,[1]codelist_mapping!F:H,3,FALSE)),IF([1]source_data!K287&lt;&gt;"",CONCATENATE(VLOOKUP([1]source_data!K287,[1]codelist_mapping!F:H,3,FALSE)))))))</f>
        <v>GTIP020;GTIP060</v>
      </c>
      <c r="N285" s="9" t="str">
        <f>IF([1]source_data!G287="","",IF([1]source_data!D287="","",VLOOKUP([1]source_data!D287,[1]geo_data!A:I,9,FALSE)))</f>
        <v>Marshwood Vale</v>
      </c>
      <c r="O285" s="9" t="str">
        <f>IF([1]source_data!G287="","",IF([1]source_data!D287="","",VLOOKUP([1]source_data!D287,[1]geo_data!A:I,8,FALSE)))</f>
        <v>E05012707</v>
      </c>
      <c r="P285" s="9" t="str">
        <f>IF([1]source_data!G287="","",IF(LEFT(O285,3)="E05","WD",IF(LEFT(O285,3)="S13","WD",IF(LEFT(O285,3)="W05","WD",IF(LEFT(O285,3)="W06","UA",IF(LEFT(O285,3)="S12","CA",IF(LEFT(O285,3)="E06","UA",IF(LEFT(O285,3)="E07","NMD",IF(LEFT(O285,3)="E08","MD",IF(LEFT(O285,3)="E09","LONB"))))))))))</f>
        <v>WD</v>
      </c>
      <c r="Q285" s="9" t="str">
        <f>IF([1]source_data!G287="","",IF([1]source_data!D287="","",VLOOKUP([1]source_data!D287,[1]geo_data!A:I,7,FALSE)))</f>
        <v>Dorset</v>
      </c>
      <c r="R285" s="9" t="str">
        <f>IF([1]source_data!G287="","",IF([1]source_data!D287="","",VLOOKUP([1]source_data!D287,[1]geo_data!A:I,6,FALSE)))</f>
        <v>E06000059</v>
      </c>
      <c r="S285" s="9" t="str">
        <f>IF([1]source_data!G287="","",IF(LEFT(R285,3)="E05","WD",IF(LEFT(R285,3)="S13","WD",IF(LEFT(R285,3)="W05","WD",IF(LEFT(R285,3)="W06","UA",IF(LEFT(R285,3)="S12","CA",IF(LEFT(R285,3)="E06","UA",IF(LEFT(R285,3)="E07","NMD",IF(LEFT(R285,3)="E08","MD",IF(LEFT(R285,3)="E09","LONB"))))))))))</f>
        <v>UA</v>
      </c>
      <c r="T285" s="6" t="str">
        <f>IF([1]source_data!G287="","",IF([1]source_data!N287="","",[1]source_data!N287))</f>
        <v>Hardship Grant</v>
      </c>
      <c r="U285" s="10">
        <f>IF([1]source_data!G287="","",[1]tailored_settings!$B$8)</f>
        <v>45614</v>
      </c>
      <c r="V285" s="6" t="str">
        <f>IF([1]source_data!G287="","",[1]tailored_settings!$B$9)</f>
        <v>http://www.longleigh.org/</v>
      </c>
      <c r="W285" s="8">
        <f>IF([1]source_data!G287="","",IF([1]source_data!O287="","",[1]source_data!O287))</f>
        <v>45268</v>
      </c>
      <c r="X285" s="8">
        <f>IF([1]source_data!G287="","",IF([1]source_data!P287="","",[1]source_data!P287))</f>
        <v>45314</v>
      </c>
      <c r="Y285" s="6" t="str">
        <f>IF([1]source_data!G287="","",IF([1]source_data!Q287="","",[1]source_data!Q287))</f>
        <v/>
      </c>
      <c r="Z285" s="11" t="str">
        <f>IF([1]source_data!G287="","",IF([1]source_data!I287="","",[1]tailored_settings!$B$10))</f>
        <v>Primary grant reason</v>
      </c>
      <c r="AA285" s="11" t="str">
        <f>IF([1]source_data!G287="","",IF([1]source_data!I287="","",[1]source_data!I287))</f>
        <v>3  Customer/family moving from homelessness/supported living into independent living</v>
      </c>
      <c r="AB285" s="11" t="str">
        <f>IF([1]source_data!G287="","",IF([1]source_data!J287="","",[1]tailored_settings!$B$11))</f>
        <v/>
      </c>
      <c r="AC285" s="11" t="str">
        <f>IF([1]source_data!G287="","",IF([1]source_data!J287="","",[1]source_data!J287))</f>
        <v/>
      </c>
      <c r="AD285" s="11" t="str">
        <f>IF([1]source_data!G287="","",IF([1]source_data!K287="","",[1]tailored_settings!$B$12))</f>
        <v>Grant purpose</v>
      </c>
      <c r="AE285" s="11" t="str">
        <f>IF([1]source_data!G287="","",IF([1]source_data!K287="","",[1]source_data!K287))</f>
        <v xml:space="preserve">Furniture </v>
      </c>
      <c r="AF285" s="11" t="str">
        <f>IF([1]source_data!G287="","",IF([1]source_data!L287="","",[1]tailored_settings!$B$13))</f>
        <v>Grant purpose</v>
      </c>
      <c r="AG285" s="11" t="str">
        <f>IF([1]source_data!G287="","",IF([1]source_data!L287="","",[1]source_data!L287))</f>
        <v>Voucher for small household items</v>
      </c>
      <c r="AH285" s="11" t="str">
        <f>IF([1]source_data!G287="","",IF([1]source_data!M287="","",[1]tailored_settings!$B$14))</f>
        <v/>
      </c>
      <c r="AI285" s="11" t="str">
        <f>IF([1]source_data!G287="","",IF([1]source_data!M287="","",[1]source_data!M287))</f>
        <v/>
      </c>
    </row>
    <row r="286" spans="1:35" x14ac:dyDescent="0.2">
      <c r="A286" s="6" t="str">
        <f>IF([1]source_data!G288="","",IF(AND([1]source_data!C288&lt;&gt;"",[1]tailored_settings!$B$15="Publish"),CONCATENATE([1]tailored_settings!$B$2&amp;[1]source_data!C288),IF(AND([1]source_data!C288&lt;&gt;"",[1]tailored_settings!$B$15="Do not publish"),CONCATENATE([1]tailored_settings!$B$2&amp;TEXT(ROW(A286)-1,"0000")&amp;"_"&amp;TEXT(F286,"yyyy-mm")),CONCATENATE([1]tailored_settings!$B$2&amp;TEXT(ROW(A286)-1,"0000")&amp;"_"&amp;TEXT(F286,"yyyy-mm")))))</f>
        <v>360G-Longleigh-0285_2023-12</v>
      </c>
      <c r="B286" s="6" t="str">
        <f>IF([1]source_data!G288="","",IF([1]source_data!E288&lt;&gt;"",[1]source_data!E288,CONCATENATE("Grant to "&amp;G286)))</f>
        <v>Grant to Individual Recipient</v>
      </c>
      <c r="C286" s="6" t="str">
        <f>IF([1]source_data!G288="","",IF([1]source_data!F288="","",[1]source_data!F288))</f>
        <v>Providing financial aid during a time of crisis</v>
      </c>
      <c r="D286" s="7">
        <f>IF([1]source_data!G288="","",IF([1]source_data!G288="","",[1]source_data!G288))</f>
        <v>300</v>
      </c>
      <c r="E286" s="6" t="str">
        <f>IF([1]source_data!G288="","",[1]tailored_settings!$B$3)</f>
        <v>GBP</v>
      </c>
      <c r="F286" s="8">
        <f>IF([1]source_data!G288="","",IF([1]source_data!H288="","",[1]source_data!H288))</f>
        <v>45268</v>
      </c>
      <c r="G286" s="6" t="str">
        <f>IF([1]source_data!G288="","",[1]tailored_settings!$B$5)</f>
        <v>Individual Recipient</v>
      </c>
      <c r="H286" s="6" t="str">
        <f>IF([1]source_data!G288="","",IF(AND([1]source_data!A288&lt;&gt;"",[1]tailored_settings!$B$16="Publish"),CONCATENATE([1]tailored_settings!$B$2&amp;[1]source_data!A288),IF(AND([1]source_data!A288&lt;&gt;"",[1]tailored_settings!$B$16="Do not publish"),CONCATENATE([1]tailored_settings!$B$4&amp;TEXT(ROW(A286)-1,"0000")&amp;"_"&amp;TEXT(F286,"yyyy-mm")),CONCATENATE([1]tailored_settings!$B$4&amp;TEXT(ROW(A286)-1,"0000")&amp;"_"&amp;TEXT(F286,"yyyy-mm")))))</f>
        <v>360G-Longleigh-IND-0285_2023-12</v>
      </c>
      <c r="I286" s="6" t="str">
        <f>IF([1]source_data!G288="","",[1]tailored_settings!$B$7)</f>
        <v>Longleigh Foundation</v>
      </c>
      <c r="J286" s="6" t="str">
        <f>IF([1]source_data!G288="","",[1]tailored_settings!$B$6)</f>
        <v>GB-CHC-1169016</v>
      </c>
      <c r="K286" s="6" t="str">
        <f>IF([1]source_data!G288="","",IF([1]source_data!I288="","",VLOOKUP([1]source_data!I288,[1]codelist_mapping!A:C,3,FALSE)))</f>
        <v>GTIR060</v>
      </c>
      <c r="L286" s="6" t="str">
        <f>IF([1]source_data!G288="","",IF([1]source_data!J288="","",VLOOKUP([1]source_data!J288,[1]codelist_mapping!A:C,3,FALSE)))</f>
        <v/>
      </c>
      <c r="M286" s="6" t="str">
        <f>IF([1]source_data!G288="","",IF([1]source_data!K288="","",IF([1]source_data!M288&lt;&gt;"",CONCATENATE(VLOOKUP([1]source_data!K288,[1]codelist_mapping!F:H,3,FALSE)&amp;";"&amp;VLOOKUP([1]source_data!L288,[1]codelist_mapping!F:H,3,FALSE)&amp;";"&amp;VLOOKUP([1]source_data!M288,[1]codelist_mapping!F:H,3,FALSE)),IF([1]source_data!L288&lt;&gt;"",CONCATENATE(VLOOKUP([1]source_data!K288,[1]codelist_mapping!F:H,3,FALSE)&amp;";"&amp;VLOOKUP([1]source_data!L288,[1]codelist_mapping!F:H,3,FALSE)),IF([1]source_data!K288&lt;&gt;"",CONCATENATE(VLOOKUP([1]source_data!K288,[1]codelist_mapping!F:H,3,FALSE)))))))</f>
        <v>GTIP070</v>
      </c>
      <c r="N286" s="9" t="str">
        <f>IF([1]source_data!G288="","",IF([1]source_data!D288="","",VLOOKUP([1]source_data!D288,[1]geo_data!A:I,9,FALSE)))</f>
        <v>Biggleswade West</v>
      </c>
      <c r="O286" s="9" t="str">
        <f>IF([1]source_data!G288="","",IF([1]source_data!D288="","",VLOOKUP([1]source_data!D288,[1]geo_data!A:I,8,FALSE)))</f>
        <v>E05014399</v>
      </c>
      <c r="P286" s="9" t="str">
        <f>IF([1]source_data!G288="","",IF(LEFT(O286,3)="E05","WD",IF(LEFT(O286,3)="S13","WD",IF(LEFT(O286,3)="W05","WD",IF(LEFT(O286,3)="W06","UA",IF(LEFT(O286,3)="S12","CA",IF(LEFT(O286,3)="E06","UA",IF(LEFT(O286,3)="E07","NMD",IF(LEFT(O286,3)="E08","MD",IF(LEFT(O286,3)="E09","LONB"))))))))))</f>
        <v>WD</v>
      </c>
      <c r="Q286" s="9" t="str">
        <f>IF([1]source_data!G288="","",IF([1]source_data!D288="","",VLOOKUP([1]source_data!D288,[1]geo_data!A:I,7,FALSE)))</f>
        <v>Central Bedfordshire</v>
      </c>
      <c r="R286" s="9" t="str">
        <f>IF([1]source_data!G288="","",IF([1]source_data!D288="","",VLOOKUP([1]source_data!D288,[1]geo_data!A:I,6,FALSE)))</f>
        <v>E06000056</v>
      </c>
      <c r="S286" s="9" t="str">
        <f>IF([1]source_data!G288="","",IF(LEFT(R286,3)="E05","WD",IF(LEFT(R286,3)="S13","WD",IF(LEFT(R286,3)="W05","WD",IF(LEFT(R286,3)="W06","UA",IF(LEFT(R286,3)="S12","CA",IF(LEFT(R286,3)="E06","UA",IF(LEFT(R286,3)="E07","NMD",IF(LEFT(R286,3)="E08","MD",IF(LEFT(R286,3)="E09","LONB"))))))))))</f>
        <v>UA</v>
      </c>
      <c r="T286" s="6" t="str">
        <f>IF([1]source_data!G288="","",IF([1]source_data!N288="","",[1]source_data!N288))</f>
        <v>Crisis Grant</v>
      </c>
      <c r="U286" s="10">
        <f>IF([1]source_data!G288="","",[1]tailored_settings!$B$8)</f>
        <v>45614</v>
      </c>
      <c r="V286" s="6" t="str">
        <f>IF([1]source_data!G288="","",[1]tailored_settings!$B$9)</f>
        <v>http://www.longleigh.org/</v>
      </c>
      <c r="W286" s="8">
        <f>IF([1]source_data!G288="","",IF([1]source_data!O288="","",[1]source_data!O288))</f>
        <v>45268</v>
      </c>
      <c r="X286" s="8">
        <f>IF([1]source_data!G288="","",IF([1]source_data!P288="","",[1]source_data!P288))</f>
        <v>45330</v>
      </c>
      <c r="Y286" s="6" t="str">
        <f>IF([1]source_data!G288="","",IF([1]source_data!Q288="","",[1]source_data!Q288))</f>
        <v/>
      </c>
      <c r="Z286" s="11" t="str">
        <f>IF([1]source_data!G288="","",IF([1]source_data!I288="","",[1]tailored_settings!$B$10))</f>
        <v>Primary grant reason</v>
      </c>
      <c r="AA286" s="11" t="str">
        <f>IF([1]source_data!G288="","",IF([1]source_data!I288="","",[1]source_data!I288))</f>
        <v>4. Customer/family fleeing from a violent or abusive relationship</v>
      </c>
      <c r="AB286" s="11" t="str">
        <f>IF([1]source_data!G288="","",IF([1]source_data!J288="","",[1]tailored_settings!$B$11))</f>
        <v/>
      </c>
      <c r="AC286" s="11" t="str">
        <f>IF([1]source_data!G288="","",IF([1]source_data!J288="","",[1]source_data!J288))</f>
        <v/>
      </c>
      <c r="AD286" s="11" t="str">
        <f>IF([1]source_data!G288="","",IF([1]source_data!K288="","",[1]tailored_settings!$B$12))</f>
        <v>Grant purpose</v>
      </c>
      <c r="AE286" s="11" t="str">
        <f>IF([1]source_data!G288="","",IF([1]source_data!K288="","",[1]source_data!K288))</f>
        <v>Food vouchers</v>
      </c>
      <c r="AF286" s="11" t="str">
        <f>IF([1]source_data!G288="","",IF([1]source_data!L288="","",[1]tailored_settings!$B$13))</f>
        <v/>
      </c>
      <c r="AG286" s="11" t="str">
        <f>IF([1]source_data!G288="","",IF([1]source_data!L288="","",[1]source_data!L288))</f>
        <v/>
      </c>
      <c r="AH286" s="11" t="str">
        <f>IF([1]source_data!G288="","",IF([1]source_data!M288="","",[1]tailored_settings!$B$14))</f>
        <v/>
      </c>
      <c r="AI286" s="11" t="str">
        <f>IF([1]source_data!G288="","",IF([1]source_data!M288="","",[1]source_data!M288))</f>
        <v/>
      </c>
    </row>
    <row r="287" spans="1:35" x14ac:dyDescent="0.2">
      <c r="A287" s="6" t="str">
        <f>IF([1]source_data!G289="","",IF(AND([1]source_data!C289&lt;&gt;"",[1]tailored_settings!$B$15="Publish"),CONCATENATE([1]tailored_settings!$B$2&amp;[1]source_data!C289),IF(AND([1]source_data!C289&lt;&gt;"",[1]tailored_settings!$B$15="Do not publish"),CONCATENATE([1]tailored_settings!$B$2&amp;TEXT(ROW(A287)-1,"0000")&amp;"_"&amp;TEXT(F287,"yyyy-mm")),CONCATENATE([1]tailored_settings!$B$2&amp;TEXT(ROW(A287)-1,"0000")&amp;"_"&amp;TEXT(F287,"yyyy-mm")))))</f>
        <v>360G-Longleigh-0286_2023-12</v>
      </c>
      <c r="B287" s="6" t="str">
        <f>IF([1]source_data!G289="","",IF([1]source_data!E289&lt;&gt;"",[1]source_data!E289,CONCATENATE("Grant to "&amp;G287)))</f>
        <v>Grant to Individual Recipient</v>
      </c>
      <c r="C287" s="6" t="str">
        <f>IF([1]source_data!G289="","",IF([1]source_data!F289="","",[1]source_data!F289))</f>
        <v>Providing financial aid during a time of crisis</v>
      </c>
      <c r="D287" s="7">
        <f>IF([1]source_data!G289="","",IF([1]source_data!G289="","",[1]source_data!G289))</f>
        <v>450</v>
      </c>
      <c r="E287" s="6" t="str">
        <f>IF([1]source_data!G289="","",[1]tailored_settings!$B$3)</f>
        <v>GBP</v>
      </c>
      <c r="F287" s="8">
        <f>IF([1]source_data!G289="","",IF([1]source_data!H289="","",[1]source_data!H289))</f>
        <v>45271</v>
      </c>
      <c r="G287" s="6" t="str">
        <f>IF([1]source_data!G289="","",[1]tailored_settings!$B$5)</f>
        <v>Individual Recipient</v>
      </c>
      <c r="H287" s="6" t="str">
        <f>IF([1]source_data!G289="","",IF(AND([1]source_data!A289&lt;&gt;"",[1]tailored_settings!$B$16="Publish"),CONCATENATE([1]tailored_settings!$B$2&amp;[1]source_data!A289),IF(AND([1]source_data!A289&lt;&gt;"",[1]tailored_settings!$B$16="Do not publish"),CONCATENATE([1]tailored_settings!$B$4&amp;TEXT(ROW(A287)-1,"0000")&amp;"_"&amp;TEXT(F287,"yyyy-mm")),CONCATENATE([1]tailored_settings!$B$4&amp;TEXT(ROW(A287)-1,"0000")&amp;"_"&amp;TEXT(F287,"yyyy-mm")))))</f>
        <v>360G-Longleigh-IND-0286_2023-12</v>
      </c>
      <c r="I287" s="6" t="str">
        <f>IF([1]source_data!G289="","",[1]tailored_settings!$B$7)</f>
        <v>Longleigh Foundation</v>
      </c>
      <c r="J287" s="6" t="str">
        <f>IF([1]source_data!G289="","",[1]tailored_settings!$B$6)</f>
        <v>GB-CHC-1169016</v>
      </c>
      <c r="K287" s="6" t="str">
        <f>IF([1]source_data!G289="","",IF([1]source_data!I289="","",VLOOKUP([1]source_data!I289,[1]codelist_mapping!A:C,3,FALSE)))</f>
        <v>GTIR080</v>
      </c>
      <c r="L287" s="6" t="str">
        <f>IF([1]source_data!G289="","",IF([1]source_data!J289="","",VLOOKUP([1]source_data!J289,[1]codelist_mapping!A:C,3,FALSE)))</f>
        <v/>
      </c>
      <c r="M287" s="6" t="str">
        <f>IF([1]source_data!G289="","",IF([1]source_data!K289="","",IF([1]source_data!M289&lt;&gt;"",CONCATENATE(VLOOKUP([1]source_data!K289,[1]codelist_mapping!F:H,3,FALSE)&amp;";"&amp;VLOOKUP([1]source_data!L289,[1]codelist_mapping!F:H,3,FALSE)&amp;";"&amp;VLOOKUP([1]source_data!M289,[1]codelist_mapping!F:H,3,FALSE)),IF([1]source_data!L289&lt;&gt;"",CONCATENATE(VLOOKUP([1]source_data!K289,[1]codelist_mapping!F:H,3,FALSE)&amp;";"&amp;VLOOKUP([1]source_data!L289,[1]codelist_mapping!F:H,3,FALSE)),IF([1]source_data!K289&lt;&gt;"",CONCATENATE(VLOOKUP([1]source_data!K289,[1]codelist_mapping!F:H,3,FALSE)))))))</f>
        <v>GTIP100;GTIP070;GTIP080</v>
      </c>
      <c r="N287" s="9" t="str">
        <f>IF([1]source_data!G289="","",IF([1]source_data!D289="","",VLOOKUP([1]source_data!D289,[1]geo_data!A:I,9,FALSE)))</f>
        <v>West Hill &amp; North Laine</v>
      </c>
      <c r="O287" s="9" t="str">
        <f>IF([1]source_data!G289="","",IF([1]source_data!D289="","",VLOOKUP([1]source_data!D289,[1]geo_data!A:I,8,FALSE)))</f>
        <v>E05015415</v>
      </c>
      <c r="P287" s="9" t="str">
        <f>IF([1]source_data!G289="","",IF(LEFT(O287,3)="E05","WD",IF(LEFT(O287,3)="S13","WD",IF(LEFT(O287,3)="W05","WD",IF(LEFT(O287,3)="W06","UA",IF(LEFT(O287,3)="S12","CA",IF(LEFT(O287,3)="E06","UA",IF(LEFT(O287,3)="E07","NMD",IF(LEFT(O287,3)="E08","MD",IF(LEFT(O287,3)="E09","LONB"))))))))))</f>
        <v>WD</v>
      </c>
      <c r="Q287" s="9" t="str">
        <f>IF([1]source_data!G289="","",IF([1]source_data!D289="","",VLOOKUP([1]source_data!D289,[1]geo_data!A:I,7,FALSE)))</f>
        <v>Brighton and Hove</v>
      </c>
      <c r="R287" s="9" t="str">
        <f>IF([1]source_data!G289="","",IF([1]source_data!D289="","",VLOOKUP([1]source_data!D289,[1]geo_data!A:I,6,FALSE)))</f>
        <v>E06000043</v>
      </c>
      <c r="S287" s="9" t="str">
        <f>IF([1]source_data!G289="","",IF(LEFT(R287,3)="E05","WD",IF(LEFT(R287,3)="S13","WD",IF(LEFT(R287,3)="W05","WD",IF(LEFT(R287,3)="W06","UA",IF(LEFT(R287,3)="S12","CA",IF(LEFT(R287,3)="E06","UA",IF(LEFT(R287,3)="E07","NMD",IF(LEFT(R287,3)="E08","MD",IF(LEFT(R287,3)="E09","LONB"))))))))))</f>
        <v>UA</v>
      </c>
      <c r="T287" s="6" t="str">
        <f>IF([1]source_data!G289="","",IF([1]source_data!N289="","",[1]source_data!N289))</f>
        <v>Crisis Grant</v>
      </c>
      <c r="U287" s="10">
        <f>IF([1]source_data!G289="","",[1]tailored_settings!$B$8)</f>
        <v>45614</v>
      </c>
      <c r="V287" s="6" t="str">
        <f>IF([1]source_data!G289="","",[1]tailored_settings!$B$9)</f>
        <v>http://www.longleigh.org/</v>
      </c>
      <c r="W287" s="8">
        <f>IF([1]source_data!G289="","",IF([1]source_data!O289="","",[1]source_data!O289))</f>
        <v>45271</v>
      </c>
      <c r="X287" s="8">
        <f>IF([1]source_data!G289="","",IF([1]source_data!P289="","",[1]source_data!P289))</f>
        <v>45330</v>
      </c>
      <c r="Y287" s="6" t="str">
        <f>IF([1]source_data!G289="","",IF([1]source_data!Q289="","",[1]source_data!Q289))</f>
        <v/>
      </c>
      <c r="Z287" s="11" t="str">
        <f>IF([1]source_data!G289="","",IF([1]source_data!I289="","",[1]tailored_settings!$B$10))</f>
        <v>Primary grant reason</v>
      </c>
      <c r="AA287" s="11" t="str">
        <f>IF([1]source_data!G289="","",IF([1]source_data!I289="","",[1]source_data!I289))</f>
        <v>3  Customer/family moving from homelessness/supported living into independent living</v>
      </c>
      <c r="AB287" s="11" t="str">
        <f>IF([1]source_data!G289="","",IF([1]source_data!J289="","",[1]tailored_settings!$B$11))</f>
        <v/>
      </c>
      <c r="AC287" s="11" t="str">
        <f>IF([1]source_data!G289="","",IF([1]source_data!J289="","",[1]source_data!J289))</f>
        <v/>
      </c>
      <c r="AD287" s="11" t="str">
        <f>IF([1]source_data!G289="","",IF([1]source_data!K289="","",[1]tailored_settings!$B$12))</f>
        <v>Grant purpose</v>
      </c>
      <c r="AE287" s="11" t="str">
        <f>IF([1]source_data!G289="","",IF([1]source_data!K289="","",[1]source_data!K289))</f>
        <v>Travel Costs</v>
      </c>
      <c r="AF287" s="11" t="str">
        <f>IF([1]source_data!G289="","",IF([1]source_data!L289="","",[1]tailored_settings!$B$13))</f>
        <v>Grant purpose</v>
      </c>
      <c r="AG287" s="11" t="str">
        <f>IF([1]source_data!G289="","",IF([1]source_data!L289="","",[1]source_data!L289))</f>
        <v>Food vouchers</v>
      </c>
      <c r="AH287" s="11" t="str">
        <f>IF([1]source_data!G289="","",IF([1]source_data!M289="","",[1]tailored_settings!$B$14))</f>
        <v>Grant purpose</v>
      </c>
      <c r="AI287" s="11" t="str">
        <f>IF([1]source_data!G289="","",IF([1]source_data!M289="","",[1]source_data!M289))</f>
        <v>Clothing</v>
      </c>
    </row>
    <row r="288" spans="1:35" x14ac:dyDescent="0.2">
      <c r="A288" s="6" t="str">
        <f>IF([1]source_data!G290="","",IF(AND([1]source_data!C290&lt;&gt;"",[1]tailored_settings!$B$15="Publish"),CONCATENATE([1]tailored_settings!$B$2&amp;[1]source_data!C290),IF(AND([1]source_data!C290&lt;&gt;"",[1]tailored_settings!$B$15="Do not publish"),CONCATENATE([1]tailored_settings!$B$2&amp;TEXT(ROW(A288)-1,"0000")&amp;"_"&amp;TEXT(F288,"yyyy-mm")),CONCATENATE([1]tailored_settings!$B$2&amp;TEXT(ROW(A288)-1,"0000")&amp;"_"&amp;TEXT(F288,"yyyy-mm")))))</f>
        <v>360G-Longleigh-0287_2023-12</v>
      </c>
      <c r="B288" s="6" t="str">
        <f>IF([1]source_data!G290="","",IF([1]source_data!E290&lt;&gt;"",[1]source_data!E290,CONCATENATE("Grant to "&amp;G288)))</f>
        <v>Grant to Individual Recipient</v>
      </c>
      <c r="C288" s="6" t="str">
        <f>IF([1]source_data!G290="","",IF([1]source_data!F290="","",[1]source_data!F290))</f>
        <v>Providing financial aid during a time of crisis</v>
      </c>
      <c r="D288" s="7">
        <f>IF([1]source_data!G290="","",IF([1]source_data!G290="","",[1]source_data!G290))</f>
        <v>350</v>
      </c>
      <c r="E288" s="6" t="str">
        <f>IF([1]source_data!G290="","",[1]tailored_settings!$B$3)</f>
        <v>GBP</v>
      </c>
      <c r="F288" s="8">
        <f>IF([1]source_data!G290="","",IF([1]source_data!H290="","",[1]source_data!H290))</f>
        <v>45271</v>
      </c>
      <c r="G288" s="6" t="str">
        <f>IF([1]source_data!G290="","",[1]tailored_settings!$B$5)</f>
        <v>Individual Recipient</v>
      </c>
      <c r="H288" s="6" t="str">
        <f>IF([1]source_data!G290="","",IF(AND([1]source_data!A290&lt;&gt;"",[1]tailored_settings!$B$16="Publish"),CONCATENATE([1]tailored_settings!$B$2&amp;[1]source_data!A290),IF(AND([1]source_data!A290&lt;&gt;"",[1]tailored_settings!$B$16="Do not publish"),CONCATENATE([1]tailored_settings!$B$4&amp;TEXT(ROW(A288)-1,"0000")&amp;"_"&amp;TEXT(F288,"yyyy-mm")),CONCATENATE([1]tailored_settings!$B$4&amp;TEXT(ROW(A288)-1,"0000")&amp;"_"&amp;TEXT(F288,"yyyy-mm")))))</f>
        <v>360G-Longleigh-IND-0287_2023-12</v>
      </c>
      <c r="I288" s="6" t="str">
        <f>IF([1]source_data!G290="","",[1]tailored_settings!$B$7)</f>
        <v>Longleigh Foundation</v>
      </c>
      <c r="J288" s="6" t="str">
        <f>IF([1]source_data!G290="","",[1]tailored_settings!$B$6)</f>
        <v>GB-CHC-1169016</v>
      </c>
      <c r="K288" s="6" t="str">
        <f>IF([1]source_data!G290="","",IF([1]source_data!I290="","",VLOOKUP([1]source_data!I290,[1]codelist_mapping!A:C,3,FALSE)))</f>
        <v>GTIR080</v>
      </c>
      <c r="L288" s="6" t="str">
        <f>IF([1]source_data!G290="","",IF([1]source_data!J290="","",VLOOKUP([1]source_data!J290,[1]codelist_mapping!A:C,3,FALSE)))</f>
        <v/>
      </c>
      <c r="M288" s="6" t="str">
        <f>IF([1]source_data!G290="","",IF([1]source_data!K290="","",IF([1]source_data!M290&lt;&gt;"",CONCATENATE(VLOOKUP([1]source_data!K290,[1]codelist_mapping!F:H,3,FALSE)&amp;";"&amp;VLOOKUP([1]source_data!L290,[1]codelist_mapping!F:H,3,FALSE)&amp;";"&amp;VLOOKUP([1]source_data!M290,[1]codelist_mapping!F:H,3,FALSE)),IF([1]source_data!L290&lt;&gt;"",CONCATENATE(VLOOKUP([1]source_data!K290,[1]codelist_mapping!F:H,3,FALSE)&amp;";"&amp;VLOOKUP([1]source_data!L290,[1]codelist_mapping!F:H,3,FALSE)),IF([1]source_data!K290&lt;&gt;"",CONCATENATE(VLOOKUP([1]source_data!K290,[1]codelist_mapping!F:H,3,FALSE)))))))</f>
        <v>GTIP080;GTIP100;GTIP070</v>
      </c>
      <c r="N288" s="9" t="str">
        <f>IF([1]source_data!G290="","",IF([1]source_data!D290="","",VLOOKUP([1]source_data!D290,[1]geo_data!A:I,9,FALSE)))</f>
        <v>West Hill &amp; North Laine</v>
      </c>
      <c r="O288" s="9" t="str">
        <f>IF([1]source_data!G290="","",IF([1]source_data!D290="","",VLOOKUP([1]source_data!D290,[1]geo_data!A:I,8,FALSE)))</f>
        <v>E05015415</v>
      </c>
      <c r="P288" s="9" t="str">
        <f>IF([1]source_data!G290="","",IF(LEFT(O288,3)="E05","WD",IF(LEFT(O288,3)="S13","WD",IF(LEFT(O288,3)="W05","WD",IF(LEFT(O288,3)="W06","UA",IF(LEFT(O288,3)="S12","CA",IF(LEFT(O288,3)="E06","UA",IF(LEFT(O288,3)="E07","NMD",IF(LEFT(O288,3)="E08","MD",IF(LEFT(O288,3)="E09","LONB"))))))))))</f>
        <v>WD</v>
      </c>
      <c r="Q288" s="9" t="str">
        <f>IF([1]source_data!G290="","",IF([1]source_data!D290="","",VLOOKUP([1]source_data!D290,[1]geo_data!A:I,7,FALSE)))</f>
        <v>Brighton and Hove</v>
      </c>
      <c r="R288" s="9" t="str">
        <f>IF([1]source_data!G290="","",IF([1]source_data!D290="","",VLOOKUP([1]source_data!D290,[1]geo_data!A:I,6,FALSE)))</f>
        <v>E06000043</v>
      </c>
      <c r="S288" s="9" t="str">
        <f>IF([1]source_data!G290="","",IF(LEFT(R288,3)="E05","WD",IF(LEFT(R288,3)="S13","WD",IF(LEFT(R288,3)="W05","WD",IF(LEFT(R288,3)="W06","UA",IF(LEFT(R288,3)="S12","CA",IF(LEFT(R288,3)="E06","UA",IF(LEFT(R288,3)="E07","NMD",IF(LEFT(R288,3)="E08","MD",IF(LEFT(R288,3)="E09","LONB"))))))))))</f>
        <v>UA</v>
      </c>
      <c r="T288" s="6" t="str">
        <f>IF([1]source_data!G290="","",IF([1]source_data!N290="","",[1]source_data!N290))</f>
        <v>Crisis Grant</v>
      </c>
      <c r="U288" s="10">
        <f>IF([1]source_data!G290="","",[1]tailored_settings!$B$8)</f>
        <v>45614</v>
      </c>
      <c r="V288" s="6" t="str">
        <f>IF([1]source_data!G290="","",[1]tailored_settings!$B$9)</f>
        <v>http://www.longleigh.org/</v>
      </c>
      <c r="W288" s="8">
        <f>IF([1]source_data!G290="","",IF([1]source_data!O290="","",[1]source_data!O290))</f>
        <v>45271</v>
      </c>
      <c r="X288" s="8">
        <f>IF([1]source_data!G290="","",IF([1]source_data!P290="","",[1]source_data!P290))</f>
        <v>45302</v>
      </c>
      <c r="Y288" s="6" t="str">
        <f>IF([1]source_data!G290="","",IF([1]source_data!Q290="","",[1]source_data!Q290))</f>
        <v/>
      </c>
      <c r="Z288" s="11" t="str">
        <f>IF([1]source_data!G290="","",IF([1]source_data!I290="","",[1]tailored_settings!$B$10))</f>
        <v>Primary grant reason</v>
      </c>
      <c r="AA288" s="11" t="str">
        <f>IF([1]source_data!G290="","",IF([1]source_data!I290="","",[1]source_data!I290))</f>
        <v>3  Customer/family moving from homelessness/supported living into independent living</v>
      </c>
      <c r="AB288" s="11" t="str">
        <f>IF([1]source_data!G290="","",IF([1]source_data!J290="","",[1]tailored_settings!$B$11))</f>
        <v/>
      </c>
      <c r="AC288" s="11" t="str">
        <f>IF([1]source_data!G290="","",IF([1]source_data!J290="","",[1]source_data!J290))</f>
        <v/>
      </c>
      <c r="AD288" s="11" t="str">
        <f>IF([1]source_data!G290="","",IF([1]source_data!K290="","",[1]tailored_settings!$B$12))</f>
        <v>Grant purpose</v>
      </c>
      <c r="AE288" s="11" t="str">
        <f>IF([1]source_data!G290="","",IF([1]source_data!K290="","",[1]source_data!K290))</f>
        <v>Clothing</v>
      </c>
      <c r="AF288" s="11" t="str">
        <f>IF([1]source_data!G290="","",IF([1]source_data!L290="","",[1]tailored_settings!$B$13))</f>
        <v>Grant purpose</v>
      </c>
      <c r="AG288" s="11" t="str">
        <f>IF([1]source_data!G290="","",IF([1]source_data!L290="","",[1]source_data!L290))</f>
        <v>Travel costs</v>
      </c>
      <c r="AH288" s="11" t="str">
        <f>IF([1]source_data!G290="","",IF([1]source_data!M290="","",[1]tailored_settings!$B$14))</f>
        <v>Grant purpose</v>
      </c>
      <c r="AI288" s="11" t="str">
        <f>IF([1]source_data!G290="","",IF([1]source_data!M290="","",[1]source_data!M290))</f>
        <v>Food vouchers</v>
      </c>
    </row>
    <row r="289" spans="1:35" x14ac:dyDescent="0.2">
      <c r="A289" s="6" t="str">
        <f>IF([1]source_data!G291="","",IF(AND([1]source_data!C291&lt;&gt;"",[1]tailored_settings!$B$15="Publish"),CONCATENATE([1]tailored_settings!$B$2&amp;[1]source_data!C291),IF(AND([1]source_data!C291&lt;&gt;"",[1]tailored_settings!$B$15="Do not publish"),CONCATENATE([1]tailored_settings!$B$2&amp;TEXT(ROW(A289)-1,"0000")&amp;"_"&amp;TEXT(F289,"yyyy-mm")),CONCATENATE([1]tailored_settings!$B$2&amp;TEXT(ROW(A289)-1,"0000")&amp;"_"&amp;TEXT(F289,"yyyy-mm")))))</f>
        <v>360G-Longleigh-0288_2023-12</v>
      </c>
      <c r="B289" s="6" t="str">
        <f>IF([1]source_data!G291="","",IF([1]source_data!E291&lt;&gt;"",[1]source_data!E291,CONCATENATE("Grant to "&amp;G289)))</f>
        <v>Grant to Individual Recipient</v>
      </c>
      <c r="C289" s="6" t="str">
        <f>IF([1]source_data!G291="","",IF([1]source_data!F291="","",[1]source_data!F291))</f>
        <v>Helping to alleviate financial hardship</v>
      </c>
      <c r="D289" s="7">
        <f>IF([1]source_data!G291="","",IF([1]source_data!G291="","",[1]source_data!G291))</f>
        <v>891.97</v>
      </c>
      <c r="E289" s="6" t="str">
        <f>IF([1]source_data!G291="","",[1]tailored_settings!$B$3)</f>
        <v>GBP</v>
      </c>
      <c r="F289" s="8">
        <f>IF([1]source_data!G291="","",IF([1]source_data!H291="","",[1]source_data!H291))</f>
        <v>45272</v>
      </c>
      <c r="G289" s="6" t="str">
        <f>IF([1]source_data!G291="","",[1]tailored_settings!$B$5)</f>
        <v>Individual Recipient</v>
      </c>
      <c r="H289" s="6" t="str">
        <f>IF([1]source_data!G291="","",IF(AND([1]source_data!A291&lt;&gt;"",[1]tailored_settings!$B$16="Publish"),CONCATENATE([1]tailored_settings!$B$2&amp;[1]source_data!A291),IF(AND([1]source_data!A291&lt;&gt;"",[1]tailored_settings!$B$16="Do not publish"),CONCATENATE([1]tailored_settings!$B$4&amp;TEXT(ROW(A289)-1,"0000")&amp;"_"&amp;TEXT(F289,"yyyy-mm")),CONCATENATE([1]tailored_settings!$B$4&amp;TEXT(ROW(A289)-1,"0000")&amp;"_"&amp;TEXT(F289,"yyyy-mm")))))</f>
        <v>360G-Longleigh-IND-0288_2023-12</v>
      </c>
      <c r="I289" s="6" t="str">
        <f>IF([1]source_data!G291="","",[1]tailored_settings!$B$7)</f>
        <v>Longleigh Foundation</v>
      </c>
      <c r="J289" s="6" t="str">
        <f>IF([1]source_data!G291="","",[1]tailored_settings!$B$6)</f>
        <v>GB-CHC-1169016</v>
      </c>
      <c r="K289" s="6" t="str">
        <f>IF([1]source_data!G291="","",IF([1]source_data!I291="","",VLOOKUP([1]source_data!I291,[1]codelist_mapping!A:C,3,FALSE)))</f>
        <v>GTIR040</v>
      </c>
      <c r="L289" s="6" t="str">
        <f>IF([1]source_data!G291="","",IF([1]source_data!J291="","",VLOOKUP([1]source_data!J291,[1]codelist_mapping!A:C,3,FALSE)))</f>
        <v>GTIR080</v>
      </c>
      <c r="M289" s="6" t="str">
        <f>IF([1]source_data!G291="","",IF([1]source_data!K291="","",IF([1]source_data!M291&lt;&gt;"",CONCATENATE(VLOOKUP([1]source_data!K291,[1]codelist_mapping!F:H,3,FALSE)&amp;";"&amp;VLOOKUP([1]source_data!L291,[1]codelist_mapping!F:H,3,FALSE)&amp;";"&amp;VLOOKUP([1]source_data!M291,[1]codelist_mapping!F:H,3,FALSE)),IF([1]source_data!L291&lt;&gt;"",CONCATENATE(VLOOKUP([1]source_data!K291,[1]codelist_mapping!F:H,3,FALSE)&amp;";"&amp;VLOOKUP([1]source_data!L291,[1]codelist_mapping!F:H,3,FALSE)),IF([1]source_data!K291&lt;&gt;"",CONCATENATE(VLOOKUP([1]source_data!K291,[1]codelist_mapping!F:H,3,FALSE)))))))</f>
        <v>GTIP020;GTIP060</v>
      </c>
      <c r="N289" s="9" t="str">
        <f>IF([1]source_data!G291="","",IF([1]source_data!D291="","",VLOOKUP([1]source_data!D291,[1]geo_data!A:I,9,FALSE)))</f>
        <v>Bridgwater North &amp; Central</v>
      </c>
      <c r="O289" s="9" t="str">
        <f>IF([1]source_data!G291="","",IF([1]source_data!D291="","",VLOOKUP([1]source_data!D291,[1]geo_data!A:I,8,FALSE)))</f>
        <v>E05014344</v>
      </c>
      <c r="P289" s="9" t="str">
        <f>IF([1]source_data!G291="","",IF(LEFT(O289,3)="E05","WD",IF(LEFT(O289,3)="S13","WD",IF(LEFT(O289,3)="W05","WD",IF(LEFT(O289,3)="W06","UA",IF(LEFT(O289,3)="S12","CA",IF(LEFT(O289,3)="E06","UA",IF(LEFT(O289,3)="E07","NMD",IF(LEFT(O289,3)="E08","MD",IF(LEFT(O289,3)="E09","LONB"))))))))))</f>
        <v>WD</v>
      </c>
      <c r="Q289" s="9" t="str">
        <f>IF([1]source_data!G291="","",IF([1]source_data!D291="","",VLOOKUP([1]source_data!D291,[1]geo_data!A:I,7,FALSE)))</f>
        <v>Somerset</v>
      </c>
      <c r="R289" s="9" t="str">
        <f>IF([1]source_data!G291="","",IF([1]source_data!D291="","",VLOOKUP([1]source_data!D291,[1]geo_data!A:I,6,FALSE)))</f>
        <v>E06000066</v>
      </c>
      <c r="S289" s="9" t="str">
        <f>IF([1]source_data!G291="","",IF(LEFT(R289,3)="E05","WD",IF(LEFT(R289,3)="S13","WD",IF(LEFT(R289,3)="W05","WD",IF(LEFT(R289,3)="W06","UA",IF(LEFT(R289,3)="S12","CA",IF(LEFT(R289,3)="E06","UA",IF(LEFT(R289,3)="E07","NMD",IF(LEFT(R289,3)="E08","MD",IF(LEFT(R289,3)="E09","LONB"))))))))))</f>
        <v>UA</v>
      </c>
      <c r="T289" s="6" t="str">
        <f>IF([1]source_data!G291="","",IF([1]source_data!N291="","",[1]source_data!N291))</f>
        <v>Hardship Grant</v>
      </c>
      <c r="U289" s="10">
        <f>IF([1]source_data!G291="","",[1]tailored_settings!$B$8)</f>
        <v>45614</v>
      </c>
      <c r="V289" s="6" t="str">
        <f>IF([1]source_data!G291="","",[1]tailored_settings!$B$9)</f>
        <v>http://www.longleigh.org/</v>
      </c>
      <c r="W289" s="8">
        <f>IF([1]source_data!G291="","",IF([1]source_data!O291="","",[1]source_data!O291))</f>
        <v>45272</v>
      </c>
      <c r="X289" s="8">
        <f>IF([1]source_data!G291="","",IF([1]source_data!P291="","",[1]source_data!P291))</f>
        <v>45307</v>
      </c>
      <c r="Y289" s="6" t="str">
        <f>IF([1]source_data!G291="","",IF([1]source_data!Q291="","",[1]source_data!Q291))</f>
        <v/>
      </c>
      <c r="Z289" s="11" t="str">
        <f>IF([1]source_data!G291="","",IF([1]source_data!I291="","",[1]tailored_settings!$B$10))</f>
        <v>Primary grant reason</v>
      </c>
      <c r="AA289" s="11" t="str">
        <f>IF([1]source_data!G291="","",IF([1]source_data!I291="","",[1]source_data!I291))</f>
        <v>2. Customer receiving medication and/or therapy for a mental health condition or substance addiction</v>
      </c>
      <c r="AB289" s="11" t="str">
        <f>IF([1]source_data!G291="","",IF([1]source_data!J291="","",[1]tailored_settings!$B$11))</f>
        <v>Secondary grant reason</v>
      </c>
      <c r="AC289" s="11" t="str">
        <f>IF([1]source_data!G291="","",IF([1]source_data!J291="","",[1]source_data!J291))</f>
        <v>3  Customer/family moving from homelessness/supported living into independent living</v>
      </c>
      <c r="AD289" s="11" t="str">
        <f>IF([1]source_data!G291="","",IF([1]source_data!K291="","",[1]tailored_settings!$B$12))</f>
        <v>Grant purpose</v>
      </c>
      <c r="AE289" s="11" t="str">
        <f>IF([1]source_data!G291="","",IF([1]source_data!K291="","",[1]source_data!K291))</f>
        <v>Appliances</v>
      </c>
      <c r="AF289" s="11" t="str">
        <f>IF([1]source_data!G291="","",IF([1]source_data!L291="","",[1]tailored_settings!$B$13))</f>
        <v>Grant purpose</v>
      </c>
      <c r="AG289" s="11" t="str">
        <f>IF([1]source_data!G291="","",IF([1]source_data!L291="","",[1]source_data!L291))</f>
        <v>Voucher for small household items</v>
      </c>
      <c r="AH289" s="11" t="str">
        <f>IF([1]source_data!G291="","",IF([1]source_data!M291="","",[1]tailored_settings!$B$14))</f>
        <v/>
      </c>
      <c r="AI289" s="11" t="str">
        <f>IF([1]source_data!G291="","",IF([1]source_data!M291="","",[1]source_data!M291))</f>
        <v/>
      </c>
    </row>
    <row r="290" spans="1:35" x14ac:dyDescent="0.2">
      <c r="A290" s="6" t="str">
        <f>IF([1]source_data!G292="","",IF(AND([1]source_data!C292&lt;&gt;"",[1]tailored_settings!$B$15="Publish"),CONCATENATE([1]tailored_settings!$B$2&amp;[1]source_data!C292),IF(AND([1]source_data!C292&lt;&gt;"",[1]tailored_settings!$B$15="Do not publish"),CONCATENATE([1]tailored_settings!$B$2&amp;TEXT(ROW(A290)-1,"0000")&amp;"_"&amp;TEXT(F290,"yyyy-mm")),CONCATENATE([1]tailored_settings!$B$2&amp;TEXT(ROW(A290)-1,"0000")&amp;"_"&amp;TEXT(F290,"yyyy-mm")))))</f>
        <v>360G-Longleigh-0289_2023-12</v>
      </c>
      <c r="B290" s="6" t="str">
        <f>IF([1]source_data!G292="","",IF([1]source_data!E292&lt;&gt;"",[1]source_data!E292,CONCATENATE("Grant to "&amp;G290)))</f>
        <v>Grant to Individual Recipient</v>
      </c>
      <c r="C290" s="6" t="str">
        <f>IF([1]source_data!G292="","",IF([1]source_data!F292="","",[1]source_data!F292))</f>
        <v>Helping to alleviate financial hardship</v>
      </c>
      <c r="D290" s="7">
        <f>IF([1]source_data!G292="","",IF([1]source_data!G292="","",[1]source_data!G292))</f>
        <v>1000</v>
      </c>
      <c r="E290" s="6" t="str">
        <f>IF([1]source_data!G292="","",[1]tailored_settings!$B$3)</f>
        <v>GBP</v>
      </c>
      <c r="F290" s="8">
        <f>IF([1]source_data!G292="","",IF([1]source_data!H292="","",[1]source_data!H292))</f>
        <v>45272</v>
      </c>
      <c r="G290" s="6" t="str">
        <f>IF([1]source_data!G292="","",[1]tailored_settings!$B$5)</f>
        <v>Individual Recipient</v>
      </c>
      <c r="H290" s="6" t="str">
        <f>IF([1]source_data!G292="","",IF(AND([1]source_data!A292&lt;&gt;"",[1]tailored_settings!$B$16="Publish"),CONCATENATE([1]tailored_settings!$B$2&amp;[1]source_data!A292),IF(AND([1]source_data!A292&lt;&gt;"",[1]tailored_settings!$B$16="Do not publish"),CONCATENATE([1]tailored_settings!$B$4&amp;TEXT(ROW(A290)-1,"0000")&amp;"_"&amp;TEXT(F290,"yyyy-mm")),CONCATENATE([1]tailored_settings!$B$4&amp;TEXT(ROW(A290)-1,"0000")&amp;"_"&amp;TEXT(F290,"yyyy-mm")))))</f>
        <v>360G-Longleigh-IND-0289_2023-12</v>
      </c>
      <c r="I290" s="6" t="str">
        <f>IF([1]source_data!G292="","",[1]tailored_settings!$B$7)</f>
        <v>Longleigh Foundation</v>
      </c>
      <c r="J290" s="6" t="str">
        <f>IF([1]source_data!G292="","",[1]tailored_settings!$B$6)</f>
        <v>GB-CHC-1169016</v>
      </c>
      <c r="K290" s="6" t="str">
        <f>IF([1]source_data!G292="","",IF([1]source_data!I292="","",VLOOKUP([1]source_data!I292,[1]codelist_mapping!A:C,3,FALSE)))</f>
        <v>GTIR030</v>
      </c>
      <c r="L290" s="6" t="str">
        <f>IF([1]source_data!G292="","",IF([1]source_data!J292="","",VLOOKUP([1]source_data!J292,[1]codelist_mapping!A:C,3,FALSE)))</f>
        <v/>
      </c>
      <c r="M290" s="6" t="str">
        <f>IF([1]source_data!G292="","",IF([1]source_data!K292="","",IF([1]source_data!M292&lt;&gt;"",CONCATENATE(VLOOKUP([1]source_data!K292,[1]codelist_mapping!F:H,3,FALSE)&amp;";"&amp;VLOOKUP([1]source_data!L292,[1]codelist_mapping!F:H,3,FALSE)&amp;";"&amp;VLOOKUP([1]source_data!M292,[1]codelist_mapping!F:H,3,FALSE)),IF([1]source_data!L292&lt;&gt;"",CONCATENATE(VLOOKUP([1]source_data!K292,[1]codelist_mapping!F:H,3,FALSE)&amp;";"&amp;VLOOKUP([1]source_data!L292,[1]codelist_mapping!F:H,3,FALSE)),IF([1]source_data!K292&lt;&gt;"",CONCATENATE(VLOOKUP([1]source_data!K292,[1]codelist_mapping!F:H,3,FALSE)))))))</f>
        <v>GTIP070;GTIP050</v>
      </c>
      <c r="N290" s="9" t="str">
        <f>IF([1]source_data!G292="","",IF([1]source_data!D292="","",VLOOKUP([1]source_data!D292,[1]geo_data!A:I,9,FALSE)))</f>
        <v>Pyrford</v>
      </c>
      <c r="O290" s="9" t="str">
        <f>IF([1]source_data!G292="","",IF([1]source_data!D292="","",VLOOKUP([1]source_data!D292,[1]geo_data!A:I,8,FALSE)))</f>
        <v>E05010803</v>
      </c>
      <c r="P290" s="9" t="str">
        <f>IF([1]source_data!G292="","",IF(LEFT(O290,3)="E05","WD",IF(LEFT(O290,3)="S13","WD",IF(LEFT(O290,3)="W05","WD",IF(LEFT(O290,3)="W06","UA",IF(LEFT(O290,3)="S12","CA",IF(LEFT(O290,3)="E06","UA",IF(LEFT(O290,3)="E07","NMD",IF(LEFT(O290,3)="E08","MD",IF(LEFT(O290,3)="E09","LONB"))))))))))</f>
        <v>WD</v>
      </c>
      <c r="Q290" s="9" t="str">
        <f>IF([1]source_data!G292="","",IF([1]source_data!D292="","",VLOOKUP([1]source_data!D292,[1]geo_data!A:I,7,FALSE)))</f>
        <v>Woking</v>
      </c>
      <c r="R290" s="9" t="str">
        <f>IF([1]source_data!G292="","",IF([1]source_data!D292="","",VLOOKUP([1]source_data!D292,[1]geo_data!A:I,6,FALSE)))</f>
        <v>E07000217</v>
      </c>
      <c r="S290" s="9" t="str">
        <f>IF([1]source_data!G292="","",IF(LEFT(R290,3)="E05","WD",IF(LEFT(R290,3)="S13","WD",IF(LEFT(R290,3)="W05","WD",IF(LEFT(R290,3)="W06","UA",IF(LEFT(R290,3)="S12","CA",IF(LEFT(R290,3)="E06","UA",IF(LEFT(R290,3)="E07","NMD",IF(LEFT(R290,3)="E08","MD",IF(LEFT(R290,3)="E09","LONB"))))))))))</f>
        <v>NMD</v>
      </c>
      <c r="T290" s="6" t="str">
        <f>IF([1]source_data!G292="","",IF([1]source_data!N292="","",[1]source_data!N292))</f>
        <v>Hardship Grant</v>
      </c>
      <c r="U290" s="10">
        <f>IF([1]source_data!G292="","",[1]tailored_settings!$B$8)</f>
        <v>45614</v>
      </c>
      <c r="V290" s="6" t="str">
        <f>IF([1]source_data!G292="","",[1]tailored_settings!$B$9)</f>
        <v>http://www.longleigh.org/</v>
      </c>
      <c r="W290" s="8">
        <f>IF([1]source_data!G292="","",IF([1]source_data!O292="","",[1]source_data!O292))</f>
        <v>45272</v>
      </c>
      <c r="X290" s="8">
        <f>IF([1]source_data!G292="","",IF([1]source_data!P292="","",[1]source_data!P292))</f>
        <v>45362</v>
      </c>
      <c r="Y290" s="6" t="str">
        <f>IF([1]source_data!G292="","",IF([1]source_data!Q292="","",[1]source_data!Q292))</f>
        <v/>
      </c>
      <c r="Z290" s="11" t="str">
        <f>IF([1]source_data!G292="","",IF([1]source_data!I292="","",[1]tailored_settings!$B$10))</f>
        <v>Primary grant reason</v>
      </c>
      <c r="AA290" s="11" t="str">
        <f>IF([1]source_data!G292="","",IF([1]source_data!I292="","",[1]source_data!I292))</f>
        <v>1. Customer (or family member residing with them) with a diagnosed condition or disability (physical and/or sensory and/or behavioural)</v>
      </c>
      <c r="AB290" s="11" t="str">
        <f>IF([1]source_data!G292="","",IF([1]source_data!J292="","",[1]tailored_settings!$B$11))</f>
        <v/>
      </c>
      <c r="AC290" s="11" t="str">
        <f>IF([1]source_data!G292="","",IF([1]source_data!J292="","",[1]source_data!J292))</f>
        <v/>
      </c>
      <c r="AD290" s="11" t="str">
        <f>IF([1]source_data!G292="","",IF([1]source_data!K292="","",[1]tailored_settings!$B$12))</f>
        <v>Grant purpose</v>
      </c>
      <c r="AE290" s="11" t="str">
        <f>IF([1]source_data!G292="","",IF([1]source_data!K292="","",[1]source_data!K292))</f>
        <v>Food vouchers</v>
      </c>
      <c r="AF290" s="11" t="str">
        <f>IF([1]source_data!G292="","",IF([1]source_data!L292="","",[1]tailored_settings!$B$13))</f>
        <v>Grant purpose</v>
      </c>
      <c r="AG290" s="11" t="str">
        <f>IF([1]source_data!G292="","",IF([1]source_data!L292="","",[1]source_data!L292))</f>
        <v>Utility vouchers</v>
      </c>
      <c r="AH290" s="11" t="str">
        <f>IF([1]source_data!G292="","",IF([1]source_data!M292="","",[1]tailored_settings!$B$14))</f>
        <v/>
      </c>
      <c r="AI290" s="11" t="str">
        <f>IF([1]source_data!G292="","",IF([1]source_data!M292="","",[1]source_data!M292))</f>
        <v/>
      </c>
    </row>
    <row r="291" spans="1:35" x14ac:dyDescent="0.2">
      <c r="A291" s="6" t="str">
        <f>IF([1]source_data!G293="","",IF(AND([1]source_data!C293&lt;&gt;"",[1]tailored_settings!$B$15="Publish"),CONCATENATE([1]tailored_settings!$B$2&amp;[1]source_data!C293),IF(AND([1]source_data!C293&lt;&gt;"",[1]tailored_settings!$B$15="Do not publish"),CONCATENATE([1]tailored_settings!$B$2&amp;TEXT(ROW(A291)-1,"0000")&amp;"_"&amp;TEXT(F291,"yyyy-mm")),CONCATENATE([1]tailored_settings!$B$2&amp;TEXT(ROW(A291)-1,"0000")&amp;"_"&amp;TEXT(F291,"yyyy-mm")))))</f>
        <v>360G-Longleigh-0290_2023-12</v>
      </c>
      <c r="B291" s="6" t="str">
        <f>IF([1]source_data!G293="","",IF([1]source_data!E293&lt;&gt;"",[1]source_data!E293,CONCATENATE("Grant to "&amp;G291)))</f>
        <v>Grant to Individual Recipient</v>
      </c>
      <c r="C291" s="6" t="str">
        <f>IF([1]source_data!G293="","",IF([1]source_data!F293="","",[1]source_data!F293))</f>
        <v>Helping to alleviate financial hardship</v>
      </c>
      <c r="D291" s="7">
        <f>IF([1]source_data!G293="","",IF([1]source_data!G293="","",[1]source_data!G293))</f>
        <v>978</v>
      </c>
      <c r="E291" s="6" t="str">
        <f>IF([1]source_data!G293="","",[1]tailored_settings!$B$3)</f>
        <v>GBP</v>
      </c>
      <c r="F291" s="8">
        <f>IF([1]source_data!G293="","",IF([1]source_data!H293="","",[1]source_data!H293))</f>
        <v>45272</v>
      </c>
      <c r="G291" s="6" t="str">
        <f>IF([1]source_data!G293="","",[1]tailored_settings!$B$5)</f>
        <v>Individual Recipient</v>
      </c>
      <c r="H291" s="6" t="str">
        <f>IF([1]source_data!G293="","",IF(AND([1]source_data!A293&lt;&gt;"",[1]tailored_settings!$B$16="Publish"),CONCATENATE([1]tailored_settings!$B$2&amp;[1]source_data!A293),IF(AND([1]source_data!A293&lt;&gt;"",[1]tailored_settings!$B$16="Do not publish"),CONCATENATE([1]tailored_settings!$B$4&amp;TEXT(ROW(A291)-1,"0000")&amp;"_"&amp;TEXT(F291,"yyyy-mm")),CONCATENATE([1]tailored_settings!$B$4&amp;TEXT(ROW(A291)-1,"0000")&amp;"_"&amp;TEXT(F291,"yyyy-mm")))))</f>
        <v>360G-Longleigh-IND-0290_2023-12</v>
      </c>
      <c r="I291" s="6" t="str">
        <f>IF([1]source_data!G293="","",[1]tailored_settings!$B$7)</f>
        <v>Longleigh Foundation</v>
      </c>
      <c r="J291" s="6" t="str">
        <f>IF([1]source_data!G293="","",[1]tailored_settings!$B$6)</f>
        <v>GB-CHC-1169016</v>
      </c>
      <c r="K291" s="6" t="str">
        <f>IF([1]source_data!G293="","",IF([1]source_data!I293="","",VLOOKUP([1]source_data!I293,[1]codelist_mapping!A:C,3,FALSE)))</f>
        <v>GTIR030</v>
      </c>
      <c r="L291" s="6" t="str">
        <f>IF([1]source_data!G293="","",IF([1]source_data!J293="","",VLOOKUP([1]source_data!J293,[1]codelist_mapping!A:C,3,FALSE)))</f>
        <v/>
      </c>
      <c r="M291" s="6" t="str">
        <f>IF([1]source_data!G293="","",IF([1]source_data!K293="","",IF([1]source_data!M293&lt;&gt;"",CONCATENATE(VLOOKUP([1]source_data!K293,[1]codelist_mapping!F:H,3,FALSE)&amp;";"&amp;VLOOKUP([1]source_data!L293,[1]codelist_mapping!F:H,3,FALSE)&amp;";"&amp;VLOOKUP([1]source_data!M293,[1]codelist_mapping!F:H,3,FALSE)),IF([1]source_data!L293&lt;&gt;"",CONCATENATE(VLOOKUP([1]source_data!K293,[1]codelist_mapping!F:H,3,FALSE)&amp;";"&amp;VLOOKUP([1]source_data!L293,[1]codelist_mapping!F:H,3,FALSE)),IF([1]source_data!K293&lt;&gt;"",CONCATENATE(VLOOKUP([1]source_data!K293,[1]codelist_mapping!F:H,3,FALSE)))))))</f>
        <v>GTIP020;GTIP070</v>
      </c>
      <c r="N291" s="9" t="str">
        <f>IF([1]source_data!G293="","",IF([1]source_data!D293="","",VLOOKUP([1]source_data!D293,[1]geo_data!A:I,9,FALSE)))</f>
        <v>Andover Romans</v>
      </c>
      <c r="O291" s="9" t="str">
        <f>IF([1]source_data!G293="","",IF([1]source_data!D293="","",VLOOKUP([1]source_data!D293,[1]geo_data!A:I,8,FALSE)))</f>
        <v>E05012088</v>
      </c>
      <c r="P291" s="9" t="str">
        <f>IF([1]source_data!G293="","",IF(LEFT(O291,3)="E05","WD",IF(LEFT(O291,3)="S13","WD",IF(LEFT(O291,3)="W05","WD",IF(LEFT(O291,3)="W06","UA",IF(LEFT(O291,3)="S12","CA",IF(LEFT(O291,3)="E06","UA",IF(LEFT(O291,3)="E07","NMD",IF(LEFT(O291,3)="E08","MD",IF(LEFT(O291,3)="E09","LONB"))))))))))</f>
        <v>WD</v>
      </c>
      <c r="Q291" s="9" t="str">
        <f>IF([1]source_data!G293="","",IF([1]source_data!D293="","",VLOOKUP([1]source_data!D293,[1]geo_data!A:I,7,FALSE)))</f>
        <v>Test Valley</v>
      </c>
      <c r="R291" s="9" t="str">
        <f>IF([1]source_data!G293="","",IF([1]source_data!D293="","",VLOOKUP([1]source_data!D293,[1]geo_data!A:I,6,FALSE)))</f>
        <v>E07000093</v>
      </c>
      <c r="S291" s="9" t="str">
        <f>IF([1]source_data!G293="","",IF(LEFT(R291,3)="E05","WD",IF(LEFT(R291,3)="S13","WD",IF(LEFT(R291,3)="W05","WD",IF(LEFT(R291,3)="W06","UA",IF(LEFT(R291,3)="S12","CA",IF(LEFT(R291,3)="E06","UA",IF(LEFT(R291,3)="E07","NMD",IF(LEFT(R291,3)="E08","MD",IF(LEFT(R291,3)="E09","LONB"))))))))))</f>
        <v>NMD</v>
      </c>
      <c r="T291" s="6" t="str">
        <f>IF([1]source_data!G293="","",IF([1]source_data!N293="","",[1]source_data!N293))</f>
        <v>Hardship Grant</v>
      </c>
      <c r="U291" s="10">
        <f>IF([1]source_data!G293="","",[1]tailored_settings!$B$8)</f>
        <v>45614</v>
      </c>
      <c r="V291" s="6" t="str">
        <f>IF([1]source_data!G293="","",[1]tailored_settings!$B$9)</f>
        <v>http://www.longleigh.org/</v>
      </c>
      <c r="W291" s="8">
        <f>IF([1]source_data!G293="","",IF([1]source_data!O293="","",[1]source_data!O293))</f>
        <v>45272</v>
      </c>
      <c r="X291" s="8">
        <f>IF([1]source_data!G293="","",IF([1]source_data!P293="","",[1]source_data!P293))</f>
        <v>45334</v>
      </c>
      <c r="Y291" s="6" t="str">
        <f>IF([1]source_data!G293="","",IF([1]source_data!Q293="","",[1]source_data!Q293))</f>
        <v/>
      </c>
      <c r="Z291" s="11" t="str">
        <f>IF([1]source_data!G293="","",IF([1]source_data!I293="","",[1]tailored_settings!$B$10))</f>
        <v>Primary grant reason</v>
      </c>
      <c r="AA291" s="11" t="str">
        <f>IF([1]source_data!G293="","",IF([1]source_data!I293="","",[1]source_data!I293))</f>
        <v>1. Customer (or family member residing with them) with a diagnosed condition or disability (physical and/or sensory and/or behavioural)</v>
      </c>
      <c r="AB291" s="11" t="str">
        <f>IF([1]source_data!G293="","",IF([1]source_data!J293="","",[1]tailored_settings!$B$11))</f>
        <v/>
      </c>
      <c r="AC291" s="11" t="str">
        <f>IF([1]source_data!G293="","",IF([1]source_data!J293="","",[1]source_data!J293))</f>
        <v/>
      </c>
      <c r="AD291" s="11" t="str">
        <f>IF([1]source_data!G293="","",IF([1]source_data!K293="","",[1]tailored_settings!$B$12))</f>
        <v>Grant purpose</v>
      </c>
      <c r="AE291" s="11" t="str">
        <f>IF([1]source_data!G293="","",IF([1]source_data!K293="","",[1]source_data!K293))</f>
        <v>Appliances</v>
      </c>
      <c r="AF291" s="11" t="str">
        <f>IF([1]source_data!G293="","",IF([1]source_data!L293="","",[1]tailored_settings!$B$13))</f>
        <v>Grant purpose</v>
      </c>
      <c r="AG291" s="11" t="str">
        <f>IF([1]source_data!G293="","",IF([1]source_data!L293="","",[1]source_data!L293))</f>
        <v>Food vouchers</v>
      </c>
      <c r="AH291" s="11" t="str">
        <f>IF([1]source_data!G293="","",IF([1]source_data!M293="","",[1]tailored_settings!$B$14))</f>
        <v/>
      </c>
      <c r="AI291" s="11" t="str">
        <f>IF([1]source_data!G293="","",IF([1]source_data!M293="","",[1]source_data!M293))</f>
        <v/>
      </c>
    </row>
    <row r="292" spans="1:35" x14ac:dyDescent="0.2">
      <c r="A292" s="6" t="str">
        <f>IF([1]source_data!G294="","",IF(AND([1]source_data!C294&lt;&gt;"",[1]tailored_settings!$B$15="Publish"),CONCATENATE([1]tailored_settings!$B$2&amp;[1]source_data!C294),IF(AND([1]source_data!C294&lt;&gt;"",[1]tailored_settings!$B$15="Do not publish"),CONCATENATE([1]tailored_settings!$B$2&amp;TEXT(ROW(A292)-1,"0000")&amp;"_"&amp;TEXT(F292,"yyyy-mm")),CONCATENATE([1]tailored_settings!$B$2&amp;TEXT(ROW(A292)-1,"0000")&amp;"_"&amp;TEXT(F292,"yyyy-mm")))))</f>
        <v>360G-Longleigh-0291_2023-12</v>
      </c>
      <c r="B292" s="6" t="str">
        <f>IF([1]source_data!G294="","",IF([1]source_data!E294&lt;&gt;"",[1]source_data!E294,CONCATENATE("Grant to "&amp;G292)))</f>
        <v>Grant to Individual Recipient</v>
      </c>
      <c r="C292" s="6" t="str">
        <f>IF([1]source_data!G294="","",IF([1]source_data!F294="","",[1]source_data!F294))</f>
        <v>Helping to alleviate financial hardship</v>
      </c>
      <c r="D292" s="7">
        <f>IF([1]source_data!G294="","",IF([1]source_data!G294="","",[1]source_data!G294))</f>
        <v>911.67</v>
      </c>
      <c r="E292" s="6" t="str">
        <f>IF([1]source_data!G294="","",[1]tailored_settings!$B$3)</f>
        <v>GBP</v>
      </c>
      <c r="F292" s="8">
        <f>IF([1]source_data!G294="","",IF([1]source_data!H294="","",[1]source_data!H294))</f>
        <v>45273</v>
      </c>
      <c r="G292" s="6" t="str">
        <f>IF([1]source_data!G294="","",[1]tailored_settings!$B$5)</f>
        <v>Individual Recipient</v>
      </c>
      <c r="H292" s="6" t="str">
        <f>IF([1]source_data!G294="","",IF(AND([1]source_data!A294&lt;&gt;"",[1]tailored_settings!$B$16="Publish"),CONCATENATE([1]tailored_settings!$B$2&amp;[1]source_data!A294),IF(AND([1]source_data!A294&lt;&gt;"",[1]tailored_settings!$B$16="Do not publish"),CONCATENATE([1]tailored_settings!$B$4&amp;TEXT(ROW(A292)-1,"0000")&amp;"_"&amp;TEXT(F292,"yyyy-mm")),CONCATENATE([1]tailored_settings!$B$4&amp;TEXT(ROW(A292)-1,"0000")&amp;"_"&amp;TEXT(F292,"yyyy-mm")))))</f>
        <v>360G-Longleigh-IND-0291_2023-12</v>
      </c>
      <c r="I292" s="6" t="str">
        <f>IF([1]source_data!G294="","",[1]tailored_settings!$B$7)</f>
        <v>Longleigh Foundation</v>
      </c>
      <c r="J292" s="6" t="str">
        <f>IF([1]source_data!G294="","",[1]tailored_settings!$B$6)</f>
        <v>GB-CHC-1169016</v>
      </c>
      <c r="K292" s="6" t="str">
        <f>IF([1]source_data!G294="","",IF([1]source_data!I294="","",VLOOKUP([1]source_data!I294,[1]codelist_mapping!A:C,3,FALSE)))</f>
        <v>GTIR010</v>
      </c>
      <c r="L292" s="6" t="str">
        <f>IF([1]source_data!G294="","",IF([1]source_data!J294="","",VLOOKUP([1]source_data!J294,[1]codelist_mapping!A:C,3,FALSE)))</f>
        <v/>
      </c>
      <c r="M292" s="6" t="str">
        <f>IF([1]source_data!G294="","",IF([1]source_data!K294="","",IF([1]source_data!M294&lt;&gt;"",CONCATENATE(VLOOKUP([1]source_data!K294,[1]codelist_mapping!F:H,3,FALSE)&amp;";"&amp;VLOOKUP([1]source_data!L294,[1]codelist_mapping!F:H,3,FALSE)&amp;";"&amp;VLOOKUP([1]source_data!M294,[1]codelist_mapping!F:H,3,FALSE)),IF([1]source_data!L294&lt;&gt;"",CONCATENATE(VLOOKUP([1]source_data!K294,[1]codelist_mapping!F:H,3,FALSE)&amp;";"&amp;VLOOKUP([1]source_data!L294,[1]codelist_mapping!F:H,3,FALSE)),IF([1]source_data!K294&lt;&gt;"",CONCATENATE(VLOOKUP([1]source_data!K294,[1]codelist_mapping!F:H,3,FALSE)))))))</f>
        <v>GTIP070;GTIP020</v>
      </c>
      <c r="N292" s="9" t="str">
        <f>IF([1]source_data!G294="","",IF([1]source_data!D294="","",VLOOKUP([1]source_data!D294,[1]geo_data!A:I,9,FALSE)))</f>
        <v>Wellington</v>
      </c>
      <c r="O292" s="9" t="str">
        <f>IF([1]source_data!G294="","",IF([1]source_data!D294="","",VLOOKUP([1]source_data!D294,[1]geo_data!A:I,8,FALSE)))</f>
        <v>E05014387</v>
      </c>
      <c r="P292" s="9" t="str">
        <f>IF([1]source_data!G294="","",IF(LEFT(O292,3)="E05","WD",IF(LEFT(O292,3)="S13","WD",IF(LEFT(O292,3)="W05","WD",IF(LEFT(O292,3)="W06","UA",IF(LEFT(O292,3)="S12","CA",IF(LEFT(O292,3)="E06","UA",IF(LEFT(O292,3)="E07","NMD",IF(LEFT(O292,3)="E08","MD",IF(LEFT(O292,3)="E09","LONB"))))))))))</f>
        <v>WD</v>
      </c>
      <c r="Q292" s="9" t="str">
        <f>IF([1]source_data!G294="","",IF([1]source_data!D294="","",VLOOKUP([1]source_data!D294,[1]geo_data!A:I,7,FALSE)))</f>
        <v>Somerset</v>
      </c>
      <c r="R292" s="9" t="str">
        <f>IF([1]source_data!G294="","",IF([1]source_data!D294="","",VLOOKUP([1]source_data!D294,[1]geo_data!A:I,6,FALSE)))</f>
        <v>E06000066</v>
      </c>
      <c r="S292" s="9" t="str">
        <f>IF([1]source_data!G294="","",IF(LEFT(R292,3)="E05","WD",IF(LEFT(R292,3)="S13","WD",IF(LEFT(R292,3)="W05","WD",IF(LEFT(R292,3)="W06","UA",IF(LEFT(R292,3)="S12","CA",IF(LEFT(R292,3)="E06","UA",IF(LEFT(R292,3)="E07","NMD",IF(LEFT(R292,3)="E08","MD",IF(LEFT(R292,3)="E09","LONB"))))))))))</f>
        <v>UA</v>
      </c>
      <c r="T292" s="6" t="str">
        <f>IF([1]source_data!G294="","",IF([1]source_data!N294="","",[1]source_data!N294))</f>
        <v>Hardship Grant</v>
      </c>
      <c r="U292" s="10">
        <f>IF([1]source_data!G294="","",[1]tailored_settings!$B$8)</f>
        <v>45614</v>
      </c>
      <c r="V292" s="6" t="str">
        <f>IF([1]source_data!G294="","",[1]tailored_settings!$B$9)</f>
        <v>http://www.longleigh.org/</v>
      </c>
      <c r="W292" s="8">
        <f>IF([1]source_data!G294="","",IF([1]source_data!O294="","",[1]source_data!O294))</f>
        <v>45273</v>
      </c>
      <c r="X292" s="8">
        <f>IF([1]source_data!G294="","",IF([1]source_data!P294="","",[1]source_data!P294))</f>
        <v>45334</v>
      </c>
      <c r="Y292" s="6" t="str">
        <f>IF([1]source_data!G294="","",IF([1]source_data!Q294="","",[1]source_data!Q294))</f>
        <v/>
      </c>
      <c r="Z292" s="11" t="str">
        <f>IF([1]source_data!G294="","",IF([1]source_data!I294="","",[1]tailored_settings!$B$10))</f>
        <v>Primary grant reason</v>
      </c>
      <c r="AA292" s="11" t="str">
        <f>IF([1]source_data!G294="","",IF([1]source_data!I294="","",[1]source_data!I294))</f>
        <v>7. Customer where there is a child/ren in receipt of means-tested free school meals</v>
      </c>
      <c r="AB292" s="11" t="str">
        <f>IF([1]source_data!G294="","",IF([1]source_data!J294="","",[1]tailored_settings!$B$11))</f>
        <v/>
      </c>
      <c r="AC292" s="11" t="str">
        <f>IF([1]source_data!G294="","",IF([1]source_data!J294="","",[1]source_data!J294))</f>
        <v/>
      </c>
      <c r="AD292" s="11" t="str">
        <f>IF([1]source_data!G294="","",IF([1]source_data!K294="","",[1]tailored_settings!$B$12))</f>
        <v>Grant purpose</v>
      </c>
      <c r="AE292" s="11" t="str">
        <f>IF([1]source_data!G294="","",IF([1]source_data!K294="","",[1]source_data!K294))</f>
        <v>Food vouchers</v>
      </c>
      <c r="AF292" s="11" t="str">
        <f>IF([1]source_data!G294="","",IF([1]source_data!L294="","",[1]tailored_settings!$B$13))</f>
        <v>Grant purpose</v>
      </c>
      <c r="AG292" s="11" t="str">
        <f>IF([1]source_data!G294="","",IF([1]source_data!L294="","",[1]source_data!L294))</f>
        <v xml:space="preserve">Furniture </v>
      </c>
      <c r="AH292" s="11" t="str">
        <f>IF([1]source_data!G294="","",IF([1]source_data!M294="","",[1]tailored_settings!$B$14))</f>
        <v/>
      </c>
      <c r="AI292" s="11" t="str">
        <f>IF([1]source_data!G294="","",IF([1]source_data!M294="","",[1]source_data!M294))</f>
        <v/>
      </c>
    </row>
    <row r="293" spans="1:35" x14ac:dyDescent="0.2">
      <c r="A293" s="6" t="str">
        <f>IF([1]source_data!G295="","",IF(AND([1]source_data!C295&lt;&gt;"",[1]tailored_settings!$B$15="Publish"),CONCATENATE([1]tailored_settings!$B$2&amp;[1]source_data!C295),IF(AND([1]source_data!C295&lt;&gt;"",[1]tailored_settings!$B$15="Do not publish"),CONCATENATE([1]tailored_settings!$B$2&amp;TEXT(ROW(A293)-1,"0000")&amp;"_"&amp;TEXT(F293,"yyyy-mm")),CONCATENATE([1]tailored_settings!$B$2&amp;TEXT(ROW(A293)-1,"0000")&amp;"_"&amp;TEXT(F293,"yyyy-mm")))))</f>
        <v>360G-Longleigh-0292_2023-12</v>
      </c>
      <c r="B293" s="6" t="str">
        <f>IF([1]source_data!G295="","",IF([1]source_data!E295&lt;&gt;"",[1]source_data!E295,CONCATENATE("Grant to "&amp;G293)))</f>
        <v>Grant to Individual Recipient</v>
      </c>
      <c r="C293" s="6" t="str">
        <f>IF([1]source_data!G295="","",IF([1]source_data!F295="","",[1]source_data!F295))</f>
        <v>Helping to alleviate financial hardship</v>
      </c>
      <c r="D293" s="7">
        <f>IF([1]source_data!G295="","",IF([1]source_data!G295="","",[1]source_data!G295))</f>
        <v>1065.6300000000001</v>
      </c>
      <c r="E293" s="6" t="str">
        <f>IF([1]source_data!G295="","",[1]tailored_settings!$B$3)</f>
        <v>GBP</v>
      </c>
      <c r="F293" s="8">
        <f>IF([1]source_data!G295="","",IF([1]source_data!H295="","",[1]source_data!H295))</f>
        <v>45273</v>
      </c>
      <c r="G293" s="6" t="str">
        <f>IF([1]source_data!G295="","",[1]tailored_settings!$B$5)</f>
        <v>Individual Recipient</v>
      </c>
      <c r="H293" s="6" t="str">
        <f>IF([1]source_data!G295="","",IF(AND([1]source_data!A295&lt;&gt;"",[1]tailored_settings!$B$16="Publish"),CONCATENATE([1]tailored_settings!$B$2&amp;[1]source_data!A295),IF(AND([1]source_data!A295&lt;&gt;"",[1]tailored_settings!$B$16="Do not publish"),CONCATENATE([1]tailored_settings!$B$4&amp;TEXT(ROW(A293)-1,"0000")&amp;"_"&amp;TEXT(F293,"yyyy-mm")),CONCATENATE([1]tailored_settings!$B$4&amp;TEXT(ROW(A293)-1,"0000")&amp;"_"&amp;TEXT(F293,"yyyy-mm")))))</f>
        <v>360G-Longleigh-IND-0292_2023-12</v>
      </c>
      <c r="I293" s="6" t="str">
        <f>IF([1]source_data!G295="","",[1]tailored_settings!$B$7)</f>
        <v>Longleigh Foundation</v>
      </c>
      <c r="J293" s="6" t="str">
        <f>IF([1]source_data!G295="","",[1]tailored_settings!$B$6)</f>
        <v>GB-CHC-1169016</v>
      </c>
      <c r="K293" s="6" t="str">
        <f>IF([1]source_data!G295="","",IF([1]source_data!I295="","",VLOOKUP([1]source_data!I295,[1]codelist_mapping!A:C,3,FALSE)))</f>
        <v>GTIR100</v>
      </c>
      <c r="L293" s="6" t="str">
        <f>IF([1]source_data!G295="","",IF([1]source_data!J295="","",VLOOKUP([1]source_data!J295,[1]codelist_mapping!A:C,3,FALSE)))</f>
        <v/>
      </c>
      <c r="M293" s="6" t="str">
        <f>IF([1]source_data!G295="","",IF([1]source_data!K295="","",IF([1]source_data!M295&lt;&gt;"",CONCATENATE(VLOOKUP([1]source_data!K295,[1]codelist_mapping!F:H,3,FALSE)&amp;";"&amp;VLOOKUP([1]source_data!L295,[1]codelist_mapping!F:H,3,FALSE)&amp;";"&amp;VLOOKUP([1]source_data!M295,[1]codelist_mapping!F:H,3,FALSE)),IF([1]source_data!L295&lt;&gt;"",CONCATENATE(VLOOKUP([1]source_data!K295,[1]codelist_mapping!F:H,3,FALSE)&amp;";"&amp;VLOOKUP([1]source_data!L295,[1]codelist_mapping!F:H,3,FALSE)),IF([1]source_data!K295&lt;&gt;"",CONCATENATE(VLOOKUP([1]source_data!K295,[1]codelist_mapping!F:H,3,FALSE)))))))</f>
        <v>GTIP020;GTIP060;GTIP070</v>
      </c>
      <c r="N293" s="9" t="str">
        <f>IF([1]source_data!G295="","",IF([1]source_data!D295="","",VLOOKUP([1]source_data!D295,[1]geo_data!A:I,9,FALSE)))</f>
        <v>Cubbington &amp; Leek Wootton</v>
      </c>
      <c r="O293" s="9" t="str">
        <f>IF([1]source_data!G295="","",IF([1]source_data!D295="","",VLOOKUP([1]source_data!D295,[1]geo_data!A:I,8,FALSE)))</f>
        <v>E05012617</v>
      </c>
      <c r="P293" s="9" t="str">
        <f>IF([1]source_data!G295="","",IF(LEFT(O293,3)="E05","WD",IF(LEFT(O293,3)="S13","WD",IF(LEFT(O293,3)="W05","WD",IF(LEFT(O293,3)="W06","UA",IF(LEFT(O293,3)="S12","CA",IF(LEFT(O293,3)="E06","UA",IF(LEFT(O293,3)="E07","NMD",IF(LEFT(O293,3)="E08","MD",IF(LEFT(O293,3)="E09","LONB"))))))))))</f>
        <v>WD</v>
      </c>
      <c r="Q293" s="9" t="str">
        <f>IF([1]source_data!G295="","",IF([1]source_data!D295="","",VLOOKUP([1]source_data!D295,[1]geo_data!A:I,7,FALSE)))</f>
        <v>Warwick</v>
      </c>
      <c r="R293" s="9" t="str">
        <f>IF([1]source_data!G295="","",IF([1]source_data!D295="","",VLOOKUP([1]source_data!D295,[1]geo_data!A:I,6,FALSE)))</f>
        <v>E07000222</v>
      </c>
      <c r="S293" s="9" t="str">
        <f>IF([1]source_data!G295="","",IF(LEFT(R293,3)="E05","WD",IF(LEFT(R293,3)="S13","WD",IF(LEFT(R293,3)="W05","WD",IF(LEFT(R293,3)="W06","UA",IF(LEFT(R293,3)="S12","CA",IF(LEFT(R293,3)="E06","UA",IF(LEFT(R293,3)="E07","NMD",IF(LEFT(R293,3)="E08","MD",IF(LEFT(R293,3)="E09","LONB"))))))))))</f>
        <v>NMD</v>
      </c>
      <c r="T293" s="6" t="str">
        <f>IF([1]source_data!G295="","",IF([1]source_data!N295="","",[1]source_data!N295))</f>
        <v>Hardship Grant</v>
      </c>
      <c r="U293" s="10">
        <f>IF([1]source_data!G295="","",[1]tailored_settings!$B$8)</f>
        <v>45614</v>
      </c>
      <c r="V293" s="6" t="str">
        <f>IF([1]source_data!G295="","",[1]tailored_settings!$B$9)</f>
        <v>http://www.longleigh.org/</v>
      </c>
      <c r="W293" s="8">
        <f>IF([1]source_data!G295="","",IF([1]source_data!O295="","",[1]source_data!O295))</f>
        <v>45273</v>
      </c>
      <c r="X293" s="8">
        <f>IF([1]source_data!G295="","",IF([1]source_data!P295="","",[1]source_data!P295))</f>
        <v>45314</v>
      </c>
      <c r="Y293" s="6" t="str">
        <f>IF([1]source_data!G295="","",IF([1]source_data!Q295="","",[1]source_data!Q295))</f>
        <v/>
      </c>
      <c r="Z293" s="11" t="str">
        <f>IF([1]source_data!G295="","",IF([1]source_data!I295="","",[1]tailored_settings!$B$10))</f>
        <v>Primary grant reason</v>
      </c>
      <c r="AA293" s="11" t="str">
        <f>IF([1]source_data!G295="","",IF([1]source_data!I295="","",[1]source_data!I295))</f>
        <v>5. Customer/family having been the victims of a reported crime in their home.</v>
      </c>
      <c r="AB293" s="11" t="str">
        <f>IF([1]source_data!G295="","",IF([1]source_data!J295="","",[1]tailored_settings!$B$11))</f>
        <v/>
      </c>
      <c r="AC293" s="11" t="str">
        <f>IF([1]source_data!G295="","",IF([1]source_data!J295="","",[1]source_data!J295))</f>
        <v/>
      </c>
      <c r="AD293" s="11" t="str">
        <f>IF([1]source_data!G295="","",IF([1]source_data!K295="","",[1]tailored_settings!$B$12))</f>
        <v>Grant purpose</v>
      </c>
      <c r="AE293" s="11" t="str">
        <f>IF([1]source_data!G295="","",IF([1]source_data!K295="","",[1]source_data!K295))</f>
        <v xml:space="preserve">Furniture </v>
      </c>
      <c r="AF293" s="11" t="str">
        <f>IF([1]source_data!G295="","",IF([1]source_data!L295="","",[1]tailored_settings!$B$13))</f>
        <v>Grant purpose</v>
      </c>
      <c r="AG293" s="11" t="str">
        <f>IF([1]source_data!G295="","",IF([1]source_data!L295="","",[1]source_data!L295))</f>
        <v>Voucher for small household items</v>
      </c>
      <c r="AH293" s="11" t="str">
        <f>IF([1]source_data!G295="","",IF([1]source_data!M295="","",[1]tailored_settings!$B$14))</f>
        <v>Grant purpose</v>
      </c>
      <c r="AI293" s="11" t="str">
        <f>IF([1]source_data!G295="","",IF([1]source_data!M295="","",[1]source_data!M295))</f>
        <v>Food vouchers</v>
      </c>
    </row>
    <row r="294" spans="1:35" x14ac:dyDescent="0.2">
      <c r="A294" s="6" t="str">
        <f>IF([1]source_data!G296="","",IF(AND([1]source_data!C296&lt;&gt;"",[1]tailored_settings!$B$15="Publish"),CONCATENATE([1]tailored_settings!$B$2&amp;[1]source_data!C296),IF(AND([1]source_data!C296&lt;&gt;"",[1]tailored_settings!$B$15="Do not publish"),CONCATENATE([1]tailored_settings!$B$2&amp;TEXT(ROW(A294)-1,"0000")&amp;"_"&amp;TEXT(F294,"yyyy-mm")),CONCATENATE([1]tailored_settings!$B$2&amp;TEXT(ROW(A294)-1,"0000")&amp;"_"&amp;TEXT(F294,"yyyy-mm")))))</f>
        <v>360G-Longleigh-0293_2023-12</v>
      </c>
      <c r="B294" s="6" t="str">
        <f>IF([1]source_data!G296="","",IF([1]source_data!E296&lt;&gt;"",[1]source_data!E296,CONCATENATE("Grant to "&amp;G294)))</f>
        <v>Grant to Individual Recipient</v>
      </c>
      <c r="C294" s="6" t="str">
        <f>IF([1]source_data!G296="","",IF([1]source_data!F296="","",[1]source_data!F296))</f>
        <v>Providing financial aid during a time of crisis</v>
      </c>
      <c r="D294" s="7">
        <f>IF([1]source_data!G296="","",IF([1]source_data!G296="","",[1]source_data!G296))</f>
        <v>500</v>
      </c>
      <c r="E294" s="6" t="str">
        <f>IF([1]source_data!G296="","",[1]tailored_settings!$B$3)</f>
        <v>GBP</v>
      </c>
      <c r="F294" s="8">
        <f>IF([1]source_data!G296="","",IF([1]source_data!H296="","",[1]source_data!H296))</f>
        <v>45273</v>
      </c>
      <c r="G294" s="6" t="str">
        <f>IF([1]source_data!G296="","",[1]tailored_settings!$B$5)</f>
        <v>Individual Recipient</v>
      </c>
      <c r="H294" s="6" t="str">
        <f>IF([1]source_data!G296="","",IF(AND([1]source_data!A296&lt;&gt;"",[1]tailored_settings!$B$16="Publish"),CONCATENATE([1]tailored_settings!$B$2&amp;[1]source_data!A296),IF(AND([1]source_data!A296&lt;&gt;"",[1]tailored_settings!$B$16="Do not publish"),CONCATENATE([1]tailored_settings!$B$4&amp;TEXT(ROW(A294)-1,"0000")&amp;"_"&amp;TEXT(F294,"yyyy-mm")),CONCATENATE([1]tailored_settings!$B$4&amp;TEXT(ROW(A294)-1,"0000")&amp;"_"&amp;TEXT(F294,"yyyy-mm")))))</f>
        <v>360G-Longleigh-IND-0293_2023-12</v>
      </c>
      <c r="I294" s="6" t="str">
        <f>IF([1]source_data!G296="","",[1]tailored_settings!$B$7)</f>
        <v>Longleigh Foundation</v>
      </c>
      <c r="J294" s="6" t="str">
        <f>IF([1]source_data!G296="","",[1]tailored_settings!$B$6)</f>
        <v>GB-CHC-1169016</v>
      </c>
      <c r="K294" s="6" t="str">
        <f>IF([1]source_data!G296="","",IF([1]source_data!I296="","",VLOOKUP([1]source_data!I296,[1]codelist_mapping!A:C,3,FALSE)))</f>
        <v>GTIR060</v>
      </c>
      <c r="L294" s="6" t="str">
        <f>IF([1]source_data!G296="","",IF([1]source_data!J296="","",VLOOKUP([1]source_data!J296,[1]codelist_mapping!A:C,3,FALSE)))</f>
        <v/>
      </c>
      <c r="M294" s="6" t="str">
        <f>IF([1]source_data!G296="","",IF([1]source_data!K296="","",IF([1]source_data!M296&lt;&gt;"",CONCATENATE(VLOOKUP([1]source_data!K296,[1]codelist_mapping!F:H,3,FALSE)&amp;";"&amp;VLOOKUP([1]source_data!L296,[1]codelist_mapping!F:H,3,FALSE)&amp;";"&amp;VLOOKUP([1]source_data!M296,[1]codelist_mapping!F:H,3,FALSE)),IF([1]source_data!L296&lt;&gt;"",CONCATENATE(VLOOKUP([1]source_data!K296,[1]codelist_mapping!F:H,3,FALSE)&amp;";"&amp;VLOOKUP([1]source_data!L296,[1]codelist_mapping!F:H,3,FALSE)),IF([1]source_data!K296&lt;&gt;"",CONCATENATE(VLOOKUP([1]source_data!K296,[1]codelist_mapping!F:H,3,FALSE)))))))</f>
        <v>GTIP070;GTIP100</v>
      </c>
      <c r="N294" s="9" t="str">
        <f>IF([1]source_data!G296="","",IF([1]source_data!D296="","",VLOOKUP([1]source_data!D296,[1]geo_data!A:I,9,FALSE)))</f>
        <v>Banister &amp; Polygon</v>
      </c>
      <c r="O294" s="9" t="str">
        <f>IF([1]source_data!G296="","",IF([1]source_data!D296="","",VLOOKUP([1]source_data!D296,[1]geo_data!A:I,8,FALSE)))</f>
        <v>E05015490</v>
      </c>
      <c r="P294" s="9" t="str">
        <f>IF([1]source_data!G296="","",IF(LEFT(O294,3)="E05","WD",IF(LEFT(O294,3)="S13","WD",IF(LEFT(O294,3)="W05","WD",IF(LEFT(O294,3)="W06","UA",IF(LEFT(O294,3)="S12","CA",IF(LEFT(O294,3)="E06","UA",IF(LEFT(O294,3)="E07","NMD",IF(LEFT(O294,3)="E08","MD",IF(LEFT(O294,3)="E09","LONB"))))))))))</f>
        <v>WD</v>
      </c>
      <c r="Q294" s="9" t="str">
        <f>IF([1]source_data!G296="","",IF([1]source_data!D296="","",VLOOKUP([1]source_data!D296,[1]geo_data!A:I,7,FALSE)))</f>
        <v>Southampton</v>
      </c>
      <c r="R294" s="9" t="str">
        <f>IF([1]source_data!G296="","",IF([1]source_data!D296="","",VLOOKUP([1]source_data!D296,[1]geo_data!A:I,6,FALSE)))</f>
        <v>E06000045</v>
      </c>
      <c r="S294" s="9" t="str">
        <f>IF([1]source_data!G296="","",IF(LEFT(R294,3)="E05","WD",IF(LEFT(R294,3)="S13","WD",IF(LEFT(R294,3)="W05","WD",IF(LEFT(R294,3)="W06","UA",IF(LEFT(R294,3)="S12","CA",IF(LEFT(R294,3)="E06","UA",IF(LEFT(R294,3)="E07","NMD",IF(LEFT(R294,3)="E08","MD",IF(LEFT(R294,3)="E09","LONB"))))))))))</f>
        <v>UA</v>
      </c>
      <c r="T294" s="6" t="str">
        <f>IF([1]source_data!G296="","",IF([1]source_data!N296="","",[1]source_data!N296))</f>
        <v>Crisis Grant</v>
      </c>
      <c r="U294" s="10">
        <f>IF([1]source_data!G296="","",[1]tailored_settings!$B$8)</f>
        <v>45614</v>
      </c>
      <c r="V294" s="6" t="str">
        <f>IF([1]source_data!G296="","",[1]tailored_settings!$B$9)</f>
        <v>http://www.longleigh.org/</v>
      </c>
      <c r="W294" s="8">
        <f>IF([1]source_data!G296="","",IF([1]source_data!O296="","",[1]source_data!O296))</f>
        <v>45273</v>
      </c>
      <c r="X294" s="8">
        <f>IF([1]source_data!G296="","",IF([1]source_data!P296="","",[1]source_data!P296))</f>
        <v>45369</v>
      </c>
      <c r="Y294" s="6" t="str">
        <f>IF([1]source_data!G296="","",IF([1]source_data!Q296="","",[1]source_data!Q296))</f>
        <v/>
      </c>
      <c r="Z294" s="11" t="str">
        <f>IF([1]source_data!G296="","",IF([1]source_data!I296="","",[1]tailored_settings!$B$10))</f>
        <v>Primary grant reason</v>
      </c>
      <c r="AA294" s="11" t="str">
        <f>IF([1]source_data!G296="","",IF([1]source_data!I296="","",[1]source_data!I296))</f>
        <v>4. Customer/family fleeing from a violent or abusive relationship</v>
      </c>
      <c r="AB294" s="11" t="str">
        <f>IF([1]source_data!G296="","",IF([1]source_data!J296="","",[1]tailored_settings!$B$11))</f>
        <v/>
      </c>
      <c r="AC294" s="11" t="str">
        <f>IF([1]source_data!G296="","",IF([1]source_data!J296="","",[1]source_data!J296))</f>
        <v/>
      </c>
      <c r="AD294" s="11" t="str">
        <f>IF([1]source_data!G296="","",IF([1]source_data!K296="","",[1]tailored_settings!$B$12))</f>
        <v>Grant purpose</v>
      </c>
      <c r="AE294" s="11" t="str">
        <f>IF([1]source_data!G296="","",IF([1]source_data!K296="","",[1]source_data!K296))</f>
        <v>Food vouchers</v>
      </c>
      <c r="AF294" s="11" t="str">
        <f>IF([1]source_data!G296="","",IF([1]source_data!L296="","",[1]tailored_settings!$B$13))</f>
        <v>Grant purpose</v>
      </c>
      <c r="AG294" s="11" t="str">
        <f>IF([1]source_data!G296="","",IF([1]source_data!L296="","",[1]source_data!L296))</f>
        <v>Travel costs</v>
      </c>
      <c r="AH294" s="11" t="str">
        <f>IF([1]source_data!G296="","",IF([1]source_data!M296="","",[1]tailored_settings!$B$14))</f>
        <v/>
      </c>
      <c r="AI294" s="11" t="str">
        <f>IF([1]source_data!G296="","",IF([1]source_data!M296="","",[1]source_data!M296))</f>
        <v/>
      </c>
    </row>
    <row r="295" spans="1:35" x14ac:dyDescent="0.2">
      <c r="A295" s="6" t="str">
        <f>IF([1]source_data!G297="","",IF(AND([1]source_data!C297&lt;&gt;"",[1]tailored_settings!$B$15="Publish"),CONCATENATE([1]tailored_settings!$B$2&amp;[1]source_data!C297),IF(AND([1]source_data!C297&lt;&gt;"",[1]tailored_settings!$B$15="Do not publish"),CONCATENATE([1]tailored_settings!$B$2&amp;TEXT(ROW(A295)-1,"0000")&amp;"_"&amp;TEXT(F295,"yyyy-mm")),CONCATENATE([1]tailored_settings!$B$2&amp;TEXT(ROW(A295)-1,"0000")&amp;"_"&amp;TEXT(F295,"yyyy-mm")))))</f>
        <v>360G-Longleigh-0294_2023-12</v>
      </c>
      <c r="B295" s="6" t="str">
        <f>IF([1]source_data!G297="","",IF([1]source_data!E297&lt;&gt;"",[1]source_data!E297,CONCATENATE("Grant to "&amp;G295)))</f>
        <v>Grant to Individual Recipient</v>
      </c>
      <c r="C295" s="6" t="str">
        <f>IF([1]source_data!G297="","",IF([1]source_data!F297="","",[1]source_data!F297))</f>
        <v>Providing aid to the staff of our donor</v>
      </c>
      <c r="D295" s="7">
        <f>IF([1]source_data!G297="","",IF([1]source_data!G297="","",[1]source_data!G297))</f>
        <v>940.96</v>
      </c>
      <c r="E295" s="6" t="str">
        <f>IF([1]source_data!G297="","",[1]tailored_settings!$B$3)</f>
        <v>GBP</v>
      </c>
      <c r="F295" s="8">
        <f>IF([1]source_data!G297="","",IF([1]source_data!H297="","",[1]source_data!H297))</f>
        <v>45273</v>
      </c>
      <c r="G295" s="6" t="str">
        <f>IF([1]source_data!G297="","",[1]tailored_settings!$B$5)</f>
        <v>Individual Recipient</v>
      </c>
      <c r="H295" s="6" t="str">
        <f>IF([1]source_data!G297="","",IF(AND([1]source_data!A297&lt;&gt;"",[1]tailored_settings!$B$16="Publish"),CONCATENATE([1]tailored_settings!$B$2&amp;[1]source_data!A297),IF(AND([1]source_data!A297&lt;&gt;"",[1]tailored_settings!$B$16="Do not publish"),CONCATENATE([1]tailored_settings!$B$4&amp;TEXT(ROW(A295)-1,"0000")&amp;"_"&amp;TEXT(F295,"yyyy-mm")),CONCATENATE([1]tailored_settings!$B$4&amp;TEXT(ROW(A295)-1,"0000")&amp;"_"&amp;TEXT(F295,"yyyy-mm")))))</f>
        <v>360G-Longleigh-IND-0294_2023-12</v>
      </c>
      <c r="I295" s="6" t="str">
        <f>IF([1]source_data!G297="","",[1]tailored_settings!$B$7)</f>
        <v>Longleigh Foundation</v>
      </c>
      <c r="J295" s="6" t="str">
        <f>IF([1]source_data!G297="","",[1]tailored_settings!$B$6)</f>
        <v>GB-CHC-1169016</v>
      </c>
      <c r="K295" s="6" t="str">
        <f>IF([1]source_data!G297="","",IF([1]source_data!I297="","",VLOOKUP([1]source_data!I297,[1]codelist_mapping!A:C,3,FALSE)))</f>
        <v>GTIR010</v>
      </c>
      <c r="L295" s="6" t="str">
        <f>IF([1]source_data!G297="","",IF([1]source_data!J297="","",VLOOKUP([1]source_data!J297,[1]codelist_mapping!A:C,3,FALSE)))</f>
        <v/>
      </c>
      <c r="M295" s="6" t="str">
        <f>IF([1]source_data!G297="","",IF([1]source_data!K297="","",IF([1]source_data!M297&lt;&gt;"",CONCATENATE(VLOOKUP([1]source_data!K297,[1]codelist_mapping!F:H,3,FALSE)&amp;";"&amp;VLOOKUP([1]source_data!L297,[1]codelist_mapping!F:H,3,FALSE)&amp;";"&amp;VLOOKUP([1]source_data!M297,[1]codelist_mapping!F:H,3,FALSE)),IF([1]source_data!L297&lt;&gt;"",CONCATENATE(VLOOKUP([1]source_data!K297,[1]codelist_mapping!F:H,3,FALSE)&amp;";"&amp;VLOOKUP([1]source_data!L297,[1]codelist_mapping!F:H,3,FALSE)),IF([1]source_data!K297&lt;&gt;"",CONCATENATE(VLOOKUP([1]source_data!K297,[1]codelist_mapping!F:H,3,FALSE)))))))</f>
        <v>GTIP050</v>
      </c>
      <c r="N295" s="9" t="str">
        <f>IF([1]source_data!G297="","",IF([1]source_data!D297="","",VLOOKUP([1]source_data!D297,[1]geo_data!A:I,9,FALSE)))</f>
        <v>Central</v>
      </c>
      <c r="O295" s="9" t="str">
        <f>IF([1]source_data!G297="","",IF([1]source_data!D297="","",VLOOKUP([1]source_data!D297,[1]geo_data!A:I,8,FALSE)))</f>
        <v>E05008954</v>
      </c>
      <c r="P295" s="9" t="str">
        <f>IF([1]source_data!G297="","",IF(LEFT(O295,3)="E05","WD",IF(LEFT(O295,3)="S13","WD",IF(LEFT(O295,3)="W05","WD",IF(LEFT(O295,3)="W06","UA",IF(LEFT(O295,3)="S12","CA",IF(LEFT(O295,3)="E06","UA",IF(LEFT(O295,3)="E07","NMD",IF(LEFT(O295,3)="E08","MD",IF(LEFT(O295,3)="E09","LONB"))))))))))</f>
        <v>WD</v>
      </c>
      <c r="Q295" s="9" t="str">
        <f>IF([1]source_data!G297="","",IF([1]source_data!D297="","",VLOOKUP([1]source_data!D297,[1]geo_data!A:I,7,FALSE)))</f>
        <v>Swindon</v>
      </c>
      <c r="R295" s="9" t="str">
        <f>IF([1]source_data!G297="","",IF([1]source_data!D297="","",VLOOKUP([1]source_data!D297,[1]geo_data!A:I,6,FALSE)))</f>
        <v>E06000030</v>
      </c>
      <c r="S295" s="9" t="str">
        <f>IF([1]source_data!G297="","",IF(LEFT(R295,3)="E05","WD",IF(LEFT(R295,3)="S13","WD",IF(LEFT(R295,3)="W05","WD",IF(LEFT(R295,3)="W06","UA",IF(LEFT(R295,3)="S12","CA",IF(LEFT(R295,3)="E06","UA",IF(LEFT(R295,3)="E07","NMD",IF(LEFT(R295,3)="E08","MD",IF(LEFT(R295,3)="E09","LONB"))))))))))</f>
        <v>UA</v>
      </c>
      <c r="T295" s="6" t="str">
        <f>IF([1]source_data!G297="","",IF([1]source_data!N297="","",[1]source_data!N297))</f>
        <v>Stonewater Employee Support Fund</v>
      </c>
      <c r="U295" s="10">
        <f>IF([1]source_data!G297="","",[1]tailored_settings!$B$8)</f>
        <v>45614</v>
      </c>
      <c r="V295" s="6" t="str">
        <f>IF([1]source_data!G297="","",[1]tailored_settings!$B$9)</f>
        <v>http://www.longleigh.org/</v>
      </c>
      <c r="W295" s="8">
        <f>IF([1]source_data!G297="","",IF([1]source_data!O297="","",[1]source_data!O297))</f>
        <v>45273</v>
      </c>
      <c r="X295" s="8">
        <f>IF([1]source_data!G297="","",IF([1]source_data!P297="","",[1]source_data!P297))</f>
        <v>45408</v>
      </c>
      <c r="Y295" s="6" t="str">
        <f>IF([1]source_data!G297="","",IF([1]source_data!Q297="","",[1]source_data!Q297))</f>
        <v/>
      </c>
      <c r="Z295" s="11" t="str">
        <f>IF([1]source_data!G297="","",IF([1]source_data!I297="","",[1]tailored_settings!$B$10))</f>
        <v>Primary grant reason</v>
      </c>
      <c r="AA295" s="11" t="str">
        <f>IF([1]source_data!G297="","",IF([1]source_data!I297="","",[1]source_data!I297))</f>
        <v>8. Customer is in financial hardship and their household meets one of two criteria</v>
      </c>
      <c r="AB295" s="11" t="str">
        <f>IF([1]source_data!G297="","",IF([1]source_data!J297="","",[1]tailored_settings!$B$11))</f>
        <v/>
      </c>
      <c r="AC295" s="11" t="str">
        <f>IF([1]source_data!G297="","",IF([1]source_data!J297="","",[1]source_data!J297))</f>
        <v/>
      </c>
      <c r="AD295" s="11" t="str">
        <f>IF([1]source_data!G297="","",IF([1]source_data!K297="","",[1]tailored_settings!$B$12))</f>
        <v>Grant purpose</v>
      </c>
      <c r="AE295" s="11" t="str">
        <f>IF([1]source_data!G297="","",IF([1]source_data!K297="","",[1]source_data!K297))</f>
        <v>Utility vouchers</v>
      </c>
      <c r="AF295" s="11" t="str">
        <f>IF([1]source_data!G297="","",IF([1]source_data!L297="","",[1]tailored_settings!$B$13))</f>
        <v/>
      </c>
      <c r="AG295" s="11" t="str">
        <f>IF([1]source_data!G297="","",IF([1]source_data!L297="","",[1]source_data!L297))</f>
        <v/>
      </c>
      <c r="AH295" s="11" t="str">
        <f>IF([1]source_data!G297="","",IF([1]source_data!M297="","",[1]tailored_settings!$B$14))</f>
        <v/>
      </c>
      <c r="AI295" s="11" t="str">
        <f>IF([1]source_data!G297="","",IF([1]source_data!M297="","",[1]source_data!M297))</f>
        <v/>
      </c>
    </row>
    <row r="296" spans="1:35" x14ac:dyDescent="0.2">
      <c r="A296" s="6" t="str">
        <f>IF([1]source_data!G298="","",IF(AND([1]source_data!C298&lt;&gt;"",[1]tailored_settings!$B$15="Publish"),CONCATENATE([1]tailored_settings!$B$2&amp;[1]source_data!C298),IF(AND([1]source_data!C298&lt;&gt;"",[1]tailored_settings!$B$15="Do not publish"),CONCATENATE([1]tailored_settings!$B$2&amp;TEXT(ROW(A296)-1,"0000")&amp;"_"&amp;TEXT(F296,"yyyy-mm")),CONCATENATE([1]tailored_settings!$B$2&amp;TEXT(ROW(A296)-1,"0000")&amp;"_"&amp;TEXT(F296,"yyyy-mm")))))</f>
        <v>360G-Longleigh-0295_2023-12</v>
      </c>
      <c r="B296" s="6" t="str">
        <f>IF([1]source_data!G298="","",IF([1]source_data!E298&lt;&gt;"",[1]source_data!E298,CONCATENATE("Grant to "&amp;G296)))</f>
        <v>Grant to Individual Recipient</v>
      </c>
      <c r="C296" s="6" t="str">
        <f>IF([1]source_data!G298="","",IF([1]source_data!F298="","",[1]source_data!F298))</f>
        <v>Helping to alleviate financial hardship</v>
      </c>
      <c r="D296" s="7">
        <f>IF([1]source_data!G298="","",IF([1]source_data!G298="","",[1]source_data!G298))</f>
        <v>1000</v>
      </c>
      <c r="E296" s="6" t="str">
        <f>IF([1]source_data!G298="","",[1]tailored_settings!$B$3)</f>
        <v>GBP</v>
      </c>
      <c r="F296" s="8">
        <f>IF([1]source_data!G298="","",IF([1]source_data!H298="","",[1]source_data!H298))</f>
        <v>45273</v>
      </c>
      <c r="G296" s="6" t="str">
        <f>IF([1]source_data!G298="","",[1]tailored_settings!$B$5)</f>
        <v>Individual Recipient</v>
      </c>
      <c r="H296" s="6" t="str">
        <f>IF([1]source_data!G298="","",IF(AND([1]source_data!A298&lt;&gt;"",[1]tailored_settings!$B$16="Publish"),CONCATENATE([1]tailored_settings!$B$2&amp;[1]source_data!A298),IF(AND([1]source_data!A298&lt;&gt;"",[1]tailored_settings!$B$16="Do not publish"),CONCATENATE([1]tailored_settings!$B$4&amp;TEXT(ROW(A296)-1,"0000")&amp;"_"&amp;TEXT(F296,"yyyy-mm")),CONCATENATE([1]tailored_settings!$B$4&amp;TEXT(ROW(A296)-1,"0000")&amp;"_"&amp;TEXT(F296,"yyyy-mm")))))</f>
        <v>360G-Longleigh-IND-0295_2023-12</v>
      </c>
      <c r="I296" s="6" t="str">
        <f>IF([1]source_data!G298="","",[1]tailored_settings!$B$7)</f>
        <v>Longleigh Foundation</v>
      </c>
      <c r="J296" s="6" t="str">
        <f>IF([1]source_data!G298="","",[1]tailored_settings!$B$6)</f>
        <v>GB-CHC-1169016</v>
      </c>
      <c r="K296" s="6" t="str">
        <f>IF([1]source_data!G298="","",IF([1]source_data!I298="","",VLOOKUP([1]source_data!I298,[1]codelist_mapping!A:C,3,FALSE)))</f>
        <v>GTIR030</v>
      </c>
      <c r="L296" s="6" t="str">
        <f>IF([1]source_data!G298="","",IF([1]source_data!J298="","",VLOOKUP([1]source_data!J298,[1]codelist_mapping!A:C,3,FALSE)))</f>
        <v>GTIR010</v>
      </c>
      <c r="M296" s="6" t="str">
        <f>IF([1]source_data!G298="","",IF([1]source_data!K298="","",IF([1]source_data!M298&lt;&gt;"",CONCATENATE(VLOOKUP([1]source_data!K298,[1]codelist_mapping!F:H,3,FALSE)&amp;";"&amp;VLOOKUP([1]source_data!L298,[1]codelist_mapping!F:H,3,FALSE)&amp;";"&amp;VLOOKUP([1]source_data!M298,[1]codelist_mapping!F:H,3,FALSE)),IF([1]source_data!L298&lt;&gt;"",CONCATENATE(VLOOKUP([1]source_data!K298,[1]codelist_mapping!F:H,3,FALSE)&amp;";"&amp;VLOOKUP([1]source_data!L298,[1]codelist_mapping!F:H,3,FALSE)),IF([1]source_data!K298&lt;&gt;"",CONCATENATE(VLOOKUP([1]source_data!K298,[1]codelist_mapping!F:H,3,FALSE)))))))</f>
        <v>GTIP070;GTIP050</v>
      </c>
      <c r="N296" s="9" t="str">
        <f>IF([1]source_data!G298="","",IF([1]source_data!D298="","",VLOOKUP([1]source_data!D298,[1]geo_data!A:I,9,FALSE)))</f>
        <v>Penhill and Upper Stratton</v>
      </c>
      <c r="O296" s="9" t="str">
        <f>IF([1]source_data!G298="","",IF([1]source_data!D298="","",VLOOKUP([1]source_data!D298,[1]geo_data!A:I,8,FALSE)))</f>
        <v>E05010757</v>
      </c>
      <c r="P296" s="9" t="str">
        <f>IF([1]source_data!G298="","",IF(LEFT(O296,3)="E05","WD",IF(LEFT(O296,3)="S13","WD",IF(LEFT(O296,3)="W05","WD",IF(LEFT(O296,3)="W06","UA",IF(LEFT(O296,3)="S12","CA",IF(LEFT(O296,3)="E06","UA",IF(LEFT(O296,3)="E07","NMD",IF(LEFT(O296,3)="E08","MD",IF(LEFT(O296,3)="E09","LONB"))))))))))</f>
        <v>WD</v>
      </c>
      <c r="Q296" s="9" t="str">
        <f>IF([1]source_data!G298="","",IF([1]source_data!D298="","",VLOOKUP([1]source_data!D298,[1]geo_data!A:I,7,FALSE)))</f>
        <v>Swindon</v>
      </c>
      <c r="R296" s="9" t="str">
        <f>IF([1]source_data!G298="","",IF([1]source_data!D298="","",VLOOKUP([1]source_data!D298,[1]geo_data!A:I,6,FALSE)))</f>
        <v>E06000030</v>
      </c>
      <c r="S296" s="9" t="str">
        <f>IF([1]source_data!G298="","",IF(LEFT(R296,3)="E05","WD",IF(LEFT(R296,3)="S13","WD",IF(LEFT(R296,3)="W05","WD",IF(LEFT(R296,3)="W06","UA",IF(LEFT(R296,3)="S12","CA",IF(LEFT(R296,3)="E06","UA",IF(LEFT(R296,3)="E07","NMD",IF(LEFT(R296,3)="E08","MD",IF(LEFT(R296,3)="E09","LONB"))))))))))</f>
        <v>UA</v>
      </c>
      <c r="T296" s="6" t="str">
        <f>IF([1]source_data!G298="","",IF([1]source_data!N298="","",[1]source_data!N298))</f>
        <v>Hardship Grant</v>
      </c>
      <c r="U296" s="10">
        <f>IF([1]source_data!G298="","",[1]tailored_settings!$B$8)</f>
        <v>45614</v>
      </c>
      <c r="V296" s="6" t="str">
        <f>IF([1]source_data!G298="","",[1]tailored_settings!$B$9)</f>
        <v>http://www.longleigh.org/</v>
      </c>
      <c r="W296" s="8">
        <f>IF([1]source_data!G298="","",IF([1]source_data!O298="","",[1]source_data!O298))</f>
        <v>45273</v>
      </c>
      <c r="X296" s="8">
        <f>IF([1]source_data!G298="","",IF([1]source_data!P298="","",[1]source_data!P298))</f>
        <v>45307</v>
      </c>
      <c r="Y296" s="6" t="str">
        <f>IF([1]source_data!G298="","",IF([1]source_data!Q298="","",[1]source_data!Q298))</f>
        <v/>
      </c>
      <c r="Z296" s="11" t="str">
        <f>IF([1]source_data!G298="","",IF([1]source_data!I298="","",[1]tailored_settings!$B$10))</f>
        <v>Primary grant reason</v>
      </c>
      <c r="AA296" s="11" t="str">
        <f>IF([1]source_data!G298="","",IF([1]source_data!I298="","",[1]source_data!I298))</f>
        <v>1. Customer (or family member residing with them) with a diagnosed condition or disability (physical and/or sensory and/or behavioural)</v>
      </c>
      <c r="AB296" s="11" t="str">
        <f>IF([1]source_data!G298="","",IF([1]source_data!J298="","",[1]tailored_settings!$B$11))</f>
        <v>Secondary grant reason</v>
      </c>
      <c r="AC296" s="11" t="str">
        <f>IF([1]source_data!G298="","",IF([1]source_data!J298="","",[1]source_data!J298))</f>
        <v>7. Customer where there is a child/ren in receipt of means-tested free school meals</v>
      </c>
      <c r="AD296" s="11" t="str">
        <f>IF([1]source_data!G298="","",IF([1]source_data!K298="","",[1]tailored_settings!$B$12))</f>
        <v>Grant purpose</v>
      </c>
      <c r="AE296" s="11" t="str">
        <f>IF([1]source_data!G298="","",IF([1]source_data!K298="","",[1]source_data!K298))</f>
        <v>Food vouchers</v>
      </c>
      <c r="AF296" s="11" t="str">
        <f>IF([1]source_data!G298="","",IF([1]source_data!L298="","",[1]tailored_settings!$B$13))</f>
        <v>Grant purpose</v>
      </c>
      <c r="AG296" s="11" t="str">
        <f>IF([1]source_data!G298="","",IF([1]source_data!L298="","",[1]source_data!L298))</f>
        <v>Utility vouchers</v>
      </c>
      <c r="AH296" s="11" t="str">
        <f>IF([1]source_data!G298="","",IF([1]source_data!M298="","",[1]tailored_settings!$B$14))</f>
        <v/>
      </c>
      <c r="AI296" s="11" t="str">
        <f>IF([1]source_data!G298="","",IF([1]source_data!M298="","",[1]source_data!M298))</f>
        <v/>
      </c>
    </row>
    <row r="297" spans="1:35" x14ac:dyDescent="0.2">
      <c r="A297" s="6" t="str">
        <f>IF([1]source_data!G299="","",IF(AND([1]source_data!C299&lt;&gt;"",[1]tailored_settings!$B$15="Publish"),CONCATENATE([1]tailored_settings!$B$2&amp;[1]source_data!C299),IF(AND([1]source_data!C299&lt;&gt;"",[1]tailored_settings!$B$15="Do not publish"),CONCATENATE([1]tailored_settings!$B$2&amp;TEXT(ROW(A297)-1,"0000")&amp;"_"&amp;TEXT(F297,"yyyy-mm")),CONCATENATE([1]tailored_settings!$B$2&amp;TEXT(ROW(A297)-1,"0000")&amp;"_"&amp;TEXT(F297,"yyyy-mm")))))</f>
        <v>360G-Longleigh-0296_2023-12</v>
      </c>
      <c r="B297" s="6" t="str">
        <f>IF([1]source_data!G299="","",IF([1]source_data!E299&lt;&gt;"",[1]source_data!E299,CONCATENATE("Grant to "&amp;G297)))</f>
        <v>Grant to Individual Recipient</v>
      </c>
      <c r="C297" s="6" t="str">
        <f>IF([1]source_data!G299="","",IF([1]source_data!F299="","",[1]source_data!F299))</f>
        <v>Helping to alleviate financial hardship</v>
      </c>
      <c r="D297" s="7">
        <f>IF([1]source_data!G299="","",IF([1]source_data!G299="","",[1]source_data!G299))</f>
        <v>800</v>
      </c>
      <c r="E297" s="6" t="str">
        <f>IF([1]source_data!G299="","",[1]tailored_settings!$B$3)</f>
        <v>GBP</v>
      </c>
      <c r="F297" s="8">
        <f>IF([1]source_data!G299="","",IF([1]source_data!H299="","",[1]source_data!H299))</f>
        <v>45273</v>
      </c>
      <c r="G297" s="6" t="str">
        <f>IF([1]source_data!G299="","",[1]tailored_settings!$B$5)</f>
        <v>Individual Recipient</v>
      </c>
      <c r="H297" s="6" t="str">
        <f>IF([1]source_data!G299="","",IF(AND([1]source_data!A299&lt;&gt;"",[1]tailored_settings!$B$16="Publish"),CONCATENATE([1]tailored_settings!$B$2&amp;[1]source_data!A299),IF(AND([1]source_data!A299&lt;&gt;"",[1]tailored_settings!$B$16="Do not publish"),CONCATENATE([1]tailored_settings!$B$4&amp;TEXT(ROW(A297)-1,"0000")&amp;"_"&amp;TEXT(F297,"yyyy-mm")),CONCATENATE([1]tailored_settings!$B$4&amp;TEXT(ROW(A297)-1,"0000")&amp;"_"&amp;TEXT(F297,"yyyy-mm")))))</f>
        <v>360G-Longleigh-IND-0296_2023-12</v>
      </c>
      <c r="I297" s="6" t="str">
        <f>IF([1]source_data!G299="","",[1]tailored_settings!$B$7)</f>
        <v>Longleigh Foundation</v>
      </c>
      <c r="J297" s="6" t="str">
        <f>IF([1]source_data!G299="","",[1]tailored_settings!$B$6)</f>
        <v>GB-CHC-1169016</v>
      </c>
      <c r="K297" s="6" t="str">
        <f>IF([1]source_data!G299="","",IF([1]source_data!I299="","",VLOOKUP([1]source_data!I299,[1]codelist_mapping!A:C,3,FALSE)))</f>
        <v>GTIR040</v>
      </c>
      <c r="L297" s="6" t="str">
        <f>IF([1]source_data!G299="","",IF([1]source_data!J299="","",VLOOKUP([1]source_data!J299,[1]codelist_mapping!A:C,3,FALSE)))</f>
        <v/>
      </c>
      <c r="M297" s="6" t="str">
        <f>IF([1]source_data!G299="","",IF([1]source_data!K299="","",IF([1]source_data!M299&lt;&gt;"",CONCATENATE(VLOOKUP([1]source_data!K299,[1]codelist_mapping!F:H,3,FALSE)&amp;";"&amp;VLOOKUP([1]source_data!L299,[1]codelist_mapping!F:H,3,FALSE)&amp;";"&amp;VLOOKUP([1]source_data!M299,[1]codelist_mapping!F:H,3,FALSE)),IF([1]source_data!L299&lt;&gt;"",CONCATENATE(VLOOKUP([1]source_data!K299,[1]codelist_mapping!F:H,3,FALSE)&amp;";"&amp;VLOOKUP([1]source_data!L299,[1]codelist_mapping!F:H,3,FALSE)),IF([1]source_data!K299&lt;&gt;"",CONCATENATE(VLOOKUP([1]source_data!K299,[1]codelist_mapping!F:H,3,FALSE)))))))</f>
        <v>GTIP070;GTIP050</v>
      </c>
      <c r="N297" s="9" t="str">
        <f>IF([1]source_data!G299="","",IF([1]source_data!D299="","",VLOOKUP([1]source_data!D299,[1]geo_data!A:I,9,FALSE)))</f>
        <v>Dunstable Central</v>
      </c>
      <c r="O297" s="9" t="str">
        <f>IF([1]source_data!G299="","",IF([1]source_data!D299="","",VLOOKUP([1]source_data!D299,[1]geo_data!A:I,8,FALSE)))</f>
        <v>E05014403</v>
      </c>
      <c r="P297" s="9" t="str">
        <f>IF([1]source_data!G299="","",IF(LEFT(O297,3)="E05","WD",IF(LEFT(O297,3)="S13","WD",IF(LEFT(O297,3)="W05","WD",IF(LEFT(O297,3)="W06","UA",IF(LEFT(O297,3)="S12","CA",IF(LEFT(O297,3)="E06","UA",IF(LEFT(O297,3)="E07","NMD",IF(LEFT(O297,3)="E08","MD",IF(LEFT(O297,3)="E09","LONB"))))))))))</f>
        <v>WD</v>
      </c>
      <c r="Q297" s="9" t="str">
        <f>IF([1]source_data!G299="","",IF([1]source_data!D299="","",VLOOKUP([1]source_data!D299,[1]geo_data!A:I,7,FALSE)))</f>
        <v>Central Bedfordshire</v>
      </c>
      <c r="R297" s="9" t="str">
        <f>IF([1]source_data!G299="","",IF([1]source_data!D299="","",VLOOKUP([1]source_data!D299,[1]geo_data!A:I,6,FALSE)))</f>
        <v>E06000056</v>
      </c>
      <c r="S297" s="9" t="str">
        <f>IF([1]source_data!G299="","",IF(LEFT(R297,3)="E05","WD",IF(LEFT(R297,3)="S13","WD",IF(LEFT(R297,3)="W05","WD",IF(LEFT(R297,3)="W06","UA",IF(LEFT(R297,3)="S12","CA",IF(LEFT(R297,3)="E06","UA",IF(LEFT(R297,3)="E07","NMD",IF(LEFT(R297,3)="E08","MD",IF(LEFT(R297,3)="E09","LONB"))))))))))</f>
        <v>UA</v>
      </c>
      <c r="T297" s="6" t="str">
        <f>IF([1]source_data!G299="","",IF([1]source_data!N299="","",[1]source_data!N299))</f>
        <v>Hardship Grant</v>
      </c>
      <c r="U297" s="10">
        <f>IF([1]source_data!G299="","",[1]tailored_settings!$B$8)</f>
        <v>45614</v>
      </c>
      <c r="V297" s="6" t="str">
        <f>IF([1]source_data!G299="","",[1]tailored_settings!$B$9)</f>
        <v>http://www.longleigh.org/</v>
      </c>
      <c r="W297" s="8">
        <f>IF([1]source_data!G299="","",IF([1]source_data!O299="","",[1]source_data!O299))</f>
        <v>45273</v>
      </c>
      <c r="X297" s="8">
        <f>IF([1]source_data!G299="","",IF([1]source_data!P299="","",[1]source_data!P299))</f>
        <v>45362</v>
      </c>
      <c r="Y297" s="6" t="str">
        <f>IF([1]source_data!G299="","",IF([1]source_data!Q299="","",[1]source_data!Q299))</f>
        <v/>
      </c>
      <c r="Z297" s="11" t="str">
        <f>IF([1]source_data!G299="","",IF([1]source_data!I299="","",[1]tailored_settings!$B$10))</f>
        <v>Primary grant reason</v>
      </c>
      <c r="AA297" s="11" t="str">
        <f>IF([1]source_data!G299="","",IF([1]source_data!I299="","",[1]source_data!I299))</f>
        <v>2. Customer receiving medication and/or therapy for a mental health condition or substance addiction</v>
      </c>
      <c r="AB297" s="11" t="str">
        <f>IF([1]source_data!G299="","",IF([1]source_data!J299="","",[1]tailored_settings!$B$11))</f>
        <v/>
      </c>
      <c r="AC297" s="11" t="str">
        <f>IF([1]source_data!G299="","",IF([1]source_data!J299="","",[1]source_data!J299))</f>
        <v/>
      </c>
      <c r="AD297" s="11" t="str">
        <f>IF([1]source_data!G299="","",IF([1]source_data!K299="","",[1]tailored_settings!$B$12))</f>
        <v>Grant purpose</v>
      </c>
      <c r="AE297" s="11" t="str">
        <f>IF([1]source_data!G299="","",IF([1]source_data!K299="","",[1]source_data!K299))</f>
        <v>Food vouchers</v>
      </c>
      <c r="AF297" s="11" t="str">
        <f>IF([1]source_data!G299="","",IF([1]source_data!L299="","",[1]tailored_settings!$B$13))</f>
        <v>Grant purpose</v>
      </c>
      <c r="AG297" s="11" t="str">
        <f>IF([1]source_data!G299="","",IF([1]source_data!L299="","",[1]source_data!L299))</f>
        <v>Utility vouchers</v>
      </c>
      <c r="AH297" s="11" t="str">
        <f>IF([1]source_data!G299="","",IF([1]source_data!M299="","",[1]tailored_settings!$B$14))</f>
        <v/>
      </c>
      <c r="AI297" s="11" t="str">
        <f>IF([1]source_data!G299="","",IF([1]source_data!M299="","",[1]source_data!M299))</f>
        <v/>
      </c>
    </row>
    <row r="298" spans="1:35" x14ac:dyDescent="0.2">
      <c r="A298" s="6" t="str">
        <f>IF([1]source_data!G300="","",IF(AND([1]source_data!C300&lt;&gt;"",[1]tailored_settings!$B$15="Publish"),CONCATENATE([1]tailored_settings!$B$2&amp;[1]source_data!C300),IF(AND([1]source_data!C300&lt;&gt;"",[1]tailored_settings!$B$15="Do not publish"),CONCATENATE([1]tailored_settings!$B$2&amp;TEXT(ROW(A298)-1,"0000")&amp;"_"&amp;TEXT(F298,"yyyy-mm")),CONCATENATE([1]tailored_settings!$B$2&amp;TEXT(ROW(A298)-1,"0000")&amp;"_"&amp;TEXT(F298,"yyyy-mm")))))</f>
        <v>360G-Longleigh-0297_2023-12</v>
      </c>
      <c r="B298" s="6" t="str">
        <f>IF([1]source_data!G300="","",IF([1]source_data!E300&lt;&gt;"",[1]source_data!E300,CONCATENATE("Grant to "&amp;G298)))</f>
        <v>Grant to Individual Recipient</v>
      </c>
      <c r="C298" s="6" t="str">
        <f>IF([1]source_data!G300="","",IF([1]source_data!F300="","",[1]source_data!F300))</f>
        <v>Helping to alleviate financial hardship</v>
      </c>
      <c r="D298" s="7">
        <f>IF([1]source_data!G300="","",IF([1]source_data!G300="","",[1]source_data!G300))</f>
        <v>532.45000000000005</v>
      </c>
      <c r="E298" s="6" t="str">
        <f>IF([1]source_data!G300="","",[1]tailored_settings!$B$3)</f>
        <v>GBP</v>
      </c>
      <c r="F298" s="8">
        <f>IF([1]source_data!G300="","",IF([1]source_data!H300="","",[1]source_data!H300))</f>
        <v>45274</v>
      </c>
      <c r="G298" s="6" t="str">
        <f>IF([1]source_data!G300="","",[1]tailored_settings!$B$5)</f>
        <v>Individual Recipient</v>
      </c>
      <c r="H298" s="6" t="str">
        <f>IF([1]source_data!G300="","",IF(AND([1]source_data!A300&lt;&gt;"",[1]tailored_settings!$B$16="Publish"),CONCATENATE([1]tailored_settings!$B$2&amp;[1]source_data!A300),IF(AND([1]source_data!A300&lt;&gt;"",[1]tailored_settings!$B$16="Do not publish"),CONCATENATE([1]tailored_settings!$B$4&amp;TEXT(ROW(A298)-1,"0000")&amp;"_"&amp;TEXT(F298,"yyyy-mm")),CONCATENATE([1]tailored_settings!$B$4&amp;TEXT(ROW(A298)-1,"0000")&amp;"_"&amp;TEXT(F298,"yyyy-mm")))))</f>
        <v>360G-Longleigh-IND-0297_2023-12</v>
      </c>
      <c r="I298" s="6" t="str">
        <f>IF([1]source_data!G300="","",[1]tailored_settings!$B$7)</f>
        <v>Longleigh Foundation</v>
      </c>
      <c r="J298" s="6" t="str">
        <f>IF([1]source_data!G300="","",[1]tailored_settings!$B$6)</f>
        <v>GB-CHC-1169016</v>
      </c>
      <c r="K298" s="6" t="str">
        <f>IF([1]source_data!G300="","",IF([1]source_data!I300="","",VLOOKUP([1]source_data!I300,[1]codelist_mapping!A:C,3,FALSE)))</f>
        <v>GTIR040</v>
      </c>
      <c r="L298" s="6" t="str">
        <f>IF([1]source_data!G300="","",IF([1]source_data!J300="","",VLOOKUP([1]source_data!J300,[1]codelist_mapping!A:C,3,FALSE)))</f>
        <v/>
      </c>
      <c r="M298" s="6" t="str">
        <f>IF([1]source_data!G300="","",IF([1]source_data!K300="","",IF([1]source_data!M300&lt;&gt;"",CONCATENATE(VLOOKUP([1]source_data!K300,[1]codelist_mapping!F:H,3,FALSE)&amp;";"&amp;VLOOKUP([1]source_data!L300,[1]codelist_mapping!F:H,3,FALSE)&amp;";"&amp;VLOOKUP([1]source_data!M300,[1]codelist_mapping!F:H,3,FALSE)),IF([1]source_data!L300&lt;&gt;"",CONCATENATE(VLOOKUP([1]source_data!K300,[1]codelist_mapping!F:H,3,FALSE)&amp;";"&amp;VLOOKUP([1]source_data!L300,[1]codelist_mapping!F:H,3,FALSE)),IF([1]source_data!K300&lt;&gt;"",CONCATENATE(VLOOKUP([1]source_data!K300,[1]codelist_mapping!F:H,3,FALSE)))))))</f>
        <v>GTIP020</v>
      </c>
      <c r="N298" s="9" t="str">
        <f>IF([1]source_data!G300="","",IF([1]source_data!D300="","",VLOOKUP([1]source_data!D300,[1]geo_data!A:I,9,FALSE)))</f>
        <v>Skircoat</v>
      </c>
      <c r="O298" s="9" t="str">
        <f>IF([1]source_data!G300="","",IF([1]source_data!D300="","",VLOOKUP([1]source_data!D300,[1]geo_data!A:I,8,FALSE)))</f>
        <v>E05001383</v>
      </c>
      <c r="P298" s="9" t="str">
        <f>IF([1]source_data!G300="","",IF(LEFT(O298,3)="E05","WD",IF(LEFT(O298,3)="S13","WD",IF(LEFT(O298,3)="W05","WD",IF(LEFT(O298,3)="W06","UA",IF(LEFT(O298,3)="S12","CA",IF(LEFT(O298,3)="E06","UA",IF(LEFT(O298,3)="E07","NMD",IF(LEFT(O298,3)="E08","MD",IF(LEFT(O298,3)="E09","LONB"))))))))))</f>
        <v>WD</v>
      </c>
      <c r="Q298" s="9" t="str">
        <f>IF([1]source_data!G300="","",IF([1]source_data!D300="","",VLOOKUP([1]source_data!D300,[1]geo_data!A:I,7,FALSE)))</f>
        <v>Calderdale</v>
      </c>
      <c r="R298" s="9" t="str">
        <f>IF([1]source_data!G300="","",IF([1]source_data!D300="","",VLOOKUP([1]source_data!D300,[1]geo_data!A:I,6,FALSE)))</f>
        <v>E08000033</v>
      </c>
      <c r="S298" s="9" t="str">
        <f>IF([1]source_data!G300="","",IF(LEFT(R298,3)="E05","WD",IF(LEFT(R298,3)="S13","WD",IF(LEFT(R298,3)="W05","WD",IF(LEFT(R298,3)="W06","UA",IF(LEFT(R298,3)="S12","CA",IF(LEFT(R298,3)="E06","UA",IF(LEFT(R298,3)="E07","NMD",IF(LEFT(R298,3)="E08","MD",IF(LEFT(R298,3)="E09","LONB"))))))))))</f>
        <v>MD</v>
      </c>
      <c r="T298" s="6" t="str">
        <f>IF([1]source_data!G300="","",IF([1]source_data!N300="","",[1]source_data!N300))</f>
        <v>Hardship Grant</v>
      </c>
      <c r="U298" s="10">
        <f>IF([1]source_data!G300="","",[1]tailored_settings!$B$8)</f>
        <v>45614</v>
      </c>
      <c r="V298" s="6" t="str">
        <f>IF([1]source_data!G300="","",[1]tailored_settings!$B$9)</f>
        <v>http://www.longleigh.org/</v>
      </c>
      <c r="W298" s="8">
        <f>IF([1]source_data!G300="","",IF([1]source_data!O300="","",[1]source_data!O300))</f>
        <v>45274</v>
      </c>
      <c r="X298" s="8">
        <f>IF([1]source_data!G300="","",IF([1]source_data!P300="","",[1]source_data!P300))</f>
        <v>45399</v>
      </c>
      <c r="Y298" s="6" t="str">
        <f>IF([1]source_data!G300="","",IF([1]source_data!Q300="","",[1]source_data!Q300))</f>
        <v/>
      </c>
      <c r="Z298" s="11" t="str">
        <f>IF([1]source_data!G300="","",IF([1]source_data!I300="","",[1]tailored_settings!$B$10))</f>
        <v>Primary grant reason</v>
      </c>
      <c r="AA298" s="11" t="str">
        <f>IF([1]source_data!G300="","",IF([1]source_data!I300="","",[1]source_data!I300))</f>
        <v>2. Customer receiving medication and/or therapy for a mental health condition or substance addiction</v>
      </c>
      <c r="AB298" s="11" t="str">
        <f>IF([1]source_data!G300="","",IF([1]source_data!J300="","",[1]tailored_settings!$B$11))</f>
        <v/>
      </c>
      <c r="AC298" s="11" t="str">
        <f>IF([1]source_data!G300="","",IF([1]source_data!J300="","",[1]source_data!J300))</f>
        <v/>
      </c>
      <c r="AD298" s="11" t="str">
        <f>IF([1]source_data!G300="","",IF([1]source_data!K300="","",[1]tailored_settings!$B$12))</f>
        <v>Grant purpose</v>
      </c>
      <c r="AE298" s="11" t="str">
        <f>IF([1]source_data!G300="","",IF([1]source_data!K300="","",[1]source_data!K300))</f>
        <v>Appliances</v>
      </c>
      <c r="AF298" s="11" t="str">
        <f>IF([1]source_data!G300="","",IF([1]source_data!L300="","",[1]tailored_settings!$B$13))</f>
        <v/>
      </c>
      <c r="AG298" s="11" t="str">
        <f>IF([1]source_data!G300="","",IF([1]source_data!L300="","",[1]source_data!L300))</f>
        <v/>
      </c>
      <c r="AH298" s="11" t="str">
        <f>IF([1]source_data!G300="","",IF([1]source_data!M300="","",[1]tailored_settings!$B$14))</f>
        <v/>
      </c>
      <c r="AI298" s="11" t="str">
        <f>IF([1]source_data!G300="","",IF([1]source_data!M300="","",[1]source_data!M300))</f>
        <v/>
      </c>
    </row>
    <row r="299" spans="1:35" x14ac:dyDescent="0.2">
      <c r="A299" s="6" t="str">
        <f>IF([1]source_data!G301="","",IF(AND([1]source_data!C301&lt;&gt;"",[1]tailored_settings!$B$15="Publish"),CONCATENATE([1]tailored_settings!$B$2&amp;[1]source_data!C301),IF(AND([1]source_data!C301&lt;&gt;"",[1]tailored_settings!$B$15="Do not publish"),CONCATENATE([1]tailored_settings!$B$2&amp;TEXT(ROW(A299)-1,"0000")&amp;"_"&amp;TEXT(F299,"yyyy-mm")),CONCATENATE([1]tailored_settings!$B$2&amp;TEXT(ROW(A299)-1,"0000")&amp;"_"&amp;TEXT(F299,"yyyy-mm")))))</f>
        <v>360G-Longleigh-0298_2023-12</v>
      </c>
      <c r="B299" s="6" t="str">
        <f>IF([1]source_data!G301="","",IF([1]source_data!E301&lt;&gt;"",[1]source_data!E301,CONCATENATE("Grant to "&amp;G299)))</f>
        <v>Grant to Individual Recipient</v>
      </c>
      <c r="C299" s="6" t="str">
        <f>IF([1]source_data!G301="","",IF([1]source_data!F301="","",[1]source_data!F301))</f>
        <v>Helping to alleviate financial hardship</v>
      </c>
      <c r="D299" s="7">
        <f>IF([1]source_data!G301="","",IF([1]source_data!G301="","",[1]source_data!G301))</f>
        <v>770.97</v>
      </c>
      <c r="E299" s="6" t="str">
        <f>IF([1]source_data!G301="","",[1]tailored_settings!$B$3)</f>
        <v>GBP</v>
      </c>
      <c r="F299" s="8">
        <f>IF([1]source_data!G301="","",IF([1]source_data!H301="","",[1]source_data!H301))</f>
        <v>45274</v>
      </c>
      <c r="G299" s="6" t="str">
        <f>IF([1]source_data!G301="","",[1]tailored_settings!$B$5)</f>
        <v>Individual Recipient</v>
      </c>
      <c r="H299" s="6" t="str">
        <f>IF([1]source_data!G301="","",IF(AND([1]source_data!A301&lt;&gt;"",[1]tailored_settings!$B$16="Publish"),CONCATENATE([1]tailored_settings!$B$2&amp;[1]source_data!A301),IF(AND([1]source_data!A301&lt;&gt;"",[1]tailored_settings!$B$16="Do not publish"),CONCATENATE([1]tailored_settings!$B$4&amp;TEXT(ROW(A299)-1,"0000")&amp;"_"&amp;TEXT(F299,"yyyy-mm")),CONCATENATE([1]tailored_settings!$B$4&amp;TEXT(ROW(A299)-1,"0000")&amp;"_"&amp;TEXT(F299,"yyyy-mm")))))</f>
        <v>360G-Longleigh-IND-0298_2023-12</v>
      </c>
      <c r="I299" s="6" t="str">
        <f>IF([1]source_data!G301="","",[1]tailored_settings!$B$7)</f>
        <v>Longleigh Foundation</v>
      </c>
      <c r="J299" s="6" t="str">
        <f>IF([1]source_data!G301="","",[1]tailored_settings!$B$6)</f>
        <v>GB-CHC-1169016</v>
      </c>
      <c r="K299" s="6" t="str">
        <f>IF([1]source_data!G301="","",IF([1]source_data!I301="","",VLOOKUP([1]source_data!I301,[1]codelist_mapping!A:C,3,FALSE)))</f>
        <v>GTIR080</v>
      </c>
      <c r="L299" s="6" t="str">
        <f>IF([1]source_data!G301="","",IF([1]source_data!J301="","",VLOOKUP([1]source_data!J301,[1]codelist_mapping!A:C,3,FALSE)))</f>
        <v/>
      </c>
      <c r="M299" s="6" t="str">
        <f>IF([1]source_data!G301="","",IF([1]source_data!K301="","",IF([1]source_data!M301&lt;&gt;"",CONCATENATE(VLOOKUP([1]source_data!K301,[1]codelist_mapping!F:H,3,FALSE)&amp;";"&amp;VLOOKUP([1]source_data!L301,[1]codelist_mapping!F:H,3,FALSE)&amp;";"&amp;VLOOKUP([1]source_data!M301,[1]codelist_mapping!F:H,3,FALSE)),IF([1]source_data!L301&lt;&gt;"",CONCATENATE(VLOOKUP([1]source_data!K301,[1]codelist_mapping!F:H,3,FALSE)&amp;";"&amp;VLOOKUP([1]source_data!L301,[1]codelist_mapping!F:H,3,FALSE)),IF([1]source_data!K301&lt;&gt;"",CONCATENATE(VLOOKUP([1]source_data!K301,[1]codelist_mapping!F:H,3,FALSE)))))))</f>
        <v>GTIP020</v>
      </c>
      <c r="N299" s="9" t="str">
        <f>IF([1]source_data!G301="","",IF([1]source_data!D301="","",VLOOKUP([1]source_data!D301,[1]geo_data!A:I,9,FALSE)))</f>
        <v>Abingdon Fitzharris</v>
      </c>
      <c r="O299" s="9" t="str">
        <f>IF([1]source_data!G301="","",IF([1]source_data!D301="","",VLOOKUP([1]source_data!D301,[1]geo_data!A:I,8,FALSE)))</f>
        <v>E05009757</v>
      </c>
      <c r="P299" s="9" t="str">
        <f>IF([1]source_data!G301="","",IF(LEFT(O299,3)="E05","WD",IF(LEFT(O299,3)="S13","WD",IF(LEFT(O299,3)="W05","WD",IF(LEFT(O299,3)="W06","UA",IF(LEFT(O299,3)="S12","CA",IF(LEFT(O299,3)="E06","UA",IF(LEFT(O299,3)="E07","NMD",IF(LEFT(O299,3)="E08","MD",IF(LEFT(O299,3)="E09","LONB"))))))))))</f>
        <v>WD</v>
      </c>
      <c r="Q299" s="9" t="str">
        <f>IF([1]source_data!G301="","",IF([1]source_data!D301="","",VLOOKUP([1]source_data!D301,[1]geo_data!A:I,7,FALSE)))</f>
        <v>Vale of White Horse</v>
      </c>
      <c r="R299" s="9" t="str">
        <f>IF([1]source_data!G301="","",IF([1]source_data!D301="","",VLOOKUP([1]source_data!D301,[1]geo_data!A:I,6,FALSE)))</f>
        <v>E07000180</v>
      </c>
      <c r="S299" s="9" t="str">
        <f>IF([1]source_data!G301="","",IF(LEFT(R299,3)="E05","WD",IF(LEFT(R299,3)="S13","WD",IF(LEFT(R299,3)="W05","WD",IF(LEFT(R299,3)="W06","UA",IF(LEFT(R299,3)="S12","CA",IF(LEFT(R299,3)="E06","UA",IF(LEFT(R299,3)="E07","NMD",IF(LEFT(R299,3)="E08","MD",IF(LEFT(R299,3)="E09","LONB"))))))))))</f>
        <v>NMD</v>
      </c>
      <c r="T299" s="6" t="str">
        <f>IF([1]source_data!G301="","",IF([1]source_data!N301="","",[1]source_data!N301))</f>
        <v>Hardship Grant</v>
      </c>
      <c r="U299" s="10">
        <f>IF([1]source_data!G301="","",[1]tailored_settings!$B$8)</f>
        <v>45614</v>
      </c>
      <c r="V299" s="6" t="str">
        <f>IF([1]source_data!G301="","",[1]tailored_settings!$B$9)</f>
        <v>http://www.longleigh.org/</v>
      </c>
      <c r="W299" s="8">
        <f>IF([1]source_data!G301="","",IF([1]source_data!O301="","",[1]source_data!O301))</f>
        <v>45274</v>
      </c>
      <c r="X299" s="8">
        <f>IF([1]source_data!G301="","",IF([1]source_data!P301="","",[1]source_data!P301))</f>
        <v>45322</v>
      </c>
      <c r="Y299" s="6" t="str">
        <f>IF([1]source_data!G301="","",IF([1]source_data!Q301="","",[1]source_data!Q301))</f>
        <v/>
      </c>
      <c r="Z299" s="11" t="str">
        <f>IF([1]source_data!G301="","",IF([1]source_data!I301="","",[1]tailored_settings!$B$10))</f>
        <v>Primary grant reason</v>
      </c>
      <c r="AA299" s="11" t="str">
        <f>IF([1]source_data!G301="","",IF([1]source_data!I301="","",[1]source_data!I301))</f>
        <v>3  Customer/family moving from homelessness/supported living into independent living</v>
      </c>
      <c r="AB299" s="11" t="str">
        <f>IF([1]source_data!G301="","",IF([1]source_data!J301="","",[1]tailored_settings!$B$11))</f>
        <v/>
      </c>
      <c r="AC299" s="11" t="str">
        <f>IF([1]source_data!G301="","",IF([1]source_data!J301="","",[1]source_data!J301))</f>
        <v/>
      </c>
      <c r="AD299" s="11" t="str">
        <f>IF([1]source_data!G301="","",IF([1]source_data!K301="","",[1]tailored_settings!$B$12))</f>
        <v>Grant purpose</v>
      </c>
      <c r="AE299" s="11" t="str">
        <f>IF([1]source_data!G301="","",IF([1]source_data!K301="","",[1]source_data!K301))</f>
        <v>Appliances</v>
      </c>
      <c r="AF299" s="11" t="str">
        <f>IF([1]source_data!G301="","",IF([1]source_data!L301="","",[1]tailored_settings!$B$13))</f>
        <v/>
      </c>
      <c r="AG299" s="11" t="str">
        <f>IF([1]source_data!G301="","",IF([1]source_data!L301="","",[1]source_data!L301))</f>
        <v/>
      </c>
      <c r="AH299" s="11" t="str">
        <f>IF([1]source_data!G301="","",IF([1]source_data!M301="","",[1]tailored_settings!$B$14))</f>
        <v/>
      </c>
      <c r="AI299" s="11" t="str">
        <f>IF([1]source_data!G301="","",IF([1]source_data!M301="","",[1]source_data!M301))</f>
        <v/>
      </c>
    </row>
    <row r="300" spans="1:35" x14ac:dyDescent="0.2">
      <c r="A300" s="6" t="str">
        <f>IF([1]source_data!G302="","",IF(AND([1]source_data!C302&lt;&gt;"",[1]tailored_settings!$B$15="Publish"),CONCATENATE([1]tailored_settings!$B$2&amp;[1]source_data!C302),IF(AND([1]source_data!C302&lt;&gt;"",[1]tailored_settings!$B$15="Do not publish"),CONCATENATE([1]tailored_settings!$B$2&amp;TEXT(ROW(A300)-1,"0000")&amp;"_"&amp;TEXT(F300,"yyyy-mm")),CONCATENATE([1]tailored_settings!$B$2&amp;TEXT(ROW(A300)-1,"0000")&amp;"_"&amp;TEXT(F300,"yyyy-mm")))))</f>
        <v>360G-Longleigh-0299_2023-12</v>
      </c>
      <c r="B300" s="6" t="str">
        <f>IF([1]source_data!G302="","",IF([1]source_data!E302&lt;&gt;"",[1]source_data!E302,CONCATENATE("Grant to "&amp;G300)))</f>
        <v>Grant to Individual Recipient</v>
      </c>
      <c r="C300" s="6" t="str">
        <f>IF([1]source_data!G302="","",IF([1]source_data!F302="","",[1]source_data!F302))</f>
        <v>Helping to alleviate financial hardship</v>
      </c>
      <c r="D300" s="7">
        <f>IF([1]source_data!G302="","",IF([1]source_data!G302="","",[1]source_data!G302))</f>
        <v>945.57</v>
      </c>
      <c r="E300" s="6" t="str">
        <f>IF([1]source_data!G302="","",[1]tailored_settings!$B$3)</f>
        <v>GBP</v>
      </c>
      <c r="F300" s="8">
        <f>IF([1]source_data!G302="","",IF([1]source_data!H302="","",[1]source_data!H302))</f>
        <v>45274</v>
      </c>
      <c r="G300" s="6" t="str">
        <f>IF([1]source_data!G302="","",[1]tailored_settings!$B$5)</f>
        <v>Individual Recipient</v>
      </c>
      <c r="H300" s="6" t="str">
        <f>IF([1]source_data!G302="","",IF(AND([1]source_data!A302&lt;&gt;"",[1]tailored_settings!$B$16="Publish"),CONCATENATE([1]tailored_settings!$B$2&amp;[1]source_data!A302),IF(AND([1]source_data!A302&lt;&gt;"",[1]tailored_settings!$B$16="Do not publish"),CONCATENATE([1]tailored_settings!$B$4&amp;TEXT(ROW(A300)-1,"0000")&amp;"_"&amp;TEXT(F300,"yyyy-mm")),CONCATENATE([1]tailored_settings!$B$4&amp;TEXT(ROW(A300)-1,"0000")&amp;"_"&amp;TEXT(F300,"yyyy-mm")))))</f>
        <v>360G-Longleigh-IND-0299_2023-12</v>
      </c>
      <c r="I300" s="6" t="str">
        <f>IF([1]source_data!G302="","",[1]tailored_settings!$B$7)</f>
        <v>Longleigh Foundation</v>
      </c>
      <c r="J300" s="6" t="str">
        <f>IF([1]source_data!G302="","",[1]tailored_settings!$B$6)</f>
        <v>GB-CHC-1169016</v>
      </c>
      <c r="K300" s="6" t="str">
        <f>IF([1]source_data!G302="","",IF([1]source_data!I302="","",VLOOKUP([1]source_data!I302,[1]codelist_mapping!A:C,3,FALSE)))</f>
        <v>GTIR030</v>
      </c>
      <c r="L300" s="6" t="str">
        <f>IF([1]source_data!G302="","",IF([1]source_data!J302="","",VLOOKUP([1]source_data!J302,[1]codelist_mapping!A:C,3,FALSE)))</f>
        <v/>
      </c>
      <c r="M300" s="6" t="str">
        <f>IF([1]source_data!G302="","",IF([1]source_data!K302="","",IF([1]source_data!M302&lt;&gt;"",CONCATENATE(VLOOKUP([1]source_data!K302,[1]codelist_mapping!F:H,3,FALSE)&amp;";"&amp;VLOOKUP([1]source_data!L302,[1]codelist_mapping!F:H,3,FALSE)&amp;";"&amp;VLOOKUP([1]source_data!M302,[1]codelist_mapping!F:H,3,FALSE)),IF([1]source_data!L302&lt;&gt;"",CONCATENATE(VLOOKUP([1]source_data!K302,[1]codelist_mapping!F:H,3,FALSE)&amp;";"&amp;VLOOKUP([1]source_data!L302,[1]codelist_mapping!F:H,3,FALSE)),IF([1]source_data!K302&lt;&gt;"",CONCATENATE(VLOOKUP([1]source_data!K302,[1]codelist_mapping!F:H,3,FALSE)))))))</f>
        <v>GTIP020</v>
      </c>
      <c r="N300" s="9" t="str">
        <f>IF([1]source_data!G302="","",IF([1]source_data!D302="","",VLOOKUP([1]source_data!D302,[1]geo_data!A:I,9,FALSE)))</f>
        <v>Galley Common</v>
      </c>
      <c r="O300" s="9" t="str">
        <f>IF([1]source_data!G302="","",IF([1]source_data!D302="","",VLOOKUP([1]source_data!D302,[1]geo_data!A:I,8,FALSE)))</f>
        <v>E05007482</v>
      </c>
      <c r="P300" s="9" t="str">
        <f>IF([1]source_data!G302="","",IF(LEFT(O300,3)="E05","WD",IF(LEFT(O300,3)="S13","WD",IF(LEFT(O300,3)="W05","WD",IF(LEFT(O300,3)="W06","UA",IF(LEFT(O300,3)="S12","CA",IF(LEFT(O300,3)="E06","UA",IF(LEFT(O300,3)="E07","NMD",IF(LEFT(O300,3)="E08","MD",IF(LEFT(O300,3)="E09","LONB"))))))))))</f>
        <v>WD</v>
      </c>
      <c r="Q300" s="9" t="str">
        <f>IF([1]source_data!G302="","",IF([1]source_data!D302="","",VLOOKUP([1]source_data!D302,[1]geo_data!A:I,7,FALSE)))</f>
        <v>Nuneaton and Bedworth</v>
      </c>
      <c r="R300" s="9" t="str">
        <f>IF([1]source_data!G302="","",IF([1]source_data!D302="","",VLOOKUP([1]source_data!D302,[1]geo_data!A:I,6,FALSE)))</f>
        <v>E07000219</v>
      </c>
      <c r="S300" s="9" t="str">
        <f>IF([1]source_data!G302="","",IF(LEFT(R300,3)="E05","WD",IF(LEFT(R300,3)="S13","WD",IF(LEFT(R300,3)="W05","WD",IF(LEFT(R300,3)="W06","UA",IF(LEFT(R300,3)="S12","CA",IF(LEFT(R300,3)="E06","UA",IF(LEFT(R300,3)="E07","NMD",IF(LEFT(R300,3)="E08","MD",IF(LEFT(R300,3)="E09","LONB"))))))))))</f>
        <v>NMD</v>
      </c>
      <c r="T300" s="6" t="str">
        <f>IF([1]source_data!G302="","",IF([1]source_data!N302="","",[1]source_data!N302))</f>
        <v>Hardship Grant</v>
      </c>
      <c r="U300" s="10">
        <f>IF([1]source_data!G302="","",[1]tailored_settings!$B$8)</f>
        <v>45614</v>
      </c>
      <c r="V300" s="6" t="str">
        <f>IF([1]source_data!G302="","",[1]tailored_settings!$B$9)</f>
        <v>http://www.longleigh.org/</v>
      </c>
      <c r="W300" s="8">
        <f>IF([1]source_data!G302="","",IF([1]source_data!O302="","",[1]source_data!O302))</f>
        <v>45274</v>
      </c>
      <c r="X300" s="8">
        <f>IF([1]source_data!G302="","",IF([1]source_data!P302="","",[1]source_data!P302))</f>
        <v>45314</v>
      </c>
      <c r="Y300" s="6" t="str">
        <f>IF([1]source_data!G302="","",IF([1]source_data!Q302="","",[1]source_data!Q302))</f>
        <v/>
      </c>
      <c r="Z300" s="11" t="str">
        <f>IF([1]source_data!G302="","",IF([1]source_data!I302="","",[1]tailored_settings!$B$10))</f>
        <v>Primary grant reason</v>
      </c>
      <c r="AA300" s="11" t="str">
        <f>IF([1]source_data!G302="","",IF([1]source_data!I302="","",[1]source_data!I302))</f>
        <v>1. Customer (or family member residing with them) with a diagnosed condition or disability (physical and/or sensory and/or behavioural)</v>
      </c>
      <c r="AB300" s="11" t="str">
        <f>IF([1]source_data!G302="","",IF([1]source_data!J302="","",[1]tailored_settings!$B$11))</f>
        <v/>
      </c>
      <c r="AC300" s="11" t="str">
        <f>IF([1]source_data!G302="","",IF([1]source_data!J302="","",[1]source_data!J302))</f>
        <v/>
      </c>
      <c r="AD300" s="11" t="str">
        <f>IF([1]source_data!G302="","",IF([1]source_data!K302="","",[1]tailored_settings!$B$12))</f>
        <v>Grant purpose</v>
      </c>
      <c r="AE300" s="11" t="str">
        <f>IF([1]source_data!G302="","",IF([1]source_data!K302="","",[1]source_data!K302))</f>
        <v>Appliances</v>
      </c>
      <c r="AF300" s="11" t="str">
        <f>IF([1]source_data!G302="","",IF([1]source_data!L302="","",[1]tailored_settings!$B$13))</f>
        <v/>
      </c>
      <c r="AG300" s="11" t="str">
        <f>IF([1]source_data!G302="","",IF([1]source_data!L302="","",[1]source_data!L302))</f>
        <v/>
      </c>
      <c r="AH300" s="11" t="str">
        <f>IF([1]source_data!G302="","",IF([1]source_data!M302="","",[1]tailored_settings!$B$14))</f>
        <v/>
      </c>
      <c r="AI300" s="11" t="str">
        <f>IF([1]source_data!G302="","",IF([1]source_data!M302="","",[1]source_data!M302))</f>
        <v/>
      </c>
    </row>
    <row r="301" spans="1:35" x14ac:dyDescent="0.2">
      <c r="A301" s="6" t="str">
        <f>IF([1]source_data!G303="","",IF(AND([1]source_data!C303&lt;&gt;"",[1]tailored_settings!$B$15="Publish"),CONCATENATE([1]tailored_settings!$B$2&amp;[1]source_data!C303),IF(AND([1]source_data!C303&lt;&gt;"",[1]tailored_settings!$B$15="Do not publish"),CONCATENATE([1]tailored_settings!$B$2&amp;TEXT(ROW(A301)-1,"0000")&amp;"_"&amp;TEXT(F301,"yyyy-mm")),CONCATENATE([1]tailored_settings!$B$2&amp;TEXT(ROW(A301)-1,"0000")&amp;"_"&amp;TEXT(F301,"yyyy-mm")))))</f>
        <v>360G-Longleigh-0300_2023-12</v>
      </c>
      <c r="B301" s="6" t="str">
        <f>IF([1]source_data!G303="","",IF([1]source_data!E303&lt;&gt;"",[1]source_data!E303,CONCATENATE("Grant to "&amp;G301)))</f>
        <v>Grant to Individual Recipient</v>
      </c>
      <c r="C301" s="6" t="str">
        <f>IF([1]source_data!G303="","",IF([1]source_data!F303="","",[1]source_data!F303))</f>
        <v>Helping to alleviate financial hardship</v>
      </c>
      <c r="D301" s="7">
        <f>IF([1]source_data!G303="","",IF([1]source_data!G303="","",[1]source_data!G303))</f>
        <v>895.63</v>
      </c>
      <c r="E301" s="6" t="str">
        <f>IF([1]source_data!G303="","",[1]tailored_settings!$B$3)</f>
        <v>GBP</v>
      </c>
      <c r="F301" s="8">
        <f>IF([1]source_data!G303="","",IF([1]source_data!H303="","",[1]source_data!H303))</f>
        <v>45274</v>
      </c>
      <c r="G301" s="6" t="str">
        <f>IF([1]source_data!G303="","",[1]tailored_settings!$B$5)</f>
        <v>Individual Recipient</v>
      </c>
      <c r="H301" s="6" t="str">
        <f>IF([1]source_data!G303="","",IF(AND([1]source_data!A303&lt;&gt;"",[1]tailored_settings!$B$16="Publish"),CONCATENATE([1]tailored_settings!$B$2&amp;[1]source_data!A303),IF(AND([1]source_data!A303&lt;&gt;"",[1]tailored_settings!$B$16="Do not publish"),CONCATENATE([1]tailored_settings!$B$4&amp;TEXT(ROW(A301)-1,"0000")&amp;"_"&amp;TEXT(F301,"yyyy-mm")),CONCATENATE([1]tailored_settings!$B$4&amp;TEXT(ROW(A301)-1,"0000")&amp;"_"&amp;TEXT(F301,"yyyy-mm")))))</f>
        <v>360G-Longleigh-IND-0300_2023-12</v>
      </c>
      <c r="I301" s="6" t="str">
        <f>IF([1]source_data!G303="","",[1]tailored_settings!$B$7)</f>
        <v>Longleigh Foundation</v>
      </c>
      <c r="J301" s="6" t="str">
        <f>IF([1]source_data!G303="","",[1]tailored_settings!$B$6)</f>
        <v>GB-CHC-1169016</v>
      </c>
      <c r="K301" s="6" t="str">
        <f>IF([1]source_data!G303="","",IF([1]source_data!I303="","",VLOOKUP([1]source_data!I303,[1]codelist_mapping!A:C,3,FALSE)))</f>
        <v>GTIR030</v>
      </c>
      <c r="L301" s="6" t="str">
        <f>IF([1]source_data!G303="","",IF([1]source_data!J303="","",VLOOKUP([1]source_data!J303,[1]codelist_mapping!A:C,3,FALSE)))</f>
        <v/>
      </c>
      <c r="M301" s="6" t="str">
        <f>IF([1]source_data!G303="","",IF([1]source_data!K303="","",IF([1]source_data!M303&lt;&gt;"",CONCATENATE(VLOOKUP([1]source_data!K303,[1]codelist_mapping!F:H,3,FALSE)&amp;";"&amp;VLOOKUP([1]source_data!L303,[1]codelist_mapping!F:H,3,FALSE)&amp;";"&amp;VLOOKUP([1]source_data!M303,[1]codelist_mapping!F:H,3,FALSE)),IF([1]source_data!L303&lt;&gt;"",CONCATENATE(VLOOKUP([1]source_data!K303,[1]codelist_mapping!F:H,3,FALSE)&amp;";"&amp;VLOOKUP([1]source_data!L303,[1]codelist_mapping!F:H,3,FALSE)),IF([1]source_data!K303&lt;&gt;"",CONCATENATE(VLOOKUP([1]source_data!K303,[1]codelist_mapping!F:H,3,FALSE)))))))</f>
        <v>GTIP020</v>
      </c>
      <c r="N301" s="9" t="str">
        <f>IF([1]source_data!G303="","",IF([1]source_data!D303="","",VLOOKUP([1]source_data!D303,[1]geo_data!A:I,9,FALSE)))</f>
        <v>Woolston</v>
      </c>
      <c r="O301" s="9" t="str">
        <f>IF([1]source_data!G303="","",IF([1]source_data!D303="","",VLOOKUP([1]source_data!D303,[1]geo_data!A:I,8,FALSE)))</f>
        <v>E05015506</v>
      </c>
      <c r="P301" s="9" t="str">
        <f>IF([1]source_data!G303="","",IF(LEFT(O301,3)="E05","WD",IF(LEFT(O301,3)="S13","WD",IF(LEFT(O301,3)="W05","WD",IF(LEFT(O301,3)="W06","UA",IF(LEFT(O301,3)="S12","CA",IF(LEFT(O301,3)="E06","UA",IF(LEFT(O301,3)="E07","NMD",IF(LEFT(O301,3)="E08","MD",IF(LEFT(O301,3)="E09","LONB"))))))))))</f>
        <v>WD</v>
      </c>
      <c r="Q301" s="9" t="str">
        <f>IF([1]source_data!G303="","",IF([1]source_data!D303="","",VLOOKUP([1]source_data!D303,[1]geo_data!A:I,7,FALSE)))</f>
        <v>Southampton</v>
      </c>
      <c r="R301" s="9" t="str">
        <f>IF([1]source_data!G303="","",IF([1]source_data!D303="","",VLOOKUP([1]source_data!D303,[1]geo_data!A:I,6,FALSE)))</f>
        <v>E06000045</v>
      </c>
      <c r="S301" s="9" t="str">
        <f>IF([1]source_data!G303="","",IF(LEFT(R301,3)="E05","WD",IF(LEFT(R301,3)="S13","WD",IF(LEFT(R301,3)="W05","WD",IF(LEFT(R301,3)="W06","UA",IF(LEFT(R301,3)="S12","CA",IF(LEFT(R301,3)="E06","UA",IF(LEFT(R301,3)="E07","NMD",IF(LEFT(R301,3)="E08","MD",IF(LEFT(R301,3)="E09","LONB"))))))))))</f>
        <v>UA</v>
      </c>
      <c r="T301" s="6" t="str">
        <f>IF([1]source_data!G303="","",IF([1]source_data!N303="","",[1]source_data!N303))</f>
        <v>Hardship Grant</v>
      </c>
      <c r="U301" s="10">
        <f>IF([1]source_data!G303="","",[1]tailored_settings!$B$8)</f>
        <v>45614</v>
      </c>
      <c r="V301" s="6" t="str">
        <f>IF([1]source_data!G303="","",[1]tailored_settings!$B$9)</f>
        <v>http://www.longleigh.org/</v>
      </c>
      <c r="W301" s="8">
        <f>IF([1]source_data!G303="","",IF([1]source_data!O303="","",[1]source_data!O303))</f>
        <v>45274</v>
      </c>
      <c r="X301" s="8">
        <f>IF([1]source_data!G303="","",IF([1]source_data!P303="","",[1]source_data!P303))</f>
        <v>45342</v>
      </c>
      <c r="Y301" s="6" t="str">
        <f>IF([1]source_data!G303="","",IF([1]source_data!Q303="","",[1]source_data!Q303))</f>
        <v/>
      </c>
      <c r="Z301" s="11" t="str">
        <f>IF([1]source_data!G303="","",IF([1]source_data!I303="","",[1]tailored_settings!$B$10))</f>
        <v>Primary grant reason</v>
      </c>
      <c r="AA301" s="11" t="str">
        <f>IF([1]source_data!G303="","",IF([1]source_data!I303="","",[1]source_data!I303))</f>
        <v>1. Customer (or family member residing with them) with a diagnosed condition or disability (physical and/or sensory and/or behavioural)</v>
      </c>
      <c r="AB301" s="11" t="str">
        <f>IF([1]source_data!G303="","",IF([1]source_data!J303="","",[1]tailored_settings!$B$11))</f>
        <v/>
      </c>
      <c r="AC301" s="11" t="str">
        <f>IF([1]source_data!G303="","",IF([1]source_data!J303="","",[1]source_data!J303))</f>
        <v/>
      </c>
      <c r="AD301" s="11" t="str">
        <f>IF([1]source_data!G303="","",IF([1]source_data!K303="","",[1]tailored_settings!$B$12))</f>
        <v>Grant purpose</v>
      </c>
      <c r="AE301" s="11" t="str">
        <f>IF([1]source_data!G303="","",IF([1]source_data!K303="","",[1]source_data!K303))</f>
        <v>Appliances</v>
      </c>
      <c r="AF301" s="11" t="str">
        <f>IF([1]source_data!G303="","",IF([1]source_data!L303="","",[1]tailored_settings!$B$13))</f>
        <v/>
      </c>
      <c r="AG301" s="11" t="str">
        <f>IF([1]source_data!G303="","",IF([1]source_data!L303="","",[1]source_data!L303))</f>
        <v/>
      </c>
      <c r="AH301" s="11" t="str">
        <f>IF([1]source_data!G303="","",IF([1]source_data!M303="","",[1]tailored_settings!$B$14))</f>
        <v/>
      </c>
      <c r="AI301" s="11" t="str">
        <f>IF([1]source_data!G303="","",IF([1]source_data!M303="","",[1]source_data!M303))</f>
        <v/>
      </c>
    </row>
    <row r="302" spans="1:35" x14ac:dyDescent="0.2">
      <c r="A302" s="6" t="str">
        <f>IF([1]source_data!G304="","",IF(AND([1]source_data!C304&lt;&gt;"",[1]tailored_settings!$B$15="Publish"),CONCATENATE([1]tailored_settings!$B$2&amp;[1]source_data!C304),IF(AND([1]source_data!C304&lt;&gt;"",[1]tailored_settings!$B$15="Do not publish"),CONCATENATE([1]tailored_settings!$B$2&amp;TEXT(ROW(A302)-1,"0000")&amp;"_"&amp;TEXT(F302,"yyyy-mm")),CONCATENATE([1]tailored_settings!$B$2&amp;TEXT(ROW(A302)-1,"0000")&amp;"_"&amp;TEXT(F302,"yyyy-mm")))))</f>
        <v>360G-Longleigh-0301_2023-12</v>
      </c>
      <c r="B302" s="6" t="str">
        <f>IF([1]source_data!G304="","",IF([1]source_data!E304&lt;&gt;"",[1]source_data!E304,CONCATENATE("Grant to "&amp;G302)))</f>
        <v>Grant to Individual Recipient</v>
      </c>
      <c r="C302" s="6" t="str">
        <f>IF([1]source_data!G304="","",IF([1]source_data!F304="","",[1]source_data!F304))</f>
        <v>Helping to alleviate financial hardship</v>
      </c>
      <c r="D302" s="7">
        <f>IF([1]source_data!G304="","",IF([1]source_data!G304="","",[1]source_data!G304))</f>
        <v>746.63</v>
      </c>
      <c r="E302" s="6" t="str">
        <f>IF([1]source_data!G304="","",[1]tailored_settings!$B$3)</f>
        <v>GBP</v>
      </c>
      <c r="F302" s="8">
        <f>IF([1]source_data!G304="","",IF([1]source_data!H304="","",[1]source_data!H304))</f>
        <v>45274</v>
      </c>
      <c r="G302" s="6" t="str">
        <f>IF([1]source_data!G304="","",[1]tailored_settings!$B$5)</f>
        <v>Individual Recipient</v>
      </c>
      <c r="H302" s="6" t="str">
        <f>IF([1]source_data!G304="","",IF(AND([1]source_data!A304&lt;&gt;"",[1]tailored_settings!$B$16="Publish"),CONCATENATE([1]tailored_settings!$B$2&amp;[1]source_data!A304),IF(AND([1]source_data!A304&lt;&gt;"",[1]tailored_settings!$B$16="Do not publish"),CONCATENATE([1]tailored_settings!$B$4&amp;TEXT(ROW(A302)-1,"0000")&amp;"_"&amp;TEXT(F302,"yyyy-mm")),CONCATENATE([1]tailored_settings!$B$4&amp;TEXT(ROW(A302)-1,"0000")&amp;"_"&amp;TEXT(F302,"yyyy-mm")))))</f>
        <v>360G-Longleigh-IND-0301_2023-12</v>
      </c>
      <c r="I302" s="6" t="str">
        <f>IF([1]source_data!G304="","",[1]tailored_settings!$B$7)</f>
        <v>Longleigh Foundation</v>
      </c>
      <c r="J302" s="6" t="str">
        <f>IF([1]source_data!G304="","",[1]tailored_settings!$B$6)</f>
        <v>GB-CHC-1169016</v>
      </c>
      <c r="K302" s="6" t="str">
        <f>IF([1]source_data!G304="","",IF([1]source_data!I304="","",VLOOKUP([1]source_data!I304,[1]codelist_mapping!A:C,3,FALSE)))</f>
        <v>GTIR080</v>
      </c>
      <c r="L302" s="6" t="str">
        <f>IF([1]source_data!G304="","",IF([1]source_data!J304="","",VLOOKUP([1]source_data!J304,[1]codelist_mapping!A:C,3,FALSE)))</f>
        <v/>
      </c>
      <c r="M302" s="6" t="str">
        <f>IF([1]source_data!G304="","",IF([1]source_data!K304="","",IF([1]source_data!M304&lt;&gt;"",CONCATENATE(VLOOKUP([1]source_data!K304,[1]codelist_mapping!F:H,3,FALSE)&amp;";"&amp;VLOOKUP([1]source_data!L304,[1]codelist_mapping!F:H,3,FALSE)&amp;";"&amp;VLOOKUP([1]source_data!M304,[1]codelist_mapping!F:H,3,FALSE)),IF([1]source_data!L304&lt;&gt;"",CONCATENATE(VLOOKUP([1]source_data!K304,[1]codelist_mapping!F:H,3,FALSE)&amp;";"&amp;VLOOKUP([1]source_data!L304,[1]codelist_mapping!F:H,3,FALSE)),IF([1]source_data!K304&lt;&gt;"",CONCATENATE(VLOOKUP([1]source_data!K304,[1]codelist_mapping!F:H,3,FALSE)))))))</f>
        <v>GTIP020</v>
      </c>
      <c r="N302" s="9" t="str">
        <f>IF([1]source_data!G304="","",IF([1]source_data!D304="","",VLOOKUP([1]source_data!D304,[1]geo_data!A:I,9,FALSE)))</f>
        <v>Kingsbrook</v>
      </c>
      <c r="O302" s="9" t="str">
        <f>IF([1]source_data!G304="","",IF([1]source_data!D304="","",VLOOKUP([1]source_data!D304,[1]geo_data!A:I,8,FALSE)))</f>
        <v>E05014508</v>
      </c>
      <c r="P302" s="9" t="str">
        <f>IF([1]source_data!G304="","",IF(LEFT(O302,3)="E05","WD",IF(LEFT(O302,3)="S13","WD",IF(LEFT(O302,3)="W05","WD",IF(LEFT(O302,3)="W06","UA",IF(LEFT(O302,3)="S12","CA",IF(LEFT(O302,3)="E06","UA",IF(LEFT(O302,3)="E07","NMD",IF(LEFT(O302,3)="E08","MD",IF(LEFT(O302,3)="E09","LONB"))))))))))</f>
        <v>WD</v>
      </c>
      <c r="Q302" s="9" t="str">
        <f>IF([1]source_data!G304="","",IF([1]source_data!D304="","",VLOOKUP([1]source_data!D304,[1]geo_data!A:I,7,FALSE)))</f>
        <v>Bedford</v>
      </c>
      <c r="R302" s="9" t="str">
        <f>IF([1]source_data!G304="","",IF([1]source_data!D304="","",VLOOKUP([1]source_data!D304,[1]geo_data!A:I,6,FALSE)))</f>
        <v>E06000055</v>
      </c>
      <c r="S302" s="9" t="str">
        <f>IF([1]source_data!G304="","",IF(LEFT(R302,3)="E05","WD",IF(LEFT(R302,3)="S13","WD",IF(LEFT(R302,3)="W05","WD",IF(LEFT(R302,3)="W06","UA",IF(LEFT(R302,3)="S12","CA",IF(LEFT(R302,3)="E06","UA",IF(LEFT(R302,3)="E07","NMD",IF(LEFT(R302,3)="E08","MD",IF(LEFT(R302,3)="E09","LONB"))))))))))</f>
        <v>UA</v>
      </c>
      <c r="T302" s="6" t="str">
        <f>IF([1]source_data!G304="","",IF([1]source_data!N304="","",[1]source_data!N304))</f>
        <v>Hardship Grant</v>
      </c>
      <c r="U302" s="10">
        <f>IF([1]source_data!G304="","",[1]tailored_settings!$B$8)</f>
        <v>45614</v>
      </c>
      <c r="V302" s="6" t="str">
        <f>IF([1]source_data!G304="","",[1]tailored_settings!$B$9)</f>
        <v>http://www.longleigh.org/</v>
      </c>
      <c r="W302" s="8">
        <f>IF([1]source_data!G304="","",IF([1]source_data!O304="","",[1]source_data!O304))</f>
        <v>45274</v>
      </c>
      <c r="X302" s="8">
        <f>IF([1]source_data!G304="","",IF([1]source_data!P304="","",[1]source_data!P304))</f>
        <v>45344</v>
      </c>
      <c r="Y302" s="6" t="str">
        <f>IF([1]source_data!G304="","",IF([1]source_data!Q304="","",[1]source_data!Q304))</f>
        <v/>
      </c>
      <c r="Z302" s="11" t="str">
        <f>IF([1]source_data!G304="","",IF([1]source_data!I304="","",[1]tailored_settings!$B$10))</f>
        <v>Primary grant reason</v>
      </c>
      <c r="AA302" s="11" t="str">
        <f>IF([1]source_data!G304="","",IF([1]source_data!I304="","",[1]source_data!I304))</f>
        <v>3  Customer/family moving from homelessness/supported living into independent living</v>
      </c>
      <c r="AB302" s="11" t="str">
        <f>IF([1]source_data!G304="","",IF([1]source_data!J304="","",[1]tailored_settings!$B$11))</f>
        <v/>
      </c>
      <c r="AC302" s="11" t="str">
        <f>IF([1]source_data!G304="","",IF([1]source_data!J304="","",[1]source_data!J304))</f>
        <v/>
      </c>
      <c r="AD302" s="11" t="str">
        <f>IF([1]source_data!G304="","",IF([1]source_data!K304="","",[1]tailored_settings!$B$12))</f>
        <v>Grant purpose</v>
      </c>
      <c r="AE302" s="11" t="str">
        <f>IF([1]source_data!G304="","",IF([1]source_data!K304="","",[1]source_data!K304))</f>
        <v xml:space="preserve">Furniture </v>
      </c>
      <c r="AF302" s="11" t="str">
        <f>IF([1]source_data!G304="","",IF([1]source_data!L304="","",[1]tailored_settings!$B$13))</f>
        <v/>
      </c>
      <c r="AG302" s="11" t="str">
        <f>IF([1]source_data!G304="","",IF([1]source_data!L304="","",[1]source_data!L304))</f>
        <v/>
      </c>
      <c r="AH302" s="11" t="str">
        <f>IF([1]source_data!G304="","",IF([1]source_data!M304="","",[1]tailored_settings!$B$14))</f>
        <v/>
      </c>
      <c r="AI302" s="11" t="str">
        <f>IF([1]source_data!G304="","",IF([1]source_data!M304="","",[1]source_data!M304))</f>
        <v/>
      </c>
    </row>
    <row r="303" spans="1:35" x14ac:dyDescent="0.2">
      <c r="A303" s="6" t="str">
        <f>IF([1]source_data!G305="","",IF(AND([1]source_data!C305&lt;&gt;"",[1]tailored_settings!$B$15="Publish"),CONCATENATE([1]tailored_settings!$B$2&amp;[1]source_data!C305),IF(AND([1]source_data!C305&lt;&gt;"",[1]tailored_settings!$B$15="Do not publish"),CONCATENATE([1]tailored_settings!$B$2&amp;TEXT(ROW(A303)-1,"0000")&amp;"_"&amp;TEXT(F303,"yyyy-mm")),CONCATENATE([1]tailored_settings!$B$2&amp;TEXT(ROW(A303)-1,"0000")&amp;"_"&amp;TEXT(F303,"yyyy-mm")))))</f>
        <v>360G-Longleigh-0302_2023-12</v>
      </c>
      <c r="B303" s="6" t="str">
        <f>IF([1]source_data!G305="","",IF([1]source_data!E305&lt;&gt;"",[1]source_data!E305,CONCATENATE("Grant to "&amp;G303)))</f>
        <v>Grant to Individual Recipient</v>
      </c>
      <c r="C303" s="6" t="str">
        <f>IF([1]source_data!G305="","",IF([1]source_data!F305="","",[1]source_data!F305))</f>
        <v>Providing financial aid after an impactful incident</v>
      </c>
      <c r="D303" s="7">
        <f>IF([1]source_data!G305="","",IF([1]source_data!G305="","",[1]source_data!G305))</f>
        <v>1699.49</v>
      </c>
      <c r="E303" s="6" t="str">
        <f>IF([1]source_data!G305="","",[1]tailored_settings!$B$3)</f>
        <v>GBP</v>
      </c>
      <c r="F303" s="8">
        <f>IF([1]source_data!G305="","",IF([1]source_data!H305="","",[1]source_data!H305))</f>
        <v>45275</v>
      </c>
      <c r="G303" s="6" t="str">
        <f>IF([1]source_data!G305="","",[1]tailored_settings!$B$5)</f>
        <v>Individual Recipient</v>
      </c>
      <c r="H303" s="6" t="str">
        <f>IF([1]source_data!G305="","",IF(AND([1]source_data!A305&lt;&gt;"",[1]tailored_settings!$B$16="Publish"),CONCATENATE([1]tailored_settings!$B$2&amp;[1]source_data!A305),IF(AND([1]source_data!A305&lt;&gt;"",[1]tailored_settings!$B$16="Do not publish"),CONCATENATE([1]tailored_settings!$B$4&amp;TEXT(ROW(A303)-1,"0000")&amp;"_"&amp;TEXT(F303,"yyyy-mm")),CONCATENATE([1]tailored_settings!$B$4&amp;TEXT(ROW(A303)-1,"0000")&amp;"_"&amp;TEXT(F303,"yyyy-mm")))))</f>
        <v>360G-Longleigh-IND-0302_2023-12</v>
      </c>
      <c r="I303" s="6" t="str">
        <f>IF([1]source_data!G305="","",[1]tailored_settings!$B$7)</f>
        <v>Longleigh Foundation</v>
      </c>
      <c r="J303" s="6" t="str">
        <f>IF([1]source_data!G305="","",[1]tailored_settings!$B$6)</f>
        <v>GB-CHC-1169016</v>
      </c>
      <c r="K303" s="6" t="str">
        <f>IF([1]source_data!G305="","",IF([1]source_data!I305="","",VLOOKUP([1]source_data!I305,[1]codelist_mapping!A:C,3,FALSE)))</f>
        <v>GTIR040</v>
      </c>
      <c r="L303" s="6" t="str">
        <f>IF([1]source_data!G305="","",IF([1]source_data!J305="","",VLOOKUP([1]source_data!J305,[1]codelist_mapping!A:C,3,FALSE)))</f>
        <v/>
      </c>
      <c r="M303" s="6" t="str">
        <f>IF([1]source_data!G305="","",IF([1]source_data!K305="","",IF([1]source_data!M305&lt;&gt;"",CONCATENATE(VLOOKUP([1]source_data!K305,[1]codelist_mapping!F:H,3,FALSE)&amp;";"&amp;VLOOKUP([1]source_data!L305,[1]codelist_mapping!F:H,3,FALSE)&amp;";"&amp;VLOOKUP([1]source_data!M305,[1]codelist_mapping!F:H,3,FALSE)),IF([1]source_data!L305&lt;&gt;"",CONCATENATE(VLOOKUP([1]source_data!K305,[1]codelist_mapping!F:H,3,FALSE)&amp;";"&amp;VLOOKUP([1]source_data!L305,[1]codelist_mapping!F:H,3,FALSE)),IF([1]source_data!K305&lt;&gt;"",CONCATENATE(VLOOKUP([1]source_data!K305,[1]codelist_mapping!F:H,3,FALSE)))))))</f>
        <v>GTIP020;GTIP060;GTIP070</v>
      </c>
      <c r="N303" s="9" t="str">
        <f>IF([1]source_data!G305="","",IF([1]source_data!D305="","",VLOOKUP([1]source_data!D305,[1]geo_data!A:I,9,FALSE)))</f>
        <v>St Thomas's</v>
      </c>
      <c r="O303" s="9" t="str">
        <f>IF([1]source_data!G305="","",IF([1]source_data!D305="","",VLOOKUP([1]source_data!D305,[1]geo_data!A:I,8,FALSE)))</f>
        <v>E05001255</v>
      </c>
      <c r="P303" s="9" t="str">
        <f>IF([1]source_data!G305="","",IF(LEFT(O303,3)="E05","WD",IF(LEFT(O303,3)="S13","WD",IF(LEFT(O303,3)="W05","WD",IF(LEFT(O303,3)="W06","UA",IF(LEFT(O303,3)="S12","CA",IF(LEFT(O303,3)="E06","UA",IF(LEFT(O303,3)="E07","NMD",IF(LEFT(O303,3)="E08","MD",IF(LEFT(O303,3)="E09","LONB"))))))))))</f>
        <v>WD</v>
      </c>
      <c r="Q303" s="9" t="str">
        <f>IF([1]source_data!G305="","",IF([1]source_data!D305="","",VLOOKUP([1]source_data!D305,[1]geo_data!A:I,7,FALSE)))</f>
        <v>Dudley</v>
      </c>
      <c r="R303" s="9" t="str">
        <f>IF([1]source_data!G305="","",IF([1]source_data!D305="","",VLOOKUP([1]source_data!D305,[1]geo_data!A:I,6,FALSE)))</f>
        <v>E08000027</v>
      </c>
      <c r="S303" s="9" t="str">
        <f>IF([1]source_data!G305="","",IF(LEFT(R303,3)="E05","WD",IF(LEFT(R303,3)="S13","WD",IF(LEFT(R303,3)="W05","WD",IF(LEFT(R303,3)="W06","UA",IF(LEFT(R303,3)="S12","CA",IF(LEFT(R303,3)="E06","UA",IF(LEFT(R303,3)="E07","NMD",IF(LEFT(R303,3)="E08","MD",IF(LEFT(R303,3)="E09","LONB"))))))))))</f>
        <v>MD</v>
      </c>
      <c r="T303" s="6" t="str">
        <f>IF([1]source_data!G305="","",IF([1]source_data!N305="","",[1]source_data!N305))</f>
        <v>Critical Incident Grant</v>
      </c>
      <c r="U303" s="10">
        <f>IF([1]source_data!G305="","",[1]tailored_settings!$B$8)</f>
        <v>45614</v>
      </c>
      <c r="V303" s="6" t="str">
        <f>IF([1]source_data!G305="","",[1]tailored_settings!$B$9)</f>
        <v>http://www.longleigh.org/</v>
      </c>
      <c r="W303" s="8">
        <f>IF([1]source_data!G305="","",IF([1]source_data!O305="","",[1]source_data!O305))</f>
        <v>45275</v>
      </c>
      <c r="X303" s="8">
        <f>IF([1]source_data!G305="","",IF([1]source_data!P305="","",[1]source_data!P305))</f>
        <v>45330</v>
      </c>
      <c r="Y303" s="6" t="str">
        <f>IF([1]source_data!G305="","",IF([1]source_data!Q305="","",[1]source_data!Q305))</f>
        <v/>
      </c>
      <c r="Z303" s="11" t="str">
        <f>IF([1]source_data!G305="","",IF([1]source_data!I305="","",[1]tailored_settings!$B$10))</f>
        <v>Primary grant reason</v>
      </c>
      <c r="AA303" s="11" t="str">
        <f>IF([1]source_data!G305="","",IF([1]source_data!I305="","",[1]source_data!I305))</f>
        <v>2. Customer receiving medication and/or therapy for a mental health condition or substance addiction</v>
      </c>
      <c r="AB303" s="11" t="str">
        <f>IF([1]source_data!G305="","",IF([1]source_data!J305="","",[1]tailored_settings!$B$11))</f>
        <v/>
      </c>
      <c r="AC303" s="11" t="str">
        <f>IF([1]source_data!G305="","",IF([1]source_data!J305="","",[1]source_data!J305))</f>
        <v/>
      </c>
      <c r="AD303" s="11" t="str">
        <f>IF([1]source_data!G305="","",IF([1]source_data!K305="","",[1]tailored_settings!$B$12))</f>
        <v>Grant purpose</v>
      </c>
      <c r="AE303" s="11" t="str">
        <f>IF([1]source_data!G305="","",IF([1]source_data!K305="","",[1]source_data!K305))</f>
        <v xml:space="preserve">Furniture </v>
      </c>
      <c r="AF303" s="11" t="str">
        <f>IF([1]source_data!G305="","",IF([1]source_data!L305="","",[1]tailored_settings!$B$13))</f>
        <v>Grant purpose</v>
      </c>
      <c r="AG303" s="11" t="str">
        <f>IF([1]source_data!G305="","",IF([1]source_data!L305="","",[1]source_data!L305))</f>
        <v>Voucher for small household items</v>
      </c>
      <c r="AH303" s="11" t="str">
        <f>IF([1]source_data!G305="","",IF([1]source_data!M305="","",[1]tailored_settings!$B$14))</f>
        <v>Grant purpose</v>
      </c>
      <c r="AI303" s="11" t="str">
        <f>IF([1]source_data!G305="","",IF([1]source_data!M305="","",[1]source_data!M305))</f>
        <v>Food vouchers</v>
      </c>
    </row>
    <row r="304" spans="1:35" x14ac:dyDescent="0.2">
      <c r="A304" s="6" t="str">
        <f>IF([1]source_data!G306="","",IF(AND([1]source_data!C306&lt;&gt;"",[1]tailored_settings!$B$15="Publish"),CONCATENATE([1]tailored_settings!$B$2&amp;[1]source_data!C306),IF(AND([1]source_data!C306&lt;&gt;"",[1]tailored_settings!$B$15="Do not publish"),CONCATENATE([1]tailored_settings!$B$2&amp;TEXT(ROW(A304)-1,"0000")&amp;"_"&amp;TEXT(F304,"yyyy-mm")),CONCATENATE([1]tailored_settings!$B$2&amp;TEXT(ROW(A304)-1,"0000")&amp;"_"&amp;TEXT(F304,"yyyy-mm")))))</f>
        <v>360G-Longleigh-0303_2023-12</v>
      </c>
      <c r="B304" s="6" t="str">
        <f>IF([1]source_data!G306="","",IF([1]source_data!E306&lt;&gt;"",[1]source_data!E306,CONCATENATE("Grant to "&amp;G304)))</f>
        <v>Grant to Individual Recipient</v>
      </c>
      <c r="C304" s="6" t="str">
        <f>IF([1]source_data!G306="","",IF([1]source_data!F306="","",[1]source_data!F306))</f>
        <v>Helping to alleviate financial hardship</v>
      </c>
      <c r="D304" s="7">
        <f>IF([1]source_data!G306="","",IF([1]source_data!G306="","",[1]source_data!G306))</f>
        <v>1001.87</v>
      </c>
      <c r="E304" s="6" t="str">
        <f>IF([1]source_data!G306="","",[1]tailored_settings!$B$3)</f>
        <v>GBP</v>
      </c>
      <c r="F304" s="8">
        <f>IF([1]source_data!G306="","",IF([1]source_data!H306="","",[1]source_data!H306))</f>
        <v>45275</v>
      </c>
      <c r="G304" s="6" t="str">
        <f>IF([1]source_data!G306="","",[1]tailored_settings!$B$5)</f>
        <v>Individual Recipient</v>
      </c>
      <c r="H304" s="6" t="str">
        <f>IF([1]source_data!G306="","",IF(AND([1]source_data!A306&lt;&gt;"",[1]tailored_settings!$B$16="Publish"),CONCATENATE([1]tailored_settings!$B$2&amp;[1]source_data!A306),IF(AND([1]source_data!A306&lt;&gt;"",[1]tailored_settings!$B$16="Do not publish"),CONCATENATE([1]tailored_settings!$B$4&amp;TEXT(ROW(A304)-1,"0000")&amp;"_"&amp;TEXT(F304,"yyyy-mm")),CONCATENATE([1]tailored_settings!$B$4&amp;TEXT(ROW(A304)-1,"0000")&amp;"_"&amp;TEXT(F304,"yyyy-mm")))))</f>
        <v>360G-Longleigh-IND-0303_2023-12</v>
      </c>
      <c r="I304" s="6" t="str">
        <f>IF([1]source_data!G306="","",[1]tailored_settings!$B$7)</f>
        <v>Longleigh Foundation</v>
      </c>
      <c r="J304" s="6" t="str">
        <f>IF([1]source_data!G306="","",[1]tailored_settings!$B$6)</f>
        <v>GB-CHC-1169016</v>
      </c>
      <c r="K304" s="6" t="str">
        <f>IF([1]source_data!G306="","",IF([1]source_data!I306="","",VLOOKUP([1]source_data!I306,[1]codelist_mapping!A:C,3,FALSE)))</f>
        <v>GTIR030</v>
      </c>
      <c r="L304" s="6" t="str">
        <f>IF([1]source_data!G306="","",IF([1]source_data!J306="","",VLOOKUP([1]source_data!J306,[1]codelist_mapping!A:C,3,FALSE)))</f>
        <v/>
      </c>
      <c r="M304" s="6" t="str">
        <f>IF([1]source_data!G306="","",IF([1]source_data!K306="","",IF([1]source_data!M306&lt;&gt;"",CONCATENATE(VLOOKUP([1]source_data!K306,[1]codelist_mapping!F:H,3,FALSE)&amp;";"&amp;VLOOKUP([1]source_data!L306,[1]codelist_mapping!F:H,3,FALSE)&amp;";"&amp;VLOOKUP([1]source_data!M306,[1]codelist_mapping!F:H,3,FALSE)),IF([1]source_data!L306&lt;&gt;"",CONCATENATE(VLOOKUP([1]source_data!K306,[1]codelist_mapping!F:H,3,FALSE)&amp;";"&amp;VLOOKUP([1]source_data!L306,[1]codelist_mapping!F:H,3,FALSE)),IF([1]source_data!K306&lt;&gt;"",CONCATENATE(VLOOKUP([1]source_data!K306,[1]codelist_mapping!F:H,3,FALSE)))))))</f>
        <v>GTIP050;GTIP070;GTIP020</v>
      </c>
      <c r="N304" s="9" t="str">
        <f>IF([1]source_data!G306="","",IF([1]source_data!D306="","",VLOOKUP([1]source_data!D306,[1]geo_data!A:I,9,FALSE)))</f>
        <v>Higham Ferrers</v>
      </c>
      <c r="O304" s="9" t="str">
        <f>IF([1]source_data!G306="","",IF([1]source_data!D306="","",VLOOKUP([1]source_data!D306,[1]geo_data!A:I,8,FALSE)))</f>
        <v>E05013223</v>
      </c>
      <c r="P304" s="9" t="str">
        <f>IF([1]source_data!G306="","",IF(LEFT(O304,3)="E05","WD",IF(LEFT(O304,3)="S13","WD",IF(LEFT(O304,3)="W05","WD",IF(LEFT(O304,3)="W06","UA",IF(LEFT(O304,3)="S12","CA",IF(LEFT(O304,3)="E06","UA",IF(LEFT(O304,3)="E07","NMD",IF(LEFT(O304,3)="E08","MD",IF(LEFT(O304,3)="E09","LONB"))))))))))</f>
        <v>WD</v>
      </c>
      <c r="Q304" s="9" t="str">
        <f>IF([1]source_data!G306="","",IF([1]source_data!D306="","",VLOOKUP([1]source_data!D306,[1]geo_data!A:I,7,FALSE)))</f>
        <v>North Northamptonshire</v>
      </c>
      <c r="R304" s="9" t="str">
        <f>IF([1]source_data!G306="","",IF([1]source_data!D306="","",VLOOKUP([1]source_data!D306,[1]geo_data!A:I,6,FALSE)))</f>
        <v>E06000061</v>
      </c>
      <c r="S304" s="9" t="str">
        <f>IF([1]source_data!G306="","",IF(LEFT(R304,3)="E05","WD",IF(LEFT(R304,3)="S13","WD",IF(LEFT(R304,3)="W05","WD",IF(LEFT(R304,3)="W06","UA",IF(LEFT(R304,3)="S12","CA",IF(LEFT(R304,3)="E06","UA",IF(LEFT(R304,3)="E07","NMD",IF(LEFT(R304,3)="E08","MD",IF(LEFT(R304,3)="E09","LONB"))))))))))</f>
        <v>UA</v>
      </c>
      <c r="T304" s="6" t="str">
        <f>IF([1]source_data!G306="","",IF([1]source_data!N306="","",[1]source_data!N306))</f>
        <v>Hardship Grant</v>
      </c>
      <c r="U304" s="10">
        <f>IF([1]source_data!G306="","",[1]tailored_settings!$B$8)</f>
        <v>45614</v>
      </c>
      <c r="V304" s="6" t="str">
        <f>IF([1]source_data!G306="","",[1]tailored_settings!$B$9)</f>
        <v>http://www.longleigh.org/</v>
      </c>
      <c r="W304" s="8">
        <f>IF([1]source_data!G306="","",IF([1]source_data!O306="","",[1]source_data!O306))</f>
        <v>45275</v>
      </c>
      <c r="X304" s="8">
        <f>IF([1]source_data!G306="","",IF([1]source_data!P306="","",[1]source_data!P306))</f>
        <v>45334</v>
      </c>
      <c r="Y304" s="6" t="str">
        <f>IF([1]source_data!G306="","",IF([1]source_data!Q306="","",[1]source_data!Q306))</f>
        <v/>
      </c>
      <c r="Z304" s="11" t="str">
        <f>IF([1]source_data!G306="","",IF([1]source_data!I306="","",[1]tailored_settings!$B$10))</f>
        <v>Primary grant reason</v>
      </c>
      <c r="AA304" s="11" t="str">
        <f>IF([1]source_data!G306="","",IF([1]source_data!I306="","",[1]source_data!I306))</f>
        <v>1. Customer (or family member residing with them) with a diagnosed condition or disability (physical and/or sensory and/or behavioural)</v>
      </c>
      <c r="AB304" s="11" t="str">
        <f>IF([1]source_data!G306="","",IF([1]source_data!J306="","",[1]tailored_settings!$B$11))</f>
        <v/>
      </c>
      <c r="AC304" s="11" t="str">
        <f>IF([1]source_data!G306="","",IF([1]source_data!J306="","",[1]source_data!J306))</f>
        <v/>
      </c>
      <c r="AD304" s="11" t="str">
        <f>IF([1]source_data!G306="","",IF([1]source_data!K306="","",[1]tailored_settings!$B$12))</f>
        <v>Grant purpose</v>
      </c>
      <c r="AE304" s="11" t="str">
        <f>IF([1]source_data!G306="","",IF([1]source_data!K306="","",[1]source_data!K306))</f>
        <v>Utility vouchers</v>
      </c>
      <c r="AF304" s="11" t="str">
        <f>IF([1]source_data!G306="","",IF([1]source_data!L306="","",[1]tailored_settings!$B$13))</f>
        <v>Grant purpose</v>
      </c>
      <c r="AG304" s="11" t="str">
        <f>IF([1]source_data!G306="","",IF([1]source_data!L306="","",[1]source_data!L306))</f>
        <v>Food vouchers</v>
      </c>
      <c r="AH304" s="11" t="str">
        <f>IF([1]source_data!G306="","",IF([1]source_data!M306="","",[1]tailored_settings!$B$14))</f>
        <v>Grant purpose</v>
      </c>
      <c r="AI304" s="11" t="str">
        <f>IF([1]source_data!G306="","",IF([1]source_data!M306="","",[1]source_data!M306))</f>
        <v xml:space="preserve">Furniture </v>
      </c>
    </row>
    <row r="305" spans="1:35" x14ac:dyDescent="0.2">
      <c r="A305" s="6" t="str">
        <f>IF([1]source_data!G307="","",IF(AND([1]source_data!C307&lt;&gt;"",[1]tailored_settings!$B$15="Publish"),CONCATENATE([1]tailored_settings!$B$2&amp;[1]source_data!C307),IF(AND([1]source_data!C307&lt;&gt;"",[1]tailored_settings!$B$15="Do not publish"),CONCATENATE([1]tailored_settings!$B$2&amp;TEXT(ROW(A305)-1,"0000")&amp;"_"&amp;TEXT(F305,"yyyy-mm")),CONCATENATE([1]tailored_settings!$B$2&amp;TEXT(ROW(A305)-1,"0000")&amp;"_"&amp;TEXT(F305,"yyyy-mm")))))</f>
        <v>360G-Longleigh-0304_2023-12</v>
      </c>
      <c r="B305" s="6" t="str">
        <f>IF([1]source_data!G307="","",IF([1]source_data!E307&lt;&gt;"",[1]source_data!E307,CONCATENATE("Grant to "&amp;G305)))</f>
        <v>Grant to Individual Recipient</v>
      </c>
      <c r="C305" s="6" t="str">
        <f>IF([1]source_data!G307="","",IF([1]source_data!F307="","",[1]source_data!F307))</f>
        <v>Helping to alleviate financial hardship</v>
      </c>
      <c r="D305" s="7">
        <f>IF([1]source_data!G307="","",IF([1]source_data!G307="","",[1]source_data!G307))</f>
        <v>872.85</v>
      </c>
      <c r="E305" s="6" t="str">
        <f>IF([1]source_data!G307="","",[1]tailored_settings!$B$3)</f>
        <v>GBP</v>
      </c>
      <c r="F305" s="8">
        <f>IF([1]source_data!G307="","",IF([1]source_data!H307="","",[1]source_data!H307))</f>
        <v>45275</v>
      </c>
      <c r="G305" s="6" t="str">
        <f>IF([1]source_data!G307="","",[1]tailored_settings!$B$5)</f>
        <v>Individual Recipient</v>
      </c>
      <c r="H305" s="6" t="str">
        <f>IF([1]source_data!G307="","",IF(AND([1]source_data!A307&lt;&gt;"",[1]tailored_settings!$B$16="Publish"),CONCATENATE([1]tailored_settings!$B$2&amp;[1]source_data!A307),IF(AND([1]source_data!A307&lt;&gt;"",[1]tailored_settings!$B$16="Do not publish"),CONCATENATE([1]tailored_settings!$B$4&amp;TEXT(ROW(A305)-1,"0000")&amp;"_"&amp;TEXT(F305,"yyyy-mm")),CONCATENATE([1]tailored_settings!$B$4&amp;TEXT(ROW(A305)-1,"0000")&amp;"_"&amp;TEXT(F305,"yyyy-mm")))))</f>
        <v>360G-Longleigh-IND-0304_2023-12</v>
      </c>
      <c r="I305" s="6" t="str">
        <f>IF([1]source_data!G307="","",[1]tailored_settings!$B$7)</f>
        <v>Longleigh Foundation</v>
      </c>
      <c r="J305" s="6" t="str">
        <f>IF([1]source_data!G307="","",[1]tailored_settings!$B$6)</f>
        <v>GB-CHC-1169016</v>
      </c>
      <c r="K305" s="6" t="str">
        <f>IF([1]source_data!G307="","",IF([1]source_data!I307="","",VLOOKUP([1]source_data!I307,[1]codelist_mapping!A:C,3,FALSE)))</f>
        <v>GTIR080</v>
      </c>
      <c r="L305" s="6" t="str">
        <f>IF([1]source_data!G307="","",IF([1]source_data!J307="","",VLOOKUP([1]source_data!J307,[1]codelist_mapping!A:C,3,FALSE)))</f>
        <v/>
      </c>
      <c r="M305" s="6" t="str">
        <f>IF([1]source_data!G307="","",IF([1]source_data!K307="","",IF([1]source_data!M307&lt;&gt;"",CONCATENATE(VLOOKUP([1]source_data!K307,[1]codelist_mapping!F:H,3,FALSE)&amp;";"&amp;VLOOKUP([1]source_data!L307,[1]codelist_mapping!F:H,3,FALSE)&amp;";"&amp;VLOOKUP([1]source_data!M307,[1]codelist_mapping!F:H,3,FALSE)),IF([1]source_data!L307&lt;&gt;"",CONCATENATE(VLOOKUP([1]source_data!K307,[1]codelist_mapping!F:H,3,FALSE)&amp;";"&amp;VLOOKUP([1]source_data!L307,[1]codelist_mapping!F:H,3,FALSE)),IF([1]source_data!K307&lt;&gt;"",CONCATENATE(VLOOKUP([1]source_data!K307,[1]codelist_mapping!F:H,3,FALSE)))))))</f>
        <v>GTIP020</v>
      </c>
      <c r="N305" s="9" t="str">
        <f>IF([1]source_data!G307="","",IF([1]source_data!D307="","",VLOOKUP([1]source_data!D307,[1]geo_data!A:I,9,FALSE)))</f>
        <v>Lye and Stourbridge North</v>
      </c>
      <c r="O305" s="9" t="str">
        <f>IF([1]source_data!G307="","",IF([1]source_data!D307="","",VLOOKUP([1]source_data!D307,[1]geo_data!A:I,8,FALSE)))</f>
        <v>E05001249</v>
      </c>
      <c r="P305" s="9" t="str">
        <f>IF([1]source_data!G307="","",IF(LEFT(O305,3)="E05","WD",IF(LEFT(O305,3)="S13","WD",IF(LEFT(O305,3)="W05","WD",IF(LEFT(O305,3)="W06","UA",IF(LEFT(O305,3)="S12","CA",IF(LEFT(O305,3)="E06","UA",IF(LEFT(O305,3)="E07","NMD",IF(LEFT(O305,3)="E08","MD",IF(LEFT(O305,3)="E09","LONB"))))))))))</f>
        <v>WD</v>
      </c>
      <c r="Q305" s="9" t="str">
        <f>IF([1]source_data!G307="","",IF([1]source_data!D307="","",VLOOKUP([1]source_data!D307,[1]geo_data!A:I,7,FALSE)))</f>
        <v>Dudley</v>
      </c>
      <c r="R305" s="9" t="str">
        <f>IF([1]source_data!G307="","",IF([1]source_data!D307="","",VLOOKUP([1]source_data!D307,[1]geo_data!A:I,6,FALSE)))</f>
        <v>E08000027</v>
      </c>
      <c r="S305" s="9" t="str">
        <f>IF([1]source_data!G307="","",IF(LEFT(R305,3)="E05","WD",IF(LEFT(R305,3)="S13","WD",IF(LEFT(R305,3)="W05","WD",IF(LEFT(R305,3)="W06","UA",IF(LEFT(R305,3)="S12","CA",IF(LEFT(R305,3)="E06","UA",IF(LEFT(R305,3)="E07","NMD",IF(LEFT(R305,3)="E08","MD",IF(LEFT(R305,3)="E09","LONB"))))))))))</f>
        <v>MD</v>
      </c>
      <c r="T305" s="6" t="str">
        <f>IF([1]source_data!G307="","",IF([1]source_data!N307="","",[1]source_data!N307))</f>
        <v>Hardship Grant</v>
      </c>
      <c r="U305" s="10">
        <f>IF([1]source_data!G307="","",[1]tailored_settings!$B$8)</f>
        <v>45614</v>
      </c>
      <c r="V305" s="6" t="str">
        <f>IF([1]source_data!G307="","",[1]tailored_settings!$B$9)</f>
        <v>http://www.longleigh.org/</v>
      </c>
      <c r="W305" s="8">
        <f>IF([1]source_data!G307="","",IF([1]source_data!O307="","",[1]source_data!O307))</f>
        <v>45275</v>
      </c>
      <c r="X305" s="8">
        <f>IF([1]source_data!G307="","",IF([1]source_data!P307="","",[1]source_data!P307))</f>
        <v>45314</v>
      </c>
      <c r="Y305" s="6" t="str">
        <f>IF([1]source_data!G307="","",IF([1]source_data!Q307="","",[1]source_data!Q307))</f>
        <v/>
      </c>
      <c r="Z305" s="11" t="str">
        <f>IF([1]source_data!G307="","",IF([1]source_data!I307="","",[1]tailored_settings!$B$10))</f>
        <v>Primary grant reason</v>
      </c>
      <c r="AA305" s="11" t="str">
        <f>IF([1]source_data!G307="","",IF([1]source_data!I307="","",[1]source_data!I307))</f>
        <v>3  Customer/family moving from homelessness/supported living into independent living</v>
      </c>
      <c r="AB305" s="11" t="str">
        <f>IF([1]source_data!G307="","",IF([1]source_data!J307="","",[1]tailored_settings!$B$11))</f>
        <v/>
      </c>
      <c r="AC305" s="11" t="str">
        <f>IF([1]source_data!G307="","",IF([1]source_data!J307="","",[1]source_data!J307))</f>
        <v/>
      </c>
      <c r="AD305" s="11" t="str">
        <f>IF([1]source_data!G307="","",IF([1]source_data!K307="","",[1]tailored_settings!$B$12))</f>
        <v>Grant purpose</v>
      </c>
      <c r="AE305" s="11" t="str">
        <f>IF([1]source_data!G307="","",IF([1]source_data!K307="","",[1]source_data!K307))</f>
        <v>Appliances</v>
      </c>
      <c r="AF305" s="11" t="str">
        <f>IF([1]source_data!G307="","",IF([1]source_data!L307="","",[1]tailored_settings!$B$13))</f>
        <v/>
      </c>
      <c r="AG305" s="11" t="str">
        <f>IF([1]source_data!G307="","",IF([1]source_data!L307="","",[1]source_data!L307))</f>
        <v/>
      </c>
      <c r="AH305" s="11" t="str">
        <f>IF([1]source_data!G307="","",IF([1]source_data!M307="","",[1]tailored_settings!$B$14))</f>
        <v/>
      </c>
      <c r="AI305" s="11" t="str">
        <f>IF([1]source_data!G307="","",IF([1]source_data!M307="","",[1]source_data!M307))</f>
        <v/>
      </c>
    </row>
    <row r="306" spans="1:35" x14ac:dyDescent="0.2">
      <c r="A306" s="6" t="str">
        <f>IF([1]source_data!G308="","",IF(AND([1]source_data!C308&lt;&gt;"",[1]tailored_settings!$B$15="Publish"),CONCATENATE([1]tailored_settings!$B$2&amp;[1]source_data!C308),IF(AND([1]source_data!C308&lt;&gt;"",[1]tailored_settings!$B$15="Do not publish"),CONCATENATE([1]tailored_settings!$B$2&amp;TEXT(ROW(A306)-1,"0000")&amp;"_"&amp;TEXT(F306,"yyyy-mm")),CONCATENATE([1]tailored_settings!$B$2&amp;TEXT(ROW(A306)-1,"0000")&amp;"_"&amp;TEXT(F306,"yyyy-mm")))))</f>
        <v>360G-Longleigh-0305_2023-12</v>
      </c>
      <c r="B306" s="6" t="str">
        <f>IF([1]source_data!G308="","",IF([1]source_data!E308&lt;&gt;"",[1]source_data!E308,CONCATENATE("Grant to "&amp;G306)))</f>
        <v>Grant to Individual Recipient</v>
      </c>
      <c r="C306" s="6" t="str">
        <f>IF([1]source_data!G308="","",IF([1]source_data!F308="","",[1]source_data!F308))</f>
        <v>Helping to alleviate financial hardship</v>
      </c>
      <c r="D306" s="7">
        <f>IF([1]source_data!G308="","",IF([1]source_data!G308="","",[1]source_data!G308))</f>
        <v>693.72</v>
      </c>
      <c r="E306" s="6" t="str">
        <f>IF([1]source_data!G308="","",[1]tailored_settings!$B$3)</f>
        <v>GBP</v>
      </c>
      <c r="F306" s="8">
        <f>IF([1]source_data!G308="","",IF([1]source_data!H308="","",[1]source_data!H308))</f>
        <v>45278</v>
      </c>
      <c r="G306" s="6" t="str">
        <f>IF([1]source_data!G308="","",[1]tailored_settings!$B$5)</f>
        <v>Individual Recipient</v>
      </c>
      <c r="H306" s="6" t="str">
        <f>IF([1]source_data!G308="","",IF(AND([1]source_data!A308&lt;&gt;"",[1]tailored_settings!$B$16="Publish"),CONCATENATE([1]tailored_settings!$B$2&amp;[1]source_data!A308),IF(AND([1]source_data!A308&lt;&gt;"",[1]tailored_settings!$B$16="Do not publish"),CONCATENATE([1]tailored_settings!$B$4&amp;TEXT(ROW(A306)-1,"0000")&amp;"_"&amp;TEXT(F306,"yyyy-mm")),CONCATENATE([1]tailored_settings!$B$4&amp;TEXT(ROW(A306)-1,"0000")&amp;"_"&amp;TEXT(F306,"yyyy-mm")))))</f>
        <v>360G-Longleigh-IND-0305_2023-12</v>
      </c>
      <c r="I306" s="6" t="str">
        <f>IF([1]source_data!G308="","",[1]tailored_settings!$B$7)</f>
        <v>Longleigh Foundation</v>
      </c>
      <c r="J306" s="6" t="str">
        <f>IF([1]source_data!G308="","",[1]tailored_settings!$B$6)</f>
        <v>GB-CHC-1169016</v>
      </c>
      <c r="K306" s="6" t="str">
        <f>IF([1]source_data!G308="","",IF([1]source_data!I308="","",VLOOKUP([1]source_data!I308,[1]codelist_mapping!A:C,3,FALSE)))</f>
        <v>GTIR080</v>
      </c>
      <c r="L306" s="6" t="str">
        <f>IF([1]source_data!G308="","",IF([1]source_data!J308="","",VLOOKUP([1]source_data!J308,[1]codelist_mapping!A:C,3,FALSE)))</f>
        <v/>
      </c>
      <c r="M306" s="6" t="str">
        <f>IF([1]source_data!G308="","",IF([1]source_data!K308="","",IF([1]source_data!M308&lt;&gt;"",CONCATENATE(VLOOKUP([1]source_data!K308,[1]codelist_mapping!F:H,3,FALSE)&amp;";"&amp;VLOOKUP([1]source_data!L308,[1]codelist_mapping!F:H,3,FALSE)&amp;";"&amp;VLOOKUP([1]source_data!M308,[1]codelist_mapping!F:H,3,FALSE)),IF([1]source_data!L308&lt;&gt;"",CONCATENATE(VLOOKUP([1]source_data!K308,[1]codelist_mapping!F:H,3,FALSE)&amp;";"&amp;VLOOKUP([1]source_data!L308,[1]codelist_mapping!F:H,3,FALSE)),IF([1]source_data!K308&lt;&gt;"",CONCATENATE(VLOOKUP([1]source_data!K308,[1]codelist_mapping!F:H,3,FALSE)))))))</f>
        <v>GTIP020;GTIP060;GTIP060</v>
      </c>
      <c r="N306" s="9" t="str">
        <f>IF([1]source_data!G308="","",IF([1]source_data!D308="","",VLOOKUP([1]source_data!D308,[1]geo_data!A:I,9,FALSE)))</f>
        <v>Hanover &amp; Elm Grove</v>
      </c>
      <c r="O306" s="9" t="str">
        <f>IF([1]source_data!G308="","",IF([1]source_data!D308="","",VLOOKUP([1]source_data!D308,[1]geo_data!A:I,8,FALSE)))</f>
        <v>E05015403</v>
      </c>
      <c r="P306" s="9" t="str">
        <f>IF([1]source_data!G308="","",IF(LEFT(O306,3)="E05","WD",IF(LEFT(O306,3)="S13","WD",IF(LEFT(O306,3)="W05","WD",IF(LEFT(O306,3)="W06","UA",IF(LEFT(O306,3)="S12","CA",IF(LEFT(O306,3)="E06","UA",IF(LEFT(O306,3)="E07","NMD",IF(LEFT(O306,3)="E08","MD",IF(LEFT(O306,3)="E09","LONB"))))))))))</f>
        <v>WD</v>
      </c>
      <c r="Q306" s="9" t="str">
        <f>IF([1]source_data!G308="","",IF([1]source_data!D308="","",VLOOKUP([1]source_data!D308,[1]geo_data!A:I,7,FALSE)))</f>
        <v>Brighton and Hove</v>
      </c>
      <c r="R306" s="9" t="str">
        <f>IF([1]source_data!G308="","",IF([1]source_data!D308="","",VLOOKUP([1]source_data!D308,[1]geo_data!A:I,6,FALSE)))</f>
        <v>E06000043</v>
      </c>
      <c r="S306" s="9" t="str">
        <f>IF([1]source_data!G308="","",IF(LEFT(R306,3)="E05","WD",IF(LEFT(R306,3)="S13","WD",IF(LEFT(R306,3)="W05","WD",IF(LEFT(R306,3)="W06","UA",IF(LEFT(R306,3)="S12","CA",IF(LEFT(R306,3)="E06","UA",IF(LEFT(R306,3)="E07","NMD",IF(LEFT(R306,3)="E08","MD",IF(LEFT(R306,3)="E09","LONB"))))))))))</f>
        <v>UA</v>
      </c>
      <c r="T306" s="6" t="str">
        <f>IF([1]source_data!G308="","",IF([1]source_data!N308="","",[1]source_data!N308))</f>
        <v>Hardship Grant</v>
      </c>
      <c r="U306" s="10">
        <f>IF([1]source_data!G308="","",[1]tailored_settings!$B$8)</f>
        <v>45614</v>
      </c>
      <c r="V306" s="6" t="str">
        <f>IF([1]source_data!G308="","",[1]tailored_settings!$B$9)</f>
        <v>http://www.longleigh.org/</v>
      </c>
      <c r="W306" s="8">
        <f>IF([1]source_data!G308="","",IF([1]source_data!O308="","",[1]source_data!O308))</f>
        <v>45278</v>
      </c>
      <c r="X306" s="8">
        <f>IF([1]source_data!G308="","",IF([1]source_data!P308="","",[1]source_data!P308))</f>
        <v>45307</v>
      </c>
      <c r="Y306" s="6" t="str">
        <f>IF([1]source_data!G308="","",IF([1]source_data!Q308="","",[1]source_data!Q308))</f>
        <v/>
      </c>
      <c r="Z306" s="11" t="str">
        <f>IF([1]source_data!G308="","",IF([1]source_data!I308="","",[1]tailored_settings!$B$10))</f>
        <v>Primary grant reason</v>
      </c>
      <c r="AA306" s="11" t="str">
        <f>IF([1]source_data!G308="","",IF([1]source_data!I308="","",[1]source_data!I308))</f>
        <v>3  Customer/family moving from homelessness/supported living into independent living</v>
      </c>
      <c r="AB306" s="11" t="str">
        <f>IF([1]source_data!G308="","",IF([1]source_data!J308="","",[1]tailored_settings!$B$11))</f>
        <v/>
      </c>
      <c r="AC306" s="11" t="str">
        <f>IF([1]source_data!G308="","",IF([1]source_data!J308="","",[1]source_data!J308))</f>
        <v/>
      </c>
      <c r="AD306" s="11" t="str">
        <f>IF([1]source_data!G308="","",IF([1]source_data!K308="","",[1]tailored_settings!$B$12))</f>
        <v>Grant purpose</v>
      </c>
      <c r="AE306" s="11" t="str">
        <f>IF([1]source_data!G308="","",IF([1]source_data!K308="","",[1]source_data!K308))</f>
        <v xml:space="preserve">Furniture </v>
      </c>
      <c r="AF306" s="11" t="str">
        <f>IF([1]source_data!G308="","",IF([1]source_data!L308="","",[1]tailored_settings!$B$13))</f>
        <v>Grant purpose</v>
      </c>
      <c r="AG306" s="11" t="str">
        <f>IF([1]source_data!G308="","",IF([1]source_data!L308="","",[1]source_data!L308))</f>
        <v>Voucher for small household items</v>
      </c>
      <c r="AH306" s="11" t="str">
        <f>IF([1]source_data!G308="","",IF([1]source_data!M308="","",[1]tailored_settings!$B$14))</f>
        <v>Grant purpose</v>
      </c>
      <c r="AI306" s="11" t="str">
        <f>IF([1]source_data!G308="","",IF([1]source_data!M308="","",[1]source_data!M308))</f>
        <v>Removals</v>
      </c>
    </row>
    <row r="307" spans="1:35" x14ac:dyDescent="0.2">
      <c r="A307" s="6" t="str">
        <f>IF([1]source_data!G309="","",IF(AND([1]source_data!C309&lt;&gt;"",[1]tailored_settings!$B$15="Publish"),CONCATENATE([1]tailored_settings!$B$2&amp;[1]source_data!C309),IF(AND([1]source_data!C309&lt;&gt;"",[1]tailored_settings!$B$15="Do not publish"),CONCATENATE([1]tailored_settings!$B$2&amp;TEXT(ROW(A307)-1,"0000")&amp;"_"&amp;TEXT(F307,"yyyy-mm")),CONCATENATE([1]tailored_settings!$B$2&amp;TEXT(ROW(A307)-1,"0000")&amp;"_"&amp;TEXT(F307,"yyyy-mm")))))</f>
        <v>360G-Longleigh-0306_2023-12</v>
      </c>
      <c r="B307" s="6" t="str">
        <f>IF([1]source_data!G309="","",IF([1]source_data!E309&lt;&gt;"",[1]source_data!E309,CONCATENATE("Grant to "&amp;G307)))</f>
        <v>Grant to Individual Recipient</v>
      </c>
      <c r="C307" s="6" t="str">
        <f>IF([1]source_data!G309="","",IF([1]source_data!F309="","",[1]source_data!F309))</f>
        <v>Helping to alleviate financial hardship</v>
      </c>
      <c r="D307" s="7">
        <f>IF([1]source_data!G309="","",IF([1]source_data!G309="","",[1]source_data!G309))</f>
        <v>985</v>
      </c>
      <c r="E307" s="6" t="str">
        <f>IF([1]source_data!G309="","",[1]tailored_settings!$B$3)</f>
        <v>GBP</v>
      </c>
      <c r="F307" s="8">
        <f>IF([1]source_data!G309="","",IF([1]source_data!H309="","",[1]source_data!H309))</f>
        <v>45278</v>
      </c>
      <c r="G307" s="6" t="str">
        <f>IF([1]source_data!G309="","",[1]tailored_settings!$B$5)</f>
        <v>Individual Recipient</v>
      </c>
      <c r="H307" s="6" t="str">
        <f>IF([1]source_data!G309="","",IF(AND([1]source_data!A309&lt;&gt;"",[1]tailored_settings!$B$16="Publish"),CONCATENATE([1]tailored_settings!$B$2&amp;[1]source_data!A309),IF(AND([1]source_data!A309&lt;&gt;"",[1]tailored_settings!$B$16="Do not publish"),CONCATENATE([1]tailored_settings!$B$4&amp;TEXT(ROW(A307)-1,"0000")&amp;"_"&amp;TEXT(F307,"yyyy-mm")),CONCATENATE([1]tailored_settings!$B$4&amp;TEXT(ROW(A307)-1,"0000")&amp;"_"&amp;TEXT(F307,"yyyy-mm")))))</f>
        <v>360G-Longleigh-IND-0306_2023-12</v>
      </c>
      <c r="I307" s="6" t="str">
        <f>IF([1]source_data!G309="","",[1]tailored_settings!$B$7)</f>
        <v>Longleigh Foundation</v>
      </c>
      <c r="J307" s="6" t="str">
        <f>IF([1]source_data!G309="","",[1]tailored_settings!$B$6)</f>
        <v>GB-CHC-1169016</v>
      </c>
      <c r="K307" s="6" t="str">
        <f>IF([1]source_data!G309="","",IF([1]source_data!I309="","",VLOOKUP([1]source_data!I309,[1]codelist_mapping!A:C,3,FALSE)))</f>
        <v>GTIR060</v>
      </c>
      <c r="L307" s="6" t="str">
        <f>IF([1]source_data!G309="","",IF([1]source_data!J309="","",VLOOKUP([1]source_data!J309,[1]codelist_mapping!A:C,3,FALSE)))</f>
        <v/>
      </c>
      <c r="M307" s="6" t="str">
        <f>IF([1]source_data!G309="","",IF([1]source_data!K309="","",IF([1]source_data!M309&lt;&gt;"",CONCATENATE(VLOOKUP([1]source_data!K309,[1]codelist_mapping!F:H,3,FALSE)&amp;";"&amp;VLOOKUP([1]source_data!L309,[1]codelist_mapping!F:H,3,FALSE)&amp;";"&amp;VLOOKUP([1]source_data!M309,[1]codelist_mapping!F:H,3,FALSE)),IF([1]source_data!L309&lt;&gt;"",CONCATENATE(VLOOKUP([1]source_data!K309,[1]codelist_mapping!F:H,3,FALSE)&amp;";"&amp;VLOOKUP([1]source_data!L309,[1]codelist_mapping!F:H,3,FALSE)),IF([1]source_data!K309&lt;&gt;"",CONCATENATE(VLOOKUP([1]source_data!K309,[1]codelist_mapping!F:H,3,FALSE)))))))</f>
        <v>GTIP060;GTIP070;GTIP080</v>
      </c>
      <c r="N307" s="9" t="str">
        <f>IF([1]source_data!G309="","",IF([1]source_data!D309="","",VLOOKUP([1]source_data!D309,[1]geo_data!A:I,9,FALSE)))</f>
        <v>West Hill &amp; North Laine</v>
      </c>
      <c r="O307" s="9" t="str">
        <f>IF([1]source_data!G309="","",IF([1]source_data!D309="","",VLOOKUP([1]source_data!D309,[1]geo_data!A:I,8,FALSE)))</f>
        <v>E05015415</v>
      </c>
      <c r="P307" s="9" t="str">
        <f>IF([1]source_data!G309="","",IF(LEFT(O307,3)="E05","WD",IF(LEFT(O307,3)="S13","WD",IF(LEFT(O307,3)="W05","WD",IF(LEFT(O307,3)="W06","UA",IF(LEFT(O307,3)="S12","CA",IF(LEFT(O307,3)="E06","UA",IF(LEFT(O307,3)="E07","NMD",IF(LEFT(O307,3)="E08","MD",IF(LEFT(O307,3)="E09","LONB"))))))))))</f>
        <v>WD</v>
      </c>
      <c r="Q307" s="9" t="str">
        <f>IF([1]source_data!G309="","",IF([1]source_data!D309="","",VLOOKUP([1]source_data!D309,[1]geo_data!A:I,7,FALSE)))</f>
        <v>Brighton and Hove</v>
      </c>
      <c r="R307" s="9" t="str">
        <f>IF([1]source_data!G309="","",IF([1]source_data!D309="","",VLOOKUP([1]source_data!D309,[1]geo_data!A:I,6,FALSE)))</f>
        <v>E06000043</v>
      </c>
      <c r="S307" s="9" t="str">
        <f>IF([1]source_data!G309="","",IF(LEFT(R307,3)="E05","WD",IF(LEFT(R307,3)="S13","WD",IF(LEFT(R307,3)="W05","WD",IF(LEFT(R307,3)="W06","UA",IF(LEFT(R307,3)="S12","CA",IF(LEFT(R307,3)="E06","UA",IF(LEFT(R307,3)="E07","NMD",IF(LEFT(R307,3)="E08","MD",IF(LEFT(R307,3)="E09","LONB"))))))))))</f>
        <v>UA</v>
      </c>
      <c r="T307" s="6" t="str">
        <f>IF([1]source_data!G309="","",IF([1]source_data!N309="","",[1]source_data!N309))</f>
        <v>Hardship Grant</v>
      </c>
      <c r="U307" s="10">
        <f>IF([1]source_data!G309="","",[1]tailored_settings!$B$8)</f>
        <v>45614</v>
      </c>
      <c r="V307" s="6" t="str">
        <f>IF([1]source_data!G309="","",[1]tailored_settings!$B$9)</f>
        <v>http://www.longleigh.org/</v>
      </c>
      <c r="W307" s="8">
        <f>IF([1]source_data!G309="","",IF([1]source_data!O309="","",[1]source_data!O309))</f>
        <v>45278</v>
      </c>
      <c r="X307" s="8">
        <f>IF([1]source_data!G309="","",IF([1]source_data!P309="","",[1]source_data!P309))</f>
        <v>45399</v>
      </c>
      <c r="Y307" s="6" t="str">
        <f>IF([1]source_data!G309="","",IF([1]source_data!Q309="","",[1]source_data!Q309))</f>
        <v/>
      </c>
      <c r="Z307" s="11" t="str">
        <f>IF([1]source_data!G309="","",IF([1]source_data!I309="","",[1]tailored_settings!$B$10))</f>
        <v>Primary grant reason</v>
      </c>
      <c r="AA307" s="11" t="str">
        <f>IF([1]source_data!G309="","",IF([1]source_data!I309="","",[1]source_data!I309))</f>
        <v>4. Customer/family fleeing from a violent or abusive relationship</v>
      </c>
      <c r="AB307" s="11" t="str">
        <f>IF([1]source_data!G309="","",IF([1]source_data!J309="","",[1]tailored_settings!$B$11))</f>
        <v/>
      </c>
      <c r="AC307" s="11" t="str">
        <f>IF([1]source_data!G309="","",IF([1]source_data!J309="","",[1]source_data!J309))</f>
        <v/>
      </c>
      <c r="AD307" s="11" t="str">
        <f>IF([1]source_data!G309="","",IF([1]source_data!K309="","",[1]tailored_settings!$B$12))</f>
        <v>Grant purpose</v>
      </c>
      <c r="AE307" s="11" t="str">
        <f>IF([1]source_data!G309="","",IF([1]source_data!K309="","",[1]source_data!K309))</f>
        <v>Removals</v>
      </c>
      <c r="AF307" s="11" t="str">
        <f>IF([1]source_data!G309="","",IF([1]source_data!L309="","",[1]tailored_settings!$B$13))</f>
        <v>Grant purpose</v>
      </c>
      <c r="AG307" s="11" t="str">
        <f>IF([1]source_data!G309="","",IF([1]source_data!L309="","",[1]source_data!L309))</f>
        <v>Food vouchers</v>
      </c>
      <c r="AH307" s="11" t="str">
        <f>IF([1]source_data!G309="","",IF([1]source_data!M309="","",[1]tailored_settings!$B$14))</f>
        <v>Grant purpose</v>
      </c>
      <c r="AI307" s="11" t="str">
        <f>IF([1]source_data!G309="","",IF([1]source_data!M309="","",[1]source_data!M309))</f>
        <v>Clothing</v>
      </c>
    </row>
    <row r="308" spans="1:35" x14ac:dyDescent="0.2">
      <c r="A308" s="6" t="str">
        <f>IF([1]source_data!G310="","",IF(AND([1]source_data!C310&lt;&gt;"",[1]tailored_settings!$B$15="Publish"),CONCATENATE([1]tailored_settings!$B$2&amp;[1]source_data!C310),IF(AND([1]source_data!C310&lt;&gt;"",[1]tailored_settings!$B$15="Do not publish"),CONCATENATE([1]tailored_settings!$B$2&amp;TEXT(ROW(A308)-1,"0000")&amp;"_"&amp;TEXT(F308,"yyyy-mm")),CONCATENATE([1]tailored_settings!$B$2&amp;TEXT(ROW(A308)-1,"0000")&amp;"_"&amp;TEXT(F308,"yyyy-mm")))))</f>
        <v>360G-Longleigh-0307_2023-12</v>
      </c>
      <c r="B308" s="6" t="str">
        <f>IF([1]source_data!G310="","",IF([1]source_data!E310&lt;&gt;"",[1]source_data!E310,CONCATENATE("Grant to "&amp;G308)))</f>
        <v>Grant to Individual Recipient</v>
      </c>
      <c r="C308" s="6" t="str">
        <f>IF([1]source_data!G310="","",IF([1]source_data!F310="","",[1]source_data!F310))</f>
        <v>Providing financial aid after an impactful incident</v>
      </c>
      <c r="D308" s="7">
        <f>IF([1]source_data!G310="","",IF([1]source_data!G310="","",[1]source_data!G310))</f>
        <v>1383.81</v>
      </c>
      <c r="E308" s="6" t="str">
        <f>IF([1]source_data!G310="","",[1]tailored_settings!$B$3)</f>
        <v>GBP</v>
      </c>
      <c r="F308" s="8">
        <f>IF([1]source_data!G310="","",IF([1]source_data!H310="","",[1]source_data!H310))</f>
        <v>45278</v>
      </c>
      <c r="G308" s="6" t="str">
        <f>IF([1]source_data!G310="","",[1]tailored_settings!$B$5)</f>
        <v>Individual Recipient</v>
      </c>
      <c r="H308" s="6" t="str">
        <f>IF([1]source_data!G310="","",IF(AND([1]source_data!A310&lt;&gt;"",[1]tailored_settings!$B$16="Publish"),CONCATENATE([1]tailored_settings!$B$2&amp;[1]source_data!A310),IF(AND([1]source_data!A310&lt;&gt;"",[1]tailored_settings!$B$16="Do not publish"),CONCATENATE([1]tailored_settings!$B$4&amp;TEXT(ROW(A308)-1,"0000")&amp;"_"&amp;TEXT(F308,"yyyy-mm")),CONCATENATE([1]tailored_settings!$B$4&amp;TEXT(ROW(A308)-1,"0000")&amp;"_"&amp;TEXT(F308,"yyyy-mm")))))</f>
        <v>360G-Longleigh-IND-0307_2023-12</v>
      </c>
      <c r="I308" s="6" t="str">
        <f>IF([1]source_data!G310="","",[1]tailored_settings!$B$7)</f>
        <v>Longleigh Foundation</v>
      </c>
      <c r="J308" s="6" t="str">
        <f>IF([1]source_data!G310="","",[1]tailored_settings!$B$6)</f>
        <v>GB-CHC-1169016</v>
      </c>
      <c r="K308" s="6" t="str">
        <f>IF([1]source_data!G310="","",IF([1]source_data!I310="","",VLOOKUP([1]source_data!I310,[1]codelist_mapping!A:C,3,FALSE)))</f>
        <v>GTIR030</v>
      </c>
      <c r="L308" s="6" t="str">
        <f>IF([1]source_data!G310="","",IF([1]source_data!J310="","",VLOOKUP([1]source_data!J310,[1]codelist_mapping!A:C,3,FALSE)))</f>
        <v>GTIR100</v>
      </c>
      <c r="M308" s="6" t="str">
        <f>IF([1]source_data!G310="","",IF([1]source_data!K310="","",IF([1]source_data!M310&lt;&gt;"",CONCATENATE(VLOOKUP([1]source_data!K310,[1]codelist_mapping!F:H,3,FALSE)&amp;";"&amp;VLOOKUP([1]source_data!L310,[1]codelist_mapping!F:H,3,FALSE)&amp;";"&amp;VLOOKUP([1]source_data!M310,[1]codelist_mapping!F:H,3,FALSE)),IF([1]source_data!L310&lt;&gt;"",CONCATENATE(VLOOKUP([1]source_data!K310,[1]codelist_mapping!F:H,3,FALSE)&amp;";"&amp;VLOOKUP([1]source_data!L310,[1]codelist_mapping!F:H,3,FALSE)),IF([1]source_data!K310&lt;&gt;"",CONCATENATE(VLOOKUP([1]source_data!K310,[1]codelist_mapping!F:H,3,FALSE)))))))</f>
        <v>GTIP020;GTIP060</v>
      </c>
      <c r="N308" s="9" t="str">
        <f>IF([1]source_data!G310="","",IF([1]source_data!D310="","",VLOOKUP([1]source_data!D310,[1]geo_data!A:I,9,FALSE)))</f>
        <v>Durrington</v>
      </c>
      <c r="O308" s="9" t="str">
        <f>IF([1]source_data!G310="","",IF([1]source_data!D310="","",VLOOKUP([1]source_data!D310,[1]geo_data!A:I,8,FALSE)))</f>
        <v>E05013433</v>
      </c>
      <c r="P308" s="9" t="str">
        <f>IF([1]source_data!G310="","",IF(LEFT(O308,3)="E05","WD",IF(LEFT(O308,3)="S13","WD",IF(LEFT(O308,3)="W05","WD",IF(LEFT(O308,3)="W06","UA",IF(LEFT(O308,3)="S12","CA",IF(LEFT(O308,3)="E06","UA",IF(LEFT(O308,3)="E07","NMD",IF(LEFT(O308,3)="E08","MD",IF(LEFT(O308,3)="E09","LONB"))))))))))</f>
        <v>WD</v>
      </c>
      <c r="Q308" s="9" t="str">
        <f>IF([1]source_data!G310="","",IF([1]source_data!D310="","",VLOOKUP([1]source_data!D310,[1]geo_data!A:I,7,FALSE)))</f>
        <v>Wiltshire</v>
      </c>
      <c r="R308" s="9" t="str">
        <f>IF([1]source_data!G310="","",IF([1]source_data!D310="","",VLOOKUP([1]source_data!D310,[1]geo_data!A:I,6,FALSE)))</f>
        <v>E06000054</v>
      </c>
      <c r="S308" s="9" t="str">
        <f>IF([1]source_data!G310="","",IF(LEFT(R308,3)="E05","WD",IF(LEFT(R308,3)="S13","WD",IF(LEFT(R308,3)="W05","WD",IF(LEFT(R308,3)="W06","UA",IF(LEFT(R308,3)="S12","CA",IF(LEFT(R308,3)="E06","UA",IF(LEFT(R308,3)="E07","NMD",IF(LEFT(R308,3)="E08","MD",IF(LEFT(R308,3)="E09","LONB"))))))))))</f>
        <v>UA</v>
      </c>
      <c r="T308" s="6" t="str">
        <f>IF([1]source_data!G310="","",IF([1]source_data!N310="","",[1]source_data!N310))</f>
        <v>Critical Incident Grant</v>
      </c>
      <c r="U308" s="10">
        <f>IF([1]source_data!G310="","",[1]tailored_settings!$B$8)</f>
        <v>45614</v>
      </c>
      <c r="V308" s="6" t="str">
        <f>IF([1]source_data!G310="","",[1]tailored_settings!$B$9)</f>
        <v>http://www.longleigh.org/</v>
      </c>
      <c r="W308" s="8">
        <f>IF([1]source_data!G310="","",IF([1]source_data!O310="","",[1]source_data!O310))</f>
        <v>45278</v>
      </c>
      <c r="X308" s="8">
        <f>IF([1]source_data!G310="","",IF([1]source_data!P310="","",[1]source_data!P310))</f>
        <v>45362</v>
      </c>
      <c r="Y308" s="6" t="str">
        <f>IF([1]source_data!G310="","",IF([1]source_data!Q310="","",[1]source_data!Q310))</f>
        <v/>
      </c>
      <c r="Z308" s="11" t="str">
        <f>IF([1]source_data!G310="","",IF([1]source_data!I310="","",[1]tailored_settings!$B$10))</f>
        <v>Primary grant reason</v>
      </c>
      <c r="AA308" s="11" t="str">
        <f>IF([1]source_data!G310="","",IF([1]source_data!I310="","",[1]source_data!I310))</f>
        <v>1. Customer (or family member residing with them) with a diagnosed condition or disability (physical and/or sensory and/or behavioural)</v>
      </c>
      <c r="AB308" s="11" t="str">
        <f>IF([1]source_data!G310="","",IF([1]source_data!J310="","",[1]tailored_settings!$B$11))</f>
        <v>Secondary grant reason</v>
      </c>
      <c r="AC308" s="11" t="str">
        <f>IF([1]source_data!G310="","",IF([1]source_data!J310="","",[1]source_data!J310))</f>
        <v>5. Customer/family having been the victims of a reported crime in their home.</v>
      </c>
      <c r="AD308" s="11" t="str">
        <f>IF([1]source_data!G310="","",IF([1]source_data!K310="","",[1]tailored_settings!$B$12))</f>
        <v>Grant purpose</v>
      </c>
      <c r="AE308" s="11" t="str">
        <f>IF([1]source_data!G310="","",IF([1]source_data!K310="","",[1]source_data!K310))</f>
        <v>Appliances</v>
      </c>
      <c r="AF308" s="11" t="str">
        <f>IF([1]source_data!G310="","",IF([1]source_data!L310="","",[1]tailored_settings!$B$13))</f>
        <v>Grant purpose</v>
      </c>
      <c r="AG308" s="11" t="str">
        <f>IF([1]source_data!G310="","",IF([1]source_data!L310="","",[1]source_data!L310))</f>
        <v>Voucher for small household items</v>
      </c>
      <c r="AH308" s="11" t="str">
        <f>IF([1]source_data!G310="","",IF([1]source_data!M310="","",[1]tailored_settings!$B$14))</f>
        <v/>
      </c>
      <c r="AI308" s="11" t="str">
        <f>IF([1]source_data!G310="","",IF([1]source_data!M310="","",[1]source_data!M310))</f>
        <v/>
      </c>
    </row>
    <row r="309" spans="1:35" x14ac:dyDescent="0.2">
      <c r="A309" s="6" t="str">
        <f>IF([1]source_data!G311="","",IF(AND([1]source_data!C311&lt;&gt;"",[1]tailored_settings!$B$15="Publish"),CONCATENATE([1]tailored_settings!$B$2&amp;[1]source_data!C311),IF(AND([1]source_data!C311&lt;&gt;"",[1]tailored_settings!$B$15="Do not publish"),CONCATENATE([1]tailored_settings!$B$2&amp;TEXT(ROW(A309)-1,"0000")&amp;"_"&amp;TEXT(F309,"yyyy-mm")),CONCATENATE([1]tailored_settings!$B$2&amp;TEXT(ROW(A309)-1,"0000")&amp;"_"&amp;TEXT(F309,"yyyy-mm")))))</f>
        <v>360G-Longleigh-0308_2023-12</v>
      </c>
      <c r="B309" s="6" t="str">
        <f>IF([1]source_data!G311="","",IF([1]source_data!E311&lt;&gt;"",[1]source_data!E311,CONCATENATE("Grant to "&amp;G309)))</f>
        <v>Grant to Individual Recipient</v>
      </c>
      <c r="C309" s="6" t="str">
        <f>IF([1]source_data!G311="","",IF([1]source_data!F311="","",[1]source_data!F311))</f>
        <v>Helping to alleviate financial hardship</v>
      </c>
      <c r="D309" s="7">
        <f>IF([1]source_data!G311="","",IF([1]source_data!G311="","",[1]source_data!G311))</f>
        <v>941.94</v>
      </c>
      <c r="E309" s="6" t="str">
        <f>IF([1]source_data!G311="","",[1]tailored_settings!$B$3)</f>
        <v>GBP</v>
      </c>
      <c r="F309" s="8">
        <f>IF([1]source_data!G311="","",IF([1]source_data!H311="","",[1]source_data!H311))</f>
        <v>45278</v>
      </c>
      <c r="G309" s="6" t="str">
        <f>IF([1]source_data!G311="","",[1]tailored_settings!$B$5)</f>
        <v>Individual Recipient</v>
      </c>
      <c r="H309" s="6" t="str">
        <f>IF([1]source_data!G311="","",IF(AND([1]source_data!A311&lt;&gt;"",[1]tailored_settings!$B$16="Publish"),CONCATENATE([1]tailored_settings!$B$2&amp;[1]source_data!A311),IF(AND([1]source_data!A311&lt;&gt;"",[1]tailored_settings!$B$16="Do not publish"),CONCATENATE([1]tailored_settings!$B$4&amp;TEXT(ROW(A309)-1,"0000")&amp;"_"&amp;TEXT(F309,"yyyy-mm")),CONCATENATE([1]tailored_settings!$B$4&amp;TEXT(ROW(A309)-1,"0000")&amp;"_"&amp;TEXT(F309,"yyyy-mm")))))</f>
        <v>360G-Longleigh-IND-0308_2023-12</v>
      </c>
      <c r="I309" s="6" t="str">
        <f>IF([1]source_data!G311="","",[1]tailored_settings!$B$7)</f>
        <v>Longleigh Foundation</v>
      </c>
      <c r="J309" s="6" t="str">
        <f>IF([1]source_data!G311="","",[1]tailored_settings!$B$6)</f>
        <v>GB-CHC-1169016</v>
      </c>
      <c r="K309" s="6" t="str">
        <f>IF([1]source_data!G311="","",IF([1]source_data!I311="","",VLOOKUP([1]source_data!I311,[1]codelist_mapping!A:C,3,FALSE)))</f>
        <v>GTIR030</v>
      </c>
      <c r="L309" s="6" t="str">
        <f>IF([1]source_data!G311="","",IF([1]source_data!J311="","",VLOOKUP([1]source_data!J311,[1]codelist_mapping!A:C,3,FALSE)))</f>
        <v>GTIR040</v>
      </c>
      <c r="M309" s="6" t="str">
        <f>IF([1]source_data!G311="","",IF([1]source_data!K311="","",IF([1]source_data!M311&lt;&gt;"",CONCATENATE(VLOOKUP([1]source_data!K311,[1]codelist_mapping!F:H,3,FALSE)&amp;";"&amp;VLOOKUP([1]source_data!L311,[1]codelist_mapping!F:H,3,FALSE)&amp;";"&amp;VLOOKUP([1]source_data!M311,[1]codelist_mapping!F:H,3,FALSE)),IF([1]source_data!L311&lt;&gt;"",CONCATENATE(VLOOKUP([1]source_data!K311,[1]codelist_mapping!F:H,3,FALSE)&amp;";"&amp;VLOOKUP([1]source_data!L311,[1]codelist_mapping!F:H,3,FALSE)),IF([1]source_data!K311&lt;&gt;"",CONCATENATE(VLOOKUP([1]source_data!K311,[1]codelist_mapping!F:H,3,FALSE)))))))</f>
        <v>GTIP020</v>
      </c>
      <c r="N309" s="9" t="str">
        <f>IF([1]source_data!G311="","",IF([1]source_data!D311="","",VLOOKUP([1]source_data!D311,[1]geo_data!A:I,9,FALSE)))</f>
        <v>Stratford Orchard Hill</v>
      </c>
      <c r="O309" s="9" t="str">
        <f>IF([1]source_data!G311="","",IF([1]source_data!D311="","",VLOOKUP([1]source_data!D311,[1]geo_data!A:I,8,FALSE)))</f>
        <v>E05015132</v>
      </c>
      <c r="P309" s="9" t="str">
        <f>IF([1]source_data!G311="","",IF(LEFT(O309,3)="E05","WD",IF(LEFT(O309,3)="S13","WD",IF(LEFT(O309,3)="W05","WD",IF(LEFT(O309,3)="W06","UA",IF(LEFT(O309,3)="S12","CA",IF(LEFT(O309,3)="E06","UA",IF(LEFT(O309,3)="E07","NMD",IF(LEFT(O309,3)="E08","MD",IF(LEFT(O309,3)="E09","LONB"))))))))))</f>
        <v>WD</v>
      </c>
      <c r="Q309" s="9" t="str">
        <f>IF([1]source_data!G311="","",IF([1]source_data!D311="","",VLOOKUP([1]source_data!D311,[1]geo_data!A:I,7,FALSE)))</f>
        <v>Stratford-on-Avon</v>
      </c>
      <c r="R309" s="9" t="str">
        <f>IF([1]source_data!G311="","",IF([1]source_data!D311="","",VLOOKUP([1]source_data!D311,[1]geo_data!A:I,6,FALSE)))</f>
        <v>E07000221</v>
      </c>
      <c r="S309" s="9" t="str">
        <f>IF([1]source_data!G311="","",IF(LEFT(R309,3)="E05","WD",IF(LEFT(R309,3)="S13","WD",IF(LEFT(R309,3)="W05","WD",IF(LEFT(R309,3)="W06","UA",IF(LEFT(R309,3)="S12","CA",IF(LEFT(R309,3)="E06","UA",IF(LEFT(R309,3)="E07","NMD",IF(LEFT(R309,3)="E08","MD",IF(LEFT(R309,3)="E09","LONB"))))))))))</f>
        <v>NMD</v>
      </c>
      <c r="T309" s="6" t="str">
        <f>IF([1]source_data!G311="","",IF([1]source_data!N311="","",[1]source_data!N311))</f>
        <v>Hardship Grant</v>
      </c>
      <c r="U309" s="10">
        <f>IF([1]source_data!G311="","",[1]tailored_settings!$B$8)</f>
        <v>45614</v>
      </c>
      <c r="V309" s="6" t="str">
        <f>IF([1]source_data!G311="","",[1]tailored_settings!$B$9)</f>
        <v>http://www.longleigh.org/</v>
      </c>
      <c r="W309" s="8">
        <f>IF([1]source_data!G311="","",IF([1]source_data!O311="","",[1]source_data!O311))</f>
        <v>45278</v>
      </c>
      <c r="X309" s="8">
        <f>IF([1]source_data!G311="","",IF([1]source_data!P311="","",[1]source_data!P311))</f>
        <v>45322</v>
      </c>
      <c r="Y309" s="6" t="str">
        <f>IF([1]source_data!G311="","",IF([1]source_data!Q311="","",[1]source_data!Q311))</f>
        <v/>
      </c>
      <c r="Z309" s="11" t="str">
        <f>IF([1]source_data!G311="","",IF([1]source_data!I311="","",[1]tailored_settings!$B$10))</f>
        <v>Primary grant reason</v>
      </c>
      <c r="AA309" s="11" t="str">
        <f>IF([1]source_data!G311="","",IF([1]source_data!I311="","",[1]source_data!I311))</f>
        <v>1. Customer (or family member residing with them) with a diagnosed condition or disability (physical and/or sensory and/or behavioural)</v>
      </c>
      <c r="AB309" s="11" t="str">
        <f>IF([1]source_data!G311="","",IF([1]source_data!J311="","",[1]tailored_settings!$B$11))</f>
        <v>Secondary grant reason</v>
      </c>
      <c r="AC309" s="11" t="str">
        <f>IF([1]source_data!G311="","",IF([1]source_data!J311="","",[1]source_data!J311))</f>
        <v>2. Customer receiving medication and/or therapy for a mental health condition or substance addiction</v>
      </c>
      <c r="AD309" s="11" t="str">
        <f>IF([1]source_data!G311="","",IF([1]source_data!K311="","",[1]tailored_settings!$B$12))</f>
        <v>Grant purpose</v>
      </c>
      <c r="AE309" s="11" t="str">
        <f>IF([1]source_data!G311="","",IF([1]source_data!K311="","",[1]source_data!K311))</f>
        <v>Appliances</v>
      </c>
      <c r="AF309" s="11" t="str">
        <f>IF([1]source_data!G311="","",IF([1]source_data!L311="","",[1]tailored_settings!$B$13))</f>
        <v/>
      </c>
      <c r="AG309" s="11" t="str">
        <f>IF([1]source_data!G311="","",IF([1]source_data!L311="","",[1]source_data!L311))</f>
        <v/>
      </c>
      <c r="AH309" s="11" t="str">
        <f>IF([1]source_data!G311="","",IF([1]source_data!M311="","",[1]tailored_settings!$B$14))</f>
        <v/>
      </c>
      <c r="AI309" s="11" t="str">
        <f>IF([1]source_data!G311="","",IF([1]source_data!M311="","",[1]source_data!M311))</f>
        <v/>
      </c>
    </row>
    <row r="310" spans="1:35" x14ac:dyDescent="0.2">
      <c r="A310" s="6" t="str">
        <f>IF([1]source_data!G312="","",IF(AND([1]source_data!C312&lt;&gt;"",[1]tailored_settings!$B$15="Publish"),CONCATENATE([1]tailored_settings!$B$2&amp;[1]source_data!C312),IF(AND([1]source_data!C312&lt;&gt;"",[1]tailored_settings!$B$15="Do not publish"),CONCATENATE([1]tailored_settings!$B$2&amp;TEXT(ROW(A310)-1,"0000")&amp;"_"&amp;TEXT(F310,"yyyy-mm")),CONCATENATE([1]tailored_settings!$B$2&amp;TEXT(ROW(A310)-1,"0000")&amp;"_"&amp;TEXT(F310,"yyyy-mm")))))</f>
        <v>360G-Longleigh-0309_2023-12</v>
      </c>
      <c r="B310" s="6" t="str">
        <f>IF([1]source_data!G312="","",IF([1]source_data!E312&lt;&gt;"",[1]source_data!E312,CONCATENATE("Grant to "&amp;G310)))</f>
        <v>Grant to Individual Recipient</v>
      </c>
      <c r="C310" s="6" t="str">
        <f>IF([1]source_data!G312="","",IF([1]source_data!F312="","",[1]source_data!F312))</f>
        <v>Helping to alleviate financial hardship</v>
      </c>
      <c r="D310" s="7">
        <f>IF([1]source_data!G312="","",IF([1]source_data!G312="","",[1]source_data!G312))</f>
        <v>991.03</v>
      </c>
      <c r="E310" s="6" t="str">
        <f>IF([1]source_data!G312="","",[1]tailored_settings!$B$3)</f>
        <v>GBP</v>
      </c>
      <c r="F310" s="8">
        <f>IF([1]source_data!G312="","",IF([1]source_data!H312="","",[1]source_data!H312))</f>
        <v>45279</v>
      </c>
      <c r="G310" s="6" t="str">
        <f>IF([1]source_data!G312="","",[1]tailored_settings!$B$5)</f>
        <v>Individual Recipient</v>
      </c>
      <c r="H310" s="6" t="str">
        <f>IF([1]source_data!G312="","",IF(AND([1]source_data!A312&lt;&gt;"",[1]tailored_settings!$B$16="Publish"),CONCATENATE([1]tailored_settings!$B$2&amp;[1]source_data!A312),IF(AND([1]source_data!A312&lt;&gt;"",[1]tailored_settings!$B$16="Do not publish"),CONCATENATE([1]tailored_settings!$B$4&amp;TEXT(ROW(A310)-1,"0000")&amp;"_"&amp;TEXT(F310,"yyyy-mm")),CONCATENATE([1]tailored_settings!$B$4&amp;TEXT(ROW(A310)-1,"0000")&amp;"_"&amp;TEXT(F310,"yyyy-mm")))))</f>
        <v>360G-Longleigh-IND-0309_2023-12</v>
      </c>
      <c r="I310" s="6" t="str">
        <f>IF([1]source_data!G312="","",[1]tailored_settings!$B$7)</f>
        <v>Longleigh Foundation</v>
      </c>
      <c r="J310" s="6" t="str">
        <f>IF([1]source_data!G312="","",[1]tailored_settings!$B$6)</f>
        <v>GB-CHC-1169016</v>
      </c>
      <c r="K310" s="6" t="str">
        <f>IF([1]source_data!G312="","",IF([1]source_data!I312="","",VLOOKUP([1]source_data!I312,[1]codelist_mapping!A:C,3,FALSE)))</f>
        <v>GTIR040</v>
      </c>
      <c r="L310" s="6" t="str">
        <f>IF([1]source_data!G312="","",IF([1]source_data!J312="","",VLOOKUP([1]source_data!J312,[1]codelist_mapping!A:C,3,FALSE)))</f>
        <v/>
      </c>
      <c r="M310" s="6" t="str">
        <f>IF([1]source_data!G312="","",IF([1]source_data!K312="","",IF([1]source_data!M312&lt;&gt;"",CONCATENATE(VLOOKUP([1]source_data!K312,[1]codelist_mapping!F:H,3,FALSE)&amp;";"&amp;VLOOKUP([1]source_data!L312,[1]codelist_mapping!F:H,3,FALSE)&amp;";"&amp;VLOOKUP([1]source_data!M312,[1]codelist_mapping!F:H,3,FALSE)),IF([1]source_data!L312&lt;&gt;"",CONCATENATE(VLOOKUP([1]source_data!K312,[1]codelist_mapping!F:H,3,FALSE)&amp;";"&amp;VLOOKUP([1]source_data!L312,[1]codelist_mapping!F:H,3,FALSE)),IF([1]source_data!K312&lt;&gt;"",CONCATENATE(VLOOKUP([1]source_data!K312,[1]codelist_mapping!F:H,3,FALSE)))))))</f>
        <v>GTIP070;GTIP080;GTIP020</v>
      </c>
      <c r="N310" s="9" t="str">
        <f>IF([1]source_data!G312="","",IF([1]source_data!D312="","",VLOOKUP([1]source_data!D312,[1]geo_data!A:I,9,FALSE)))</f>
        <v>Blackdown &amp; Neroche</v>
      </c>
      <c r="O310" s="9" t="str">
        <f>IF([1]source_data!G312="","",IF([1]source_data!D312="","",VLOOKUP([1]source_data!D312,[1]geo_data!A:I,8,FALSE)))</f>
        <v>E05014340</v>
      </c>
      <c r="P310" s="9" t="str">
        <f>IF([1]source_data!G312="","",IF(LEFT(O310,3)="E05","WD",IF(LEFT(O310,3)="S13","WD",IF(LEFT(O310,3)="W05","WD",IF(LEFT(O310,3)="W06","UA",IF(LEFT(O310,3)="S12","CA",IF(LEFT(O310,3)="E06","UA",IF(LEFT(O310,3)="E07","NMD",IF(LEFT(O310,3)="E08","MD",IF(LEFT(O310,3)="E09","LONB"))))))))))</f>
        <v>WD</v>
      </c>
      <c r="Q310" s="9" t="str">
        <f>IF([1]source_data!G312="","",IF([1]source_data!D312="","",VLOOKUP([1]source_data!D312,[1]geo_data!A:I,7,FALSE)))</f>
        <v>Somerset</v>
      </c>
      <c r="R310" s="9" t="str">
        <f>IF([1]source_data!G312="","",IF([1]source_data!D312="","",VLOOKUP([1]source_data!D312,[1]geo_data!A:I,6,FALSE)))</f>
        <v>E06000066</v>
      </c>
      <c r="S310" s="9" t="str">
        <f>IF([1]source_data!G312="","",IF(LEFT(R310,3)="E05","WD",IF(LEFT(R310,3)="S13","WD",IF(LEFT(R310,3)="W05","WD",IF(LEFT(R310,3)="W06","UA",IF(LEFT(R310,3)="S12","CA",IF(LEFT(R310,3)="E06","UA",IF(LEFT(R310,3)="E07","NMD",IF(LEFT(R310,3)="E08","MD",IF(LEFT(R310,3)="E09","LONB"))))))))))</f>
        <v>UA</v>
      </c>
      <c r="T310" s="6" t="str">
        <f>IF([1]source_data!G312="","",IF([1]source_data!N312="","",[1]source_data!N312))</f>
        <v>Hardship Grant</v>
      </c>
      <c r="U310" s="10">
        <f>IF([1]source_data!G312="","",[1]tailored_settings!$B$8)</f>
        <v>45614</v>
      </c>
      <c r="V310" s="6" t="str">
        <f>IF([1]source_data!G312="","",[1]tailored_settings!$B$9)</f>
        <v>http://www.longleigh.org/</v>
      </c>
      <c r="W310" s="8">
        <f>IF([1]source_data!G312="","",IF([1]source_data!O312="","",[1]source_data!O312))</f>
        <v>45279</v>
      </c>
      <c r="X310" s="8">
        <f>IF([1]source_data!G312="","",IF([1]source_data!P312="","",[1]source_data!P312))</f>
        <v>45345</v>
      </c>
      <c r="Y310" s="6" t="str">
        <f>IF([1]source_data!G312="","",IF([1]source_data!Q312="","",[1]source_data!Q312))</f>
        <v/>
      </c>
      <c r="Z310" s="11" t="str">
        <f>IF([1]source_data!G312="","",IF([1]source_data!I312="","",[1]tailored_settings!$B$10))</f>
        <v>Primary grant reason</v>
      </c>
      <c r="AA310" s="11" t="str">
        <f>IF([1]source_data!G312="","",IF([1]source_data!I312="","",[1]source_data!I312))</f>
        <v>2. Customer receiving medication and/or therapy for a mental health condition or substance addiction</v>
      </c>
      <c r="AB310" s="11" t="str">
        <f>IF([1]source_data!G312="","",IF([1]source_data!J312="","",[1]tailored_settings!$B$11))</f>
        <v/>
      </c>
      <c r="AC310" s="11" t="str">
        <f>IF([1]source_data!G312="","",IF([1]source_data!J312="","",[1]source_data!J312))</f>
        <v/>
      </c>
      <c r="AD310" s="11" t="str">
        <f>IF([1]source_data!G312="","",IF([1]source_data!K312="","",[1]tailored_settings!$B$12))</f>
        <v>Grant purpose</v>
      </c>
      <c r="AE310" s="11" t="str">
        <f>IF([1]source_data!G312="","",IF([1]source_data!K312="","",[1]source_data!K312))</f>
        <v>Food vouchers</v>
      </c>
      <c r="AF310" s="11" t="str">
        <f>IF([1]source_data!G312="","",IF([1]source_data!L312="","",[1]tailored_settings!$B$13))</f>
        <v>Grant purpose</v>
      </c>
      <c r="AG310" s="11" t="str">
        <f>IF([1]source_data!G312="","",IF([1]source_data!L312="","",[1]source_data!L312))</f>
        <v>Clothing</v>
      </c>
      <c r="AH310" s="11" t="str">
        <f>IF([1]source_data!G312="","",IF([1]source_data!M312="","",[1]tailored_settings!$B$14))</f>
        <v>Grant purpose</v>
      </c>
      <c r="AI310" s="11" t="str">
        <f>IF([1]source_data!G312="","",IF([1]source_data!M312="","",[1]source_data!M312))</f>
        <v xml:space="preserve">Furniture </v>
      </c>
    </row>
    <row r="311" spans="1:35" x14ac:dyDescent="0.2">
      <c r="A311" s="6" t="str">
        <f>IF([1]source_data!G313="","",IF(AND([1]source_data!C313&lt;&gt;"",[1]tailored_settings!$B$15="Publish"),CONCATENATE([1]tailored_settings!$B$2&amp;[1]source_data!C313),IF(AND([1]source_data!C313&lt;&gt;"",[1]tailored_settings!$B$15="Do not publish"),CONCATENATE([1]tailored_settings!$B$2&amp;TEXT(ROW(A311)-1,"0000")&amp;"_"&amp;TEXT(F311,"yyyy-mm")),CONCATENATE([1]tailored_settings!$B$2&amp;TEXT(ROW(A311)-1,"0000")&amp;"_"&amp;TEXT(F311,"yyyy-mm")))))</f>
        <v>360G-Longleigh-0310_2023-12</v>
      </c>
      <c r="B311" s="6" t="str">
        <f>IF([1]source_data!G313="","",IF([1]source_data!E313&lt;&gt;"",[1]source_data!E313,CONCATENATE("Grant to "&amp;G311)))</f>
        <v>Grant to Individual Recipient</v>
      </c>
      <c r="C311" s="6" t="str">
        <f>IF([1]source_data!G313="","",IF([1]source_data!F313="","",[1]source_data!F313))</f>
        <v>Helping to alleviate financial hardship</v>
      </c>
      <c r="D311" s="7">
        <f>IF([1]source_data!G313="","",IF([1]source_data!G313="","",[1]source_data!G313))</f>
        <v>975.59</v>
      </c>
      <c r="E311" s="6" t="str">
        <f>IF([1]source_data!G313="","",[1]tailored_settings!$B$3)</f>
        <v>GBP</v>
      </c>
      <c r="F311" s="8">
        <f>IF([1]source_data!G313="","",IF([1]source_data!H313="","",[1]source_data!H313))</f>
        <v>45279</v>
      </c>
      <c r="G311" s="6" t="str">
        <f>IF([1]source_data!G313="","",[1]tailored_settings!$B$5)</f>
        <v>Individual Recipient</v>
      </c>
      <c r="H311" s="6" t="str">
        <f>IF([1]source_data!G313="","",IF(AND([1]source_data!A313&lt;&gt;"",[1]tailored_settings!$B$16="Publish"),CONCATENATE([1]tailored_settings!$B$2&amp;[1]source_data!A313),IF(AND([1]source_data!A313&lt;&gt;"",[1]tailored_settings!$B$16="Do not publish"),CONCATENATE([1]tailored_settings!$B$4&amp;TEXT(ROW(A311)-1,"0000")&amp;"_"&amp;TEXT(F311,"yyyy-mm")),CONCATENATE([1]tailored_settings!$B$4&amp;TEXT(ROW(A311)-1,"0000")&amp;"_"&amp;TEXT(F311,"yyyy-mm")))))</f>
        <v>360G-Longleigh-IND-0310_2023-12</v>
      </c>
      <c r="I311" s="6" t="str">
        <f>IF([1]source_data!G313="","",[1]tailored_settings!$B$7)</f>
        <v>Longleigh Foundation</v>
      </c>
      <c r="J311" s="6" t="str">
        <f>IF([1]source_data!G313="","",[1]tailored_settings!$B$6)</f>
        <v>GB-CHC-1169016</v>
      </c>
      <c r="K311" s="6" t="str">
        <f>IF([1]source_data!G313="","",IF([1]source_data!I313="","",VLOOKUP([1]source_data!I313,[1]codelist_mapping!A:C,3,FALSE)))</f>
        <v>GTIR040</v>
      </c>
      <c r="L311" s="6" t="str">
        <f>IF([1]source_data!G313="","",IF([1]source_data!J313="","",VLOOKUP([1]source_data!J313,[1]codelist_mapping!A:C,3,FALSE)))</f>
        <v/>
      </c>
      <c r="M311" s="6" t="str">
        <f>IF([1]source_data!G313="","",IF([1]source_data!K313="","",IF([1]source_data!M313&lt;&gt;"",CONCATENATE(VLOOKUP([1]source_data!K313,[1]codelist_mapping!F:H,3,FALSE)&amp;";"&amp;VLOOKUP([1]source_data!L313,[1]codelist_mapping!F:H,3,FALSE)&amp;";"&amp;VLOOKUP([1]source_data!M313,[1]codelist_mapping!F:H,3,FALSE)),IF([1]source_data!L313&lt;&gt;"",CONCATENATE(VLOOKUP([1]source_data!K313,[1]codelist_mapping!F:H,3,FALSE)&amp;";"&amp;VLOOKUP([1]source_data!L313,[1]codelist_mapping!F:H,3,FALSE)),IF([1]source_data!K313&lt;&gt;"",CONCATENATE(VLOOKUP([1]source_data!K313,[1]codelist_mapping!F:H,3,FALSE)))))))</f>
        <v>GTIP020</v>
      </c>
      <c r="N311" s="9" t="str">
        <f>IF([1]source_data!G313="","",IF([1]source_data!D313="","",VLOOKUP([1]source_data!D313,[1]geo_data!A:I,9,FALSE)))</f>
        <v>Bayston Hill, Column and Sutton</v>
      </c>
      <c r="O311" s="9" t="str">
        <f>IF([1]source_data!G313="","",IF([1]source_data!D313="","",VLOOKUP([1]source_data!D313,[1]geo_data!A:I,8,FALSE)))</f>
        <v>E05008141</v>
      </c>
      <c r="P311" s="9" t="str">
        <f>IF([1]source_data!G313="","",IF(LEFT(O311,3)="E05","WD",IF(LEFT(O311,3)="S13","WD",IF(LEFT(O311,3)="W05","WD",IF(LEFT(O311,3)="W06","UA",IF(LEFT(O311,3)="S12","CA",IF(LEFT(O311,3)="E06","UA",IF(LEFT(O311,3)="E07","NMD",IF(LEFT(O311,3)="E08","MD",IF(LEFT(O311,3)="E09","LONB"))))))))))</f>
        <v>WD</v>
      </c>
      <c r="Q311" s="9" t="str">
        <f>IF([1]source_data!G313="","",IF([1]source_data!D313="","",VLOOKUP([1]source_data!D313,[1]geo_data!A:I,7,FALSE)))</f>
        <v>Shropshire</v>
      </c>
      <c r="R311" s="9" t="str">
        <f>IF([1]source_data!G313="","",IF([1]source_data!D313="","",VLOOKUP([1]source_data!D313,[1]geo_data!A:I,6,FALSE)))</f>
        <v>E06000051</v>
      </c>
      <c r="S311" s="9" t="str">
        <f>IF([1]source_data!G313="","",IF(LEFT(R311,3)="E05","WD",IF(LEFT(R311,3)="S13","WD",IF(LEFT(R311,3)="W05","WD",IF(LEFT(R311,3)="W06","UA",IF(LEFT(R311,3)="S12","CA",IF(LEFT(R311,3)="E06","UA",IF(LEFT(R311,3)="E07","NMD",IF(LEFT(R311,3)="E08","MD",IF(LEFT(R311,3)="E09","LONB"))))))))))</f>
        <v>UA</v>
      </c>
      <c r="T311" s="6" t="str">
        <f>IF([1]source_data!G313="","",IF([1]source_data!N313="","",[1]source_data!N313))</f>
        <v>Hardship Grant</v>
      </c>
      <c r="U311" s="10">
        <f>IF([1]source_data!G313="","",[1]tailored_settings!$B$8)</f>
        <v>45614</v>
      </c>
      <c r="V311" s="6" t="str">
        <f>IF([1]source_data!G313="","",[1]tailored_settings!$B$9)</f>
        <v>http://www.longleigh.org/</v>
      </c>
      <c r="W311" s="8">
        <f>IF([1]source_data!G313="","",IF([1]source_data!O313="","",[1]source_data!O313))</f>
        <v>45279</v>
      </c>
      <c r="X311" s="8">
        <f>IF([1]source_data!G313="","",IF([1]source_data!P313="","",[1]source_data!P313))</f>
        <v>45302</v>
      </c>
      <c r="Y311" s="6" t="str">
        <f>IF([1]source_data!G313="","",IF([1]source_data!Q313="","",[1]source_data!Q313))</f>
        <v/>
      </c>
      <c r="Z311" s="11" t="str">
        <f>IF([1]source_data!G313="","",IF([1]source_data!I313="","",[1]tailored_settings!$B$10))</f>
        <v>Primary grant reason</v>
      </c>
      <c r="AA311" s="11" t="str">
        <f>IF([1]source_data!G313="","",IF([1]source_data!I313="","",[1]source_data!I313))</f>
        <v>2. Customer receiving medication and/or therapy for a mental health condition or substance addiction</v>
      </c>
      <c r="AB311" s="11" t="str">
        <f>IF([1]source_data!G313="","",IF([1]source_data!J313="","",[1]tailored_settings!$B$11))</f>
        <v/>
      </c>
      <c r="AC311" s="11" t="str">
        <f>IF([1]source_data!G313="","",IF([1]source_data!J313="","",[1]source_data!J313))</f>
        <v/>
      </c>
      <c r="AD311" s="11" t="str">
        <f>IF([1]source_data!G313="","",IF([1]source_data!K313="","",[1]tailored_settings!$B$12))</f>
        <v>Grant purpose</v>
      </c>
      <c r="AE311" s="11" t="str">
        <f>IF([1]source_data!G313="","",IF([1]source_data!K313="","",[1]source_data!K313))</f>
        <v xml:space="preserve">Furniture </v>
      </c>
      <c r="AF311" s="11" t="str">
        <f>IF([1]source_data!G313="","",IF([1]source_data!L313="","",[1]tailored_settings!$B$13))</f>
        <v/>
      </c>
      <c r="AG311" s="11" t="str">
        <f>IF([1]source_data!G313="","",IF([1]source_data!L313="","",[1]source_data!L313))</f>
        <v/>
      </c>
      <c r="AH311" s="11" t="str">
        <f>IF([1]source_data!G313="","",IF([1]source_data!M313="","",[1]tailored_settings!$B$14))</f>
        <v/>
      </c>
      <c r="AI311" s="11" t="str">
        <f>IF([1]source_data!G313="","",IF([1]source_data!M313="","",[1]source_data!M313))</f>
        <v/>
      </c>
    </row>
    <row r="312" spans="1:35" x14ac:dyDescent="0.2">
      <c r="A312" s="6" t="str">
        <f>IF([1]source_data!G314="","",IF(AND([1]source_data!C314&lt;&gt;"",[1]tailored_settings!$B$15="Publish"),CONCATENATE([1]tailored_settings!$B$2&amp;[1]source_data!C314),IF(AND([1]source_data!C314&lt;&gt;"",[1]tailored_settings!$B$15="Do not publish"),CONCATENATE([1]tailored_settings!$B$2&amp;TEXT(ROW(A312)-1,"0000")&amp;"_"&amp;TEXT(F312,"yyyy-mm")),CONCATENATE([1]tailored_settings!$B$2&amp;TEXT(ROW(A312)-1,"0000")&amp;"_"&amp;TEXT(F312,"yyyy-mm")))))</f>
        <v>360G-Longleigh-0311_2023-12</v>
      </c>
      <c r="B312" s="6" t="str">
        <f>IF([1]source_data!G314="","",IF([1]source_data!E314&lt;&gt;"",[1]source_data!E314,CONCATENATE("Grant to "&amp;G312)))</f>
        <v>Grant to Individual Recipient</v>
      </c>
      <c r="C312" s="6" t="str">
        <f>IF([1]source_data!G314="","",IF([1]source_data!F314="","",[1]source_data!F314))</f>
        <v>Providing financial aid during a time of crisis</v>
      </c>
      <c r="D312" s="7">
        <f>IF([1]source_data!G314="","",IF([1]source_data!G314="","",[1]source_data!G314))</f>
        <v>500</v>
      </c>
      <c r="E312" s="6" t="str">
        <f>IF([1]source_data!G314="","",[1]tailored_settings!$B$3)</f>
        <v>GBP</v>
      </c>
      <c r="F312" s="8">
        <f>IF([1]source_data!G314="","",IF([1]source_data!H314="","",[1]source_data!H314))</f>
        <v>45279</v>
      </c>
      <c r="G312" s="6" t="str">
        <f>IF([1]source_data!G314="","",[1]tailored_settings!$B$5)</f>
        <v>Individual Recipient</v>
      </c>
      <c r="H312" s="6" t="str">
        <f>IF([1]source_data!G314="","",IF(AND([1]source_data!A314&lt;&gt;"",[1]tailored_settings!$B$16="Publish"),CONCATENATE([1]tailored_settings!$B$2&amp;[1]source_data!A314),IF(AND([1]source_data!A314&lt;&gt;"",[1]tailored_settings!$B$16="Do not publish"),CONCATENATE([1]tailored_settings!$B$4&amp;TEXT(ROW(A312)-1,"0000")&amp;"_"&amp;TEXT(F312,"yyyy-mm")),CONCATENATE([1]tailored_settings!$B$4&amp;TEXT(ROW(A312)-1,"0000")&amp;"_"&amp;TEXT(F312,"yyyy-mm")))))</f>
        <v>360G-Longleigh-IND-0311_2023-12</v>
      </c>
      <c r="I312" s="6" t="str">
        <f>IF([1]source_data!G314="","",[1]tailored_settings!$B$7)</f>
        <v>Longleigh Foundation</v>
      </c>
      <c r="J312" s="6" t="str">
        <f>IF([1]source_data!G314="","",[1]tailored_settings!$B$6)</f>
        <v>GB-CHC-1169016</v>
      </c>
      <c r="K312" s="6" t="str">
        <f>IF([1]source_data!G314="","",IF([1]source_data!I314="","",VLOOKUP([1]source_data!I314,[1]codelist_mapping!A:C,3,FALSE)))</f>
        <v>GTIR060</v>
      </c>
      <c r="L312" s="6" t="str">
        <f>IF([1]source_data!G314="","",IF([1]source_data!J314="","",VLOOKUP([1]source_data!J314,[1]codelist_mapping!A:C,3,FALSE)))</f>
        <v/>
      </c>
      <c r="M312" s="6" t="str">
        <f>IF([1]source_data!G314="","",IF([1]source_data!K314="","",IF([1]source_data!M314&lt;&gt;"",CONCATENATE(VLOOKUP([1]source_data!K314,[1]codelist_mapping!F:H,3,FALSE)&amp;";"&amp;VLOOKUP([1]source_data!L314,[1]codelist_mapping!F:H,3,FALSE)&amp;";"&amp;VLOOKUP([1]source_data!M314,[1]codelist_mapping!F:H,3,FALSE)),IF([1]source_data!L314&lt;&gt;"",CONCATENATE(VLOOKUP([1]source_data!K314,[1]codelist_mapping!F:H,3,FALSE)&amp;";"&amp;VLOOKUP([1]source_data!L314,[1]codelist_mapping!F:H,3,FALSE)),IF([1]source_data!K314&lt;&gt;"",CONCATENATE(VLOOKUP([1]source_data!K314,[1]codelist_mapping!F:H,3,FALSE)))))))</f>
        <v>GTIP070;GTIP080</v>
      </c>
      <c r="N312" s="9" t="str">
        <f>IF([1]source_data!G314="","",IF([1]source_data!D314="","",VLOOKUP([1]source_data!D314,[1]geo_data!A:I,9,FALSE)))</f>
        <v>Longwell Green</v>
      </c>
      <c r="O312" s="9" t="str">
        <f>IF([1]source_data!G314="","",IF([1]source_data!D314="","",VLOOKUP([1]source_data!D314,[1]geo_data!A:I,8,FALSE)))</f>
        <v>E05012118</v>
      </c>
      <c r="P312" s="9" t="str">
        <f>IF([1]source_data!G314="","",IF(LEFT(O312,3)="E05","WD",IF(LEFT(O312,3)="S13","WD",IF(LEFT(O312,3)="W05","WD",IF(LEFT(O312,3)="W06","UA",IF(LEFT(O312,3)="S12","CA",IF(LEFT(O312,3)="E06","UA",IF(LEFT(O312,3)="E07","NMD",IF(LEFT(O312,3)="E08","MD",IF(LEFT(O312,3)="E09","LONB"))))))))))</f>
        <v>WD</v>
      </c>
      <c r="Q312" s="9" t="str">
        <f>IF([1]source_data!G314="","",IF([1]source_data!D314="","",VLOOKUP([1]source_data!D314,[1]geo_data!A:I,7,FALSE)))</f>
        <v>South Gloucestershire</v>
      </c>
      <c r="R312" s="9" t="str">
        <f>IF([1]source_data!G314="","",IF([1]source_data!D314="","",VLOOKUP([1]source_data!D314,[1]geo_data!A:I,6,FALSE)))</f>
        <v>E06000025</v>
      </c>
      <c r="S312" s="9" t="str">
        <f>IF([1]source_data!G314="","",IF(LEFT(R312,3)="E05","WD",IF(LEFT(R312,3)="S13","WD",IF(LEFT(R312,3)="W05","WD",IF(LEFT(R312,3)="W06","UA",IF(LEFT(R312,3)="S12","CA",IF(LEFT(R312,3)="E06","UA",IF(LEFT(R312,3)="E07","NMD",IF(LEFT(R312,3)="E08","MD",IF(LEFT(R312,3)="E09","LONB"))))))))))</f>
        <v>UA</v>
      </c>
      <c r="T312" s="6" t="str">
        <f>IF([1]source_data!G314="","",IF([1]source_data!N314="","",[1]source_data!N314))</f>
        <v>Crisis Grant</v>
      </c>
      <c r="U312" s="10">
        <f>IF([1]source_data!G314="","",[1]tailored_settings!$B$8)</f>
        <v>45614</v>
      </c>
      <c r="V312" s="6" t="str">
        <f>IF([1]source_data!G314="","",[1]tailored_settings!$B$9)</f>
        <v>http://www.longleigh.org/</v>
      </c>
      <c r="W312" s="8">
        <f>IF([1]source_data!G314="","",IF([1]source_data!O314="","",[1]source_data!O314))</f>
        <v>45279</v>
      </c>
      <c r="X312" s="8">
        <f>IF([1]source_data!G314="","",IF([1]source_data!P314="","",[1]source_data!P314))</f>
        <v>45345</v>
      </c>
      <c r="Y312" s="6" t="str">
        <f>IF([1]source_data!G314="","",IF([1]source_data!Q314="","",[1]source_data!Q314))</f>
        <v/>
      </c>
      <c r="Z312" s="11" t="str">
        <f>IF([1]source_data!G314="","",IF([1]source_data!I314="","",[1]tailored_settings!$B$10))</f>
        <v>Primary grant reason</v>
      </c>
      <c r="AA312" s="11" t="str">
        <f>IF([1]source_data!G314="","",IF([1]source_data!I314="","",[1]source_data!I314))</f>
        <v>4. Customer/family fleeing from a violent or abusive relationship</v>
      </c>
      <c r="AB312" s="11" t="str">
        <f>IF([1]source_data!G314="","",IF([1]source_data!J314="","",[1]tailored_settings!$B$11))</f>
        <v/>
      </c>
      <c r="AC312" s="11" t="str">
        <f>IF([1]source_data!G314="","",IF([1]source_data!J314="","",[1]source_data!J314))</f>
        <v/>
      </c>
      <c r="AD312" s="11" t="str">
        <f>IF([1]source_data!G314="","",IF([1]source_data!K314="","",[1]tailored_settings!$B$12))</f>
        <v>Grant purpose</v>
      </c>
      <c r="AE312" s="11" t="str">
        <f>IF([1]source_data!G314="","",IF([1]source_data!K314="","",[1]source_data!K314))</f>
        <v>Food vouchers</v>
      </c>
      <c r="AF312" s="11" t="str">
        <f>IF([1]source_data!G314="","",IF([1]source_data!L314="","",[1]tailored_settings!$B$13))</f>
        <v>Grant purpose</v>
      </c>
      <c r="AG312" s="11" t="str">
        <f>IF([1]source_data!G314="","",IF([1]source_data!L314="","",[1]source_data!L314))</f>
        <v>Clothing</v>
      </c>
      <c r="AH312" s="11" t="str">
        <f>IF([1]source_data!G314="","",IF([1]source_data!M314="","",[1]tailored_settings!$B$14))</f>
        <v/>
      </c>
      <c r="AI312" s="11" t="str">
        <f>IF([1]source_data!G314="","",IF([1]source_data!M314="","",[1]source_data!M314))</f>
        <v/>
      </c>
    </row>
    <row r="313" spans="1:35" x14ac:dyDescent="0.2">
      <c r="A313" s="6" t="str">
        <f>IF([1]source_data!G315="","",IF(AND([1]source_data!C315&lt;&gt;"",[1]tailored_settings!$B$15="Publish"),CONCATENATE([1]tailored_settings!$B$2&amp;[1]source_data!C315),IF(AND([1]source_data!C315&lt;&gt;"",[1]tailored_settings!$B$15="Do not publish"),CONCATENATE([1]tailored_settings!$B$2&amp;TEXT(ROW(A313)-1,"0000")&amp;"_"&amp;TEXT(F313,"yyyy-mm")),CONCATENATE([1]tailored_settings!$B$2&amp;TEXT(ROW(A313)-1,"0000")&amp;"_"&amp;TEXT(F313,"yyyy-mm")))))</f>
        <v>360G-Longleigh-0312_2023-12</v>
      </c>
      <c r="B313" s="6" t="str">
        <f>IF([1]source_data!G315="","",IF([1]source_data!E315&lt;&gt;"",[1]source_data!E315,CONCATENATE("Grant to "&amp;G313)))</f>
        <v>Grant to Individual Recipient</v>
      </c>
      <c r="C313" s="6" t="str">
        <f>IF([1]source_data!G315="","",IF([1]source_data!F315="","",[1]source_data!F315))</f>
        <v>Providing financial aid during a time of crisis</v>
      </c>
      <c r="D313" s="7">
        <f>IF([1]source_data!G315="","",IF([1]source_data!G315="","",[1]source_data!G315))</f>
        <v>500</v>
      </c>
      <c r="E313" s="6" t="str">
        <f>IF([1]source_data!G315="","",[1]tailored_settings!$B$3)</f>
        <v>GBP</v>
      </c>
      <c r="F313" s="8">
        <f>IF([1]source_data!G315="","",IF([1]source_data!H315="","",[1]source_data!H315))</f>
        <v>45279</v>
      </c>
      <c r="G313" s="6" t="str">
        <f>IF([1]source_data!G315="","",[1]tailored_settings!$B$5)</f>
        <v>Individual Recipient</v>
      </c>
      <c r="H313" s="6" t="str">
        <f>IF([1]source_data!G315="","",IF(AND([1]source_data!A315&lt;&gt;"",[1]tailored_settings!$B$16="Publish"),CONCATENATE([1]tailored_settings!$B$2&amp;[1]source_data!A315),IF(AND([1]source_data!A315&lt;&gt;"",[1]tailored_settings!$B$16="Do not publish"),CONCATENATE([1]tailored_settings!$B$4&amp;TEXT(ROW(A313)-1,"0000")&amp;"_"&amp;TEXT(F313,"yyyy-mm")),CONCATENATE([1]tailored_settings!$B$4&amp;TEXT(ROW(A313)-1,"0000")&amp;"_"&amp;TEXT(F313,"yyyy-mm")))))</f>
        <v>360G-Longleigh-IND-0312_2023-12</v>
      </c>
      <c r="I313" s="6" t="str">
        <f>IF([1]source_data!G315="","",[1]tailored_settings!$B$7)</f>
        <v>Longleigh Foundation</v>
      </c>
      <c r="J313" s="6" t="str">
        <f>IF([1]source_data!G315="","",[1]tailored_settings!$B$6)</f>
        <v>GB-CHC-1169016</v>
      </c>
      <c r="K313" s="6" t="str">
        <f>IF([1]source_data!G315="","",IF([1]source_data!I315="","",VLOOKUP([1]source_data!I315,[1]codelist_mapping!A:C,3,FALSE)))</f>
        <v>GTIR060</v>
      </c>
      <c r="L313" s="6" t="str">
        <f>IF([1]source_data!G315="","",IF([1]source_data!J315="","",VLOOKUP([1]source_data!J315,[1]codelist_mapping!A:C,3,FALSE)))</f>
        <v/>
      </c>
      <c r="M313" s="6" t="str">
        <f>IF([1]source_data!G315="","",IF([1]source_data!K315="","",IF([1]source_data!M315&lt;&gt;"",CONCATENATE(VLOOKUP([1]source_data!K315,[1]codelist_mapping!F:H,3,FALSE)&amp;";"&amp;VLOOKUP([1]source_data!L315,[1]codelist_mapping!F:H,3,FALSE)&amp;";"&amp;VLOOKUP([1]source_data!M315,[1]codelist_mapping!F:H,3,FALSE)),IF([1]source_data!L315&lt;&gt;"",CONCATENATE(VLOOKUP([1]source_data!K315,[1]codelist_mapping!F:H,3,FALSE)&amp;";"&amp;VLOOKUP([1]source_data!L315,[1]codelist_mapping!F:H,3,FALSE)),IF([1]source_data!K315&lt;&gt;"",CONCATENATE(VLOOKUP([1]source_data!K315,[1]codelist_mapping!F:H,3,FALSE)))))))</f>
        <v>GTIP070;GTIP080;GTIP100</v>
      </c>
      <c r="N313" s="9" t="str">
        <f>IF([1]source_data!G315="","",IF([1]source_data!D315="","",VLOOKUP([1]source_data!D315,[1]geo_data!A:I,9,FALSE)))</f>
        <v>Biggleswade West</v>
      </c>
      <c r="O313" s="9" t="str">
        <f>IF([1]source_data!G315="","",IF([1]source_data!D315="","",VLOOKUP([1]source_data!D315,[1]geo_data!A:I,8,FALSE)))</f>
        <v>E05014399</v>
      </c>
      <c r="P313" s="9" t="str">
        <f>IF([1]source_data!G315="","",IF(LEFT(O313,3)="E05","WD",IF(LEFT(O313,3)="S13","WD",IF(LEFT(O313,3)="W05","WD",IF(LEFT(O313,3)="W06","UA",IF(LEFT(O313,3)="S12","CA",IF(LEFT(O313,3)="E06","UA",IF(LEFT(O313,3)="E07","NMD",IF(LEFT(O313,3)="E08","MD",IF(LEFT(O313,3)="E09","LONB"))))))))))</f>
        <v>WD</v>
      </c>
      <c r="Q313" s="9" t="str">
        <f>IF([1]source_data!G315="","",IF([1]source_data!D315="","",VLOOKUP([1]source_data!D315,[1]geo_data!A:I,7,FALSE)))</f>
        <v>Central Bedfordshire</v>
      </c>
      <c r="R313" s="9" t="str">
        <f>IF([1]source_data!G315="","",IF([1]source_data!D315="","",VLOOKUP([1]source_data!D315,[1]geo_data!A:I,6,FALSE)))</f>
        <v>E06000056</v>
      </c>
      <c r="S313" s="9" t="str">
        <f>IF([1]source_data!G315="","",IF(LEFT(R313,3)="E05","WD",IF(LEFT(R313,3)="S13","WD",IF(LEFT(R313,3)="W05","WD",IF(LEFT(R313,3)="W06","UA",IF(LEFT(R313,3)="S12","CA",IF(LEFT(R313,3)="E06","UA",IF(LEFT(R313,3)="E07","NMD",IF(LEFT(R313,3)="E08","MD",IF(LEFT(R313,3)="E09","LONB"))))))))))</f>
        <v>UA</v>
      </c>
      <c r="T313" s="6" t="str">
        <f>IF([1]source_data!G315="","",IF([1]source_data!N315="","",[1]source_data!N315))</f>
        <v>Crisis Grant</v>
      </c>
      <c r="U313" s="10">
        <f>IF([1]source_data!G315="","",[1]tailored_settings!$B$8)</f>
        <v>45614</v>
      </c>
      <c r="V313" s="6" t="str">
        <f>IF([1]source_data!G315="","",[1]tailored_settings!$B$9)</f>
        <v>http://www.longleigh.org/</v>
      </c>
      <c r="W313" s="8">
        <f>IF([1]source_data!G315="","",IF([1]source_data!O315="","",[1]source_data!O315))</f>
        <v>45279</v>
      </c>
      <c r="X313" s="8">
        <f>IF([1]source_data!G315="","",IF([1]source_data!P315="","",[1]source_data!P315))</f>
        <v>45334</v>
      </c>
      <c r="Y313" s="6" t="str">
        <f>IF([1]source_data!G315="","",IF([1]source_data!Q315="","",[1]source_data!Q315))</f>
        <v/>
      </c>
      <c r="Z313" s="11" t="str">
        <f>IF([1]source_data!G315="","",IF([1]source_data!I315="","",[1]tailored_settings!$B$10))</f>
        <v>Primary grant reason</v>
      </c>
      <c r="AA313" s="11" t="str">
        <f>IF([1]source_data!G315="","",IF([1]source_data!I315="","",[1]source_data!I315))</f>
        <v>4. Customer/family fleeing from a violent or abusive relationship</v>
      </c>
      <c r="AB313" s="11" t="str">
        <f>IF([1]source_data!G315="","",IF([1]source_data!J315="","",[1]tailored_settings!$B$11))</f>
        <v/>
      </c>
      <c r="AC313" s="11" t="str">
        <f>IF([1]source_data!G315="","",IF([1]source_data!J315="","",[1]source_data!J315))</f>
        <v/>
      </c>
      <c r="AD313" s="11" t="str">
        <f>IF([1]source_data!G315="","",IF([1]source_data!K315="","",[1]tailored_settings!$B$12))</f>
        <v>Grant purpose</v>
      </c>
      <c r="AE313" s="11" t="str">
        <f>IF([1]source_data!G315="","",IF([1]source_data!K315="","",[1]source_data!K315))</f>
        <v>Food vouchers</v>
      </c>
      <c r="AF313" s="11" t="str">
        <f>IF([1]source_data!G315="","",IF([1]source_data!L315="","",[1]tailored_settings!$B$13))</f>
        <v>Grant purpose</v>
      </c>
      <c r="AG313" s="11" t="str">
        <f>IF([1]source_data!G315="","",IF([1]source_data!L315="","",[1]source_data!L315))</f>
        <v>Clothing</v>
      </c>
      <c r="AH313" s="11" t="str">
        <f>IF([1]source_data!G315="","",IF([1]source_data!M315="","",[1]tailored_settings!$B$14))</f>
        <v>Grant purpose</v>
      </c>
      <c r="AI313" s="11" t="str">
        <f>IF([1]source_data!G315="","",IF([1]source_data!M315="","",[1]source_data!M315))</f>
        <v>Travel costs</v>
      </c>
    </row>
    <row r="314" spans="1:35" x14ac:dyDescent="0.2">
      <c r="A314" s="6" t="str">
        <f>IF([1]source_data!G316="","",IF(AND([1]source_data!C316&lt;&gt;"",[1]tailored_settings!$B$15="Publish"),CONCATENATE([1]tailored_settings!$B$2&amp;[1]source_data!C316),IF(AND([1]source_data!C316&lt;&gt;"",[1]tailored_settings!$B$15="Do not publish"),CONCATENATE([1]tailored_settings!$B$2&amp;TEXT(ROW(A314)-1,"0000")&amp;"_"&amp;TEXT(F314,"yyyy-mm")),CONCATENATE([1]tailored_settings!$B$2&amp;TEXT(ROW(A314)-1,"0000")&amp;"_"&amp;TEXT(F314,"yyyy-mm")))))</f>
        <v>360G-Longleigh-0313_2023-12</v>
      </c>
      <c r="B314" s="6" t="str">
        <f>IF([1]source_data!G316="","",IF([1]source_data!E316&lt;&gt;"",[1]source_data!E316,CONCATENATE("Grant to "&amp;G314)))</f>
        <v>Grant to Individual Recipient</v>
      </c>
      <c r="C314" s="6" t="str">
        <f>IF([1]source_data!G316="","",IF([1]source_data!F316="","",[1]source_data!F316))</f>
        <v>Providing financial aid during a time of crisis</v>
      </c>
      <c r="D314" s="7">
        <f>IF([1]source_data!G316="","",IF([1]source_data!G316="","",[1]source_data!G316))</f>
        <v>500</v>
      </c>
      <c r="E314" s="6" t="str">
        <f>IF([1]source_data!G316="","",[1]tailored_settings!$B$3)</f>
        <v>GBP</v>
      </c>
      <c r="F314" s="8">
        <f>IF([1]source_data!G316="","",IF([1]source_data!H316="","",[1]source_data!H316))</f>
        <v>45279</v>
      </c>
      <c r="G314" s="6" t="str">
        <f>IF([1]source_data!G316="","",[1]tailored_settings!$B$5)</f>
        <v>Individual Recipient</v>
      </c>
      <c r="H314" s="6" t="str">
        <f>IF([1]source_data!G316="","",IF(AND([1]source_data!A316&lt;&gt;"",[1]tailored_settings!$B$16="Publish"),CONCATENATE([1]tailored_settings!$B$2&amp;[1]source_data!A316),IF(AND([1]source_data!A316&lt;&gt;"",[1]tailored_settings!$B$16="Do not publish"),CONCATENATE([1]tailored_settings!$B$4&amp;TEXT(ROW(A314)-1,"0000")&amp;"_"&amp;TEXT(F314,"yyyy-mm")),CONCATENATE([1]tailored_settings!$B$4&amp;TEXT(ROW(A314)-1,"0000")&amp;"_"&amp;TEXT(F314,"yyyy-mm")))))</f>
        <v>360G-Longleigh-IND-0313_2023-12</v>
      </c>
      <c r="I314" s="6" t="str">
        <f>IF([1]source_data!G316="","",[1]tailored_settings!$B$7)</f>
        <v>Longleigh Foundation</v>
      </c>
      <c r="J314" s="6" t="str">
        <f>IF([1]source_data!G316="","",[1]tailored_settings!$B$6)</f>
        <v>GB-CHC-1169016</v>
      </c>
      <c r="K314" s="6" t="str">
        <f>IF([1]source_data!G316="","",IF([1]source_data!I316="","",VLOOKUP([1]source_data!I316,[1]codelist_mapping!A:C,3,FALSE)))</f>
        <v>GTIR060</v>
      </c>
      <c r="L314" s="6" t="str">
        <f>IF([1]source_data!G316="","",IF([1]source_data!J316="","",VLOOKUP([1]source_data!J316,[1]codelist_mapping!A:C,3,FALSE)))</f>
        <v/>
      </c>
      <c r="M314" s="6" t="str">
        <f>IF([1]source_data!G316="","",IF([1]source_data!K316="","",IF([1]source_data!M316&lt;&gt;"",CONCATENATE(VLOOKUP([1]source_data!K316,[1]codelist_mapping!F:H,3,FALSE)&amp;";"&amp;VLOOKUP([1]source_data!L316,[1]codelist_mapping!F:H,3,FALSE)&amp;";"&amp;VLOOKUP([1]source_data!M316,[1]codelist_mapping!F:H,3,FALSE)),IF([1]source_data!L316&lt;&gt;"",CONCATENATE(VLOOKUP([1]source_data!K316,[1]codelist_mapping!F:H,3,FALSE)&amp;";"&amp;VLOOKUP([1]source_data!L316,[1]codelist_mapping!F:H,3,FALSE)),IF([1]source_data!K316&lt;&gt;"",CONCATENATE(VLOOKUP([1]source_data!K316,[1]codelist_mapping!F:H,3,FALSE)))))))</f>
        <v>GTIP070;GTIP080;GTIP100</v>
      </c>
      <c r="N314" s="9" t="str">
        <f>IF([1]source_data!G316="","",IF([1]source_data!D316="","",VLOOKUP([1]source_data!D316,[1]geo_data!A:I,9,FALSE)))</f>
        <v>Biggleswade West</v>
      </c>
      <c r="O314" s="9" t="str">
        <f>IF([1]source_data!G316="","",IF([1]source_data!D316="","",VLOOKUP([1]source_data!D316,[1]geo_data!A:I,8,FALSE)))</f>
        <v>E05014399</v>
      </c>
      <c r="P314" s="9" t="str">
        <f>IF([1]source_data!G316="","",IF(LEFT(O314,3)="E05","WD",IF(LEFT(O314,3)="S13","WD",IF(LEFT(O314,3)="W05","WD",IF(LEFT(O314,3)="W06","UA",IF(LEFT(O314,3)="S12","CA",IF(LEFT(O314,3)="E06","UA",IF(LEFT(O314,3)="E07","NMD",IF(LEFT(O314,3)="E08","MD",IF(LEFT(O314,3)="E09","LONB"))))))))))</f>
        <v>WD</v>
      </c>
      <c r="Q314" s="9" t="str">
        <f>IF([1]source_data!G316="","",IF([1]source_data!D316="","",VLOOKUP([1]source_data!D316,[1]geo_data!A:I,7,FALSE)))</f>
        <v>Central Bedfordshire</v>
      </c>
      <c r="R314" s="9" t="str">
        <f>IF([1]source_data!G316="","",IF([1]source_data!D316="","",VLOOKUP([1]source_data!D316,[1]geo_data!A:I,6,FALSE)))</f>
        <v>E06000056</v>
      </c>
      <c r="S314" s="9" t="str">
        <f>IF([1]source_data!G316="","",IF(LEFT(R314,3)="E05","WD",IF(LEFT(R314,3)="S13","WD",IF(LEFT(R314,3)="W05","WD",IF(LEFT(R314,3)="W06","UA",IF(LEFT(R314,3)="S12","CA",IF(LEFT(R314,3)="E06","UA",IF(LEFT(R314,3)="E07","NMD",IF(LEFT(R314,3)="E08","MD",IF(LEFT(R314,3)="E09","LONB"))))))))))</f>
        <v>UA</v>
      </c>
      <c r="T314" s="6" t="str">
        <f>IF([1]source_data!G316="","",IF([1]source_data!N316="","",[1]source_data!N316))</f>
        <v>Crisis Grant</v>
      </c>
      <c r="U314" s="10">
        <f>IF([1]source_data!G316="","",[1]tailored_settings!$B$8)</f>
        <v>45614</v>
      </c>
      <c r="V314" s="6" t="str">
        <f>IF([1]source_data!G316="","",[1]tailored_settings!$B$9)</f>
        <v>http://www.longleigh.org/</v>
      </c>
      <c r="W314" s="8">
        <f>IF([1]source_data!G316="","",IF([1]source_data!O316="","",[1]source_data!O316))</f>
        <v>45279</v>
      </c>
      <c r="X314" s="8">
        <f>IF([1]source_data!G316="","",IF([1]source_data!P316="","",[1]source_data!P316))</f>
        <v>45334</v>
      </c>
      <c r="Y314" s="6" t="str">
        <f>IF([1]source_data!G316="","",IF([1]source_data!Q316="","",[1]source_data!Q316))</f>
        <v/>
      </c>
      <c r="Z314" s="11" t="str">
        <f>IF([1]source_data!G316="","",IF([1]source_data!I316="","",[1]tailored_settings!$B$10))</f>
        <v>Primary grant reason</v>
      </c>
      <c r="AA314" s="11" t="str">
        <f>IF([1]source_data!G316="","",IF([1]source_data!I316="","",[1]source_data!I316))</f>
        <v>4. Customer/family fleeing from a violent or abusive relationship</v>
      </c>
      <c r="AB314" s="11" t="str">
        <f>IF([1]source_data!G316="","",IF([1]source_data!J316="","",[1]tailored_settings!$B$11))</f>
        <v/>
      </c>
      <c r="AC314" s="11" t="str">
        <f>IF([1]source_data!G316="","",IF([1]source_data!J316="","",[1]source_data!J316))</f>
        <v/>
      </c>
      <c r="AD314" s="11" t="str">
        <f>IF([1]source_data!G316="","",IF([1]source_data!K316="","",[1]tailored_settings!$B$12))</f>
        <v>Grant purpose</v>
      </c>
      <c r="AE314" s="11" t="str">
        <f>IF([1]source_data!G316="","",IF([1]source_data!K316="","",[1]source_data!K316))</f>
        <v>Food vouchers</v>
      </c>
      <c r="AF314" s="11" t="str">
        <f>IF([1]source_data!G316="","",IF([1]source_data!L316="","",[1]tailored_settings!$B$13))</f>
        <v>Grant purpose</v>
      </c>
      <c r="AG314" s="11" t="str">
        <f>IF([1]source_data!G316="","",IF([1]source_data!L316="","",[1]source_data!L316))</f>
        <v>Clothing</v>
      </c>
      <c r="AH314" s="11" t="str">
        <f>IF([1]source_data!G316="","",IF([1]source_data!M316="","",[1]tailored_settings!$B$14))</f>
        <v>Grant purpose</v>
      </c>
      <c r="AI314" s="11" t="str">
        <f>IF([1]source_data!G316="","",IF([1]source_data!M316="","",[1]source_data!M316))</f>
        <v>Travel costs</v>
      </c>
    </row>
    <row r="315" spans="1:35" x14ac:dyDescent="0.2">
      <c r="A315" s="6" t="str">
        <f>IF([1]source_data!G317="","",IF(AND([1]source_data!C317&lt;&gt;"",[1]tailored_settings!$B$15="Publish"),CONCATENATE([1]tailored_settings!$B$2&amp;[1]source_data!C317),IF(AND([1]source_data!C317&lt;&gt;"",[1]tailored_settings!$B$15="Do not publish"),CONCATENATE([1]tailored_settings!$B$2&amp;TEXT(ROW(A315)-1,"0000")&amp;"_"&amp;TEXT(F315,"yyyy-mm")),CONCATENATE([1]tailored_settings!$B$2&amp;TEXT(ROW(A315)-1,"0000")&amp;"_"&amp;TEXT(F315,"yyyy-mm")))))</f>
        <v>360G-Longleigh-0314_2023-12</v>
      </c>
      <c r="B315" s="6" t="str">
        <f>IF([1]source_data!G317="","",IF([1]source_data!E317&lt;&gt;"",[1]source_data!E317,CONCATENATE("Grant to "&amp;G315)))</f>
        <v>Grant to Individual Recipient</v>
      </c>
      <c r="C315" s="6" t="str">
        <f>IF([1]source_data!G317="","",IF([1]source_data!F317="","",[1]source_data!F317))</f>
        <v>Providing financial aid during a time of crisis</v>
      </c>
      <c r="D315" s="7">
        <f>IF([1]source_data!G317="","",IF([1]source_data!G317="","",[1]source_data!G317))</f>
        <v>480</v>
      </c>
      <c r="E315" s="6" t="str">
        <f>IF([1]source_data!G317="","",[1]tailored_settings!$B$3)</f>
        <v>GBP</v>
      </c>
      <c r="F315" s="8">
        <f>IF([1]source_data!G317="","",IF([1]source_data!H317="","",[1]source_data!H317))</f>
        <v>45280</v>
      </c>
      <c r="G315" s="6" t="str">
        <f>IF([1]source_data!G317="","",[1]tailored_settings!$B$5)</f>
        <v>Individual Recipient</v>
      </c>
      <c r="H315" s="6" t="str">
        <f>IF([1]source_data!G317="","",IF(AND([1]source_data!A317&lt;&gt;"",[1]tailored_settings!$B$16="Publish"),CONCATENATE([1]tailored_settings!$B$2&amp;[1]source_data!A317),IF(AND([1]source_data!A317&lt;&gt;"",[1]tailored_settings!$B$16="Do not publish"),CONCATENATE([1]tailored_settings!$B$4&amp;TEXT(ROW(A315)-1,"0000")&amp;"_"&amp;TEXT(F315,"yyyy-mm")),CONCATENATE([1]tailored_settings!$B$4&amp;TEXT(ROW(A315)-1,"0000")&amp;"_"&amp;TEXT(F315,"yyyy-mm")))))</f>
        <v>360G-Longleigh-IND-0314_2023-12</v>
      </c>
      <c r="I315" s="6" t="str">
        <f>IF([1]source_data!G317="","",[1]tailored_settings!$B$7)</f>
        <v>Longleigh Foundation</v>
      </c>
      <c r="J315" s="6" t="str">
        <f>IF([1]source_data!G317="","",[1]tailored_settings!$B$6)</f>
        <v>GB-CHC-1169016</v>
      </c>
      <c r="K315" s="6" t="str">
        <f>IF([1]source_data!G317="","",IF([1]source_data!I317="","",VLOOKUP([1]source_data!I317,[1]codelist_mapping!A:C,3,FALSE)))</f>
        <v>GTIR100</v>
      </c>
      <c r="L315" s="6" t="str">
        <f>IF([1]source_data!G317="","",IF([1]source_data!J317="","",VLOOKUP([1]source_data!J317,[1]codelist_mapping!A:C,3,FALSE)))</f>
        <v/>
      </c>
      <c r="M315" s="6" t="str">
        <f>IF([1]source_data!G317="","",IF([1]source_data!K317="","",IF([1]source_data!M317&lt;&gt;"",CONCATENATE(VLOOKUP([1]source_data!K317,[1]codelist_mapping!F:H,3,FALSE)&amp;";"&amp;VLOOKUP([1]source_data!L317,[1]codelist_mapping!F:H,3,FALSE)&amp;";"&amp;VLOOKUP([1]source_data!M317,[1]codelist_mapping!F:H,3,FALSE)),IF([1]source_data!L317&lt;&gt;"",CONCATENATE(VLOOKUP([1]source_data!K317,[1]codelist_mapping!F:H,3,FALSE)&amp;";"&amp;VLOOKUP([1]source_data!L317,[1]codelist_mapping!F:H,3,FALSE)),IF([1]source_data!K317&lt;&gt;"",CONCATENATE(VLOOKUP([1]source_data!K317,[1]codelist_mapping!F:H,3,FALSE)))))))</f>
        <v>GTIP070</v>
      </c>
      <c r="N315" s="9" t="str">
        <f>IF([1]source_data!G317="","",IF([1]source_data!D317="","",VLOOKUP([1]source_data!D317,[1]geo_data!A:I,9,FALSE)))</f>
        <v>Weddington</v>
      </c>
      <c r="O315" s="9" t="str">
        <f>IF([1]source_data!G317="","",IF([1]source_data!D317="","",VLOOKUP([1]source_data!D317,[1]geo_data!A:I,8,FALSE)))</f>
        <v>E05007488</v>
      </c>
      <c r="P315" s="9" t="str">
        <f>IF([1]source_data!G317="","",IF(LEFT(O315,3)="E05","WD",IF(LEFT(O315,3)="S13","WD",IF(LEFT(O315,3)="W05","WD",IF(LEFT(O315,3)="W06","UA",IF(LEFT(O315,3)="S12","CA",IF(LEFT(O315,3)="E06","UA",IF(LEFT(O315,3)="E07","NMD",IF(LEFT(O315,3)="E08","MD",IF(LEFT(O315,3)="E09","LONB"))))))))))</f>
        <v>WD</v>
      </c>
      <c r="Q315" s="9" t="str">
        <f>IF([1]source_data!G317="","",IF([1]source_data!D317="","",VLOOKUP([1]source_data!D317,[1]geo_data!A:I,7,FALSE)))</f>
        <v>Nuneaton and Bedworth</v>
      </c>
      <c r="R315" s="9" t="str">
        <f>IF([1]source_data!G317="","",IF([1]source_data!D317="","",VLOOKUP([1]source_data!D317,[1]geo_data!A:I,6,FALSE)))</f>
        <v>E07000219</v>
      </c>
      <c r="S315" s="9" t="str">
        <f>IF([1]source_data!G317="","",IF(LEFT(R315,3)="E05","WD",IF(LEFT(R315,3)="S13","WD",IF(LEFT(R315,3)="W05","WD",IF(LEFT(R315,3)="W06","UA",IF(LEFT(R315,3)="S12","CA",IF(LEFT(R315,3)="E06","UA",IF(LEFT(R315,3)="E07","NMD",IF(LEFT(R315,3)="E08","MD",IF(LEFT(R315,3)="E09","LONB"))))))))))</f>
        <v>NMD</v>
      </c>
      <c r="T315" s="6" t="str">
        <f>IF([1]source_data!G317="","",IF([1]source_data!N317="","",[1]source_data!N317))</f>
        <v>Crisis Grant</v>
      </c>
      <c r="U315" s="10">
        <f>IF([1]source_data!G317="","",[1]tailored_settings!$B$8)</f>
        <v>45614</v>
      </c>
      <c r="V315" s="6" t="str">
        <f>IF([1]source_data!G317="","",[1]tailored_settings!$B$9)</f>
        <v>http://www.longleigh.org/</v>
      </c>
      <c r="W315" s="8">
        <f>IF([1]source_data!G317="","",IF([1]source_data!O317="","",[1]source_data!O317))</f>
        <v>45280</v>
      </c>
      <c r="X315" s="8">
        <f>IF([1]source_data!G317="","",IF([1]source_data!P317="","",[1]source_data!P317))</f>
        <v>45303</v>
      </c>
      <c r="Y315" s="6" t="str">
        <f>IF([1]source_data!G317="","",IF([1]source_data!Q317="","",[1]source_data!Q317))</f>
        <v/>
      </c>
      <c r="Z315" s="11" t="str">
        <f>IF([1]source_data!G317="","",IF([1]source_data!I317="","",[1]tailored_settings!$B$10))</f>
        <v>Primary grant reason</v>
      </c>
      <c r="AA315" s="11" t="str">
        <f>IF([1]source_data!G317="","",IF([1]source_data!I317="","",[1]source_data!I317))</f>
        <v>5. Customer/family having been the victims of a reported crime in their home.</v>
      </c>
      <c r="AB315" s="11" t="str">
        <f>IF([1]source_data!G317="","",IF([1]source_data!J317="","",[1]tailored_settings!$B$11))</f>
        <v/>
      </c>
      <c r="AC315" s="11" t="str">
        <f>IF([1]source_data!G317="","",IF([1]source_data!J317="","",[1]source_data!J317))</f>
        <v/>
      </c>
      <c r="AD315" s="11" t="str">
        <f>IF([1]source_data!G317="","",IF([1]source_data!K317="","",[1]tailored_settings!$B$12))</f>
        <v>Grant purpose</v>
      </c>
      <c r="AE315" s="11" t="str">
        <f>IF([1]source_data!G317="","",IF([1]source_data!K317="","",[1]source_data!K317))</f>
        <v>Food vouchers</v>
      </c>
      <c r="AF315" s="11" t="str">
        <f>IF([1]source_data!G317="","",IF([1]source_data!L317="","",[1]tailored_settings!$B$13))</f>
        <v/>
      </c>
      <c r="AG315" s="11" t="str">
        <f>IF([1]source_data!G317="","",IF([1]source_data!L317="","",[1]source_data!L317))</f>
        <v/>
      </c>
      <c r="AH315" s="11" t="str">
        <f>IF([1]source_data!G317="","",IF([1]source_data!M317="","",[1]tailored_settings!$B$14))</f>
        <v/>
      </c>
      <c r="AI315" s="11" t="str">
        <f>IF([1]source_data!G317="","",IF([1]source_data!M317="","",[1]source_data!M317))</f>
        <v/>
      </c>
    </row>
    <row r="316" spans="1:35" x14ac:dyDescent="0.2">
      <c r="A316" s="6" t="str">
        <f>IF([1]source_data!G318="","",IF(AND([1]source_data!C318&lt;&gt;"",[1]tailored_settings!$B$15="Publish"),CONCATENATE([1]tailored_settings!$B$2&amp;[1]source_data!C318),IF(AND([1]source_data!C318&lt;&gt;"",[1]tailored_settings!$B$15="Do not publish"),CONCATENATE([1]tailored_settings!$B$2&amp;TEXT(ROW(A316)-1,"0000")&amp;"_"&amp;TEXT(F316,"yyyy-mm")),CONCATENATE([1]tailored_settings!$B$2&amp;TEXT(ROW(A316)-1,"0000")&amp;"_"&amp;TEXT(F316,"yyyy-mm")))))</f>
        <v>360G-Longleigh-0315_2023-12</v>
      </c>
      <c r="B316" s="6" t="str">
        <f>IF([1]source_data!G318="","",IF([1]source_data!E318&lt;&gt;"",[1]source_data!E318,CONCATENATE("Grant to "&amp;G316)))</f>
        <v>Grant to Individual Recipient</v>
      </c>
      <c r="C316" s="6" t="str">
        <f>IF([1]source_data!G318="","",IF([1]source_data!F318="","",[1]source_data!F318))</f>
        <v>Helping to alleviate financial hardship</v>
      </c>
      <c r="D316" s="7">
        <f>IF([1]source_data!G318="","",IF([1]source_data!G318="","",[1]source_data!G318))</f>
        <v>841.13</v>
      </c>
      <c r="E316" s="6" t="str">
        <f>IF([1]source_data!G318="","",[1]tailored_settings!$B$3)</f>
        <v>GBP</v>
      </c>
      <c r="F316" s="8">
        <f>IF([1]source_data!G318="","",IF([1]source_data!H318="","",[1]source_data!H318))</f>
        <v>45280</v>
      </c>
      <c r="G316" s="6" t="str">
        <f>IF([1]source_data!G318="","",[1]tailored_settings!$B$5)</f>
        <v>Individual Recipient</v>
      </c>
      <c r="H316" s="6" t="str">
        <f>IF([1]source_data!G318="","",IF(AND([1]source_data!A318&lt;&gt;"",[1]tailored_settings!$B$16="Publish"),CONCATENATE([1]tailored_settings!$B$2&amp;[1]source_data!A318),IF(AND([1]source_data!A318&lt;&gt;"",[1]tailored_settings!$B$16="Do not publish"),CONCATENATE([1]tailored_settings!$B$4&amp;TEXT(ROW(A316)-1,"0000")&amp;"_"&amp;TEXT(F316,"yyyy-mm")),CONCATENATE([1]tailored_settings!$B$4&amp;TEXT(ROW(A316)-1,"0000")&amp;"_"&amp;TEXT(F316,"yyyy-mm")))))</f>
        <v>360G-Longleigh-IND-0315_2023-12</v>
      </c>
      <c r="I316" s="6" t="str">
        <f>IF([1]source_data!G318="","",[1]tailored_settings!$B$7)</f>
        <v>Longleigh Foundation</v>
      </c>
      <c r="J316" s="6" t="str">
        <f>IF([1]source_data!G318="","",[1]tailored_settings!$B$6)</f>
        <v>GB-CHC-1169016</v>
      </c>
      <c r="K316" s="6" t="str">
        <f>IF([1]source_data!G318="","",IF([1]source_data!I318="","",VLOOKUP([1]source_data!I318,[1]codelist_mapping!A:C,3,FALSE)))</f>
        <v>GTIR030</v>
      </c>
      <c r="L316" s="6" t="str">
        <f>IF([1]source_data!G318="","",IF([1]source_data!J318="","",VLOOKUP([1]source_data!J318,[1]codelist_mapping!A:C,3,FALSE)))</f>
        <v/>
      </c>
      <c r="M316" s="6" t="str">
        <f>IF([1]source_data!G318="","",IF([1]source_data!K318="","",IF([1]source_data!M318&lt;&gt;"",CONCATENATE(VLOOKUP([1]source_data!K318,[1]codelist_mapping!F:H,3,FALSE)&amp;";"&amp;VLOOKUP([1]source_data!L318,[1]codelist_mapping!F:H,3,FALSE)&amp;";"&amp;VLOOKUP([1]source_data!M318,[1]codelist_mapping!F:H,3,FALSE)),IF([1]source_data!L318&lt;&gt;"",CONCATENATE(VLOOKUP([1]source_data!K318,[1]codelist_mapping!F:H,3,FALSE)&amp;";"&amp;VLOOKUP([1]source_data!L318,[1]codelist_mapping!F:H,3,FALSE)),IF([1]source_data!K318&lt;&gt;"",CONCATENATE(VLOOKUP([1]source_data!K318,[1]codelist_mapping!F:H,3,FALSE)))))))</f>
        <v>GTIP020</v>
      </c>
      <c r="N316" s="9" t="str">
        <f>IF([1]source_data!G318="","",IF([1]source_data!D318="","",VLOOKUP([1]source_data!D318,[1]geo_data!A:I,9,FALSE)))</f>
        <v>Aggborough &amp; Spennells</v>
      </c>
      <c r="O316" s="9" t="str">
        <f>IF([1]source_data!G318="","",IF([1]source_data!D318="","",VLOOKUP([1]source_data!D318,[1]geo_data!A:I,8,FALSE)))</f>
        <v>E05010502</v>
      </c>
      <c r="P316" s="9" t="str">
        <f>IF([1]source_data!G318="","",IF(LEFT(O316,3)="E05","WD",IF(LEFT(O316,3)="S13","WD",IF(LEFT(O316,3)="W05","WD",IF(LEFT(O316,3)="W06","UA",IF(LEFT(O316,3)="S12","CA",IF(LEFT(O316,3)="E06","UA",IF(LEFT(O316,3)="E07","NMD",IF(LEFT(O316,3)="E08","MD",IF(LEFT(O316,3)="E09","LONB"))))))))))</f>
        <v>WD</v>
      </c>
      <c r="Q316" s="9" t="str">
        <f>IF([1]source_data!G318="","",IF([1]source_data!D318="","",VLOOKUP([1]source_data!D318,[1]geo_data!A:I,7,FALSE)))</f>
        <v>Wyre Forest</v>
      </c>
      <c r="R316" s="9" t="str">
        <f>IF([1]source_data!G318="","",IF([1]source_data!D318="","",VLOOKUP([1]source_data!D318,[1]geo_data!A:I,6,FALSE)))</f>
        <v>E07000239</v>
      </c>
      <c r="S316" s="9" t="str">
        <f>IF([1]source_data!G318="","",IF(LEFT(R316,3)="E05","WD",IF(LEFT(R316,3)="S13","WD",IF(LEFT(R316,3)="W05","WD",IF(LEFT(R316,3)="W06","UA",IF(LEFT(R316,3)="S12","CA",IF(LEFT(R316,3)="E06","UA",IF(LEFT(R316,3)="E07","NMD",IF(LEFT(R316,3)="E08","MD",IF(LEFT(R316,3)="E09","LONB"))))))))))</f>
        <v>NMD</v>
      </c>
      <c r="T316" s="6" t="str">
        <f>IF([1]source_data!G318="","",IF([1]source_data!N318="","",[1]source_data!N318))</f>
        <v>Hardship Grant</v>
      </c>
      <c r="U316" s="10">
        <f>IF([1]source_data!G318="","",[1]tailored_settings!$B$8)</f>
        <v>45614</v>
      </c>
      <c r="V316" s="6" t="str">
        <f>IF([1]source_data!G318="","",[1]tailored_settings!$B$9)</f>
        <v>http://www.longleigh.org/</v>
      </c>
      <c r="W316" s="8">
        <f>IF([1]source_data!G318="","",IF([1]source_data!O318="","",[1]source_data!O318))</f>
        <v>45280</v>
      </c>
      <c r="X316" s="8">
        <f>IF([1]source_data!G318="","",IF([1]source_data!P318="","",[1]source_data!P318))</f>
        <v>45330</v>
      </c>
      <c r="Y316" s="6" t="str">
        <f>IF([1]source_data!G318="","",IF([1]source_data!Q318="","",[1]source_data!Q318))</f>
        <v/>
      </c>
      <c r="Z316" s="11" t="str">
        <f>IF([1]source_data!G318="","",IF([1]source_data!I318="","",[1]tailored_settings!$B$10))</f>
        <v>Primary grant reason</v>
      </c>
      <c r="AA316" s="11" t="str">
        <f>IF([1]source_data!G318="","",IF([1]source_data!I318="","",[1]source_data!I318))</f>
        <v>1. Customer (or family member residing with them) with a diagnosed condition or disability (physical and/or sensory and/or behavioural)</v>
      </c>
      <c r="AB316" s="11" t="str">
        <f>IF([1]source_data!G318="","",IF([1]source_data!J318="","",[1]tailored_settings!$B$11))</f>
        <v/>
      </c>
      <c r="AC316" s="11" t="str">
        <f>IF([1]source_data!G318="","",IF([1]source_data!J318="","",[1]source_data!J318))</f>
        <v/>
      </c>
      <c r="AD316" s="11" t="str">
        <f>IF([1]source_data!G318="","",IF([1]source_data!K318="","",[1]tailored_settings!$B$12))</f>
        <v>Grant purpose</v>
      </c>
      <c r="AE316" s="11" t="str">
        <f>IF([1]source_data!G318="","",IF([1]source_data!K318="","",[1]source_data!K318))</f>
        <v>Appliances</v>
      </c>
      <c r="AF316" s="11" t="str">
        <f>IF([1]source_data!G318="","",IF([1]source_data!L318="","",[1]tailored_settings!$B$13))</f>
        <v/>
      </c>
      <c r="AG316" s="11" t="str">
        <f>IF([1]source_data!G318="","",IF([1]source_data!L318="","",[1]source_data!L318))</f>
        <v/>
      </c>
      <c r="AH316" s="11" t="str">
        <f>IF([1]source_data!G318="","",IF([1]source_data!M318="","",[1]tailored_settings!$B$14))</f>
        <v/>
      </c>
      <c r="AI316" s="11" t="str">
        <f>IF([1]source_data!G318="","",IF([1]source_data!M318="","",[1]source_data!M318))</f>
        <v/>
      </c>
    </row>
    <row r="317" spans="1:35" x14ac:dyDescent="0.2">
      <c r="A317" s="6" t="str">
        <f>IF([1]source_data!G319="","",IF(AND([1]source_data!C319&lt;&gt;"",[1]tailored_settings!$B$15="Publish"),CONCATENATE([1]tailored_settings!$B$2&amp;[1]source_data!C319),IF(AND([1]source_data!C319&lt;&gt;"",[1]tailored_settings!$B$15="Do not publish"),CONCATENATE([1]tailored_settings!$B$2&amp;TEXT(ROW(A317)-1,"0000")&amp;"_"&amp;TEXT(F317,"yyyy-mm")),CONCATENATE([1]tailored_settings!$B$2&amp;TEXT(ROW(A317)-1,"0000")&amp;"_"&amp;TEXT(F317,"yyyy-mm")))))</f>
        <v>360G-Longleigh-0316_2023-12</v>
      </c>
      <c r="B317" s="6" t="str">
        <f>IF([1]source_data!G319="","",IF([1]source_data!E319&lt;&gt;"",[1]source_data!E319,CONCATENATE("Grant to "&amp;G317)))</f>
        <v>Grant to Individual Recipient</v>
      </c>
      <c r="C317" s="6" t="str">
        <f>IF([1]source_data!G319="","",IF([1]source_data!F319="","",[1]source_data!F319))</f>
        <v>Helping to alleviate financial hardship</v>
      </c>
      <c r="D317" s="7">
        <f>IF([1]source_data!G319="","",IF([1]source_data!G319="","",[1]source_data!G319))</f>
        <v>960</v>
      </c>
      <c r="E317" s="6" t="str">
        <f>IF([1]source_data!G319="","",[1]tailored_settings!$B$3)</f>
        <v>GBP</v>
      </c>
      <c r="F317" s="8">
        <f>IF([1]source_data!G319="","",IF([1]source_data!H319="","",[1]source_data!H319))</f>
        <v>45280</v>
      </c>
      <c r="G317" s="6" t="str">
        <f>IF([1]source_data!G319="","",[1]tailored_settings!$B$5)</f>
        <v>Individual Recipient</v>
      </c>
      <c r="H317" s="6" t="str">
        <f>IF([1]source_data!G319="","",IF(AND([1]source_data!A319&lt;&gt;"",[1]tailored_settings!$B$16="Publish"),CONCATENATE([1]tailored_settings!$B$2&amp;[1]source_data!A319),IF(AND([1]source_data!A319&lt;&gt;"",[1]tailored_settings!$B$16="Do not publish"),CONCATENATE([1]tailored_settings!$B$4&amp;TEXT(ROW(A317)-1,"0000")&amp;"_"&amp;TEXT(F317,"yyyy-mm")),CONCATENATE([1]tailored_settings!$B$4&amp;TEXT(ROW(A317)-1,"0000")&amp;"_"&amp;TEXT(F317,"yyyy-mm")))))</f>
        <v>360G-Longleigh-IND-0316_2023-12</v>
      </c>
      <c r="I317" s="6" t="str">
        <f>IF([1]source_data!G319="","",[1]tailored_settings!$B$7)</f>
        <v>Longleigh Foundation</v>
      </c>
      <c r="J317" s="6" t="str">
        <f>IF([1]source_data!G319="","",[1]tailored_settings!$B$6)</f>
        <v>GB-CHC-1169016</v>
      </c>
      <c r="K317" s="6" t="str">
        <f>IF([1]source_data!G319="","",IF([1]source_data!I319="","",VLOOKUP([1]source_data!I319,[1]codelist_mapping!A:C,3,FALSE)))</f>
        <v>GTIR040</v>
      </c>
      <c r="L317" s="6" t="str">
        <f>IF([1]source_data!G319="","",IF([1]source_data!J319="","",VLOOKUP([1]source_data!J319,[1]codelist_mapping!A:C,3,FALSE)))</f>
        <v/>
      </c>
      <c r="M317" s="6" t="str">
        <f>IF([1]source_data!G319="","",IF([1]source_data!K319="","",IF([1]source_data!M319&lt;&gt;"",CONCATENATE(VLOOKUP([1]source_data!K319,[1]codelist_mapping!F:H,3,FALSE)&amp;";"&amp;VLOOKUP([1]source_data!L319,[1]codelist_mapping!F:H,3,FALSE)&amp;";"&amp;VLOOKUP([1]source_data!M319,[1]codelist_mapping!F:H,3,FALSE)),IF([1]source_data!L319&lt;&gt;"",CONCATENATE(VLOOKUP([1]source_data!K319,[1]codelist_mapping!F:H,3,FALSE)&amp;";"&amp;VLOOKUP([1]source_data!L319,[1]codelist_mapping!F:H,3,FALSE)),IF([1]source_data!K319&lt;&gt;"",CONCATENATE(VLOOKUP([1]source_data!K319,[1]codelist_mapping!F:H,3,FALSE)))))))</f>
        <v>GTIP070;GTIP050</v>
      </c>
      <c r="N317" s="9" t="str">
        <f>IF([1]source_data!G319="","",IF([1]source_data!D319="","",VLOOKUP([1]source_data!D319,[1]geo_data!A:I,9,FALSE)))</f>
        <v>Canford Heath</v>
      </c>
      <c r="O317" s="9" t="str">
        <f>IF([1]source_data!G319="","",IF([1]source_data!D319="","",VLOOKUP([1]source_data!D319,[1]geo_data!A:I,8,FALSE)))</f>
        <v>E05012657</v>
      </c>
      <c r="P317" s="9" t="str">
        <f>IF([1]source_data!G319="","",IF(LEFT(O317,3)="E05","WD",IF(LEFT(O317,3)="S13","WD",IF(LEFT(O317,3)="W05","WD",IF(LEFT(O317,3)="W06","UA",IF(LEFT(O317,3)="S12","CA",IF(LEFT(O317,3)="E06","UA",IF(LEFT(O317,3)="E07","NMD",IF(LEFT(O317,3)="E08","MD",IF(LEFT(O317,3)="E09","LONB"))))))))))</f>
        <v>WD</v>
      </c>
      <c r="Q317" s="9" t="str">
        <f>IF([1]source_data!G319="","",IF([1]source_data!D319="","",VLOOKUP([1]source_data!D319,[1]geo_data!A:I,7,FALSE)))</f>
        <v>Bournemouth, Christchurch and Poole</v>
      </c>
      <c r="R317" s="9" t="str">
        <f>IF([1]source_data!G319="","",IF([1]source_data!D319="","",VLOOKUP([1]source_data!D319,[1]geo_data!A:I,6,FALSE)))</f>
        <v>E06000058</v>
      </c>
      <c r="S317" s="9" t="str">
        <f>IF([1]source_data!G319="","",IF(LEFT(R317,3)="E05","WD",IF(LEFT(R317,3)="S13","WD",IF(LEFT(R317,3)="W05","WD",IF(LEFT(R317,3)="W06","UA",IF(LEFT(R317,3)="S12","CA",IF(LEFT(R317,3)="E06","UA",IF(LEFT(R317,3)="E07","NMD",IF(LEFT(R317,3)="E08","MD",IF(LEFT(R317,3)="E09","LONB"))))))))))</f>
        <v>UA</v>
      </c>
      <c r="T317" s="6" t="str">
        <f>IF([1]source_data!G319="","",IF([1]source_data!N319="","",[1]source_data!N319))</f>
        <v>Hardship Grant</v>
      </c>
      <c r="U317" s="10">
        <f>IF([1]source_data!G319="","",[1]tailored_settings!$B$8)</f>
        <v>45614</v>
      </c>
      <c r="V317" s="6" t="str">
        <f>IF([1]source_data!G319="","",[1]tailored_settings!$B$9)</f>
        <v>http://www.longleigh.org/</v>
      </c>
      <c r="W317" s="8">
        <f>IF([1]source_data!G319="","",IF([1]source_data!O319="","",[1]source_data!O319))</f>
        <v>45280</v>
      </c>
      <c r="X317" s="8">
        <f>IF([1]source_data!G319="","",IF([1]source_data!P319="","",[1]source_data!P319))</f>
        <v>45342</v>
      </c>
      <c r="Y317" s="6" t="str">
        <f>IF([1]source_data!G319="","",IF([1]source_data!Q319="","",[1]source_data!Q319))</f>
        <v/>
      </c>
      <c r="Z317" s="11" t="str">
        <f>IF([1]source_data!G319="","",IF([1]source_data!I319="","",[1]tailored_settings!$B$10))</f>
        <v>Primary grant reason</v>
      </c>
      <c r="AA317" s="11" t="str">
        <f>IF([1]source_data!G319="","",IF([1]source_data!I319="","",[1]source_data!I319))</f>
        <v>2. Customer receiving medication and/or therapy for a mental health condition or substance addiction</v>
      </c>
      <c r="AB317" s="11" t="str">
        <f>IF([1]source_data!G319="","",IF([1]source_data!J319="","",[1]tailored_settings!$B$11))</f>
        <v/>
      </c>
      <c r="AC317" s="11" t="str">
        <f>IF([1]source_data!G319="","",IF([1]source_data!J319="","",[1]source_data!J319))</f>
        <v/>
      </c>
      <c r="AD317" s="11" t="str">
        <f>IF([1]source_data!G319="","",IF([1]source_data!K319="","",[1]tailored_settings!$B$12))</f>
        <v>Grant purpose</v>
      </c>
      <c r="AE317" s="11" t="str">
        <f>IF([1]source_data!G319="","",IF([1]source_data!K319="","",[1]source_data!K319))</f>
        <v>Food vouchers</v>
      </c>
      <c r="AF317" s="11" t="str">
        <f>IF([1]source_data!G319="","",IF([1]source_data!L319="","",[1]tailored_settings!$B$13))</f>
        <v>Grant purpose</v>
      </c>
      <c r="AG317" s="11" t="str">
        <f>IF([1]source_data!G319="","",IF([1]source_data!L319="","",[1]source_data!L319))</f>
        <v>Utility vouchers</v>
      </c>
      <c r="AH317" s="11" t="str">
        <f>IF([1]source_data!G319="","",IF([1]source_data!M319="","",[1]tailored_settings!$B$14))</f>
        <v/>
      </c>
      <c r="AI317" s="11" t="str">
        <f>IF([1]source_data!G319="","",IF([1]source_data!M319="","",[1]source_data!M319))</f>
        <v/>
      </c>
    </row>
    <row r="318" spans="1:35" x14ac:dyDescent="0.2">
      <c r="A318" s="6" t="str">
        <f>IF([1]source_data!G320="","",IF(AND([1]source_data!C320&lt;&gt;"",[1]tailored_settings!$B$15="Publish"),CONCATENATE([1]tailored_settings!$B$2&amp;[1]source_data!C320),IF(AND([1]source_data!C320&lt;&gt;"",[1]tailored_settings!$B$15="Do not publish"),CONCATENATE([1]tailored_settings!$B$2&amp;TEXT(ROW(A318)-1,"0000")&amp;"_"&amp;TEXT(F318,"yyyy-mm")),CONCATENATE([1]tailored_settings!$B$2&amp;TEXT(ROW(A318)-1,"0000")&amp;"_"&amp;TEXT(F318,"yyyy-mm")))))</f>
        <v>360G-Longleigh-0317_2023-12</v>
      </c>
      <c r="B318" s="6" t="str">
        <f>IF([1]source_data!G320="","",IF([1]source_data!E320&lt;&gt;"",[1]source_data!E320,CONCATENATE("Grant to "&amp;G318)))</f>
        <v>Grant to Individual Recipient</v>
      </c>
      <c r="C318" s="6" t="str">
        <f>IF([1]source_data!G320="","",IF([1]source_data!F320="","",[1]source_data!F320))</f>
        <v>Helping to alleviate financial hardship</v>
      </c>
      <c r="D318" s="7">
        <f>IF([1]source_data!G320="","",IF([1]source_data!G320="","",[1]source_data!G320))</f>
        <v>865.81</v>
      </c>
      <c r="E318" s="6" t="str">
        <f>IF([1]source_data!G320="","",[1]tailored_settings!$B$3)</f>
        <v>GBP</v>
      </c>
      <c r="F318" s="8">
        <f>IF([1]source_data!G320="","",IF([1]source_data!H320="","",[1]source_data!H320))</f>
        <v>45280</v>
      </c>
      <c r="G318" s="6" t="str">
        <f>IF([1]source_data!G320="","",[1]tailored_settings!$B$5)</f>
        <v>Individual Recipient</v>
      </c>
      <c r="H318" s="6" t="str">
        <f>IF([1]source_data!G320="","",IF(AND([1]source_data!A320&lt;&gt;"",[1]tailored_settings!$B$16="Publish"),CONCATENATE([1]tailored_settings!$B$2&amp;[1]source_data!A320),IF(AND([1]source_data!A320&lt;&gt;"",[1]tailored_settings!$B$16="Do not publish"),CONCATENATE([1]tailored_settings!$B$4&amp;TEXT(ROW(A318)-1,"0000")&amp;"_"&amp;TEXT(F318,"yyyy-mm")),CONCATENATE([1]tailored_settings!$B$4&amp;TEXT(ROW(A318)-1,"0000")&amp;"_"&amp;TEXT(F318,"yyyy-mm")))))</f>
        <v>360G-Longleigh-IND-0317_2023-12</v>
      </c>
      <c r="I318" s="6" t="str">
        <f>IF([1]source_data!G320="","",[1]tailored_settings!$B$7)</f>
        <v>Longleigh Foundation</v>
      </c>
      <c r="J318" s="6" t="str">
        <f>IF([1]source_data!G320="","",[1]tailored_settings!$B$6)</f>
        <v>GB-CHC-1169016</v>
      </c>
      <c r="K318" s="6" t="str">
        <f>IF([1]source_data!G320="","",IF([1]source_data!I320="","",VLOOKUP([1]source_data!I320,[1]codelist_mapping!A:C,3,FALSE)))</f>
        <v>GTIR040</v>
      </c>
      <c r="L318" s="6" t="str">
        <f>IF([1]source_data!G320="","",IF([1]source_data!J320="","",VLOOKUP([1]source_data!J320,[1]codelist_mapping!A:C,3,FALSE)))</f>
        <v/>
      </c>
      <c r="M318" s="6" t="str">
        <f>IF([1]source_data!G320="","",IF([1]source_data!K320="","",IF([1]source_data!M320&lt;&gt;"",CONCATENATE(VLOOKUP([1]source_data!K320,[1]codelist_mapping!F:H,3,FALSE)&amp;";"&amp;VLOOKUP([1]source_data!L320,[1]codelist_mapping!F:H,3,FALSE)&amp;";"&amp;VLOOKUP([1]source_data!M320,[1]codelist_mapping!F:H,3,FALSE)),IF([1]source_data!L320&lt;&gt;"",CONCATENATE(VLOOKUP([1]source_data!K320,[1]codelist_mapping!F:H,3,FALSE)&amp;";"&amp;VLOOKUP([1]source_data!L320,[1]codelist_mapping!F:H,3,FALSE)),IF([1]source_data!K320&lt;&gt;"",CONCATENATE(VLOOKUP([1]source_data!K320,[1]codelist_mapping!F:H,3,FALSE)))))))</f>
        <v>GTIP020;GTIP070</v>
      </c>
      <c r="N318" s="9" t="str">
        <f>IF([1]source_data!G320="","",IF([1]source_data!D320="","",VLOOKUP([1]source_data!D320,[1]geo_data!A:I,9,FALSE)))</f>
        <v>Bevois</v>
      </c>
      <c r="O318" s="9" t="str">
        <f>IF([1]source_data!G320="","",IF([1]source_data!D320="","",VLOOKUP([1]source_data!D320,[1]geo_data!A:I,8,FALSE)))</f>
        <v>E05015493</v>
      </c>
      <c r="P318" s="9" t="str">
        <f>IF([1]source_data!G320="","",IF(LEFT(O318,3)="E05","WD",IF(LEFT(O318,3)="S13","WD",IF(LEFT(O318,3)="W05","WD",IF(LEFT(O318,3)="W06","UA",IF(LEFT(O318,3)="S12","CA",IF(LEFT(O318,3)="E06","UA",IF(LEFT(O318,3)="E07","NMD",IF(LEFT(O318,3)="E08","MD",IF(LEFT(O318,3)="E09","LONB"))))))))))</f>
        <v>WD</v>
      </c>
      <c r="Q318" s="9" t="str">
        <f>IF([1]source_data!G320="","",IF([1]source_data!D320="","",VLOOKUP([1]source_data!D320,[1]geo_data!A:I,7,FALSE)))</f>
        <v>Southampton</v>
      </c>
      <c r="R318" s="9" t="str">
        <f>IF([1]source_data!G320="","",IF([1]source_data!D320="","",VLOOKUP([1]source_data!D320,[1]geo_data!A:I,6,FALSE)))</f>
        <v>E06000045</v>
      </c>
      <c r="S318" s="9" t="str">
        <f>IF([1]source_data!G320="","",IF(LEFT(R318,3)="E05","WD",IF(LEFT(R318,3)="S13","WD",IF(LEFT(R318,3)="W05","WD",IF(LEFT(R318,3)="W06","UA",IF(LEFT(R318,3)="S12","CA",IF(LEFT(R318,3)="E06","UA",IF(LEFT(R318,3)="E07","NMD",IF(LEFT(R318,3)="E08","MD",IF(LEFT(R318,3)="E09","LONB"))))))))))</f>
        <v>UA</v>
      </c>
      <c r="T318" s="6" t="str">
        <f>IF([1]source_data!G320="","",IF([1]source_data!N320="","",[1]source_data!N320))</f>
        <v>Hardship Grant</v>
      </c>
      <c r="U318" s="10">
        <f>IF([1]source_data!G320="","",[1]tailored_settings!$B$8)</f>
        <v>45614</v>
      </c>
      <c r="V318" s="6" t="str">
        <f>IF([1]source_data!G320="","",[1]tailored_settings!$B$9)</f>
        <v>http://www.longleigh.org/</v>
      </c>
      <c r="W318" s="8">
        <f>IF([1]source_data!G320="","",IF([1]source_data!O320="","",[1]source_data!O320))</f>
        <v>45280</v>
      </c>
      <c r="X318" s="8">
        <f>IF([1]source_data!G320="","",IF([1]source_data!P320="","",[1]source_data!P320))</f>
        <v>45345</v>
      </c>
      <c r="Y318" s="6" t="str">
        <f>IF([1]source_data!G320="","",IF([1]source_data!Q320="","",[1]source_data!Q320))</f>
        <v/>
      </c>
      <c r="Z318" s="11" t="str">
        <f>IF([1]source_data!G320="","",IF([1]source_data!I320="","",[1]tailored_settings!$B$10))</f>
        <v>Primary grant reason</v>
      </c>
      <c r="AA318" s="11" t="str">
        <f>IF([1]source_data!G320="","",IF([1]source_data!I320="","",[1]source_data!I320))</f>
        <v>2. Customer receiving medication and/or therapy for a mental health condition or substance addiction</v>
      </c>
      <c r="AB318" s="11" t="str">
        <f>IF([1]source_data!G320="","",IF([1]source_data!J320="","",[1]tailored_settings!$B$11))</f>
        <v/>
      </c>
      <c r="AC318" s="11" t="str">
        <f>IF([1]source_data!G320="","",IF([1]source_data!J320="","",[1]source_data!J320))</f>
        <v/>
      </c>
      <c r="AD318" s="11" t="str">
        <f>IF([1]source_data!G320="","",IF([1]source_data!K320="","",[1]tailored_settings!$B$12))</f>
        <v>Grant purpose</v>
      </c>
      <c r="AE318" s="11" t="str">
        <f>IF([1]source_data!G320="","",IF([1]source_data!K320="","",[1]source_data!K320))</f>
        <v>Appliances</v>
      </c>
      <c r="AF318" s="11" t="str">
        <f>IF([1]source_data!G320="","",IF([1]source_data!L320="","",[1]tailored_settings!$B$13))</f>
        <v>Grant purpose</v>
      </c>
      <c r="AG318" s="11" t="str">
        <f>IF([1]source_data!G320="","",IF([1]source_data!L320="","",[1]source_data!L320))</f>
        <v>Food vouchers</v>
      </c>
      <c r="AH318" s="11" t="str">
        <f>IF([1]source_data!G320="","",IF([1]source_data!M320="","",[1]tailored_settings!$B$14))</f>
        <v/>
      </c>
      <c r="AI318" s="11" t="str">
        <f>IF([1]source_data!G320="","",IF([1]source_data!M320="","",[1]source_data!M320))</f>
        <v/>
      </c>
    </row>
    <row r="319" spans="1:35" x14ac:dyDescent="0.2">
      <c r="A319" s="6" t="str">
        <f>IF([1]source_data!G321="","",IF(AND([1]source_data!C321&lt;&gt;"",[1]tailored_settings!$B$15="Publish"),CONCATENATE([1]tailored_settings!$B$2&amp;[1]source_data!C321),IF(AND([1]source_data!C321&lt;&gt;"",[1]tailored_settings!$B$15="Do not publish"),CONCATENATE([1]tailored_settings!$B$2&amp;TEXT(ROW(A319)-1,"0000")&amp;"_"&amp;TEXT(F319,"yyyy-mm")),CONCATENATE([1]tailored_settings!$B$2&amp;TEXT(ROW(A319)-1,"0000")&amp;"_"&amp;TEXT(F319,"yyyy-mm")))))</f>
        <v>360G-Longleigh-0318_2023-12</v>
      </c>
      <c r="B319" s="6" t="str">
        <f>IF([1]source_data!G321="","",IF([1]source_data!E321&lt;&gt;"",[1]source_data!E321,CONCATENATE("Grant to "&amp;G319)))</f>
        <v>Grant to Individual Recipient</v>
      </c>
      <c r="C319" s="6" t="str">
        <f>IF([1]source_data!G321="","",IF([1]source_data!F321="","",[1]source_data!F321))</f>
        <v>Helping to alleviate financial hardship</v>
      </c>
      <c r="D319" s="7">
        <f>IF([1]source_data!G321="","",IF([1]source_data!G321="","",[1]source_data!G321))</f>
        <v>828</v>
      </c>
      <c r="E319" s="6" t="str">
        <f>IF([1]source_data!G321="","",[1]tailored_settings!$B$3)</f>
        <v>GBP</v>
      </c>
      <c r="F319" s="8">
        <f>IF([1]source_data!G321="","",IF([1]source_data!H321="","",[1]source_data!H321))</f>
        <v>45280</v>
      </c>
      <c r="G319" s="6" t="str">
        <f>IF([1]source_data!G321="","",[1]tailored_settings!$B$5)</f>
        <v>Individual Recipient</v>
      </c>
      <c r="H319" s="6" t="str">
        <f>IF([1]source_data!G321="","",IF(AND([1]source_data!A321&lt;&gt;"",[1]tailored_settings!$B$16="Publish"),CONCATENATE([1]tailored_settings!$B$2&amp;[1]source_data!A321),IF(AND([1]source_data!A321&lt;&gt;"",[1]tailored_settings!$B$16="Do not publish"),CONCATENATE([1]tailored_settings!$B$4&amp;TEXT(ROW(A319)-1,"0000")&amp;"_"&amp;TEXT(F319,"yyyy-mm")),CONCATENATE([1]tailored_settings!$B$4&amp;TEXT(ROW(A319)-1,"0000")&amp;"_"&amp;TEXT(F319,"yyyy-mm")))))</f>
        <v>360G-Longleigh-IND-0318_2023-12</v>
      </c>
      <c r="I319" s="6" t="str">
        <f>IF([1]source_data!G321="","",[1]tailored_settings!$B$7)</f>
        <v>Longleigh Foundation</v>
      </c>
      <c r="J319" s="6" t="str">
        <f>IF([1]source_data!G321="","",[1]tailored_settings!$B$6)</f>
        <v>GB-CHC-1169016</v>
      </c>
      <c r="K319" s="6" t="str">
        <f>IF([1]source_data!G321="","",IF([1]source_data!I321="","",VLOOKUP([1]source_data!I321,[1]codelist_mapping!A:C,3,FALSE)))</f>
        <v>GTIR080</v>
      </c>
      <c r="L319" s="6" t="str">
        <f>IF([1]source_data!G321="","",IF([1]source_data!J321="","",VLOOKUP([1]source_data!J321,[1]codelist_mapping!A:C,3,FALSE)))</f>
        <v/>
      </c>
      <c r="M319" s="6" t="str">
        <f>IF([1]source_data!G321="","",IF([1]source_data!K321="","",IF([1]source_data!M321&lt;&gt;"",CONCATENATE(VLOOKUP([1]source_data!K321,[1]codelist_mapping!F:H,3,FALSE)&amp;";"&amp;VLOOKUP([1]source_data!L321,[1]codelist_mapping!F:H,3,FALSE)&amp;";"&amp;VLOOKUP([1]source_data!M321,[1]codelist_mapping!F:H,3,FALSE)),IF([1]source_data!L321&lt;&gt;"",CONCATENATE(VLOOKUP([1]source_data!K321,[1]codelist_mapping!F:H,3,FALSE)&amp;";"&amp;VLOOKUP([1]source_data!L321,[1]codelist_mapping!F:H,3,FALSE)),IF([1]source_data!K321&lt;&gt;"",CONCATENATE(VLOOKUP([1]source_data!K321,[1]codelist_mapping!F:H,3,FALSE)))))))</f>
        <v>GTIP020;GTIP070</v>
      </c>
      <c r="N319" s="9" t="str">
        <f>IF([1]source_data!G321="","",IF([1]source_data!D321="","",VLOOKUP([1]source_data!D321,[1]geo_data!A:I,9,FALSE)))</f>
        <v>Liden, Eldene and Park South</v>
      </c>
      <c r="O319" s="9" t="str">
        <f>IF([1]source_data!G321="","",IF([1]source_data!D321="","",VLOOKUP([1]source_data!D321,[1]geo_data!A:I,8,FALSE)))</f>
        <v>E05008960</v>
      </c>
      <c r="P319" s="9" t="str">
        <f>IF([1]source_data!G321="","",IF(LEFT(O319,3)="E05","WD",IF(LEFT(O319,3)="S13","WD",IF(LEFT(O319,3)="W05","WD",IF(LEFT(O319,3)="W06","UA",IF(LEFT(O319,3)="S12","CA",IF(LEFT(O319,3)="E06","UA",IF(LEFT(O319,3)="E07","NMD",IF(LEFT(O319,3)="E08","MD",IF(LEFT(O319,3)="E09","LONB"))))))))))</f>
        <v>WD</v>
      </c>
      <c r="Q319" s="9" t="str">
        <f>IF([1]source_data!G321="","",IF([1]source_data!D321="","",VLOOKUP([1]source_data!D321,[1]geo_data!A:I,7,FALSE)))</f>
        <v>Swindon</v>
      </c>
      <c r="R319" s="9" t="str">
        <f>IF([1]source_data!G321="","",IF([1]source_data!D321="","",VLOOKUP([1]source_data!D321,[1]geo_data!A:I,6,FALSE)))</f>
        <v>E06000030</v>
      </c>
      <c r="S319" s="9" t="str">
        <f>IF([1]source_data!G321="","",IF(LEFT(R319,3)="E05","WD",IF(LEFT(R319,3)="S13","WD",IF(LEFT(R319,3)="W05","WD",IF(LEFT(R319,3)="W06","UA",IF(LEFT(R319,3)="S12","CA",IF(LEFT(R319,3)="E06","UA",IF(LEFT(R319,3)="E07","NMD",IF(LEFT(R319,3)="E08","MD",IF(LEFT(R319,3)="E09","LONB"))))))))))</f>
        <v>UA</v>
      </c>
      <c r="T319" s="6" t="str">
        <f>IF([1]source_data!G321="","",IF([1]source_data!N321="","",[1]source_data!N321))</f>
        <v>Hardship Grant</v>
      </c>
      <c r="U319" s="10">
        <f>IF([1]source_data!G321="","",[1]tailored_settings!$B$8)</f>
        <v>45614</v>
      </c>
      <c r="V319" s="6" t="str">
        <f>IF([1]source_data!G321="","",[1]tailored_settings!$B$9)</f>
        <v>http://www.longleigh.org/</v>
      </c>
      <c r="W319" s="8">
        <f>IF([1]source_data!G321="","",IF([1]source_data!O321="","",[1]source_data!O321))</f>
        <v>45280</v>
      </c>
      <c r="X319" s="8">
        <f>IF([1]source_data!G321="","",IF([1]source_data!P321="","",[1]source_data!P321))</f>
        <v>45334</v>
      </c>
      <c r="Y319" s="6" t="str">
        <f>IF([1]source_data!G321="","",IF([1]source_data!Q321="","",[1]source_data!Q321))</f>
        <v/>
      </c>
      <c r="Z319" s="11" t="str">
        <f>IF([1]source_data!G321="","",IF([1]source_data!I321="","",[1]tailored_settings!$B$10))</f>
        <v>Primary grant reason</v>
      </c>
      <c r="AA319" s="11" t="str">
        <f>IF([1]source_data!G321="","",IF([1]source_data!I321="","",[1]source_data!I321))</f>
        <v>3  Customer/family moving from homelessness/supported living into independent living</v>
      </c>
      <c r="AB319" s="11" t="str">
        <f>IF([1]source_data!G321="","",IF([1]source_data!J321="","",[1]tailored_settings!$B$11))</f>
        <v/>
      </c>
      <c r="AC319" s="11" t="str">
        <f>IF([1]source_data!G321="","",IF([1]source_data!J321="","",[1]source_data!J321))</f>
        <v/>
      </c>
      <c r="AD319" s="11" t="str">
        <f>IF([1]source_data!G321="","",IF([1]source_data!K321="","",[1]tailored_settings!$B$12))</f>
        <v>Grant purpose</v>
      </c>
      <c r="AE319" s="11" t="str">
        <f>IF([1]source_data!G321="","",IF([1]source_data!K321="","",[1]source_data!K321))</f>
        <v>Appliances</v>
      </c>
      <c r="AF319" s="11" t="str">
        <f>IF([1]source_data!G321="","",IF([1]source_data!L321="","",[1]tailored_settings!$B$13))</f>
        <v>Grant purpose</v>
      </c>
      <c r="AG319" s="11" t="str">
        <f>IF([1]source_data!G321="","",IF([1]source_data!L321="","",[1]source_data!L321))</f>
        <v>Food vouchers</v>
      </c>
      <c r="AH319" s="11" t="str">
        <f>IF([1]source_data!G321="","",IF([1]source_data!M321="","",[1]tailored_settings!$B$14))</f>
        <v/>
      </c>
      <c r="AI319" s="11" t="str">
        <f>IF([1]source_data!G321="","",IF([1]source_data!M321="","",[1]source_data!M321))</f>
        <v/>
      </c>
    </row>
    <row r="320" spans="1:35" x14ac:dyDescent="0.2">
      <c r="A320" s="6" t="str">
        <f>IF([1]source_data!G322="","",IF(AND([1]source_data!C322&lt;&gt;"",[1]tailored_settings!$B$15="Publish"),CONCATENATE([1]tailored_settings!$B$2&amp;[1]source_data!C322),IF(AND([1]source_data!C322&lt;&gt;"",[1]tailored_settings!$B$15="Do not publish"),CONCATENATE([1]tailored_settings!$B$2&amp;TEXT(ROW(A320)-1,"0000")&amp;"_"&amp;TEXT(F320,"yyyy-mm")),CONCATENATE([1]tailored_settings!$B$2&amp;TEXT(ROW(A320)-1,"0000")&amp;"_"&amp;TEXT(F320,"yyyy-mm")))))</f>
        <v>360G-Longleigh-0319_2023-12</v>
      </c>
      <c r="B320" s="6" t="str">
        <f>IF([1]source_data!G322="","",IF([1]source_data!E322&lt;&gt;"",[1]source_data!E322,CONCATENATE("Grant to "&amp;G320)))</f>
        <v>Grant to Individual Recipient</v>
      </c>
      <c r="C320" s="6" t="str">
        <f>IF([1]source_data!G322="","",IF([1]source_data!F322="","",[1]source_data!F322))</f>
        <v>Helping to alleviate financial hardship</v>
      </c>
      <c r="D320" s="7">
        <f>IF([1]source_data!G322="","",IF([1]source_data!G322="","",[1]source_data!G322))</f>
        <v>367.95</v>
      </c>
      <c r="E320" s="6" t="str">
        <f>IF([1]source_data!G322="","",[1]tailored_settings!$B$3)</f>
        <v>GBP</v>
      </c>
      <c r="F320" s="8">
        <f>IF([1]source_data!G322="","",IF([1]source_data!H322="","",[1]source_data!H322))</f>
        <v>45280</v>
      </c>
      <c r="G320" s="6" t="str">
        <f>IF([1]source_data!G322="","",[1]tailored_settings!$B$5)</f>
        <v>Individual Recipient</v>
      </c>
      <c r="H320" s="6" t="str">
        <f>IF([1]source_data!G322="","",IF(AND([1]source_data!A322&lt;&gt;"",[1]tailored_settings!$B$16="Publish"),CONCATENATE([1]tailored_settings!$B$2&amp;[1]source_data!A322),IF(AND([1]source_data!A322&lt;&gt;"",[1]tailored_settings!$B$16="Do not publish"),CONCATENATE([1]tailored_settings!$B$4&amp;TEXT(ROW(A320)-1,"0000")&amp;"_"&amp;TEXT(F320,"yyyy-mm")),CONCATENATE([1]tailored_settings!$B$4&amp;TEXT(ROW(A320)-1,"0000")&amp;"_"&amp;TEXT(F320,"yyyy-mm")))))</f>
        <v>360G-Longleigh-IND-0319_2023-12</v>
      </c>
      <c r="I320" s="6" t="str">
        <f>IF([1]source_data!G322="","",[1]tailored_settings!$B$7)</f>
        <v>Longleigh Foundation</v>
      </c>
      <c r="J320" s="6" t="str">
        <f>IF([1]source_data!G322="","",[1]tailored_settings!$B$6)</f>
        <v>GB-CHC-1169016</v>
      </c>
      <c r="K320" s="6" t="str">
        <f>IF([1]source_data!G322="","",IF([1]source_data!I322="","",VLOOKUP([1]source_data!I322,[1]codelist_mapping!A:C,3,FALSE)))</f>
        <v>GTIR040</v>
      </c>
      <c r="L320" s="6" t="str">
        <f>IF([1]source_data!G322="","",IF([1]source_data!J322="","",VLOOKUP([1]source_data!J322,[1]codelist_mapping!A:C,3,FALSE)))</f>
        <v/>
      </c>
      <c r="M320" s="6" t="str">
        <f>IF([1]source_data!G322="","",IF([1]source_data!K322="","",IF([1]source_data!M322&lt;&gt;"",CONCATENATE(VLOOKUP([1]source_data!K322,[1]codelist_mapping!F:H,3,FALSE)&amp;";"&amp;VLOOKUP([1]source_data!L322,[1]codelist_mapping!F:H,3,FALSE)&amp;";"&amp;VLOOKUP([1]source_data!M322,[1]codelist_mapping!F:H,3,FALSE)),IF([1]source_data!L322&lt;&gt;"",CONCATENATE(VLOOKUP([1]source_data!K322,[1]codelist_mapping!F:H,3,FALSE)&amp;";"&amp;VLOOKUP([1]source_data!L322,[1]codelist_mapping!F:H,3,FALSE)),IF([1]source_data!K322&lt;&gt;"",CONCATENATE(VLOOKUP([1]source_data!K322,[1]codelist_mapping!F:H,3,FALSE)))))))</f>
        <v>GTIP020</v>
      </c>
      <c r="N320" s="9" t="str">
        <f>IF([1]source_data!G322="","",IF([1]source_data!D322="","",VLOOKUP([1]source_data!D322,[1]geo_data!A:I,9,FALSE)))</f>
        <v>Upper Gornal and Woodsetton</v>
      </c>
      <c r="O320" s="9" t="str">
        <f>IF([1]source_data!G322="","",IF([1]source_data!D322="","",VLOOKUP([1]source_data!D322,[1]geo_data!A:I,8,FALSE)))</f>
        <v>E05001257</v>
      </c>
      <c r="P320" s="9" t="str">
        <f>IF([1]source_data!G322="","",IF(LEFT(O320,3)="E05","WD",IF(LEFT(O320,3)="S13","WD",IF(LEFT(O320,3)="W05","WD",IF(LEFT(O320,3)="W06","UA",IF(LEFT(O320,3)="S12","CA",IF(LEFT(O320,3)="E06","UA",IF(LEFT(O320,3)="E07","NMD",IF(LEFT(O320,3)="E08","MD",IF(LEFT(O320,3)="E09","LONB"))))))))))</f>
        <v>WD</v>
      </c>
      <c r="Q320" s="9" t="str">
        <f>IF([1]source_data!G322="","",IF([1]source_data!D322="","",VLOOKUP([1]source_data!D322,[1]geo_data!A:I,7,FALSE)))</f>
        <v>Dudley</v>
      </c>
      <c r="R320" s="9" t="str">
        <f>IF([1]source_data!G322="","",IF([1]source_data!D322="","",VLOOKUP([1]source_data!D322,[1]geo_data!A:I,6,FALSE)))</f>
        <v>E08000027</v>
      </c>
      <c r="S320" s="9" t="str">
        <f>IF([1]source_data!G322="","",IF(LEFT(R320,3)="E05","WD",IF(LEFT(R320,3)="S13","WD",IF(LEFT(R320,3)="W05","WD",IF(LEFT(R320,3)="W06","UA",IF(LEFT(R320,3)="S12","CA",IF(LEFT(R320,3)="E06","UA",IF(LEFT(R320,3)="E07","NMD",IF(LEFT(R320,3)="E08","MD",IF(LEFT(R320,3)="E09","LONB"))))))))))</f>
        <v>MD</v>
      </c>
      <c r="T320" s="6" t="str">
        <f>IF([1]source_data!G322="","",IF([1]source_data!N322="","",[1]source_data!N322))</f>
        <v>Hardship Grant</v>
      </c>
      <c r="U320" s="10">
        <f>IF([1]source_data!G322="","",[1]tailored_settings!$B$8)</f>
        <v>45614</v>
      </c>
      <c r="V320" s="6" t="str">
        <f>IF([1]source_data!G322="","",[1]tailored_settings!$B$9)</f>
        <v>http://www.longleigh.org/</v>
      </c>
      <c r="W320" s="8">
        <f>IF([1]source_data!G322="","",IF([1]source_data!O322="","",[1]source_data!O322))</f>
        <v>45280</v>
      </c>
      <c r="X320" s="8">
        <f>IF([1]source_data!G322="","",IF([1]source_data!P322="","",[1]source_data!P322))</f>
        <v>45334</v>
      </c>
      <c r="Y320" s="6" t="str">
        <f>IF([1]source_data!G322="","",IF([1]source_data!Q322="","",[1]source_data!Q322))</f>
        <v/>
      </c>
      <c r="Z320" s="11" t="str">
        <f>IF([1]source_data!G322="","",IF([1]source_data!I322="","",[1]tailored_settings!$B$10))</f>
        <v>Primary grant reason</v>
      </c>
      <c r="AA320" s="11" t="str">
        <f>IF([1]source_data!G322="","",IF([1]source_data!I322="","",[1]source_data!I322))</f>
        <v>2. Customer receiving medication and/or therapy for a mental health condition or substance addiction</v>
      </c>
      <c r="AB320" s="11" t="str">
        <f>IF([1]source_data!G322="","",IF([1]source_data!J322="","",[1]tailored_settings!$B$11))</f>
        <v/>
      </c>
      <c r="AC320" s="11" t="str">
        <f>IF([1]source_data!G322="","",IF([1]source_data!J322="","",[1]source_data!J322))</f>
        <v/>
      </c>
      <c r="AD320" s="11" t="str">
        <f>IF([1]source_data!G322="","",IF([1]source_data!K322="","",[1]tailored_settings!$B$12))</f>
        <v>Grant purpose</v>
      </c>
      <c r="AE320" s="11" t="str">
        <f>IF([1]source_data!G322="","",IF([1]source_data!K322="","",[1]source_data!K322))</f>
        <v>Appliances</v>
      </c>
      <c r="AF320" s="11" t="str">
        <f>IF([1]source_data!G322="","",IF([1]source_data!L322="","",[1]tailored_settings!$B$13))</f>
        <v/>
      </c>
      <c r="AG320" s="11" t="str">
        <f>IF([1]source_data!G322="","",IF([1]source_data!L322="","",[1]source_data!L322))</f>
        <v/>
      </c>
      <c r="AH320" s="11" t="str">
        <f>IF([1]source_data!G322="","",IF([1]source_data!M322="","",[1]tailored_settings!$B$14))</f>
        <v/>
      </c>
      <c r="AI320" s="11" t="str">
        <f>IF([1]source_data!G322="","",IF([1]source_data!M322="","",[1]source_data!M322))</f>
        <v/>
      </c>
    </row>
    <row r="321" spans="1:35" x14ac:dyDescent="0.2">
      <c r="A321" s="6" t="str">
        <f>IF([1]source_data!G323="","",IF(AND([1]source_data!C323&lt;&gt;"",[1]tailored_settings!$B$15="Publish"),CONCATENATE([1]tailored_settings!$B$2&amp;[1]source_data!C323),IF(AND([1]source_data!C323&lt;&gt;"",[1]tailored_settings!$B$15="Do not publish"),CONCATENATE([1]tailored_settings!$B$2&amp;TEXT(ROW(A321)-1,"0000")&amp;"_"&amp;TEXT(F321,"yyyy-mm")),CONCATENATE([1]tailored_settings!$B$2&amp;TEXT(ROW(A321)-1,"0000")&amp;"_"&amp;TEXT(F321,"yyyy-mm")))))</f>
        <v>360G-Longleigh-0320_2023-12</v>
      </c>
      <c r="B321" s="6" t="str">
        <f>IF([1]source_data!G323="","",IF([1]source_data!E323&lt;&gt;"",[1]source_data!E323,CONCATENATE("Grant to "&amp;G321)))</f>
        <v>Grant to Individual Recipient</v>
      </c>
      <c r="C321" s="6" t="str">
        <f>IF([1]source_data!G323="","",IF([1]source_data!F323="","",[1]source_data!F323))</f>
        <v>Helping to alleviate financial hardship</v>
      </c>
      <c r="D321" s="7">
        <f>IF([1]source_data!G323="","",IF([1]source_data!G323="","",[1]source_data!G323))</f>
        <v>958.61</v>
      </c>
      <c r="E321" s="6" t="str">
        <f>IF([1]source_data!G323="","",[1]tailored_settings!$B$3)</f>
        <v>GBP</v>
      </c>
      <c r="F321" s="8">
        <f>IF([1]source_data!G323="","",IF([1]source_data!H323="","",[1]source_data!H323))</f>
        <v>45281</v>
      </c>
      <c r="G321" s="6" t="str">
        <f>IF([1]source_data!G323="","",[1]tailored_settings!$B$5)</f>
        <v>Individual Recipient</v>
      </c>
      <c r="H321" s="6" t="str">
        <f>IF([1]source_data!G323="","",IF(AND([1]source_data!A323&lt;&gt;"",[1]tailored_settings!$B$16="Publish"),CONCATENATE([1]tailored_settings!$B$2&amp;[1]source_data!A323),IF(AND([1]source_data!A323&lt;&gt;"",[1]tailored_settings!$B$16="Do not publish"),CONCATENATE([1]tailored_settings!$B$4&amp;TEXT(ROW(A321)-1,"0000")&amp;"_"&amp;TEXT(F321,"yyyy-mm")),CONCATENATE([1]tailored_settings!$B$4&amp;TEXT(ROW(A321)-1,"0000")&amp;"_"&amp;TEXT(F321,"yyyy-mm")))))</f>
        <v>360G-Longleigh-IND-0320_2023-12</v>
      </c>
      <c r="I321" s="6" t="str">
        <f>IF([1]source_data!G323="","",[1]tailored_settings!$B$7)</f>
        <v>Longleigh Foundation</v>
      </c>
      <c r="J321" s="6" t="str">
        <f>IF([1]source_data!G323="","",[1]tailored_settings!$B$6)</f>
        <v>GB-CHC-1169016</v>
      </c>
      <c r="K321" s="6" t="str">
        <f>IF([1]source_data!G323="","",IF([1]source_data!I323="","",VLOOKUP([1]source_data!I323,[1]codelist_mapping!A:C,3,FALSE)))</f>
        <v>GTIR040</v>
      </c>
      <c r="L321" s="6" t="str">
        <f>IF([1]source_data!G323="","",IF([1]source_data!J323="","",VLOOKUP([1]source_data!J323,[1]codelist_mapping!A:C,3,FALSE)))</f>
        <v/>
      </c>
      <c r="M321" s="6" t="str">
        <f>IF([1]source_data!G323="","",IF([1]source_data!K323="","",IF([1]source_data!M323&lt;&gt;"",CONCATENATE(VLOOKUP([1]source_data!K323,[1]codelist_mapping!F:H,3,FALSE)&amp;";"&amp;VLOOKUP([1]source_data!L323,[1]codelist_mapping!F:H,3,FALSE)&amp;";"&amp;VLOOKUP([1]source_data!M323,[1]codelist_mapping!F:H,3,FALSE)),IF([1]source_data!L323&lt;&gt;"",CONCATENATE(VLOOKUP([1]source_data!K323,[1]codelist_mapping!F:H,3,FALSE)&amp;";"&amp;VLOOKUP([1]source_data!L323,[1]codelist_mapping!F:H,3,FALSE)),IF([1]source_data!K323&lt;&gt;"",CONCATENATE(VLOOKUP([1]source_data!K323,[1]codelist_mapping!F:H,3,FALSE)))))))</f>
        <v>GTIP020;GTIP050;GTIP070</v>
      </c>
      <c r="N321" s="9" t="str">
        <f>IF([1]source_data!G323="","",IF([1]source_data!D323="","",VLOOKUP([1]source_data!D323,[1]geo_data!A:I,9,FALSE)))</f>
        <v>Upper Gornal and Woodsetton</v>
      </c>
      <c r="O321" s="9" t="str">
        <f>IF([1]source_data!G323="","",IF([1]source_data!D323="","",VLOOKUP([1]source_data!D323,[1]geo_data!A:I,8,FALSE)))</f>
        <v>E05001257</v>
      </c>
      <c r="P321" s="9" t="str">
        <f>IF([1]source_data!G323="","",IF(LEFT(O321,3)="E05","WD",IF(LEFT(O321,3)="S13","WD",IF(LEFT(O321,3)="W05","WD",IF(LEFT(O321,3)="W06","UA",IF(LEFT(O321,3)="S12","CA",IF(LEFT(O321,3)="E06","UA",IF(LEFT(O321,3)="E07","NMD",IF(LEFT(O321,3)="E08","MD",IF(LEFT(O321,3)="E09","LONB"))))))))))</f>
        <v>WD</v>
      </c>
      <c r="Q321" s="9" t="str">
        <f>IF([1]source_data!G323="","",IF([1]source_data!D323="","",VLOOKUP([1]source_data!D323,[1]geo_data!A:I,7,FALSE)))</f>
        <v>Dudley</v>
      </c>
      <c r="R321" s="9" t="str">
        <f>IF([1]source_data!G323="","",IF([1]source_data!D323="","",VLOOKUP([1]source_data!D323,[1]geo_data!A:I,6,FALSE)))</f>
        <v>E08000027</v>
      </c>
      <c r="S321" s="9" t="str">
        <f>IF([1]source_data!G323="","",IF(LEFT(R321,3)="E05","WD",IF(LEFT(R321,3)="S13","WD",IF(LEFT(R321,3)="W05","WD",IF(LEFT(R321,3)="W06","UA",IF(LEFT(R321,3)="S12","CA",IF(LEFT(R321,3)="E06","UA",IF(LEFT(R321,3)="E07","NMD",IF(LEFT(R321,3)="E08","MD",IF(LEFT(R321,3)="E09","LONB"))))))))))</f>
        <v>MD</v>
      </c>
      <c r="T321" s="6" t="str">
        <f>IF([1]source_data!G323="","",IF([1]source_data!N323="","",[1]source_data!N323))</f>
        <v>Hardship Grant</v>
      </c>
      <c r="U321" s="10">
        <f>IF([1]source_data!G323="","",[1]tailored_settings!$B$8)</f>
        <v>45614</v>
      </c>
      <c r="V321" s="6" t="str">
        <f>IF([1]source_data!G323="","",[1]tailored_settings!$B$9)</f>
        <v>http://www.longleigh.org/</v>
      </c>
      <c r="W321" s="8">
        <f>IF([1]source_data!G323="","",IF([1]source_data!O323="","",[1]source_data!O323))</f>
        <v>45281</v>
      </c>
      <c r="X321" s="8">
        <f>IF([1]source_data!G323="","",IF([1]source_data!P323="","",[1]source_data!P323))</f>
        <v>45362</v>
      </c>
      <c r="Y321" s="6" t="str">
        <f>IF([1]source_data!G323="","",IF([1]source_data!Q323="","",[1]source_data!Q323))</f>
        <v/>
      </c>
      <c r="Z321" s="11" t="str">
        <f>IF([1]source_data!G323="","",IF([1]source_data!I323="","",[1]tailored_settings!$B$10))</f>
        <v>Primary grant reason</v>
      </c>
      <c r="AA321" s="11" t="str">
        <f>IF([1]source_data!G323="","",IF([1]source_data!I323="","",[1]source_data!I323))</f>
        <v>2. Customer receiving medication and/or therapy for a mental health condition or substance addiction</v>
      </c>
      <c r="AB321" s="11" t="str">
        <f>IF([1]source_data!G323="","",IF([1]source_data!J323="","",[1]tailored_settings!$B$11))</f>
        <v/>
      </c>
      <c r="AC321" s="11" t="str">
        <f>IF([1]source_data!G323="","",IF([1]source_data!J323="","",[1]source_data!J323))</f>
        <v/>
      </c>
      <c r="AD321" s="11" t="str">
        <f>IF([1]source_data!G323="","",IF([1]source_data!K323="","",[1]tailored_settings!$B$12))</f>
        <v>Grant purpose</v>
      </c>
      <c r="AE321" s="11" t="str">
        <f>IF([1]source_data!G323="","",IF([1]source_data!K323="","",[1]source_data!K323))</f>
        <v xml:space="preserve">Furniture </v>
      </c>
      <c r="AF321" s="11" t="str">
        <f>IF([1]source_data!G323="","",IF([1]source_data!L323="","",[1]tailored_settings!$B$13))</f>
        <v>Grant purpose</v>
      </c>
      <c r="AG321" s="11" t="str">
        <f>IF([1]source_data!G323="","",IF([1]source_data!L323="","",[1]source_data!L323))</f>
        <v>Utility vouchers</v>
      </c>
      <c r="AH321" s="11" t="str">
        <f>IF([1]source_data!G323="","",IF([1]source_data!M323="","",[1]tailored_settings!$B$14))</f>
        <v>Grant purpose</v>
      </c>
      <c r="AI321" s="11" t="str">
        <f>IF([1]source_data!G323="","",IF([1]source_data!M323="","",[1]source_data!M323))</f>
        <v>Food vouchers</v>
      </c>
    </row>
    <row r="322" spans="1:35" x14ac:dyDescent="0.2">
      <c r="A322" s="6" t="str">
        <f>IF([1]source_data!G324="","",IF(AND([1]source_data!C324&lt;&gt;"",[1]tailored_settings!$B$15="Publish"),CONCATENATE([1]tailored_settings!$B$2&amp;[1]source_data!C324),IF(AND([1]source_data!C324&lt;&gt;"",[1]tailored_settings!$B$15="Do not publish"),CONCATENATE([1]tailored_settings!$B$2&amp;TEXT(ROW(A322)-1,"0000")&amp;"_"&amp;TEXT(F322,"yyyy-mm")),CONCATENATE([1]tailored_settings!$B$2&amp;TEXT(ROW(A322)-1,"0000")&amp;"_"&amp;TEXT(F322,"yyyy-mm")))))</f>
        <v>360G-Longleigh-0321_2023-12</v>
      </c>
      <c r="B322" s="6" t="str">
        <f>IF([1]source_data!G324="","",IF([1]source_data!E324&lt;&gt;"",[1]source_data!E324,CONCATENATE("Grant to "&amp;G322)))</f>
        <v>Grant to Individual Recipient</v>
      </c>
      <c r="C322" s="6" t="str">
        <f>IF([1]source_data!G324="","",IF([1]source_data!F324="","",[1]source_data!F324))</f>
        <v>Helping to alleviate financial hardship</v>
      </c>
      <c r="D322" s="7">
        <f>IF([1]source_data!G324="","",IF([1]source_data!G324="","",[1]source_data!G324))</f>
        <v>947.96</v>
      </c>
      <c r="E322" s="6" t="str">
        <f>IF([1]source_data!G324="","",[1]tailored_settings!$B$3)</f>
        <v>GBP</v>
      </c>
      <c r="F322" s="8">
        <f>IF([1]source_data!G324="","",IF([1]source_data!H324="","",[1]source_data!H324))</f>
        <v>45281</v>
      </c>
      <c r="G322" s="6" t="str">
        <f>IF([1]source_data!G324="","",[1]tailored_settings!$B$5)</f>
        <v>Individual Recipient</v>
      </c>
      <c r="H322" s="6" t="str">
        <f>IF([1]source_data!G324="","",IF(AND([1]source_data!A324&lt;&gt;"",[1]tailored_settings!$B$16="Publish"),CONCATENATE([1]tailored_settings!$B$2&amp;[1]source_data!A324),IF(AND([1]source_data!A324&lt;&gt;"",[1]tailored_settings!$B$16="Do not publish"),CONCATENATE([1]tailored_settings!$B$4&amp;TEXT(ROW(A322)-1,"0000")&amp;"_"&amp;TEXT(F322,"yyyy-mm")),CONCATENATE([1]tailored_settings!$B$4&amp;TEXT(ROW(A322)-1,"0000")&amp;"_"&amp;TEXT(F322,"yyyy-mm")))))</f>
        <v>360G-Longleigh-IND-0321_2023-12</v>
      </c>
      <c r="I322" s="6" t="str">
        <f>IF([1]source_data!G324="","",[1]tailored_settings!$B$7)</f>
        <v>Longleigh Foundation</v>
      </c>
      <c r="J322" s="6" t="str">
        <f>IF([1]source_data!G324="","",[1]tailored_settings!$B$6)</f>
        <v>GB-CHC-1169016</v>
      </c>
      <c r="K322" s="6" t="str">
        <f>IF([1]source_data!G324="","",IF([1]source_data!I324="","",VLOOKUP([1]source_data!I324,[1]codelist_mapping!A:C,3,FALSE)))</f>
        <v>GTIR030</v>
      </c>
      <c r="L322" s="6" t="str">
        <f>IF([1]source_data!G324="","",IF([1]source_data!J324="","",VLOOKUP([1]source_data!J324,[1]codelist_mapping!A:C,3,FALSE)))</f>
        <v>GTIR040</v>
      </c>
      <c r="M322" s="6" t="str">
        <f>IF([1]source_data!G324="","",IF([1]source_data!K324="","",IF([1]source_data!M324&lt;&gt;"",CONCATENATE(VLOOKUP([1]source_data!K324,[1]codelist_mapping!F:H,3,FALSE)&amp;";"&amp;VLOOKUP([1]source_data!L324,[1]codelist_mapping!F:H,3,FALSE)&amp;";"&amp;VLOOKUP([1]source_data!M324,[1]codelist_mapping!F:H,3,FALSE)),IF([1]source_data!L324&lt;&gt;"",CONCATENATE(VLOOKUP([1]source_data!K324,[1]codelist_mapping!F:H,3,FALSE)&amp;";"&amp;VLOOKUP([1]source_data!L324,[1]codelist_mapping!F:H,3,FALSE)),IF([1]source_data!K324&lt;&gt;"",CONCATENATE(VLOOKUP([1]source_data!K324,[1]codelist_mapping!F:H,3,FALSE)))))))</f>
        <v>GTIP020;GTIP070</v>
      </c>
      <c r="N322" s="9" t="str">
        <f>IF([1]source_data!G324="","",IF([1]source_data!D324="","",VLOOKUP([1]source_data!D324,[1]geo_data!A:I,9,FALSE)))</f>
        <v>Freemantle</v>
      </c>
      <c r="O322" s="9" t="str">
        <f>IF([1]source_data!G324="","",IF([1]source_data!D324="","",VLOOKUP([1]source_data!D324,[1]geo_data!A:I,8,FALSE)))</f>
        <v>E05015496</v>
      </c>
      <c r="P322" s="9" t="str">
        <f>IF([1]source_data!G324="","",IF(LEFT(O322,3)="E05","WD",IF(LEFT(O322,3)="S13","WD",IF(LEFT(O322,3)="W05","WD",IF(LEFT(O322,3)="W06","UA",IF(LEFT(O322,3)="S12","CA",IF(LEFT(O322,3)="E06","UA",IF(LEFT(O322,3)="E07","NMD",IF(LEFT(O322,3)="E08","MD",IF(LEFT(O322,3)="E09","LONB"))))))))))</f>
        <v>WD</v>
      </c>
      <c r="Q322" s="9" t="str">
        <f>IF([1]source_data!G324="","",IF([1]source_data!D324="","",VLOOKUP([1]source_data!D324,[1]geo_data!A:I,7,FALSE)))</f>
        <v>Southampton</v>
      </c>
      <c r="R322" s="9" t="str">
        <f>IF([1]source_data!G324="","",IF([1]source_data!D324="","",VLOOKUP([1]source_data!D324,[1]geo_data!A:I,6,FALSE)))</f>
        <v>E06000045</v>
      </c>
      <c r="S322" s="9" t="str">
        <f>IF([1]source_data!G324="","",IF(LEFT(R322,3)="E05","WD",IF(LEFT(R322,3)="S13","WD",IF(LEFT(R322,3)="W05","WD",IF(LEFT(R322,3)="W06","UA",IF(LEFT(R322,3)="S12","CA",IF(LEFT(R322,3)="E06","UA",IF(LEFT(R322,3)="E07","NMD",IF(LEFT(R322,3)="E08","MD",IF(LEFT(R322,3)="E09","LONB"))))))))))</f>
        <v>UA</v>
      </c>
      <c r="T322" s="6" t="str">
        <f>IF([1]source_data!G324="","",IF([1]source_data!N324="","",[1]source_data!N324))</f>
        <v>Hardship Grant</v>
      </c>
      <c r="U322" s="10">
        <f>IF([1]source_data!G324="","",[1]tailored_settings!$B$8)</f>
        <v>45614</v>
      </c>
      <c r="V322" s="6" t="str">
        <f>IF([1]source_data!G324="","",[1]tailored_settings!$B$9)</f>
        <v>http://www.longleigh.org/</v>
      </c>
      <c r="W322" s="8">
        <f>IF([1]source_data!G324="","",IF([1]source_data!O324="","",[1]source_data!O324))</f>
        <v>45281</v>
      </c>
      <c r="X322" s="8">
        <f>IF([1]source_data!G324="","",IF([1]source_data!P324="","",[1]source_data!P324))</f>
        <v>45334</v>
      </c>
      <c r="Y322" s="6" t="str">
        <f>IF([1]source_data!G324="","",IF([1]source_data!Q324="","",[1]source_data!Q324))</f>
        <v/>
      </c>
      <c r="Z322" s="11" t="str">
        <f>IF([1]source_data!G324="","",IF([1]source_data!I324="","",[1]tailored_settings!$B$10))</f>
        <v>Primary grant reason</v>
      </c>
      <c r="AA322" s="11" t="str">
        <f>IF([1]source_data!G324="","",IF([1]source_data!I324="","",[1]source_data!I324))</f>
        <v>1. Customer (or family member residing with them) with a diagnosed condition or disability (physical and/or sensory and/or behavioural)</v>
      </c>
      <c r="AB322" s="11" t="str">
        <f>IF([1]source_data!G324="","",IF([1]source_data!J324="","",[1]tailored_settings!$B$11))</f>
        <v>Secondary grant reason</v>
      </c>
      <c r="AC322" s="11" t="str">
        <f>IF([1]source_data!G324="","",IF([1]source_data!J324="","",[1]source_data!J324))</f>
        <v>2. Customer receiving medication and/or therapy for a mental health condition or substance addiction</v>
      </c>
      <c r="AD322" s="11" t="str">
        <f>IF([1]source_data!G324="","",IF([1]source_data!K324="","",[1]tailored_settings!$B$12))</f>
        <v>Grant purpose</v>
      </c>
      <c r="AE322" s="11" t="str">
        <f>IF([1]source_data!G324="","",IF([1]source_data!K324="","",[1]source_data!K324))</f>
        <v>Appliances</v>
      </c>
      <c r="AF322" s="11" t="str">
        <f>IF([1]source_data!G324="","",IF([1]source_data!L324="","",[1]tailored_settings!$B$13))</f>
        <v>Grant purpose</v>
      </c>
      <c r="AG322" s="11" t="str">
        <f>IF([1]source_data!G324="","",IF([1]source_data!L324="","",[1]source_data!L324))</f>
        <v>Food vouchers</v>
      </c>
      <c r="AH322" s="11" t="str">
        <f>IF([1]source_data!G324="","",IF([1]source_data!M324="","",[1]tailored_settings!$B$14))</f>
        <v/>
      </c>
      <c r="AI322" s="11" t="str">
        <f>IF([1]source_data!G324="","",IF([1]source_data!M324="","",[1]source_data!M324))</f>
        <v/>
      </c>
    </row>
    <row r="323" spans="1:35" x14ac:dyDescent="0.2">
      <c r="A323" s="6" t="str">
        <f>IF([1]source_data!G325="","",IF(AND([1]source_data!C325&lt;&gt;"",[1]tailored_settings!$B$15="Publish"),CONCATENATE([1]tailored_settings!$B$2&amp;[1]source_data!C325),IF(AND([1]source_data!C325&lt;&gt;"",[1]tailored_settings!$B$15="Do not publish"),CONCATENATE([1]tailored_settings!$B$2&amp;TEXT(ROW(A323)-1,"0000")&amp;"_"&amp;TEXT(F323,"yyyy-mm")),CONCATENATE([1]tailored_settings!$B$2&amp;TEXT(ROW(A323)-1,"0000")&amp;"_"&amp;TEXT(F323,"yyyy-mm")))))</f>
        <v>360G-Longleigh-0322_2023-12</v>
      </c>
      <c r="B323" s="6" t="str">
        <f>IF([1]source_data!G325="","",IF([1]source_data!E325&lt;&gt;"",[1]source_data!E325,CONCATENATE("Grant to "&amp;G323)))</f>
        <v>Grant to Individual Recipient</v>
      </c>
      <c r="C323" s="6" t="str">
        <f>IF([1]source_data!G325="","",IF([1]source_data!F325="","",[1]source_data!F325))</f>
        <v>Helping to alleviate financial hardship</v>
      </c>
      <c r="D323" s="7">
        <f>IF([1]source_data!G325="","",IF([1]source_data!G325="","",[1]source_data!G325))</f>
        <v>1000</v>
      </c>
      <c r="E323" s="6" t="str">
        <f>IF([1]source_data!G325="","",[1]tailored_settings!$B$3)</f>
        <v>GBP</v>
      </c>
      <c r="F323" s="8">
        <f>IF([1]source_data!G325="","",IF([1]source_data!H325="","",[1]source_data!H325))</f>
        <v>45281</v>
      </c>
      <c r="G323" s="6" t="str">
        <f>IF([1]source_data!G325="","",[1]tailored_settings!$B$5)</f>
        <v>Individual Recipient</v>
      </c>
      <c r="H323" s="6" t="str">
        <f>IF([1]source_data!G325="","",IF(AND([1]source_data!A325&lt;&gt;"",[1]tailored_settings!$B$16="Publish"),CONCATENATE([1]tailored_settings!$B$2&amp;[1]source_data!A325),IF(AND([1]source_data!A325&lt;&gt;"",[1]tailored_settings!$B$16="Do not publish"),CONCATENATE([1]tailored_settings!$B$4&amp;TEXT(ROW(A323)-1,"0000")&amp;"_"&amp;TEXT(F323,"yyyy-mm")),CONCATENATE([1]tailored_settings!$B$4&amp;TEXT(ROW(A323)-1,"0000")&amp;"_"&amp;TEXT(F323,"yyyy-mm")))))</f>
        <v>360G-Longleigh-IND-0322_2023-12</v>
      </c>
      <c r="I323" s="6" t="str">
        <f>IF([1]source_data!G325="","",[1]tailored_settings!$B$7)</f>
        <v>Longleigh Foundation</v>
      </c>
      <c r="J323" s="6" t="str">
        <f>IF([1]source_data!G325="","",[1]tailored_settings!$B$6)</f>
        <v>GB-CHC-1169016</v>
      </c>
      <c r="K323" s="6" t="str">
        <f>IF([1]source_data!G325="","",IF([1]source_data!I325="","",VLOOKUP([1]source_data!I325,[1]codelist_mapping!A:C,3,FALSE)))</f>
        <v>GTIR030</v>
      </c>
      <c r="L323" s="6" t="str">
        <f>IF([1]source_data!G325="","",IF([1]source_data!J325="","",VLOOKUP([1]source_data!J325,[1]codelist_mapping!A:C,3,FALSE)))</f>
        <v/>
      </c>
      <c r="M323" s="6" t="str">
        <f>IF([1]source_data!G325="","",IF([1]source_data!K325="","",IF([1]source_data!M325&lt;&gt;"",CONCATENATE(VLOOKUP([1]source_data!K325,[1]codelist_mapping!F:H,3,FALSE)&amp;";"&amp;VLOOKUP([1]source_data!L325,[1]codelist_mapping!F:H,3,FALSE)&amp;";"&amp;VLOOKUP([1]source_data!M325,[1]codelist_mapping!F:H,3,FALSE)),IF([1]source_data!L325&lt;&gt;"",CONCATENATE(VLOOKUP([1]source_data!K325,[1]codelist_mapping!F:H,3,FALSE)&amp;";"&amp;VLOOKUP([1]source_data!L325,[1]codelist_mapping!F:H,3,FALSE)),IF([1]source_data!K325&lt;&gt;"",CONCATENATE(VLOOKUP([1]source_data!K325,[1]codelist_mapping!F:H,3,FALSE)))))))</f>
        <v>GTIP070;GTIP050</v>
      </c>
      <c r="N323" s="9" t="str">
        <f>IF([1]source_data!G325="","",IF([1]source_data!D325="","",VLOOKUP([1]source_data!D325,[1]geo_data!A:I,9,FALSE)))</f>
        <v>Yeovil South</v>
      </c>
      <c r="O323" s="9" t="str">
        <f>IF([1]source_data!G325="","",IF([1]source_data!D325="","",VLOOKUP([1]source_data!D325,[1]geo_data!A:I,8,FALSE)))</f>
        <v>E05014392</v>
      </c>
      <c r="P323" s="9" t="str">
        <f>IF([1]source_data!G325="","",IF(LEFT(O323,3)="E05","WD",IF(LEFT(O323,3)="S13","WD",IF(LEFT(O323,3)="W05","WD",IF(LEFT(O323,3)="W06","UA",IF(LEFT(O323,3)="S12","CA",IF(LEFT(O323,3)="E06","UA",IF(LEFT(O323,3)="E07","NMD",IF(LEFT(O323,3)="E08","MD",IF(LEFT(O323,3)="E09","LONB"))))))))))</f>
        <v>WD</v>
      </c>
      <c r="Q323" s="9" t="str">
        <f>IF([1]source_data!G325="","",IF([1]source_data!D325="","",VLOOKUP([1]source_data!D325,[1]geo_data!A:I,7,FALSE)))</f>
        <v>Somerset</v>
      </c>
      <c r="R323" s="9" t="str">
        <f>IF([1]source_data!G325="","",IF([1]source_data!D325="","",VLOOKUP([1]source_data!D325,[1]geo_data!A:I,6,FALSE)))</f>
        <v>E06000066</v>
      </c>
      <c r="S323" s="9" t="str">
        <f>IF([1]source_data!G325="","",IF(LEFT(R323,3)="E05","WD",IF(LEFT(R323,3)="S13","WD",IF(LEFT(R323,3)="W05","WD",IF(LEFT(R323,3)="W06","UA",IF(LEFT(R323,3)="S12","CA",IF(LEFT(R323,3)="E06","UA",IF(LEFT(R323,3)="E07","NMD",IF(LEFT(R323,3)="E08","MD",IF(LEFT(R323,3)="E09","LONB"))))))))))</f>
        <v>UA</v>
      </c>
      <c r="T323" s="6" t="str">
        <f>IF([1]source_data!G325="","",IF([1]source_data!N325="","",[1]source_data!N325))</f>
        <v>Hardship Grant</v>
      </c>
      <c r="U323" s="10">
        <f>IF([1]source_data!G325="","",[1]tailored_settings!$B$8)</f>
        <v>45614</v>
      </c>
      <c r="V323" s="6" t="str">
        <f>IF([1]source_data!G325="","",[1]tailored_settings!$B$9)</f>
        <v>http://www.longleigh.org/</v>
      </c>
      <c r="W323" s="8">
        <f>IF([1]source_data!G325="","",IF([1]source_data!O325="","",[1]source_data!O325))</f>
        <v>45281</v>
      </c>
      <c r="X323" s="8">
        <f>IF([1]source_data!G325="","",IF([1]source_data!P325="","",[1]source_data!P325))</f>
        <v>45345</v>
      </c>
      <c r="Y323" s="6" t="str">
        <f>IF([1]source_data!G325="","",IF([1]source_data!Q325="","",[1]source_data!Q325))</f>
        <v/>
      </c>
      <c r="Z323" s="11" t="str">
        <f>IF([1]source_data!G325="","",IF([1]source_data!I325="","",[1]tailored_settings!$B$10))</f>
        <v>Primary grant reason</v>
      </c>
      <c r="AA323" s="11" t="str">
        <f>IF([1]source_data!G325="","",IF([1]source_data!I325="","",[1]source_data!I325))</f>
        <v>1. Customer (or family member residing with them) with a diagnosed condition or disability (physical and/or sensory and/or behavioural)</v>
      </c>
      <c r="AB323" s="11" t="str">
        <f>IF([1]source_data!G325="","",IF([1]source_data!J325="","",[1]tailored_settings!$B$11))</f>
        <v/>
      </c>
      <c r="AC323" s="11" t="str">
        <f>IF([1]source_data!G325="","",IF([1]source_data!J325="","",[1]source_data!J325))</f>
        <v/>
      </c>
      <c r="AD323" s="11" t="str">
        <f>IF([1]source_data!G325="","",IF([1]source_data!K325="","",[1]tailored_settings!$B$12))</f>
        <v>Grant purpose</v>
      </c>
      <c r="AE323" s="11" t="str">
        <f>IF([1]source_data!G325="","",IF([1]source_data!K325="","",[1]source_data!K325))</f>
        <v>Food vouchers</v>
      </c>
      <c r="AF323" s="11" t="str">
        <f>IF([1]source_data!G325="","",IF([1]source_data!L325="","",[1]tailored_settings!$B$13))</f>
        <v>Grant purpose</v>
      </c>
      <c r="AG323" s="11" t="str">
        <f>IF([1]source_data!G325="","",IF([1]source_data!L325="","",[1]source_data!L325))</f>
        <v>Utility vouchers</v>
      </c>
      <c r="AH323" s="11" t="str">
        <f>IF([1]source_data!G325="","",IF([1]source_data!M325="","",[1]tailored_settings!$B$14))</f>
        <v/>
      </c>
      <c r="AI323" s="11" t="str">
        <f>IF([1]source_data!G325="","",IF([1]source_data!M325="","",[1]source_data!M325))</f>
        <v/>
      </c>
    </row>
    <row r="324" spans="1:35" x14ac:dyDescent="0.2">
      <c r="A324" s="6" t="str">
        <f>IF([1]source_data!G326="","",IF(AND([1]source_data!C326&lt;&gt;"",[1]tailored_settings!$B$15="Publish"),CONCATENATE([1]tailored_settings!$B$2&amp;[1]source_data!C326),IF(AND([1]source_data!C326&lt;&gt;"",[1]tailored_settings!$B$15="Do not publish"),CONCATENATE([1]tailored_settings!$B$2&amp;TEXT(ROW(A324)-1,"0000")&amp;"_"&amp;TEXT(F324,"yyyy-mm")),CONCATENATE([1]tailored_settings!$B$2&amp;TEXT(ROW(A324)-1,"0000")&amp;"_"&amp;TEXT(F324,"yyyy-mm")))))</f>
        <v>360G-Longleigh-0323_2023-12</v>
      </c>
      <c r="B324" s="6" t="str">
        <f>IF([1]source_data!G326="","",IF([1]source_data!E326&lt;&gt;"",[1]source_data!E326,CONCATENATE("Grant to "&amp;G324)))</f>
        <v>Grant to Individual Recipient</v>
      </c>
      <c r="C324" s="6" t="str">
        <f>IF([1]source_data!G326="","",IF([1]source_data!F326="","",[1]source_data!F326))</f>
        <v>Helping to alleviate financial hardship</v>
      </c>
      <c r="D324" s="7">
        <f>IF([1]source_data!G326="","",IF([1]source_data!G326="","",[1]source_data!G326))</f>
        <v>990</v>
      </c>
      <c r="E324" s="6" t="str">
        <f>IF([1]source_data!G326="","",[1]tailored_settings!$B$3)</f>
        <v>GBP</v>
      </c>
      <c r="F324" s="8">
        <f>IF([1]source_data!G326="","",IF([1]source_data!H326="","",[1]source_data!H326))</f>
        <v>45282</v>
      </c>
      <c r="G324" s="6" t="str">
        <f>IF([1]source_data!G326="","",[1]tailored_settings!$B$5)</f>
        <v>Individual Recipient</v>
      </c>
      <c r="H324" s="6" t="str">
        <f>IF([1]source_data!G326="","",IF(AND([1]source_data!A326&lt;&gt;"",[1]tailored_settings!$B$16="Publish"),CONCATENATE([1]tailored_settings!$B$2&amp;[1]source_data!A326),IF(AND([1]source_data!A326&lt;&gt;"",[1]tailored_settings!$B$16="Do not publish"),CONCATENATE([1]tailored_settings!$B$4&amp;TEXT(ROW(A324)-1,"0000")&amp;"_"&amp;TEXT(F324,"yyyy-mm")),CONCATENATE([1]tailored_settings!$B$4&amp;TEXT(ROW(A324)-1,"0000")&amp;"_"&amp;TEXT(F324,"yyyy-mm")))))</f>
        <v>360G-Longleigh-IND-0323_2023-12</v>
      </c>
      <c r="I324" s="6" t="str">
        <f>IF([1]source_data!G326="","",[1]tailored_settings!$B$7)</f>
        <v>Longleigh Foundation</v>
      </c>
      <c r="J324" s="6" t="str">
        <f>IF([1]source_data!G326="","",[1]tailored_settings!$B$6)</f>
        <v>GB-CHC-1169016</v>
      </c>
      <c r="K324" s="6" t="str">
        <f>IF([1]source_data!G326="","",IF([1]source_data!I326="","",VLOOKUP([1]source_data!I326,[1]codelist_mapping!A:C,3,FALSE)))</f>
        <v>GTIR010</v>
      </c>
      <c r="L324" s="6" t="str">
        <f>IF([1]source_data!G326="","",IF([1]source_data!J326="","",VLOOKUP([1]source_data!J326,[1]codelist_mapping!A:C,3,FALSE)))</f>
        <v/>
      </c>
      <c r="M324" s="6" t="str">
        <f>IF([1]source_data!G326="","",IF([1]source_data!K326="","",IF([1]source_data!M326&lt;&gt;"",CONCATENATE(VLOOKUP([1]source_data!K326,[1]codelist_mapping!F:H,3,FALSE)&amp;";"&amp;VLOOKUP([1]source_data!L326,[1]codelist_mapping!F:H,3,FALSE)&amp;";"&amp;VLOOKUP([1]source_data!M326,[1]codelist_mapping!F:H,3,FALSE)),IF([1]source_data!L326&lt;&gt;"",CONCATENATE(VLOOKUP([1]source_data!K326,[1]codelist_mapping!F:H,3,FALSE)&amp;";"&amp;VLOOKUP([1]source_data!L326,[1]codelist_mapping!F:H,3,FALSE)),IF([1]source_data!K326&lt;&gt;"",CONCATENATE(VLOOKUP([1]source_data!K326,[1]codelist_mapping!F:H,3,FALSE)))))))</f>
        <v>GTIP070;GTIP050;GTIP080</v>
      </c>
      <c r="N324" s="9" t="str">
        <f>IF([1]source_data!G326="","",IF([1]source_data!D326="","",VLOOKUP([1]source_data!D326,[1]geo_data!A:I,9,FALSE)))</f>
        <v>Polegate Central</v>
      </c>
      <c r="O324" s="9" t="str">
        <f>IF([1]source_data!G326="","",IF([1]source_data!D326="","",VLOOKUP([1]source_data!D326,[1]geo_data!A:I,8,FALSE)))</f>
        <v>E05011655</v>
      </c>
      <c r="P324" s="9" t="str">
        <f>IF([1]source_data!G326="","",IF(LEFT(O324,3)="E05","WD",IF(LEFT(O324,3)="S13","WD",IF(LEFT(O324,3)="W05","WD",IF(LEFT(O324,3)="W06","UA",IF(LEFT(O324,3)="S12","CA",IF(LEFT(O324,3)="E06","UA",IF(LEFT(O324,3)="E07","NMD",IF(LEFT(O324,3)="E08","MD",IF(LEFT(O324,3)="E09","LONB"))))))))))</f>
        <v>WD</v>
      </c>
      <c r="Q324" s="9" t="str">
        <f>IF([1]source_data!G326="","",IF([1]source_data!D326="","",VLOOKUP([1]source_data!D326,[1]geo_data!A:I,7,FALSE)))</f>
        <v>Wealden</v>
      </c>
      <c r="R324" s="9" t="str">
        <f>IF([1]source_data!G326="","",IF([1]source_data!D326="","",VLOOKUP([1]source_data!D326,[1]geo_data!A:I,6,FALSE)))</f>
        <v>E07000065</v>
      </c>
      <c r="S324" s="9" t="str">
        <f>IF([1]source_data!G326="","",IF(LEFT(R324,3)="E05","WD",IF(LEFT(R324,3)="S13","WD",IF(LEFT(R324,3)="W05","WD",IF(LEFT(R324,3)="W06","UA",IF(LEFT(R324,3)="S12","CA",IF(LEFT(R324,3)="E06","UA",IF(LEFT(R324,3)="E07","NMD",IF(LEFT(R324,3)="E08","MD",IF(LEFT(R324,3)="E09","LONB"))))))))))</f>
        <v>NMD</v>
      </c>
      <c r="T324" s="6" t="str">
        <f>IF([1]source_data!G326="","",IF([1]source_data!N326="","",[1]source_data!N326))</f>
        <v>Hardship Grant</v>
      </c>
      <c r="U324" s="10">
        <f>IF([1]source_data!G326="","",[1]tailored_settings!$B$8)</f>
        <v>45614</v>
      </c>
      <c r="V324" s="6" t="str">
        <f>IF([1]source_data!G326="","",[1]tailored_settings!$B$9)</f>
        <v>http://www.longleigh.org/</v>
      </c>
      <c r="W324" s="8">
        <f>IF([1]source_data!G326="","",IF([1]source_data!O326="","",[1]source_data!O326))</f>
        <v>45282</v>
      </c>
      <c r="X324" s="8">
        <f>IF([1]source_data!G326="","",IF([1]source_data!P326="","",[1]source_data!P326))</f>
        <v>45334</v>
      </c>
      <c r="Y324" s="6" t="str">
        <f>IF([1]source_data!G326="","",IF([1]source_data!Q326="","",[1]source_data!Q326))</f>
        <v/>
      </c>
      <c r="Z324" s="11" t="str">
        <f>IF([1]source_data!G326="","",IF([1]source_data!I326="","",[1]tailored_settings!$B$10))</f>
        <v>Primary grant reason</v>
      </c>
      <c r="AA324" s="11" t="str">
        <f>IF([1]source_data!G326="","",IF([1]source_data!I326="","",[1]source_data!I326))</f>
        <v>7. Customer where there is a child/ren in receipt of means-tested free school meals</v>
      </c>
      <c r="AB324" s="11" t="str">
        <f>IF([1]source_data!G326="","",IF([1]source_data!J326="","",[1]tailored_settings!$B$11))</f>
        <v/>
      </c>
      <c r="AC324" s="11" t="str">
        <f>IF([1]source_data!G326="","",IF([1]source_data!J326="","",[1]source_data!J326))</f>
        <v/>
      </c>
      <c r="AD324" s="11" t="str">
        <f>IF([1]source_data!G326="","",IF([1]source_data!K326="","",[1]tailored_settings!$B$12))</f>
        <v>Grant purpose</v>
      </c>
      <c r="AE324" s="11" t="str">
        <f>IF([1]source_data!G326="","",IF([1]source_data!K326="","",[1]source_data!K326))</f>
        <v>Food vouchers</v>
      </c>
      <c r="AF324" s="11" t="str">
        <f>IF([1]source_data!G326="","",IF([1]source_data!L326="","",[1]tailored_settings!$B$13))</f>
        <v>Grant purpose</v>
      </c>
      <c r="AG324" s="11" t="str">
        <f>IF([1]source_data!G326="","",IF([1]source_data!L326="","",[1]source_data!L326))</f>
        <v>Utility vouchers</v>
      </c>
      <c r="AH324" s="11" t="str">
        <f>IF([1]source_data!G326="","",IF([1]source_data!M326="","",[1]tailored_settings!$B$14))</f>
        <v>Grant purpose</v>
      </c>
      <c r="AI324" s="11" t="str">
        <f>IF([1]source_data!G326="","",IF([1]source_data!M326="","",[1]source_data!M326))</f>
        <v>Clothing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EA59-6CC6-3D41-BC5B-04D615778B8E}">
  <dimension ref="A1:AI562"/>
  <sheetViews>
    <sheetView tabSelected="1" topLeftCell="A528" workbookViewId="0">
      <selection activeCell="D2" sqref="D2:D562"/>
    </sheetView>
  </sheetViews>
  <sheetFormatPr baseColWidth="10" defaultRowHeight="16" x14ac:dyDescent="0.2"/>
  <cols>
    <col min="1" max="1" width="26.83203125" bestFit="1" customWidth="1"/>
    <col min="2" max="2" width="24.83203125" bestFit="1" customWidth="1"/>
    <col min="3" max="3" width="47.5" bestFit="1" customWidth="1"/>
    <col min="4" max="4" width="8.5" bestFit="1" customWidth="1"/>
    <col min="5" max="5" width="8.33203125" bestFit="1" customWidth="1"/>
    <col min="6" max="6" width="10.5" bestFit="1" customWidth="1"/>
    <col min="7" max="7" width="17.33203125" bestFit="1" customWidth="1"/>
    <col min="8" max="8" width="30.5" bestFit="1" customWidth="1"/>
    <col min="9" max="9" width="18.83203125" bestFit="1" customWidth="1"/>
    <col min="10" max="10" width="15.1640625" bestFit="1" customWidth="1"/>
    <col min="11" max="11" width="10.6640625" bestFit="1" customWidth="1"/>
    <col min="12" max="12" width="10.33203125" bestFit="1" customWidth="1"/>
    <col min="13" max="13" width="23" bestFit="1" customWidth="1"/>
    <col min="14" max="14" width="34.5" bestFit="1" customWidth="1"/>
    <col min="15" max="16" width="10.5" bestFit="1" customWidth="1"/>
    <col min="17" max="17" width="32.5" bestFit="1" customWidth="1"/>
    <col min="18" max="19" width="10.5" bestFit="1" customWidth="1"/>
    <col min="20" max="20" width="34.83203125" bestFit="1" customWidth="1"/>
    <col min="21" max="21" width="19.6640625" bestFit="1" customWidth="1"/>
    <col min="22" max="22" width="23.5" bestFit="1" customWidth="1"/>
    <col min="23" max="25" width="10.5" bestFit="1" customWidth="1"/>
    <col min="26" max="26" width="24.33203125" bestFit="1" customWidth="1"/>
    <col min="27" max="27" width="106.5" bestFit="1" customWidth="1"/>
    <col min="28" max="28" width="24.33203125" bestFit="1" customWidth="1"/>
    <col min="29" max="29" width="119.83203125" bestFit="1" customWidth="1"/>
    <col min="30" max="30" width="24.33203125" bestFit="1" customWidth="1"/>
    <col min="31" max="31" width="27.6640625" bestFit="1" customWidth="1"/>
    <col min="32" max="32" width="24.33203125" bestFit="1" customWidth="1"/>
    <col min="33" max="33" width="27.6640625" bestFit="1" customWidth="1"/>
    <col min="34" max="34" width="24.33203125" bestFit="1" customWidth="1"/>
    <col min="35" max="35" width="27.6640625" bestFit="1" customWidth="1"/>
  </cols>
  <sheetData>
    <row r="1" spans="1:35" ht="10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</row>
    <row r="2" spans="1:35" x14ac:dyDescent="0.2">
      <c r="A2" s="6" t="str">
        <f>IF([2]source_data!G4="","",IF(AND([2]source_data!C4&lt;&gt;"",[2]tailored_settings!$B$15="Publish"),CONCATENATE([2]tailored_settings!$B$2&amp;[2]source_data!C4),IF(AND([2]source_data!C4&lt;&gt;"",[2]tailored_settings!$B$15="Do not publish"),CONCATENATE([2]tailored_settings!$B$2&amp;TEXT(ROW(A2)-1,"0000")&amp;"_"&amp;TEXT(F2,"yyyy-mm")),CONCATENATE([2]tailored_settings!$B$2&amp;TEXT(ROW(A2)-1,"0000")&amp;"_"&amp;TEXT(F2,"yyyy-mm")))))</f>
        <v>360G-Longleigh-0001_2024-01</v>
      </c>
      <c r="B2" s="6" t="str">
        <f>IF([2]source_data!G4="","",IF([2]source_data!E4&lt;&gt;"",[2]source_data!E4,CONCATENATE("Grant to "&amp;G2)))</f>
        <v>Grant to Individual Recipient</v>
      </c>
      <c r="C2" s="6" t="str">
        <f>IF([2]source_data!G4="","",IF([2]source_data!F4="",_xlfn.XLOOKUP(T2,[2]tailored_settings!$B$20:$B$25,[2]tailored_settings!$A$20:$A$25,"")))</f>
        <v>Helping to alleviate financial hardship</v>
      </c>
      <c r="D2" s="7">
        <f>IF([2]source_data!G4="","",IF([2]source_data!G4="","",[2]source_data!G4))</f>
        <v>946.71</v>
      </c>
      <c r="E2" s="6" t="str">
        <f>IF([2]source_data!G4="","",[2]tailored_settings!$B$3)</f>
        <v>GBP</v>
      </c>
      <c r="F2" s="8">
        <f>IF([2]source_data!G4="","",IF([2]source_data!H4="","",[2]source_data!H4))</f>
        <v>45302</v>
      </c>
      <c r="G2" s="6" t="str">
        <f>IF([2]source_data!G4="","",[2]tailored_settings!$B$5)</f>
        <v>Individual Recipient</v>
      </c>
      <c r="H2" s="6" t="str">
        <f>IF([2]source_data!G4="","",IF(AND([2]source_data!A4&lt;&gt;"",[2]tailored_settings!$B$16="Publish"),CONCATENATE([2]tailored_settings!$B$2&amp;[2]source_data!A4),IF(AND([2]source_data!A4&lt;&gt;"",[2]tailored_settings!$B$16="Do not publish"),CONCATENATE([2]tailored_settings!$B$4&amp;TEXT(ROW(A2)-1,"0000")&amp;"_"&amp;TEXT(F2,"yyyy-mm")),CONCATENATE([2]tailored_settings!$B$4&amp;TEXT(ROW(A2)-1,"0000")&amp;"_"&amp;TEXT(F2,"yyyy-mm")))))</f>
        <v>360G-Longleigh-IND-0001_2024-01</v>
      </c>
      <c r="I2" s="6" t="str">
        <f>IF([2]source_data!G4="","",[2]tailored_settings!$B$7)</f>
        <v>Longleigh Foundation</v>
      </c>
      <c r="J2" s="6" t="str">
        <f>IF([2]source_data!G4="","",[2]tailored_settings!$B$6)</f>
        <v>GB-CHC-1169016</v>
      </c>
      <c r="K2" s="6" t="str">
        <f>IF([2]source_data!G4="","",IF([2]source_data!I4="","",VLOOKUP([2]source_data!I4,[2]codelist_mapping!A:C,3,FALSE)))</f>
        <v>GTIR030</v>
      </c>
      <c r="L2" s="6" t="str">
        <f>IF([2]source_data!G4="","",IF([2]source_data!J4="","",VLOOKUP([2]source_data!J4,[2]codelist_mapping!A:C,3,FALSE)))</f>
        <v/>
      </c>
      <c r="M2" s="6" t="str">
        <f>IF([2]source_data!G4="","",IF([2]source_data!K4="","",IF([2]source_data!M4&lt;&gt;"",CONCATENATE(VLOOKUP([2]source_data!K4,[2]codelist_mapping!F:H,3,FALSE)&amp;";"&amp;VLOOKUP([2]source_data!L4,[2]codelist_mapping!F:H,3,FALSE)&amp;";"&amp;VLOOKUP([2]source_data!M4,[2]codelist_mapping!F:H,3,FALSE)),IF([2]source_data!L4&lt;&gt;"",CONCATENATE(VLOOKUP([2]source_data!K4,[2]codelist_mapping!F:H,3,FALSE)&amp;";"&amp;VLOOKUP([2]source_data!L4,[2]codelist_mapping!F:H,3,FALSE)),IF([2]source_data!K4&lt;&gt;"",CONCATENATE(VLOOKUP([2]source_data!K4,[2]codelist_mapping!F:H,3,FALSE)))))))</f>
        <v>GTIP020;GTIP050</v>
      </c>
      <c r="N2" s="9" t="str">
        <f>IF([2]source_data!G4="","",IF([2]source_data!D4="","",VLOOKUP([2]source_data!D4,[2]geo_data!A:I,9,FALSE)))</f>
        <v>Warwick All Saints &amp; Woodloes</v>
      </c>
      <c r="O2" s="9" t="str">
        <f>IF([2]source_data!G4="","",IF([2]source_data!D4="","",VLOOKUP([2]source_data!D4,[2]geo_data!A:I,8,FALSE)))</f>
        <v>E05012627</v>
      </c>
      <c r="P2" s="9" t="str">
        <f>IF([2]source_data!G4="","",IF(LEFT(O2,3)="E05","WD",IF(LEFT(O2,3)="S13","WD",IF(LEFT(O2,3)="W05","WD",IF(LEFT(O2,3)="W06","UA",IF(LEFT(O2,3)="S12","CA",IF(LEFT(O2,3)="E06","UA",IF(LEFT(O2,3)="E07","NMD",IF(LEFT(O2,3)="E08","MD",IF(LEFT(O2,3)="E09","LONB"))))))))))</f>
        <v>WD</v>
      </c>
      <c r="Q2" s="9" t="str">
        <f>IF([2]source_data!G4="","",IF([2]source_data!D4="","",VLOOKUP([2]source_data!D4,[2]geo_data!A:I,7,FALSE)))</f>
        <v>Warwick</v>
      </c>
      <c r="R2" s="9" t="str">
        <f>IF([2]source_data!G4="","",IF([2]source_data!D4="","",VLOOKUP([2]source_data!D4,[2]geo_data!A:I,6,FALSE)))</f>
        <v>E07000222</v>
      </c>
      <c r="S2" s="9" t="str">
        <f>IF([2]source_data!G4="","",IF(LEFT(R2,3)="E05","WD",IF(LEFT(R2,3)="S13","WD",IF(LEFT(R2,3)="W05","WD",IF(LEFT(R2,3)="W06","UA",IF(LEFT(R2,3)="S12","CA",IF(LEFT(R2,3)="E06","UA",IF(LEFT(R2,3)="E07","NMD",IF(LEFT(R2,3)="E08","MD",IF(LEFT(R2,3)="E09","LONB"))))))))))</f>
        <v>NMD</v>
      </c>
      <c r="T2" s="6" t="str">
        <f>IF([2]source_data!G4="","",IF([2]source_data!N4="","",[2]source_data!N4))</f>
        <v>Hardship Grant</v>
      </c>
      <c r="U2" s="10">
        <f>IF([2]source_data!G4="","",[2]tailored_settings!$B$8)</f>
        <v>45789</v>
      </c>
      <c r="V2" s="6" t="str">
        <f>IF([2]source_data!G4="","",[2]tailored_settings!$B$9)</f>
        <v>http://www.longleigh.org/</v>
      </c>
      <c r="W2" s="8">
        <f>IF([2]source_data!G4="","",IF([2]source_data!O4="","",[2]source_data!O4))</f>
        <v>45302</v>
      </c>
      <c r="X2" s="12">
        <f>IF([2]source_data!G4="","",IF([2]source_data!P4="","",[2]source_data!P4))</f>
        <v>45408</v>
      </c>
      <c r="Y2" s="13">
        <f>IF([2]source_data!G4="","",IF([2]source_data!Q4="","",[2]source_data!Q4))</f>
        <v>3</v>
      </c>
      <c r="Z2" s="11" t="str">
        <f>IF([2]source_data!G4="","",IF([2]source_data!I4="","",[2]tailored_settings!$B$10))</f>
        <v>Primary grant reason</v>
      </c>
      <c r="AA2" s="11" t="str">
        <f>IF([2]source_data!G4="","",IF([2]source_data!I4="","",[2]source_data!I4))</f>
        <v>1. Customer (or family member residing with them) with a diagnosed condition or disability (physical and/or sensory and/or behavioural)</v>
      </c>
      <c r="AB2" s="11" t="str">
        <f>IF([2]source_data!G4="","",IF([2]source_data!J4="","",[2]tailored_settings!$B$11))</f>
        <v/>
      </c>
      <c r="AC2" s="11" t="str">
        <f>IF([2]source_data!G4="","",IF([2]source_data!J4="","",[2]source_data!J4))</f>
        <v/>
      </c>
      <c r="AD2" s="11" t="str">
        <f>IF([2]source_data!G4="","",IF([2]source_data!K4="","",[2]tailored_settings!$B$12))</f>
        <v>Grant purpose</v>
      </c>
      <c r="AE2" s="11" t="str">
        <f>IF([2]source_data!G4="","",IF([2]source_data!K4="","",[2]source_data!K4))</f>
        <v xml:space="preserve">Furniture </v>
      </c>
      <c r="AF2" s="11" t="str">
        <f>IF([2]source_data!G4="","",IF([2]source_data!K4="","",[2]tailored_settings!$B$13))</f>
        <v>Grant purpose</v>
      </c>
      <c r="AG2" s="11" t="str">
        <f>IF([2]source_data!G4="","",IF([2]source_data!K4="","",[2]source_data!K4))</f>
        <v xml:space="preserve">Furniture </v>
      </c>
      <c r="AH2" s="11" t="str">
        <f>IF([2]source_data!G4="","",IF([2]source_data!M4="","",[2]tailored_settings!$B$14))</f>
        <v/>
      </c>
      <c r="AI2" s="11" t="str">
        <f>IF([2]source_data!G4="","",IF([2]source_data!M4="","",[2]source_data!M4))</f>
        <v/>
      </c>
    </row>
    <row r="3" spans="1:35" x14ac:dyDescent="0.2">
      <c r="A3" s="6" t="str">
        <f>IF([2]source_data!G5="","",IF(AND([2]source_data!C5&lt;&gt;"",[2]tailored_settings!$B$15="Publish"),CONCATENATE([2]tailored_settings!$B$2&amp;[2]source_data!C5),IF(AND([2]source_data!C5&lt;&gt;"",[2]tailored_settings!$B$15="Do not publish"),CONCATENATE([2]tailored_settings!$B$2&amp;TEXT(ROW(A3)-1,"0000")&amp;"_"&amp;TEXT(F3,"yyyy-mm")),CONCATENATE([2]tailored_settings!$B$2&amp;TEXT(ROW(A3)-1,"0000")&amp;"_"&amp;TEXT(F3,"yyyy-mm")))))</f>
        <v>360G-Longleigh-0002_2024-01</v>
      </c>
      <c r="B3" s="6" t="str">
        <f>IF([2]source_data!G5="","",IF([2]source_data!E5&lt;&gt;"",[2]source_data!E5,CONCATENATE("Grant to "&amp;G3)))</f>
        <v>Grant to Individual Recipient</v>
      </c>
      <c r="C3" s="6" t="str">
        <f>IF([2]source_data!G5="","",IF([2]source_data!F5="",_xlfn.XLOOKUP(T3,[2]tailored_settings!$B$20:$B$25,[2]tailored_settings!$A$20:$A$25,"")))</f>
        <v>Helping to alleviate financial hardship</v>
      </c>
      <c r="D3" s="7">
        <f>IF([2]source_data!G5="","",IF([2]source_data!G5="","",[2]source_data!G5))</f>
        <v>844.98</v>
      </c>
      <c r="E3" s="6" t="str">
        <f>IF([2]source_data!G5="","",[2]tailored_settings!$B$3)</f>
        <v>GBP</v>
      </c>
      <c r="F3" s="8">
        <f>IF([2]source_data!G5="","",IF([2]source_data!H5="","",[2]source_data!H5))</f>
        <v>45303</v>
      </c>
      <c r="G3" s="6" t="str">
        <f>IF([2]source_data!G5="","",[2]tailored_settings!$B$5)</f>
        <v>Individual Recipient</v>
      </c>
      <c r="H3" s="6" t="str">
        <f>IF([2]source_data!G5="","",IF(AND([2]source_data!A5&lt;&gt;"",[2]tailored_settings!$B$16="Publish"),CONCATENATE([2]tailored_settings!$B$2&amp;[2]source_data!A5),IF(AND([2]source_data!A5&lt;&gt;"",[2]tailored_settings!$B$16="Do not publish"),CONCATENATE([2]tailored_settings!$B$4&amp;TEXT(ROW(A3)-1,"0000")&amp;"_"&amp;TEXT(F3,"yyyy-mm")),CONCATENATE([2]tailored_settings!$B$4&amp;TEXT(ROW(A3)-1,"0000")&amp;"_"&amp;TEXT(F3,"yyyy-mm")))))</f>
        <v>360G-Longleigh-IND-0002_2024-01</v>
      </c>
      <c r="I3" s="6" t="str">
        <f>IF([2]source_data!G5="","",[2]tailored_settings!$B$7)</f>
        <v>Longleigh Foundation</v>
      </c>
      <c r="J3" s="6" t="str">
        <f>IF([2]source_data!G5="","",[2]tailored_settings!$B$6)</f>
        <v>GB-CHC-1169016</v>
      </c>
      <c r="K3" s="6" t="str">
        <f>IF([2]source_data!G5="","",IF([2]source_data!I5="","",VLOOKUP([2]source_data!I5,[2]codelist_mapping!A:C,3,FALSE)))</f>
        <v>GTIR080</v>
      </c>
      <c r="L3" s="6" t="str">
        <f>IF([2]source_data!G5="","",IF([2]source_data!J5="","",VLOOKUP([2]source_data!J5,[2]codelist_mapping!A:C,3,FALSE)))</f>
        <v>GTIR060</v>
      </c>
      <c r="M3" s="6" t="str">
        <f>IF([2]source_data!G5="","",IF([2]source_data!K5="","",IF([2]source_data!M5&lt;&gt;"",CONCATENATE(VLOOKUP([2]source_data!K5,[2]codelist_mapping!F:H,3,FALSE)&amp;";"&amp;VLOOKUP([2]source_data!L5,[2]codelist_mapping!F:H,3,FALSE)&amp;";"&amp;VLOOKUP([2]source_data!M5,[2]codelist_mapping!F:H,3,FALSE)),IF([2]source_data!L5&lt;&gt;"",CONCATENATE(VLOOKUP([2]source_data!K5,[2]codelist_mapping!F:H,3,FALSE)&amp;";"&amp;VLOOKUP([2]source_data!L5,[2]codelist_mapping!F:H,3,FALSE)),IF([2]source_data!K5&lt;&gt;"",CONCATENATE(VLOOKUP([2]source_data!K5,[2]codelist_mapping!F:H,3,FALSE)))))))</f>
        <v>GTIP020;GTIP070</v>
      </c>
      <c r="N3" s="9" t="str">
        <f>IF([2]source_data!G5="","",IF([2]source_data!D5="","",VLOOKUP([2]source_data!D5,[2]geo_data!A:I,9,FALSE)))</f>
        <v>Fordingbridge, Godshill &amp; Hyde</v>
      </c>
      <c r="O3" s="9" t="str">
        <f>IF([2]source_data!G5="","",IF([2]source_data!D5="","",VLOOKUP([2]source_data!D5,[2]geo_data!A:I,8,FALSE)))</f>
        <v>E05014779</v>
      </c>
      <c r="P3" s="9" t="str">
        <f>IF([2]source_data!G5="","",IF(LEFT(O3,3)="E05","WD",IF(LEFT(O3,3)="S13","WD",IF(LEFT(O3,3)="W05","WD",IF(LEFT(O3,3)="W06","UA",IF(LEFT(O3,3)="S12","CA",IF(LEFT(O3,3)="E06","UA",IF(LEFT(O3,3)="E07","NMD",IF(LEFT(O3,3)="E08","MD",IF(LEFT(O3,3)="E09","LONB"))))))))))</f>
        <v>WD</v>
      </c>
      <c r="Q3" s="9" t="str">
        <f>IF([2]source_data!G5="","",IF([2]source_data!D5="","",VLOOKUP([2]source_data!D5,[2]geo_data!A:I,7,FALSE)))</f>
        <v>New Forest</v>
      </c>
      <c r="R3" s="9" t="str">
        <f>IF([2]source_data!G5="","",IF([2]source_data!D5="","",VLOOKUP([2]source_data!D5,[2]geo_data!A:I,6,FALSE)))</f>
        <v>E07000091</v>
      </c>
      <c r="S3" s="9" t="str">
        <f>IF([2]source_data!G5="","",IF(LEFT(R3,3)="E05","WD",IF(LEFT(R3,3)="S13","WD",IF(LEFT(R3,3)="W05","WD",IF(LEFT(R3,3)="W06","UA",IF(LEFT(R3,3)="S12","CA",IF(LEFT(R3,3)="E06","UA",IF(LEFT(R3,3)="E07","NMD",IF(LEFT(R3,3)="E08","MD",IF(LEFT(R3,3)="E09","LONB"))))))))))</f>
        <v>NMD</v>
      </c>
      <c r="T3" s="6" t="str">
        <f>IF([2]source_data!G5="","",IF([2]source_data!N5="","",[2]source_data!N5))</f>
        <v>Hardship Grant</v>
      </c>
      <c r="U3" s="10">
        <f>IF([2]source_data!G5="","",[2]tailored_settings!$B$8)</f>
        <v>45789</v>
      </c>
      <c r="V3" s="6" t="str">
        <f>IF([2]source_data!G5="","",[2]tailored_settings!$B$9)</f>
        <v>http://www.longleigh.org/</v>
      </c>
      <c r="W3" s="8">
        <f>IF([2]source_data!G5="","",IF([2]source_data!O5="","",[2]source_data!O5))</f>
        <v>45303</v>
      </c>
      <c r="X3" s="12">
        <f>IF([2]source_data!G5="","",IF([2]source_data!P5="","",[2]source_data!P5))</f>
        <v>45329</v>
      </c>
      <c r="Y3" s="13">
        <f>IF([2]source_data!G5="","",IF([2]source_data!Q5="","",[2]source_data!Q5))</f>
        <v>0</v>
      </c>
      <c r="Z3" s="11" t="str">
        <f>IF([2]source_data!G5="","",IF([2]source_data!I5="","",[2]tailored_settings!$B$10))</f>
        <v>Primary grant reason</v>
      </c>
      <c r="AA3" s="11" t="str">
        <f>IF([2]source_data!G5="","",IF([2]source_data!I5="","",[2]source_data!I5))</f>
        <v>3  Customer/family moving from homelessness/supported living into independent living</v>
      </c>
      <c r="AB3" s="11" t="str">
        <f>IF([2]source_data!G5="","",IF([2]source_data!J5="","",[2]tailored_settings!$B$11))</f>
        <v>Secondary grant reason</v>
      </c>
      <c r="AC3" s="11" t="str">
        <f>IF([2]source_data!G5="","",IF([2]source_data!J5="","",[2]source_data!J5))</f>
        <v>4. Customer/family fleeing from a violent or abusive relationship</v>
      </c>
      <c r="AD3" s="11" t="str">
        <f>IF([2]source_data!G5="","",IF([2]source_data!K5="","",[2]tailored_settings!$B$12))</f>
        <v>Grant purpose</v>
      </c>
      <c r="AE3" s="11" t="str">
        <f>IF([2]source_data!G5="","",IF([2]source_data!K5="","",[2]source_data!K5))</f>
        <v>Appliances</v>
      </c>
      <c r="AF3" s="11" t="str">
        <f>IF([2]source_data!G5="","",IF([2]source_data!K5="","",[2]tailored_settings!$B$13))</f>
        <v>Grant purpose</v>
      </c>
      <c r="AG3" s="11" t="str">
        <f>IF([2]source_data!G5="","",IF([2]source_data!K5="","",[2]source_data!K5))</f>
        <v>Appliances</v>
      </c>
      <c r="AH3" s="11" t="str">
        <f>IF([2]source_data!G5="","",IF([2]source_data!M5="","",[2]tailored_settings!$B$14))</f>
        <v/>
      </c>
      <c r="AI3" s="11" t="str">
        <f>IF([2]source_data!G5="","",IF([2]source_data!M5="","",[2]source_data!M5))</f>
        <v/>
      </c>
    </row>
    <row r="4" spans="1:35" x14ac:dyDescent="0.2">
      <c r="A4" s="6" t="str">
        <f>IF([2]source_data!G6="","",IF(AND([2]source_data!C6&lt;&gt;"",[2]tailored_settings!$B$15="Publish"),CONCATENATE([2]tailored_settings!$B$2&amp;[2]source_data!C6),IF(AND([2]source_data!C6&lt;&gt;"",[2]tailored_settings!$B$15="Do not publish"),CONCATENATE([2]tailored_settings!$B$2&amp;TEXT(ROW(A4)-1,"0000")&amp;"_"&amp;TEXT(F4,"yyyy-mm")),CONCATENATE([2]tailored_settings!$B$2&amp;TEXT(ROW(A4)-1,"0000")&amp;"_"&amp;TEXT(F4,"yyyy-mm")))))</f>
        <v>360G-Longleigh-0003_2024-01</v>
      </c>
      <c r="B4" s="6" t="str">
        <f>IF([2]source_data!G6="","",IF([2]source_data!E6&lt;&gt;"",[2]source_data!E6,CONCATENATE("Grant to "&amp;G4)))</f>
        <v>Grant to Individual Recipient</v>
      </c>
      <c r="C4" s="6" t="str">
        <f>IF([2]source_data!G6="","",IF([2]source_data!F6="",_xlfn.XLOOKUP(T4,[2]tailored_settings!$B$20:$B$25,[2]tailored_settings!$A$20:$A$25,"")))</f>
        <v>Providing financial aid after an impactful incident</v>
      </c>
      <c r="D4" s="7">
        <f>IF([2]source_data!G6="","",IF([2]source_data!G6="","",[2]source_data!G6))</f>
        <v>2500</v>
      </c>
      <c r="E4" s="6" t="str">
        <f>IF([2]source_data!G6="","",[2]tailored_settings!$B$3)</f>
        <v>GBP</v>
      </c>
      <c r="F4" s="8">
        <f>IF([2]source_data!G6="","",IF([2]source_data!H6="","",[2]source_data!H6))</f>
        <v>45303</v>
      </c>
      <c r="G4" s="6" t="str">
        <f>IF([2]source_data!G6="","",[2]tailored_settings!$B$5)</f>
        <v>Individual Recipient</v>
      </c>
      <c r="H4" s="6" t="str">
        <f>IF([2]source_data!G6="","",IF(AND([2]source_data!A6&lt;&gt;"",[2]tailored_settings!$B$16="Publish"),CONCATENATE([2]tailored_settings!$B$2&amp;[2]source_data!A6),IF(AND([2]source_data!A6&lt;&gt;"",[2]tailored_settings!$B$16="Do not publish"),CONCATENATE([2]tailored_settings!$B$4&amp;TEXT(ROW(A4)-1,"0000")&amp;"_"&amp;TEXT(F4,"yyyy-mm")),CONCATENATE([2]tailored_settings!$B$4&amp;TEXT(ROW(A4)-1,"0000")&amp;"_"&amp;TEXT(F4,"yyyy-mm")))))</f>
        <v>360G-Longleigh-IND-0003_2024-01</v>
      </c>
      <c r="I4" s="6" t="str">
        <f>IF([2]source_data!G6="","",[2]tailored_settings!$B$7)</f>
        <v>Longleigh Foundation</v>
      </c>
      <c r="J4" s="6" t="str">
        <f>IF([2]source_data!G6="","",[2]tailored_settings!$B$6)</f>
        <v>GB-CHC-1169016</v>
      </c>
      <c r="K4" s="6" t="str">
        <f>IF([2]source_data!G6="","",IF([2]source_data!I6="","",VLOOKUP([2]source_data!I6,[2]codelist_mapping!A:C,3,FALSE)))</f>
        <v>GTIR100</v>
      </c>
      <c r="L4" s="6" t="str">
        <f>IF([2]source_data!G6="","",IF([2]source_data!J6="","",VLOOKUP([2]source_data!J6,[2]codelist_mapping!A:C,3,FALSE)))</f>
        <v>GTIR040</v>
      </c>
      <c r="M4" s="6" t="str">
        <f>IF([2]source_data!G6="","",IF([2]source_data!K6="","",IF([2]source_data!M6&lt;&gt;"",CONCATENATE(VLOOKUP([2]source_data!K6,[2]codelist_mapping!F:H,3,FALSE)&amp;";"&amp;VLOOKUP([2]source_data!L6,[2]codelist_mapping!F:H,3,FALSE)&amp;";"&amp;VLOOKUP([2]source_data!M6,[2]codelist_mapping!F:H,3,FALSE)),IF([2]source_data!L6&lt;&gt;"",CONCATENATE(VLOOKUP([2]source_data!K6,[2]codelist_mapping!F:H,3,FALSE)&amp;";"&amp;VLOOKUP([2]source_data!L6,[2]codelist_mapping!F:H,3,FALSE)),IF([2]source_data!K6&lt;&gt;"",CONCATENATE(VLOOKUP([2]source_data!K6,[2]codelist_mapping!F:H,3,FALSE)))))))</f>
        <v>GTIP120</v>
      </c>
      <c r="N4" s="9" t="str">
        <f>IF([2]source_data!G6="","",IF([2]source_data!D6="","",VLOOKUP([2]source_data!D6,[2]geo_data!A:I,9,FALSE)))</f>
        <v>Sherborne St John &amp; Rooksdown</v>
      </c>
      <c r="O4" s="9" t="str">
        <f>IF([2]source_data!G6="","",IF([2]source_data!D6="","",VLOOKUP([2]source_data!D6,[2]geo_data!A:I,8,FALSE)))</f>
        <v>E05013090</v>
      </c>
      <c r="P4" s="9" t="str">
        <f>IF([2]source_data!G6="","",IF(LEFT(O4,3)="E05","WD",IF(LEFT(O4,3)="S13","WD",IF(LEFT(O4,3)="W05","WD",IF(LEFT(O4,3)="W06","UA",IF(LEFT(O4,3)="S12","CA",IF(LEFT(O4,3)="E06","UA",IF(LEFT(O4,3)="E07","NMD",IF(LEFT(O4,3)="E08","MD",IF(LEFT(O4,3)="E09","LONB"))))))))))</f>
        <v>WD</v>
      </c>
      <c r="Q4" s="9" t="str">
        <f>IF([2]source_data!G6="","",IF([2]source_data!D6="","",VLOOKUP([2]source_data!D6,[2]geo_data!A:I,7,FALSE)))</f>
        <v>Basingstoke and Deane</v>
      </c>
      <c r="R4" s="9" t="str">
        <f>IF([2]source_data!G6="","",IF([2]source_data!D6="","",VLOOKUP([2]source_data!D6,[2]geo_data!A:I,6,FALSE)))</f>
        <v>E07000084</v>
      </c>
      <c r="S4" s="9" t="str">
        <f>IF([2]source_data!G6="","",IF(LEFT(R4,3)="E05","WD",IF(LEFT(R4,3)="S13","WD",IF(LEFT(R4,3)="W05","WD",IF(LEFT(R4,3)="W06","UA",IF(LEFT(R4,3)="S12","CA",IF(LEFT(R4,3)="E06","UA",IF(LEFT(R4,3)="E07","NMD",IF(LEFT(R4,3)="E08","MD",IF(LEFT(R4,3)="E09","LONB"))))))))))</f>
        <v>NMD</v>
      </c>
      <c r="T4" s="6" t="str">
        <f>IF([2]source_data!G6="","",IF([2]source_data!N6="","",[2]source_data!N6))</f>
        <v>Critical Incident Grant</v>
      </c>
      <c r="U4" s="10">
        <f>IF([2]source_data!G6="","",[2]tailored_settings!$B$8)</f>
        <v>45789</v>
      </c>
      <c r="V4" s="6" t="str">
        <f>IF([2]source_data!G6="","",[2]tailored_settings!$B$9)</f>
        <v>http://www.longleigh.org/</v>
      </c>
      <c r="W4" s="8">
        <f>IF([2]source_data!G6="","",IF([2]source_data!O6="","",[2]source_data!O6))</f>
        <v>45303</v>
      </c>
      <c r="X4" s="12">
        <f>IF([2]source_data!G6="","",IF([2]source_data!P6="","",[2]source_data!P6))</f>
        <v>45408</v>
      </c>
      <c r="Y4" s="13">
        <f>IF([2]source_data!G6="","",IF([2]source_data!Q6="","",[2]source_data!Q6))</f>
        <v>3</v>
      </c>
      <c r="Z4" s="11" t="str">
        <f>IF([2]source_data!G6="","",IF([2]source_data!I6="","",[2]tailored_settings!$B$10))</f>
        <v>Primary grant reason</v>
      </c>
      <c r="AA4" s="11" t="str">
        <f>IF([2]source_data!G6="","",IF([2]source_data!I6="","",[2]source_data!I6))</f>
        <v>5. Customer/family having been the victims of a reported crime in their home.</v>
      </c>
      <c r="AB4" s="11" t="str">
        <f>IF([2]source_data!G6="","",IF([2]source_data!J6="","",[2]tailored_settings!$B$11))</f>
        <v>Secondary grant reason</v>
      </c>
      <c r="AC4" s="11" t="str">
        <f>IF([2]source_data!G6="","",IF([2]source_data!J6="","",[2]source_data!J6))</f>
        <v>6a. Customer/family under the care of Social Services (Adult or Children’s) - MH</v>
      </c>
      <c r="AD4" s="11" t="str">
        <f>IF([2]source_data!G6="","",IF([2]source_data!K6="","",[2]tailored_settings!$B$12))</f>
        <v>Grant purpose</v>
      </c>
      <c r="AE4" s="11" t="str">
        <f>IF([2]source_data!G6="","",IF([2]source_data!K6="","",[2]source_data!K6))</f>
        <v>House Deep Clean</v>
      </c>
      <c r="AF4" s="11" t="str">
        <f>IF([2]source_data!G6="","",IF([2]source_data!K6="","",[2]tailored_settings!$B$13))</f>
        <v>Grant purpose</v>
      </c>
      <c r="AG4" s="11" t="str">
        <f>IF([2]source_data!G6="","",IF([2]source_data!K6="","",[2]source_data!K6))</f>
        <v>House Deep Clean</v>
      </c>
      <c r="AH4" s="11" t="str">
        <f>IF([2]source_data!G6="","",IF([2]source_data!M6="","",[2]tailored_settings!$B$14))</f>
        <v/>
      </c>
      <c r="AI4" s="11" t="str">
        <f>IF([2]source_data!G6="","",IF([2]source_data!M6="","",[2]source_data!M6))</f>
        <v/>
      </c>
    </row>
    <row r="5" spans="1:35" x14ac:dyDescent="0.2">
      <c r="A5" s="6" t="str">
        <f>IF([2]source_data!G7="","",IF(AND([2]source_data!C7&lt;&gt;"",[2]tailored_settings!$B$15="Publish"),CONCATENATE([2]tailored_settings!$B$2&amp;[2]source_data!C7),IF(AND([2]source_data!C7&lt;&gt;"",[2]tailored_settings!$B$15="Do not publish"),CONCATENATE([2]tailored_settings!$B$2&amp;TEXT(ROW(A5)-1,"0000")&amp;"_"&amp;TEXT(F5,"yyyy-mm")),CONCATENATE([2]tailored_settings!$B$2&amp;TEXT(ROW(A5)-1,"0000")&amp;"_"&amp;TEXT(F5,"yyyy-mm")))))</f>
        <v>360G-Longleigh-0004_2024-01</v>
      </c>
      <c r="B5" s="6" t="str">
        <f>IF([2]source_data!G7="","",IF([2]source_data!E7&lt;&gt;"",[2]source_data!E7,CONCATENATE("Grant to "&amp;G5)))</f>
        <v>Grant to Individual Recipient</v>
      </c>
      <c r="C5" s="6" t="str">
        <f>IF([2]source_data!G7="","",IF([2]source_data!F7="",_xlfn.XLOOKUP(T5,[2]tailored_settings!$B$20:$B$25,[2]tailored_settings!$A$20:$A$25,"")))</f>
        <v>Helping to alleviate financial hardship</v>
      </c>
      <c r="D5" s="7">
        <f>IF([2]source_data!G7="","",IF([2]source_data!G7="","",[2]source_data!G7))</f>
        <v>963.72</v>
      </c>
      <c r="E5" s="6" t="str">
        <f>IF([2]source_data!G7="","",[2]tailored_settings!$B$3)</f>
        <v>GBP</v>
      </c>
      <c r="F5" s="8">
        <f>IF([2]source_data!G7="","",IF([2]source_data!H7="","",[2]source_data!H7))</f>
        <v>45300</v>
      </c>
      <c r="G5" s="6" t="str">
        <f>IF([2]source_data!G7="","",[2]tailored_settings!$B$5)</f>
        <v>Individual Recipient</v>
      </c>
      <c r="H5" s="6" t="str">
        <f>IF([2]source_data!G7="","",IF(AND([2]source_data!A7&lt;&gt;"",[2]tailored_settings!$B$16="Publish"),CONCATENATE([2]tailored_settings!$B$2&amp;[2]source_data!A7),IF(AND([2]source_data!A7&lt;&gt;"",[2]tailored_settings!$B$16="Do not publish"),CONCATENATE([2]tailored_settings!$B$4&amp;TEXT(ROW(A5)-1,"0000")&amp;"_"&amp;TEXT(F5,"yyyy-mm")),CONCATENATE([2]tailored_settings!$B$4&amp;TEXT(ROW(A5)-1,"0000")&amp;"_"&amp;TEXT(F5,"yyyy-mm")))))</f>
        <v>360G-Longleigh-IND-0004_2024-01</v>
      </c>
      <c r="I5" s="6" t="str">
        <f>IF([2]source_data!G7="","",[2]tailored_settings!$B$7)</f>
        <v>Longleigh Foundation</v>
      </c>
      <c r="J5" s="6" t="str">
        <f>IF([2]source_data!G7="","",[2]tailored_settings!$B$6)</f>
        <v>GB-CHC-1169016</v>
      </c>
      <c r="K5" s="6" t="str">
        <f>IF([2]source_data!G7="","",IF([2]source_data!I7="","",VLOOKUP([2]source_data!I7,[2]codelist_mapping!A:C,3,FALSE)))</f>
        <v>GTIR010</v>
      </c>
      <c r="L5" s="6" t="str">
        <f>IF([2]source_data!G7="","",IF([2]source_data!J7="","",VLOOKUP([2]source_data!J7,[2]codelist_mapping!A:C,3,FALSE)))</f>
        <v/>
      </c>
      <c r="M5" s="6" t="str">
        <f>IF([2]source_data!G7="","",IF([2]source_data!K7="","",IF([2]source_data!M7&lt;&gt;"",CONCATENATE(VLOOKUP([2]source_data!K7,[2]codelist_mapping!F:H,3,FALSE)&amp;";"&amp;VLOOKUP([2]source_data!L7,[2]codelist_mapping!F:H,3,FALSE)&amp;";"&amp;VLOOKUP([2]source_data!M7,[2]codelist_mapping!F:H,3,FALSE)),IF([2]source_data!L7&lt;&gt;"",CONCATENATE(VLOOKUP([2]source_data!K7,[2]codelist_mapping!F:H,3,FALSE)&amp;";"&amp;VLOOKUP([2]source_data!L7,[2]codelist_mapping!F:H,3,FALSE)),IF([2]source_data!K7&lt;&gt;"",CONCATENATE(VLOOKUP([2]source_data!K7,[2]codelist_mapping!F:H,3,FALSE)))))))</f>
        <v>GTIP050;GTIP070</v>
      </c>
      <c r="N5" s="9" t="str">
        <f>IF([2]source_data!G7="","",IF([2]source_data!D7="","",VLOOKUP([2]source_data!D7,[2]geo_data!A:I,9,FALSE)))</f>
        <v>Queens Park</v>
      </c>
      <c r="O5" s="9" t="str">
        <f>IF([2]source_data!G7="","",IF([2]source_data!D7="","",VLOOKUP([2]source_data!D7,[2]geo_data!A:I,8,FALSE)))</f>
        <v>E05014510</v>
      </c>
      <c r="P5" s="9" t="str">
        <f>IF([2]source_data!G7="","",IF(LEFT(O5,3)="E05","WD",IF(LEFT(O5,3)="S13","WD",IF(LEFT(O5,3)="W05","WD",IF(LEFT(O5,3)="W06","UA",IF(LEFT(O5,3)="S12","CA",IF(LEFT(O5,3)="E06","UA",IF(LEFT(O5,3)="E07","NMD",IF(LEFT(O5,3)="E08","MD",IF(LEFT(O5,3)="E09","LONB"))))))))))</f>
        <v>WD</v>
      </c>
      <c r="Q5" s="9" t="str">
        <f>IF([2]source_data!G7="","",IF([2]source_data!D7="","",VLOOKUP([2]source_data!D7,[2]geo_data!A:I,7,FALSE)))</f>
        <v>Bedford</v>
      </c>
      <c r="R5" s="9" t="str">
        <f>IF([2]source_data!G7="","",IF([2]source_data!D7="","",VLOOKUP([2]source_data!D7,[2]geo_data!A:I,6,FALSE)))</f>
        <v>E06000055</v>
      </c>
      <c r="S5" s="9" t="str">
        <f>IF([2]source_data!G7="","",IF(LEFT(R5,3)="E05","WD",IF(LEFT(R5,3)="S13","WD",IF(LEFT(R5,3)="W05","WD",IF(LEFT(R5,3)="W06","UA",IF(LEFT(R5,3)="S12","CA",IF(LEFT(R5,3)="E06","UA",IF(LEFT(R5,3)="E07","NMD",IF(LEFT(R5,3)="E08","MD",IF(LEFT(R5,3)="E09","LONB"))))))))))</f>
        <v>UA</v>
      </c>
      <c r="T5" s="6" t="str">
        <f>IF([2]source_data!G7="","",IF([2]source_data!N7="","",[2]source_data!N7))</f>
        <v>Hardship Grant</v>
      </c>
      <c r="U5" s="10">
        <f>IF([2]source_data!G7="","",[2]tailored_settings!$B$8)</f>
        <v>45789</v>
      </c>
      <c r="V5" s="6" t="str">
        <f>IF([2]source_data!G7="","",[2]tailored_settings!$B$9)</f>
        <v>http://www.longleigh.org/</v>
      </c>
      <c r="W5" s="8">
        <f>IF([2]source_data!G7="","",IF([2]source_data!O7="","",[2]source_data!O7))</f>
        <v>45300</v>
      </c>
      <c r="X5" s="12">
        <f>IF([2]source_data!G7="","",IF([2]source_data!P7="","",[2]source_data!P7))</f>
        <v>45399</v>
      </c>
      <c r="Y5" s="13">
        <f>IF([2]source_data!G7="","",IF([2]source_data!Q7="","",[2]source_data!Q7))</f>
        <v>3</v>
      </c>
      <c r="Z5" s="11" t="str">
        <f>IF([2]source_data!G7="","",IF([2]source_data!I7="","",[2]tailored_settings!$B$10))</f>
        <v>Primary grant reason</v>
      </c>
      <c r="AA5" s="11" t="str">
        <f>IF([2]source_data!G7="","",IF([2]source_data!I7="","",[2]source_data!I7))</f>
        <v>7. Customer where there is a child/ren in receipt of means-tested free school meals</v>
      </c>
      <c r="AB5" s="11" t="str">
        <f>IF([2]source_data!G7="","",IF([2]source_data!J7="","",[2]tailored_settings!$B$11))</f>
        <v/>
      </c>
      <c r="AC5" s="11" t="str">
        <f>IF([2]source_data!G7="","",IF([2]source_data!J7="","",[2]source_data!J7))</f>
        <v/>
      </c>
      <c r="AD5" s="11" t="str">
        <f>IF([2]source_data!G7="","",IF([2]source_data!K7="","",[2]tailored_settings!$B$12))</f>
        <v>Grant purpose</v>
      </c>
      <c r="AE5" s="11" t="str">
        <f>IF([2]source_data!G7="","",IF([2]source_data!K7="","",[2]source_data!K7))</f>
        <v>Utility Vouchers</v>
      </c>
      <c r="AF5" s="11" t="str">
        <f>IF([2]source_data!G7="","",IF([2]source_data!K7="","",[2]tailored_settings!$B$13))</f>
        <v>Grant purpose</v>
      </c>
      <c r="AG5" s="11" t="str">
        <f>IF([2]source_data!G7="","",IF([2]source_data!K7="","",[2]source_data!K7))</f>
        <v>Utility Vouchers</v>
      </c>
      <c r="AH5" s="11" t="str">
        <f>IF([2]source_data!G7="","",IF([2]source_data!M7="","",[2]tailored_settings!$B$14))</f>
        <v/>
      </c>
      <c r="AI5" s="11" t="str">
        <f>IF([2]source_data!G7="","",IF([2]source_data!M7="","",[2]source_data!M7))</f>
        <v/>
      </c>
    </row>
    <row r="6" spans="1:35" x14ac:dyDescent="0.2">
      <c r="A6" s="6" t="str">
        <f>IF([2]source_data!G8="","",IF(AND([2]source_data!C8&lt;&gt;"",[2]tailored_settings!$B$15="Publish"),CONCATENATE([2]tailored_settings!$B$2&amp;[2]source_data!C8),IF(AND([2]source_data!C8&lt;&gt;"",[2]tailored_settings!$B$15="Do not publish"),CONCATENATE([2]tailored_settings!$B$2&amp;TEXT(ROW(A6)-1,"0000")&amp;"_"&amp;TEXT(F6,"yyyy-mm")),CONCATENATE([2]tailored_settings!$B$2&amp;TEXT(ROW(A6)-1,"0000")&amp;"_"&amp;TEXT(F6,"yyyy-mm")))))</f>
        <v>360G-Longleigh-0005_2024-01</v>
      </c>
      <c r="B6" s="6" t="str">
        <f>IF([2]source_data!G8="","",IF([2]source_data!E8&lt;&gt;"",[2]source_data!E8,CONCATENATE("Grant to "&amp;G6)))</f>
        <v>Grant to Individual Recipient</v>
      </c>
      <c r="C6" s="6" t="str">
        <f>IF([2]source_data!G8="","",IF([2]source_data!F8="",_xlfn.XLOOKUP(T6,[2]tailored_settings!$B$20:$B$25,[2]tailored_settings!$A$20:$A$25,"")))</f>
        <v>Helping to alleviate financial hardship</v>
      </c>
      <c r="D6" s="7">
        <f>IF([2]source_data!G8="","",IF([2]source_data!G8="","",[2]source_data!G8))</f>
        <v>980.44</v>
      </c>
      <c r="E6" s="6" t="str">
        <f>IF([2]source_data!G8="","",[2]tailored_settings!$B$3)</f>
        <v>GBP</v>
      </c>
      <c r="F6" s="8">
        <f>IF([2]source_data!G8="","",IF([2]source_data!H8="","",[2]source_data!H8))</f>
        <v>45293</v>
      </c>
      <c r="G6" s="6" t="str">
        <f>IF([2]source_data!G8="","",[2]tailored_settings!$B$5)</f>
        <v>Individual Recipient</v>
      </c>
      <c r="H6" s="6" t="str">
        <f>IF([2]source_data!G8="","",IF(AND([2]source_data!A8&lt;&gt;"",[2]tailored_settings!$B$16="Publish"),CONCATENATE([2]tailored_settings!$B$2&amp;[2]source_data!A8),IF(AND([2]source_data!A8&lt;&gt;"",[2]tailored_settings!$B$16="Do not publish"),CONCATENATE([2]tailored_settings!$B$4&amp;TEXT(ROW(A6)-1,"0000")&amp;"_"&amp;TEXT(F6,"yyyy-mm")),CONCATENATE([2]tailored_settings!$B$4&amp;TEXT(ROW(A6)-1,"0000")&amp;"_"&amp;TEXT(F6,"yyyy-mm")))))</f>
        <v>360G-Longleigh-IND-0005_2024-01</v>
      </c>
      <c r="I6" s="6" t="str">
        <f>IF([2]source_data!G8="","",[2]tailored_settings!$B$7)</f>
        <v>Longleigh Foundation</v>
      </c>
      <c r="J6" s="6" t="str">
        <f>IF([2]source_data!G8="","",[2]tailored_settings!$B$6)</f>
        <v>GB-CHC-1169016</v>
      </c>
      <c r="K6" s="6" t="str">
        <f>IF([2]source_data!G8="","",IF([2]source_data!I8="","",VLOOKUP([2]source_data!I8,[2]codelist_mapping!A:C,3,FALSE)))</f>
        <v>GTIR080</v>
      </c>
      <c r="L6" s="6" t="str">
        <f>IF([2]source_data!G8="","",IF([2]source_data!J8="","",VLOOKUP([2]source_data!J8,[2]codelist_mapping!A:C,3,FALSE)))</f>
        <v/>
      </c>
      <c r="M6" s="6" t="str">
        <f>IF([2]source_data!G8="","",IF([2]source_data!K8="","",IF([2]source_data!M8&lt;&gt;"",CONCATENATE(VLOOKUP([2]source_data!K8,[2]codelist_mapping!F:H,3,FALSE)&amp;";"&amp;VLOOKUP([2]source_data!L8,[2]codelist_mapping!F:H,3,FALSE)&amp;";"&amp;VLOOKUP([2]source_data!M8,[2]codelist_mapping!F:H,3,FALSE)),IF([2]source_data!L8&lt;&gt;"",CONCATENATE(VLOOKUP([2]source_data!K8,[2]codelist_mapping!F:H,3,FALSE)&amp;";"&amp;VLOOKUP([2]source_data!L8,[2]codelist_mapping!F:H,3,FALSE)),IF([2]source_data!K8&lt;&gt;"",CONCATENATE(VLOOKUP([2]source_data!K8,[2]codelist_mapping!F:H,3,FALSE)))))))</f>
        <v>GTIP020;GTIP020;GTIP060</v>
      </c>
      <c r="N6" s="9" t="str">
        <f>IF([2]source_data!G8="","",IF([2]source_data!D8="","",VLOOKUP([2]source_data!D8,[2]geo_data!A:I,9,FALSE)))</f>
        <v>Chard North</v>
      </c>
      <c r="O6" s="9" t="str">
        <f>IF([2]source_data!G8="","",IF([2]source_data!D8="","",VLOOKUP([2]source_data!D8,[2]geo_data!A:I,8,FALSE)))</f>
        <v>E05014351</v>
      </c>
      <c r="P6" s="9" t="str">
        <f>IF([2]source_data!G8="","",IF(LEFT(O6,3)="E05","WD",IF(LEFT(O6,3)="S13","WD",IF(LEFT(O6,3)="W05","WD",IF(LEFT(O6,3)="W06","UA",IF(LEFT(O6,3)="S12","CA",IF(LEFT(O6,3)="E06","UA",IF(LEFT(O6,3)="E07","NMD",IF(LEFT(O6,3)="E08","MD",IF(LEFT(O6,3)="E09","LONB"))))))))))</f>
        <v>WD</v>
      </c>
      <c r="Q6" s="9" t="str">
        <f>IF([2]source_data!G8="","",IF([2]source_data!D8="","",VLOOKUP([2]source_data!D8,[2]geo_data!A:I,7,FALSE)))</f>
        <v>Somerset</v>
      </c>
      <c r="R6" s="9" t="str">
        <f>IF([2]source_data!G8="","",IF([2]source_data!D8="","",VLOOKUP([2]source_data!D8,[2]geo_data!A:I,6,FALSE)))</f>
        <v>E06000066</v>
      </c>
      <c r="S6" s="9" t="str">
        <f>IF([2]source_data!G8="","",IF(LEFT(R6,3)="E05","WD",IF(LEFT(R6,3)="S13","WD",IF(LEFT(R6,3)="W05","WD",IF(LEFT(R6,3)="W06","UA",IF(LEFT(R6,3)="S12","CA",IF(LEFT(R6,3)="E06","UA",IF(LEFT(R6,3)="E07","NMD",IF(LEFT(R6,3)="E08","MD",IF(LEFT(R6,3)="E09","LONB"))))))))))</f>
        <v>UA</v>
      </c>
      <c r="T6" s="6" t="str">
        <f>IF([2]source_data!G8="","",IF([2]source_data!N8="","",[2]source_data!N8))</f>
        <v>Hardship Grant</v>
      </c>
      <c r="U6" s="10">
        <f>IF([2]source_data!G8="","",[2]tailored_settings!$B$8)</f>
        <v>45789</v>
      </c>
      <c r="V6" s="6" t="str">
        <f>IF([2]source_data!G8="","",[2]tailored_settings!$B$9)</f>
        <v>http://www.longleigh.org/</v>
      </c>
      <c r="W6" s="8">
        <f>IF([2]source_data!G8="","",IF([2]source_data!O8="","",[2]source_data!O8))</f>
        <v>45293</v>
      </c>
      <c r="X6" s="12">
        <f>IF([2]source_data!G8="","",IF([2]source_data!P8="","",[2]source_data!P8))</f>
        <v>45330</v>
      </c>
      <c r="Y6" s="13">
        <f>IF([2]source_data!G8="","",IF([2]source_data!Q8="","",[2]source_data!Q8))</f>
        <v>1</v>
      </c>
      <c r="Z6" s="11" t="str">
        <f>IF([2]source_data!G8="","",IF([2]source_data!I8="","",[2]tailored_settings!$B$10))</f>
        <v>Primary grant reason</v>
      </c>
      <c r="AA6" s="11" t="str">
        <f>IF([2]source_data!G8="","",IF([2]source_data!I8="","",[2]source_data!I8))</f>
        <v>3  Customer/family moving from homelessness/supported living into independent living</v>
      </c>
      <c r="AB6" s="11" t="str">
        <f>IF([2]source_data!G8="","",IF([2]source_data!J8="","",[2]tailored_settings!$B$11))</f>
        <v/>
      </c>
      <c r="AC6" s="11" t="str">
        <f>IF([2]source_data!G8="","",IF([2]source_data!J8="","",[2]source_data!J8))</f>
        <v/>
      </c>
      <c r="AD6" s="11" t="str">
        <f>IF([2]source_data!G8="","",IF([2]source_data!K8="","",[2]tailored_settings!$B$12))</f>
        <v>Grant purpose</v>
      </c>
      <c r="AE6" s="11" t="str">
        <f>IF([2]source_data!G8="","",IF([2]source_data!K8="","",[2]source_data!K8))</f>
        <v>Appliances</v>
      </c>
      <c r="AF6" s="11" t="str">
        <f>IF([2]source_data!G8="","",IF([2]source_data!K8="","",[2]tailored_settings!$B$13))</f>
        <v>Grant purpose</v>
      </c>
      <c r="AG6" s="11" t="str">
        <f>IF([2]source_data!G8="","",IF([2]source_data!K8="","",[2]source_data!K8))</f>
        <v>Appliances</v>
      </c>
      <c r="AH6" s="11" t="str">
        <f>IF([2]source_data!G8="","",IF([2]source_data!M8="","",[2]tailored_settings!$B$14))</f>
        <v>Grant purpose</v>
      </c>
      <c r="AI6" s="11" t="str">
        <f>IF([2]source_data!G8="","",IF([2]source_data!M8="","",[2]source_data!M8))</f>
        <v>Voucher for small household items</v>
      </c>
    </row>
    <row r="7" spans="1:35" x14ac:dyDescent="0.2">
      <c r="A7" s="6" t="str">
        <f>IF([2]source_data!G9="","",IF(AND([2]source_data!C9&lt;&gt;"",[2]tailored_settings!$B$15="Publish"),CONCATENATE([2]tailored_settings!$B$2&amp;[2]source_data!C9),IF(AND([2]source_data!C9&lt;&gt;"",[2]tailored_settings!$B$15="Do not publish"),CONCATENATE([2]tailored_settings!$B$2&amp;TEXT(ROW(A7)-1,"0000")&amp;"_"&amp;TEXT(F7,"yyyy-mm")),CONCATENATE([2]tailored_settings!$B$2&amp;TEXT(ROW(A7)-1,"0000")&amp;"_"&amp;TEXT(F7,"yyyy-mm")))))</f>
        <v>360G-Longleigh-0006_2024-01</v>
      </c>
      <c r="B7" s="6" t="str">
        <f>IF([2]source_data!G9="","",IF([2]source_data!E9&lt;&gt;"",[2]source_data!E9,CONCATENATE("Grant to "&amp;G7)))</f>
        <v>Grant to Individual Recipient</v>
      </c>
      <c r="C7" s="6" t="str">
        <f>IF([2]source_data!G9="","",IF([2]source_data!F9="",_xlfn.XLOOKUP(T7,[2]tailored_settings!$B$20:$B$25,[2]tailored_settings!$A$20:$A$25,"")))</f>
        <v xml:space="preserve">Providing new flooring </v>
      </c>
      <c r="D7" s="7">
        <f>IF([2]source_data!G9="","",IF([2]source_data!G9="","",[2]source_data!G9))</f>
        <v>1590</v>
      </c>
      <c r="E7" s="6" t="str">
        <f>IF([2]source_data!G9="","",[2]tailored_settings!$B$3)</f>
        <v>GBP</v>
      </c>
      <c r="F7" s="8">
        <f>IF([2]source_data!G9="","",IF([2]source_data!H9="","",[2]source_data!H9))</f>
        <v>45296</v>
      </c>
      <c r="G7" s="6" t="str">
        <f>IF([2]source_data!G9="","",[2]tailored_settings!$B$5)</f>
        <v>Individual Recipient</v>
      </c>
      <c r="H7" s="6" t="str">
        <f>IF([2]source_data!G9="","",IF(AND([2]source_data!A9&lt;&gt;"",[2]tailored_settings!$B$16="Publish"),CONCATENATE([2]tailored_settings!$B$2&amp;[2]source_data!A9),IF(AND([2]source_data!A9&lt;&gt;"",[2]tailored_settings!$B$16="Do not publish"),CONCATENATE([2]tailored_settings!$B$4&amp;TEXT(ROW(A7)-1,"0000")&amp;"_"&amp;TEXT(F7,"yyyy-mm")),CONCATENATE([2]tailored_settings!$B$4&amp;TEXT(ROW(A7)-1,"0000")&amp;"_"&amp;TEXT(F7,"yyyy-mm")))))</f>
        <v>360G-Longleigh-IND-0006_2024-01</v>
      </c>
      <c r="I7" s="6" t="str">
        <f>IF([2]source_data!G9="","",[2]tailored_settings!$B$7)</f>
        <v>Longleigh Foundation</v>
      </c>
      <c r="J7" s="6" t="str">
        <f>IF([2]source_data!G9="","",[2]tailored_settings!$B$6)</f>
        <v>GB-CHC-1169016</v>
      </c>
      <c r="K7" s="6" t="str">
        <f>IF([2]source_data!G9="","",IF([2]source_data!I9="","",VLOOKUP([2]source_data!I9,[2]codelist_mapping!A:C,3,FALSE)))</f>
        <v>GTIR030</v>
      </c>
      <c r="L7" s="6" t="str">
        <f>IF([2]source_data!G9="","",IF([2]source_data!J9="","",VLOOKUP([2]source_data!J9,[2]codelist_mapping!A:C,3,FALSE)))</f>
        <v/>
      </c>
      <c r="M7" s="6" t="str">
        <f>IF([2]source_data!G9="","",IF([2]source_data!K9="","",IF([2]source_data!M9&lt;&gt;"",CONCATENATE(VLOOKUP([2]source_data!K9,[2]codelist_mapping!F:H,3,FALSE)&amp;";"&amp;VLOOKUP([2]source_data!L9,[2]codelist_mapping!F:H,3,FALSE)&amp;";"&amp;VLOOKUP([2]source_data!M9,[2]codelist_mapping!F:H,3,FALSE)),IF([2]source_data!L9&lt;&gt;"",CONCATENATE(VLOOKUP([2]source_data!K9,[2]codelist_mapping!F:H,3,FALSE)&amp;";"&amp;VLOOKUP([2]source_data!L9,[2]codelist_mapping!F:H,3,FALSE)),IF([2]source_data!K9&lt;&gt;"",CONCATENATE(VLOOKUP([2]source_data!K9,[2]codelist_mapping!F:H,3,FALSE)))))))</f>
        <v>GTIP030</v>
      </c>
      <c r="N7" s="9" t="str">
        <f>IF([2]source_data!G9="","",IF([2]source_data!D9="","",VLOOKUP([2]source_data!D9,[2]geo_data!A:I,9,FALSE)))</f>
        <v>Southam North &amp; Long Itchington</v>
      </c>
      <c r="O7" s="9" t="str">
        <f>IF([2]source_data!G9="","",IF([2]source_data!D9="","",VLOOKUP([2]source_data!D9,[2]geo_data!A:I,8,FALSE)))</f>
        <v>E05015124</v>
      </c>
      <c r="P7" s="9" t="str">
        <f>IF([2]source_data!G9="","",IF(LEFT(O7,3)="E05","WD",IF(LEFT(O7,3)="S13","WD",IF(LEFT(O7,3)="W05","WD",IF(LEFT(O7,3)="W06","UA",IF(LEFT(O7,3)="S12","CA",IF(LEFT(O7,3)="E06","UA",IF(LEFT(O7,3)="E07","NMD",IF(LEFT(O7,3)="E08","MD",IF(LEFT(O7,3)="E09","LONB"))))))))))</f>
        <v>WD</v>
      </c>
      <c r="Q7" s="9" t="str">
        <f>IF([2]source_data!G9="","",IF([2]source_data!D9="","",VLOOKUP([2]source_data!D9,[2]geo_data!A:I,7,FALSE)))</f>
        <v>Stratford-on-Avon</v>
      </c>
      <c r="R7" s="9" t="str">
        <f>IF([2]source_data!G9="","",IF([2]source_data!D9="","",VLOOKUP([2]source_data!D9,[2]geo_data!A:I,6,FALSE)))</f>
        <v>E07000221</v>
      </c>
      <c r="S7" s="9" t="str">
        <f>IF([2]source_data!G9="","",IF(LEFT(R7,3)="E05","WD",IF(LEFT(R7,3)="S13","WD",IF(LEFT(R7,3)="W05","WD",IF(LEFT(R7,3)="W06","UA",IF(LEFT(R7,3)="S12","CA",IF(LEFT(R7,3)="E06","UA",IF(LEFT(R7,3)="E07","NMD",IF(LEFT(R7,3)="E08","MD",IF(LEFT(R7,3)="E09","LONB"))))))))))</f>
        <v>NMD</v>
      </c>
      <c r="T7" s="6" t="str">
        <f>IF([2]source_data!G9="","",IF([2]source_data!N9="","",[2]source_data!N9))</f>
        <v>Flooring Grant</v>
      </c>
      <c r="U7" s="10">
        <f>IF([2]source_data!G9="","",[2]tailored_settings!$B$8)</f>
        <v>45789</v>
      </c>
      <c r="V7" s="6" t="str">
        <f>IF([2]source_data!G9="","",[2]tailored_settings!$B$9)</f>
        <v>http://www.longleigh.org/</v>
      </c>
      <c r="W7" s="8">
        <f>IF([2]source_data!G9="","",IF([2]source_data!O9="","",[2]source_data!O9))</f>
        <v>45296</v>
      </c>
      <c r="X7" s="12">
        <f>IF([2]source_data!G9="","",IF([2]source_data!P9="","",[2]source_data!P9))</f>
        <v>45362</v>
      </c>
      <c r="Y7" s="13">
        <f>IF([2]source_data!G9="","",IF([2]source_data!Q9="","",[2]source_data!Q9))</f>
        <v>2</v>
      </c>
      <c r="Z7" s="11" t="str">
        <f>IF([2]source_data!G9="","",IF([2]source_data!I9="","",[2]tailored_settings!$B$10))</f>
        <v>Primary grant reason</v>
      </c>
      <c r="AA7" s="11" t="str">
        <f>IF([2]source_data!G9="","",IF([2]source_data!I9="","",[2]source_data!I9))</f>
        <v>1. Customer (or family member residing with them) with a diagnosed condition or disability (physical and/or sensory and/or behavioural)</v>
      </c>
      <c r="AB7" s="11" t="str">
        <f>IF([2]source_data!G9="","",IF([2]source_data!J9="","",[2]tailored_settings!$B$11))</f>
        <v/>
      </c>
      <c r="AC7" s="11" t="str">
        <f>IF([2]source_data!G9="","",IF([2]source_data!J9="","",[2]source_data!J9))</f>
        <v/>
      </c>
      <c r="AD7" s="11" t="str">
        <f>IF([2]source_data!G9="","",IF([2]source_data!K9="","",[2]tailored_settings!$B$12))</f>
        <v>Grant purpose</v>
      </c>
      <c r="AE7" s="11" t="str">
        <f>IF([2]source_data!G9="","",IF([2]source_data!K9="","",[2]source_data!K9))</f>
        <v>Flooring</v>
      </c>
      <c r="AF7" s="11" t="str">
        <f>IF([2]source_data!G9="","",IF([2]source_data!K9="","",[2]tailored_settings!$B$13))</f>
        <v>Grant purpose</v>
      </c>
      <c r="AG7" s="11" t="str">
        <f>IF([2]source_data!G9="","",IF([2]source_data!K9="","",[2]source_data!K9))</f>
        <v>Flooring</v>
      </c>
      <c r="AH7" s="11" t="str">
        <f>IF([2]source_data!G9="","",IF([2]source_data!M9="","",[2]tailored_settings!$B$14))</f>
        <v/>
      </c>
      <c r="AI7" s="11" t="str">
        <f>IF([2]source_data!G9="","",IF([2]source_data!M9="","",[2]source_data!M9))</f>
        <v/>
      </c>
    </row>
    <row r="8" spans="1:35" x14ac:dyDescent="0.2">
      <c r="A8" s="6" t="str">
        <f>IF([2]source_data!G10="","",IF(AND([2]source_data!C10&lt;&gt;"",[2]tailored_settings!$B$15="Publish"),CONCATENATE([2]tailored_settings!$B$2&amp;[2]source_data!C10),IF(AND([2]source_data!C10&lt;&gt;"",[2]tailored_settings!$B$15="Do not publish"),CONCATENATE([2]tailored_settings!$B$2&amp;TEXT(ROW(A8)-1,"0000")&amp;"_"&amp;TEXT(F8,"yyyy-mm")),CONCATENATE([2]tailored_settings!$B$2&amp;TEXT(ROW(A8)-1,"0000")&amp;"_"&amp;TEXT(F8,"yyyy-mm")))))</f>
        <v>360G-Longleigh-0007_2024-01</v>
      </c>
      <c r="B8" s="6" t="str">
        <f>IF([2]source_data!G10="","",IF([2]source_data!E10&lt;&gt;"",[2]source_data!E10,CONCATENATE("Grant to "&amp;G8)))</f>
        <v>Grant to Individual Recipient</v>
      </c>
      <c r="C8" s="6" t="str">
        <f>IF([2]source_data!G10="","",IF([2]source_data!F10="",_xlfn.XLOOKUP(T8,[2]tailored_settings!$B$20:$B$25,[2]tailored_settings!$A$20:$A$25,"")))</f>
        <v>Helping to alleviate financial hardship</v>
      </c>
      <c r="D8" s="7">
        <f>IF([2]source_data!G10="","",IF([2]source_data!G10="","",[2]source_data!G10))</f>
        <v>868.59</v>
      </c>
      <c r="E8" s="6" t="str">
        <f>IF([2]source_data!G10="","",[2]tailored_settings!$B$3)</f>
        <v>GBP</v>
      </c>
      <c r="F8" s="8">
        <f>IF([2]source_data!G10="","",IF([2]source_data!H10="","",[2]source_data!H10))</f>
        <v>45296</v>
      </c>
      <c r="G8" s="6" t="str">
        <f>IF([2]source_data!G10="","",[2]tailored_settings!$B$5)</f>
        <v>Individual Recipient</v>
      </c>
      <c r="H8" s="6" t="str">
        <f>IF([2]source_data!G10="","",IF(AND([2]source_data!A10&lt;&gt;"",[2]tailored_settings!$B$16="Publish"),CONCATENATE([2]tailored_settings!$B$2&amp;[2]source_data!A10),IF(AND([2]source_data!A10&lt;&gt;"",[2]tailored_settings!$B$16="Do not publish"),CONCATENATE([2]tailored_settings!$B$4&amp;TEXT(ROW(A8)-1,"0000")&amp;"_"&amp;TEXT(F8,"yyyy-mm")),CONCATENATE([2]tailored_settings!$B$4&amp;TEXT(ROW(A8)-1,"0000")&amp;"_"&amp;TEXT(F8,"yyyy-mm")))))</f>
        <v>360G-Longleigh-IND-0007_2024-01</v>
      </c>
      <c r="I8" s="6" t="str">
        <f>IF([2]source_data!G10="","",[2]tailored_settings!$B$7)</f>
        <v>Longleigh Foundation</v>
      </c>
      <c r="J8" s="6" t="str">
        <f>IF([2]source_data!G10="","",[2]tailored_settings!$B$6)</f>
        <v>GB-CHC-1169016</v>
      </c>
      <c r="K8" s="6" t="str">
        <f>IF([2]source_data!G10="","",IF([2]source_data!I10="","",VLOOKUP([2]source_data!I10,[2]codelist_mapping!A:C,3,FALSE)))</f>
        <v>GTIR010</v>
      </c>
      <c r="L8" s="6" t="str">
        <f>IF([2]source_data!G10="","",IF([2]source_data!J10="","",VLOOKUP([2]source_data!J10,[2]codelist_mapping!A:C,3,FALSE)))</f>
        <v/>
      </c>
      <c r="M8" s="6" t="str">
        <f>IF([2]source_data!G10="","",IF([2]source_data!K10="","",IF([2]source_data!M10&lt;&gt;"",CONCATENATE(VLOOKUP([2]source_data!K10,[2]codelist_mapping!F:H,3,FALSE)&amp;";"&amp;VLOOKUP([2]source_data!L10,[2]codelist_mapping!F:H,3,FALSE)&amp;";"&amp;VLOOKUP([2]source_data!M10,[2]codelist_mapping!F:H,3,FALSE)),IF([2]source_data!L10&lt;&gt;"",CONCATENATE(VLOOKUP([2]source_data!K10,[2]codelist_mapping!F:H,3,FALSE)&amp;";"&amp;VLOOKUP([2]source_data!L10,[2]codelist_mapping!F:H,3,FALSE)),IF([2]source_data!K10&lt;&gt;"",CONCATENATE(VLOOKUP([2]source_data!K10,[2]codelist_mapping!F:H,3,FALSE)))))))</f>
        <v>GTIP020;GTIP020;GTIP060</v>
      </c>
      <c r="N8" s="9" t="str">
        <f>IF([2]source_data!G10="","",IF([2]source_data!D10="","",VLOOKUP([2]source_data!D10,[2]geo_data!A:I,9,FALSE)))</f>
        <v>Bircher</v>
      </c>
      <c r="O8" s="9" t="str">
        <f>IF([2]source_data!G10="","",IF([2]source_data!D10="","",VLOOKUP([2]source_data!D10,[2]geo_data!A:I,8,FALSE)))</f>
        <v>E05009443</v>
      </c>
      <c r="P8" s="9" t="str">
        <f>IF([2]source_data!G10="","",IF(LEFT(O8,3)="E05","WD",IF(LEFT(O8,3)="S13","WD",IF(LEFT(O8,3)="W05","WD",IF(LEFT(O8,3)="W06","UA",IF(LEFT(O8,3)="S12","CA",IF(LEFT(O8,3)="E06","UA",IF(LEFT(O8,3)="E07","NMD",IF(LEFT(O8,3)="E08","MD",IF(LEFT(O8,3)="E09","LONB"))))))))))</f>
        <v>WD</v>
      </c>
      <c r="Q8" s="9" t="str">
        <f>IF([2]source_data!G10="","",IF([2]source_data!D10="","",VLOOKUP([2]source_data!D10,[2]geo_data!A:I,7,FALSE)))</f>
        <v>Herefordshire, County of</v>
      </c>
      <c r="R8" s="9" t="str">
        <f>IF([2]source_data!G10="","",IF([2]source_data!D10="","",VLOOKUP([2]source_data!D10,[2]geo_data!A:I,6,FALSE)))</f>
        <v>E06000019</v>
      </c>
      <c r="S8" s="9" t="str">
        <f>IF([2]source_data!G10="","",IF(LEFT(R8,3)="E05","WD",IF(LEFT(R8,3)="S13","WD",IF(LEFT(R8,3)="W05","WD",IF(LEFT(R8,3)="W06","UA",IF(LEFT(R8,3)="S12","CA",IF(LEFT(R8,3)="E06","UA",IF(LEFT(R8,3)="E07","NMD",IF(LEFT(R8,3)="E08","MD",IF(LEFT(R8,3)="E09","LONB"))))))))))</f>
        <v>UA</v>
      </c>
      <c r="T8" s="6" t="str">
        <f>IF([2]source_data!G10="","",IF([2]source_data!N10="","",[2]source_data!N10))</f>
        <v>Hardship Grant</v>
      </c>
      <c r="U8" s="10">
        <f>IF([2]source_data!G10="","",[2]tailored_settings!$B$8)</f>
        <v>45789</v>
      </c>
      <c r="V8" s="6" t="str">
        <f>IF([2]source_data!G10="","",[2]tailored_settings!$B$9)</f>
        <v>http://www.longleigh.org/</v>
      </c>
      <c r="W8" s="8">
        <f>IF([2]source_data!G10="","",IF([2]source_data!O10="","",[2]source_data!O10))</f>
        <v>45296</v>
      </c>
      <c r="X8" s="12">
        <f>IF([2]source_data!G10="","",IF([2]source_data!P10="","",[2]source_data!P10))</f>
        <v>45430</v>
      </c>
      <c r="Y8" s="13">
        <f>IF([2]source_data!G10="","",IF([2]source_data!Q10="","",[2]source_data!Q10))</f>
        <v>4</v>
      </c>
      <c r="Z8" s="11" t="str">
        <f>IF([2]source_data!G10="","",IF([2]source_data!I10="","",[2]tailored_settings!$B$10))</f>
        <v>Primary grant reason</v>
      </c>
      <c r="AA8" s="11" t="str">
        <f>IF([2]source_data!G10="","",IF([2]source_data!I10="","",[2]source_data!I10))</f>
        <v>7. Customer where there is a child/ren in receipt of means-tested free school meals</v>
      </c>
      <c r="AB8" s="11" t="str">
        <f>IF([2]source_data!G10="","",IF([2]source_data!J10="","",[2]tailored_settings!$B$11))</f>
        <v/>
      </c>
      <c r="AC8" s="11" t="str">
        <f>IF([2]source_data!G10="","",IF([2]source_data!J10="","",[2]source_data!J10))</f>
        <v/>
      </c>
      <c r="AD8" s="11" t="str">
        <f>IF([2]source_data!G10="","",IF([2]source_data!K10="","",[2]tailored_settings!$B$12))</f>
        <v>Grant purpose</v>
      </c>
      <c r="AE8" s="11" t="str">
        <f>IF([2]source_data!G10="","",IF([2]source_data!K10="","",[2]source_data!K10))</f>
        <v xml:space="preserve">Furniture </v>
      </c>
      <c r="AF8" s="11" t="str">
        <f>IF([2]source_data!G10="","",IF([2]source_data!K10="","",[2]tailored_settings!$B$13))</f>
        <v>Grant purpose</v>
      </c>
      <c r="AG8" s="11" t="str">
        <f>IF([2]source_data!G10="","",IF([2]source_data!K10="","",[2]source_data!K10))</f>
        <v xml:space="preserve">Furniture </v>
      </c>
      <c r="AH8" s="11" t="str">
        <f>IF([2]source_data!G10="","",IF([2]source_data!M10="","",[2]tailored_settings!$B$14))</f>
        <v>Grant purpose</v>
      </c>
      <c r="AI8" s="11" t="str">
        <f>IF([2]source_data!G10="","",IF([2]source_data!M10="","",[2]source_data!M10))</f>
        <v>Voucher for small household items</v>
      </c>
    </row>
    <row r="9" spans="1:35" x14ac:dyDescent="0.2">
      <c r="A9" s="6" t="str">
        <f>IF([2]source_data!G11="","",IF(AND([2]source_data!C11&lt;&gt;"",[2]tailored_settings!$B$15="Publish"),CONCATENATE([2]tailored_settings!$B$2&amp;[2]source_data!C11),IF(AND([2]source_data!C11&lt;&gt;"",[2]tailored_settings!$B$15="Do not publish"),CONCATENATE([2]tailored_settings!$B$2&amp;TEXT(ROW(A9)-1,"0000")&amp;"_"&amp;TEXT(F9,"yyyy-mm")),CONCATENATE([2]tailored_settings!$B$2&amp;TEXT(ROW(A9)-1,"0000")&amp;"_"&amp;TEXT(F9,"yyyy-mm")))))</f>
        <v>360G-Longleigh-0008_2024-01</v>
      </c>
      <c r="B9" s="6" t="str">
        <f>IF([2]source_data!G11="","",IF([2]source_data!E11&lt;&gt;"",[2]source_data!E11,CONCATENATE("Grant to "&amp;G9)))</f>
        <v>Grant to Individual Recipient</v>
      </c>
      <c r="C9" s="6" t="str">
        <f>IF([2]source_data!G11="","",IF([2]source_data!F11="",_xlfn.XLOOKUP(T9,[2]tailored_settings!$B$20:$B$25,[2]tailored_settings!$A$20:$A$25,"")))</f>
        <v>Helping to alleviate financial hardship</v>
      </c>
      <c r="D9" s="7">
        <f>IF([2]source_data!G11="","",IF([2]source_data!G11="","",[2]source_data!G11))</f>
        <v>876.98</v>
      </c>
      <c r="E9" s="6" t="str">
        <f>IF([2]source_data!G11="","",[2]tailored_settings!$B$3)</f>
        <v>GBP</v>
      </c>
      <c r="F9" s="8">
        <f>IF([2]source_data!G11="","",IF([2]source_data!H11="","",[2]source_data!H11))</f>
        <v>45295</v>
      </c>
      <c r="G9" s="6" t="str">
        <f>IF([2]source_data!G11="","",[2]tailored_settings!$B$5)</f>
        <v>Individual Recipient</v>
      </c>
      <c r="H9" s="6" t="str">
        <f>IF([2]source_data!G11="","",IF(AND([2]source_data!A11&lt;&gt;"",[2]tailored_settings!$B$16="Publish"),CONCATENATE([2]tailored_settings!$B$2&amp;[2]source_data!A11),IF(AND([2]source_data!A11&lt;&gt;"",[2]tailored_settings!$B$16="Do not publish"),CONCATENATE([2]tailored_settings!$B$4&amp;TEXT(ROW(A9)-1,"0000")&amp;"_"&amp;TEXT(F9,"yyyy-mm")),CONCATENATE([2]tailored_settings!$B$4&amp;TEXT(ROW(A9)-1,"0000")&amp;"_"&amp;TEXT(F9,"yyyy-mm")))))</f>
        <v>360G-Longleigh-IND-0008_2024-01</v>
      </c>
      <c r="I9" s="6" t="str">
        <f>IF([2]source_data!G11="","",[2]tailored_settings!$B$7)</f>
        <v>Longleigh Foundation</v>
      </c>
      <c r="J9" s="6" t="str">
        <f>IF([2]source_data!G11="","",[2]tailored_settings!$B$6)</f>
        <v>GB-CHC-1169016</v>
      </c>
      <c r="K9" s="6" t="str">
        <f>IF([2]source_data!G11="","",IF([2]source_data!I11="","",VLOOKUP([2]source_data!I11,[2]codelist_mapping!A:C,3,FALSE)))</f>
        <v>GTIR080</v>
      </c>
      <c r="L9" s="6" t="str">
        <f>IF([2]source_data!G11="","",IF([2]source_data!J11="","",VLOOKUP([2]source_data!J11,[2]codelist_mapping!A:C,3,FALSE)))</f>
        <v/>
      </c>
      <c r="M9" s="6" t="str">
        <f>IF([2]source_data!G11="","",IF([2]source_data!K11="","",IF([2]source_data!M11&lt;&gt;"",CONCATENATE(VLOOKUP([2]source_data!K11,[2]codelist_mapping!F:H,3,FALSE)&amp;";"&amp;VLOOKUP([2]source_data!L11,[2]codelist_mapping!F:H,3,FALSE)&amp;";"&amp;VLOOKUP([2]source_data!M11,[2]codelist_mapping!F:H,3,FALSE)),IF([2]source_data!L11&lt;&gt;"",CONCATENATE(VLOOKUP([2]source_data!K11,[2]codelist_mapping!F:H,3,FALSE)&amp;";"&amp;VLOOKUP([2]source_data!L11,[2]codelist_mapping!F:H,3,FALSE)),IF([2]source_data!K11&lt;&gt;"",CONCATENATE(VLOOKUP([2]source_data!K11,[2]codelist_mapping!F:H,3,FALSE)))))))</f>
        <v>GTIP020;GTIP080</v>
      </c>
      <c r="N9" s="9" t="str">
        <f>IF([2]source_data!G11="","",IF([2]source_data!D11="","",VLOOKUP([2]source_data!D11,[2]geo_data!A:I,9,FALSE)))</f>
        <v>Melton Newport</v>
      </c>
      <c r="O9" s="9" t="str">
        <f>IF([2]source_data!G11="","",IF([2]source_data!D11="","",VLOOKUP([2]source_data!D11,[2]geo_data!A:I,8,FALSE)))</f>
        <v>E05005504</v>
      </c>
      <c r="P9" s="9" t="str">
        <f>IF([2]source_data!G11="","",IF(LEFT(O9,3)="E05","WD",IF(LEFT(O9,3)="S13","WD",IF(LEFT(O9,3)="W05","WD",IF(LEFT(O9,3)="W06","UA",IF(LEFT(O9,3)="S12","CA",IF(LEFT(O9,3)="E06","UA",IF(LEFT(O9,3)="E07","NMD",IF(LEFT(O9,3)="E08","MD",IF(LEFT(O9,3)="E09","LONB"))))))))))</f>
        <v>WD</v>
      </c>
      <c r="Q9" s="9" t="str">
        <f>IF([2]source_data!G11="","",IF([2]source_data!D11="","",VLOOKUP([2]source_data!D11,[2]geo_data!A:I,7,FALSE)))</f>
        <v>Melton</v>
      </c>
      <c r="R9" s="9" t="str">
        <f>IF([2]source_data!G11="","",IF([2]source_data!D11="","",VLOOKUP([2]source_data!D11,[2]geo_data!A:I,6,FALSE)))</f>
        <v>E07000133</v>
      </c>
      <c r="S9" s="9" t="str">
        <f>IF([2]source_data!G11="","",IF(LEFT(R9,3)="E05","WD",IF(LEFT(R9,3)="S13","WD",IF(LEFT(R9,3)="W05","WD",IF(LEFT(R9,3)="W06","UA",IF(LEFT(R9,3)="S12","CA",IF(LEFT(R9,3)="E06","UA",IF(LEFT(R9,3)="E07","NMD",IF(LEFT(R9,3)="E08","MD",IF(LEFT(R9,3)="E09","LONB"))))))))))</f>
        <v>NMD</v>
      </c>
      <c r="T9" s="6" t="str">
        <f>IF([2]source_data!G11="","",IF([2]source_data!N11="","",[2]source_data!N11))</f>
        <v>Hardship Grant</v>
      </c>
      <c r="U9" s="10">
        <f>IF([2]source_data!G11="","",[2]tailored_settings!$B$8)</f>
        <v>45789</v>
      </c>
      <c r="V9" s="6" t="str">
        <f>IF([2]source_data!G11="","",[2]tailored_settings!$B$9)</f>
        <v>http://www.longleigh.org/</v>
      </c>
      <c r="W9" s="8">
        <f>IF([2]source_data!G11="","",IF([2]source_data!O11="","",[2]source_data!O11))</f>
        <v>45295</v>
      </c>
      <c r="X9" s="12">
        <f>IF([2]source_data!G11="","",IF([2]source_data!P11="","",[2]source_data!P11))</f>
        <v>45330</v>
      </c>
      <c r="Y9" s="13">
        <f>IF([2]source_data!G11="","",IF([2]source_data!Q11="","",[2]source_data!Q11))</f>
        <v>1</v>
      </c>
      <c r="Z9" s="11" t="str">
        <f>IF([2]source_data!G11="","",IF([2]source_data!I11="","",[2]tailored_settings!$B$10))</f>
        <v>Primary grant reason</v>
      </c>
      <c r="AA9" s="11" t="str">
        <f>IF([2]source_data!G11="","",IF([2]source_data!I11="","",[2]source_data!I11))</f>
        <v>3  Customer/family moving from homelessness/supported living into independent living</v>
      </c>
      <c r="AB9" s="11" t="str">
        <f>IF([2]source_data!G11="","",IF([2]source_data!J11="","",[2]tailored_settings!$B$11))</f>
        <v/>
      </c>
      <c r="AC9" s="11" t="str">
        <f>IF([2]source_data!G11="","",IF([2]source_data!J11="","",[2]source_data!J11))</f>
        <v/>
      </c>
      <c r="AD9" s="11" t="str">
        <f>IF([2]source_data!G11="","",IF([2]source_data!K11="","",[2]tailored_settings!$B$12))</f>
        <v>Grant purpose</v>
      </c>
      <c r="AE9" s="11" t="str">
        <f>IF([2]source_data!G11="","",IF([2]source_data!K11="","",[2]source_data!K11))</f>
        <v>Appliances</v>
      </c>
      <c r="AF9" s="11" t="str">
        <f>IF([2]source_data!G11="","",IF([2]source_data!K11="","",[2]tailored_settings!$B$13))</f>
        <v>Grant purpose</v>
      </c>
      <c r="AG9" s="11" t="str">
        <f>IF([2]source_data!G11="","",IF([2]source_data!K11="","",[2]source_data!K11))</f>
        <v>Appliances</v>
      </c>
      <c r="AH9" s="11" t="str">
        <f>IF([2]source_data!G11="","",IF([2]source_data!M11="","",[2]tailored_settings!$B$14))</f>
        <v/>
      </c>
      <c r="AI9" s="11" t="str">
        <f>IF([2]source_data!G11="","",IF([2]source_data!M11="","",[2]source_data!M11))</f>
        <v/>
      </c>
    </row>
    <row r="10" spans="1:35" x14ac:dyDescent="0.2">
      <c r="A10" s="6" t="str">
        <f>IF([2]source_data!G12="","",IF(AND([2]source_data!C12&lt;&gt;"",[2]tailored_settings!$B$15="Publish"),CONCATENATE([2]tailored_settings!$B$2&amp;[2]source_data!C12),IF(AND([2]source_data!C12&lt;&gt;"",[2]tailored_settings!$B$15="Do not publish"),CONCATENATE([2]tailored_settings!$B$2&amp;TEXT(ROW(A10)-1,"0000")&amp;"_"&amp;TEXT(F10,"yyyy-mm")),CONCATENATE([2]tailored_settings!$B$2&amp;TEXT(ROW(A10)-1,"0000")&amp;"_"&amp;TEXT(F10,"yyyy-mm")))))</f>
        <v>360G-Longleigh-0009_2024-01</v>
      </c>
      <c r="B10" s="6" t="str">
        <f>IF([2]source_data!G12="","",IF([2]source_data!E12&lt;&gt;"",[2]source_data!E12,CONCATENATE("Grant to "&amp;G10)))</f>
        <v>Grant to Individual Recipient</v>
      </c>
      <c r="C10" s="6" t="str">
        <f>IF([2]source_data!G12="","",IF([2]source_data!F12="",_xlfn.XLOOKUP(T10,[2]tailored_settings!$B$20:$B$25,[2]tailored_settings!$A$20:$A$25,"")))</f>
        <v>Helping to provide an education or training  opportunity</v>
      </c>
      <c r="D10" s="7">
        <f>IF([2]source_data!G12="","",IF([2]source_data!G12="","",[2]source_data!G12))</f>
        <v>984</v>
      </c>
      <c r="E10" s="6" t="str">
        <f>IF([2]source_data!G12="","",[2]tailored_settings!$B$3)</f>
        <v>GBP</v>
      </c>
      <c r="F10" s="8">
        <f>IF([2]source_data!G12="","",IF([2]source_data!H12="","",[2]source_data!H12))</f>
        <v>45301</v>
      </c>
      <c r="G10" s="6" t="str">
        <f>IF([2]source_data!G12="","",[2]tailored_settings!$B$5)</f>
        <v>Individual Recipient</v>
      </c>
      <c r="H10" s="6" t="str">
        <f>IF([2]source_data!G12="","",IF(AND([2]source_data!A12&lt;&gt;"",[2]tailored_settings!$B$16="Publish"),CONCATENATE([2]tailored_settings!$B$2&amp;[2]source_data!A12),IF(AND([2]source_data!A12&lt;&gt;"",[2]tailored_settings!$B$16="Do not publish"),CONCATENATE([2]tailored_settings!$B$4&amp;TEXT(ROW(A10)-1,"0000")&amp;"_"&amp;TEXT(F10,"yyyy-mm")),CONCATENATE([2]tailored_settings!$B$4&amp;TEXT(ROW(A10)-1,"0000")&amp;"_"&amp;TEXT(F10,"yyyy-mm")))))</f>
        <v>360G-Longleigh-IND-0009_2024-01</v>
      </c>
      <c r="I10" s="6" t="str">
        <f>IF([2]source_data!G12="","",[2]tailored_settings!$B$7)</f>
        <v>Longleigh Foundation</v>
      </c>
      <c r="J10" s="6" t="str">
        <f>IF([2]source_data!G12="","",[2]tailored_settings!$B$6)</f>
        <v>GB-CHC-1169016</v>
      </c>
      <c r="K10" s="6" t="str">
        <f>IF([2]source_data!G12="","",IF([2]source_data!I12="","",VLOOKUP([2]source_data!I12,[2]codelist_mapping!A:C,3,FALSE)))</f>
        <v>GTIR110</v>
      </c>
      <c r="L10" s="6" t="str">
        <f>IF([2]source_data!G12="","",IF([2]source_data!J12="","",VLOOKUP([2]source_data!J12,[2]codelist_mapping!A:C,3,FALSE)))</f>
        <v/>
      </c>
      <c r="M10" s="6" t="str">
        <f>IF([2]source_data!G12="","",IF([2]source_data!K12="","",IF([2]source_data!M12&lt;&gt;"",CONCATENATE(VLOOKUP([2]source_data!K12,[2]codelist_mapping!F:H,3,FALSE)&amp;";"&amp;VLOOKUP([2]source_data!L12,[2]codelist_mapping!F:H,3,FALSE)&amp;";"&amp;VLOOKUP([2]source_data!M12,[2]codelist_mapping!F:H,3,FALSE)),IF([2]source_data!L12&lt;&gt;"",CONCATENATE(VLOOKUP([2]source_data!K12,[2]codelist_mapping!F:H,3,FALSE)&amp;";"&amp;VLOOKUP([2]source_data!L12,[2]codelist_mapping!F:H,3,FALSE)),IF([2]source_data!K12&lt;&gt;"",CONCATENATE(VLOOKUP([2]source_data!K12,[2]codelist_mapping!F:H,3,FALSE)))))))</f>
        <v>GTIP170</v>
      </c>
      <c r="N10" s="9" t="str">
        <f>IF([2]source_data!G12="","",IF([2]source_data!D12="","",VLOOKUP([2]source_data!D12,[2]geo_data!A:I,9,FALSE)))</f>
        <v>Highbridge &amp; Burnham South</v>
      </c>
      <c r="O10" s="9" t="str">
        <f>IF([2]source_data!G12="","",IF([2]source_data!D12="","",VLOOKUP([2]source_data!D12,[2]geo_data!A:I,8,FALSE)))</f>
        <v>E05014364</v>
      </c>
      <c r="P10" s="9" t="str">
        <f>IF([2]source_data!G12="","",IF(LEFT(O10,3)="E05","WD",IF(LEFT(O10,3)="S13","WD",IF(LEFT(O10,3)="W05","WD",IF(LEFT(O10,3)="W06","UA",IF(LEFT(O10,3)="S12","CA",IF(LEFT(O10,3)="E06","UA",IF(LEFT(O10,3)="E07","NMD",IF(LEFT(O10,3)="E08","MD",IF(LEFT(O10,3)="E09","LONB"))))))))))</f>
        <v>WD</v>
      </c>
      <c r="Q10" s="9" t="str">
        <f>IF([2]source_data!G12="","",IF([2]source_data!D12="","",VLOOKUP([2]source_data!D12,[2]geo_data!A:I,7,FALSE)))</f>
        <v>Somerset</v>
      </c>
      <c r="R10" s="9" t="str">
        <f>IF([2]source_data!G12="","",IF([2]source_data!D12="","",VLOOKUP([2]source_data!D12,[2]geo_data!A:I,6,FALSE)))</f>
        <v>E06000066</v>
      </c>
      <c r="S10" s="9" t="str">
        <f>IF([2]source_data!G12="","",IF(LEFT(R10,3)="E05","WD",IF(LEFT(R10,3)="S13","WD",IF(LEFT(R10,3)="W05","WD",IF(LEFT(R10,3)="W06","UA",IF(LEFT(R10,3)="S12","CA",IF(LEFT(R10,3)="E06","UA",IF(LEFT(R10,3)="E07","NMD",IF(LEFT(R10,3)="E08","MD",IF(LEFT(R10,3)="E09","LONB"))))))))))</f>
        <v>UA</v>
      </c>
      <c r="T10" s="6" t="str">
        <f>IF([2]source_data!G12="","",IF([2]source_data!N12="","",[2]source_data!N12))</f>
        <v>Education Training &amp; Employment Grant</v>
      </c>
      <c r="U10" s="10">
        <f>IF([2]source_data!G12="","",[2]tailored_settings!$B$8)</f>
        <v>45789</v>
      </c>
      <c r="V10" s="6" t="str">
        <f>IF([2]source_data!G12="","",[2]tailored_settings!$B$9)</f>
        <v>http://www.longleigh.org/</v>
      </c>
      <c r="W10" s="8">
        <f>IF([2]source_data!G12="","",IF([2]source_data!O12="","",[2]source_data!O12))</f>
        <v>45301</v>
      </c>
      <c r="X10" s="12">
        <f>IF([2]source_data!G12="","",IF([2]source_data!P12="","",[2]source_data!P12))</f>
        <v>45345</v>
      </c>
      <c r="Y10" s="13">
        <f>IF([2]source_data!G12="","",IF([2]source_data!Q12="","",[2]source_data!Q12))</f>
        <v>1</v>
      </c>
      <c r="Z10" s="11" t="str">
        <f>IF([2]source_data!G12="","",IF([2]source_data!I12="","",[2]tailored_settings!$B$10))</f>
        <v>Primary grant reason</v>
      </c>
      <c r="AA10" s="11" t="str">
        <f>IF([2]source_data!G12="","",IF([2]source_data!I12="","",[2]source_data!I12))</f>
        <v>10. Education Training and Employment</v>
      </c>
      <c r="AB10" s="11" t="str">
        <f>IF([2]source_data!G12="","",IF([2]source_data!J12="","",[2]tailored_settings!$B$11))</f>
        <v/>
      </c>
      <c r="AC10" s="11" t="str">
        <f>IF([2]source_data!G12="","",IF([2]source_data!J12="","",[2]source_data!J12))</f>
        <v/>
      </c>
      <c r="AD10" s="11" t="str">
        <f>IF([2]source_data!G12="","",IF([2]source_data!K12="","",[2]tailored_settings!$B$12))</f>
        <v>Grant purpose</v>
      </c>
      <c r="AE10" s="11" t="str">
        <f>IF([2]source_data!G12="","",IF([2]source_data!K12="","",[2]source_data!K12))</f>
        <v>Childcare</v>
      </c>
      <c r="AF10" s="11" t="str">
        <f>IF([2]source_data!G12="","",IF([2]source_data!K12="","",[2]tailored_settings!$B$13))</f>
        <v>Grant purpose</v>
      </c>
      <c r="AG10" s="11" t="str">
        <f>IF([2]source_data!G12="","",IF([2]source_data!K12="","",[2]source_data!K12))</f>
        <v>Childcare</v>
      </c>
      <c r="AH10" s="11" t="str">
        <f>IF([2]source_data!G12="","",IF([2]source_data!M12="","",[2]tailored_settings!$B$14))</f>
        <v/>
      </c>
      <c r="AI10" s="11" t="str">
        <f>IF([2]source_data!G12="","",IF([2]source_data!M12="","",[2]source_data!M12))</f>
        <v/>
      </c>
    </row>
    <row r="11" spans="1:35" x14ac:dyDescent="0.2">
      <c r="A11" s="6" t="str">
        <f>IF([2]source_data!G13="","",IF(AND([2]source_data!C13&lt;&gt;"",[2]tailored_settings!$B$15="Publish"),CONCATENATE([2]tailored_settings!$B$2&amp;[2]source_data!C13),IF(AND([2]source_data!C13&lt;&gt;"",[2]tailored_settings!$B$15="Do not publish"),CONCATENATE([2]tailored_settings!$B$2&amp;TEXT(ROW(A11)-1,"0000")&amp;"_"&amp;TEXT(F11,"yyyy-mm")),CONCATENATE([2]tailored_settings!$B$2&amp;TEXT(ROW(A11)-1,"0000")&amp;"_"&amp;TEXT(F11,"yyyy-mm")))))</f>
        <v>360G-Longleigh-0010_2024-01</v>
      </c>
      <c r="B11" s="6" t="str">
        <f>IF([2]source_data!G13="","",IF([2]source_data!E13&lt;&gt;"",[2]source_data!E13,CONCATENATE("Grant to "&amp;G11)))</f>
        <v>Grant to Individual Recipient</v>
      </c>
      <c r="C11" s="6" t="str">
        <f>IF([2]source_data!G13="","",IF([2]source_data!F13="",_xlfn.XLOOKUP(T11,[2]tailored_settings!$B$20:$B$25,[2]tailored_settings!$A$20:$A$25,"")))</f>
        <v>Helping to alleviate financial hardship</v>
      </c>
      <c r="D11" s="7">
        <f>IF([2]source_data!G13="","",IF([2]source_data!G13="","",[2]source_data!G13))</f>
        <v>377.99</v>
      </c>
      <c r="E11" s="6" t="str">
        <f>IF([2]source_data!G13="","",[2]tailored_settings!$B$3)</f>
        <v>GBP</v>
      </c>
      <c r="F11" s="8">
        <f>IF([2]source_data!G13="","",IF([2]source_data!H13="","",[2]source_data!H13))</f>
        <v>45293</v>
      </c>
      <c r="G11" s="6" t="str">
        <f>IF([2]source_data!G13="","",[2]tailored_settings!$B$5)</f>
        <v>Individual Recipient</v>
      </c>
      <c r="H11" s="6" t="str">
        <f>IF([2]source_data!G13="","",IF(AND([2]source_data!A13&lt;&gt;"",[2]tailored_settings!$B$16="Publish"),CONCATENATE([2]tailored_settings!$B$2&amp;[2]source_data!A13),IF(AND([2]source_data!A13&lt;&gt;"",[2]tailored_settings!$B$16="Do not publish"),CONCATENATE([2]tailored_settings!$B$4&amp;TEXT(ROW(A11)-1,"0000")&amp;"_"&amp;TEXT(F11,"yyyy-mm")),CONCATENATE([2]tailored_settings!$B$4&amp;TEXT(ROW(A11)-1,"0000")&amp;"_"&amp;TEXT(F11,"yyyy-mm")))))</f>
        <v>360G-Longleigh-IND-0010_2024-01</v>
      </c>
      <c r="I11" s="6" t="str">
        <f>IF([2]source_data!G13="","",[2]tailored_settings!$B$7)</f>
        <v>Longleigh Foundation</v>
      </c>
      <c r="J11" s="6" t="str">
        <f>IF([2]source_data!G13="","",[2]tailored_settings!$B$6)</f>
        <v>GB-CHC-1169016</v>
      </c>
      <c r="K11" s="6" t="str">
        <f>IF([2]source_data!G13="","",IF([2]source_data!I13="","",VLOOKUP([2]source_data!I13,[2]codelist_mapping!A:C,3,FALSE)))</f>
        <v>GTIR040</v>
      </c>
      <c r="L11" s="6" t="str">
        <f>IF([2]source_data!G13="","",IF([2]source_data!J13="","",VLOOKUP([2]source_data!J13,[2]codelist_mapping!A:C,3,FALSE)))</f>
        <v/>
      </c>
      <c r="M11" s="6" t="str">
        <f>IF([2]source_data!G13="","",IF([2]source_data!K13="","",IF([2]source_data!M13&lt;&gt;"",CONCATENATE(VLOOKUP([2]source_data!K13,[2]codelist_mapping!F:H,3,FALSE)&amp;";"&amp;VLOOKUP([2]source_data!L13,[2]codelist_mapping!F:H,3,FALSE)&amp;";"&amp;VLOOKUP([2]source_data!M13,[2]codelist_mapping!F:H,3,FALSE)),IF([2]source_data!L13&lt;&gt;"",CONCATENATE(VLOOKUP([2]source_data!K13,[2]codelist_mapping!F:H,3,FALSE)&amp;";"&amp;VLOOKUP([2]source_data!L13,[2]codelist_mapping!F:H,3,FALSE)),IF([2]source_data!K13&lt;&gt;"",CONCATENATE(VLOOKUP([2]source_data!K13,[2]codelist_mapping!F:H,3,FALSE)))))))</f>
        <v>GTIP020</v>
      </c>
      <c r="N11" s="9" t="str">
        <f>IF([2]source_data!G13="","",IF([2]source_data!D13="","",VLOOKUP([2]source_data!D13,[2]geo_data!A:I,9,FALSE)))</f>
        <v>St Michael</v>
      </c>
      <c r="O11" s="9" t="str">
        <f>IF([2]source_data!G13="","",IF([2]source_data!D13="","",VLOOKUP([2]source_data!D13,[2]geo_data!A:I,8,FALSE)))</f>
        <v>E05011004</v>
      </c>
      <c r="P11" s="9" t="str">
        <f>IF([2]source_data!G13="","",IF(LEFT(O11,3)="E05","WD",IF(LEFT(O11,3)="S13","WD",IF(LEFT(O11,3)="W05","WD",IF(LEFT(O11,3)="W06","UA",IF(LEFT(O11,3)="S12","CA",IF(LEFT(O11,3)="E06","UA",IF(LEFT(O11,3)="E07","NMD",IF(LEFT(O11,3)="E08","MD",IF(LEFT(O11,3)="E09","LONB"))))))))))</f>
        <v>WD</v>
      </c>
      <c r="Q11" s="9" t="str">
        <f>IF([2]source_data!G13="","",IF([2]source_data!D13="","",VLOOKUP([2]source_data!D13,[2]geo_data!A:I,7,FALSE)))</f>
        <v>Winchester</v>
      </c>
      <c r="R11" s="9" t="str">
        <f>IF([2]source_data!G13="","",IF([2]source_data!D13="","",VLOOKUP([2]source_data!D13,[2]geo_data!A:I,6,FALSE)))</f>
        <v>E07000094</v>
      </c>
      <c r="S11" s="9" t="str">
        <f>IF([2]source_data!G13="","",IF(LEFT(R11,3)="E05","WD",IF(LEFT(R11,3)="S13","WD",IF(LEFT(R11,3)="W05","WD",IF(LEFT(R11,3)="W06","UA",IF(LEFT(R11,3)="S12","CA",IF(LEFT(R11,3)="E06","UA",IF(LEFT(R11,3)="E07","NMD",IF(LEFT(R11,3)="E08","MD",IF(LEFT(R11,3)="E09","LONB"))))))))))</f>
        <v>NMD</v>
      </c>
      <c r="T11" s="6" t="str">
        <f>IF([2]source_data!G13="","",IF([2]source_data!N13="","",[2]source_data!N13))</f>
        <v>Hardship Grant</v>
      </c>
      <c r="U11" s="10">
        <f>IF([2]source_data!G13="","",[2]tailored_settings!$B$8)</f>
        <v>45789</v>
      </c>
      <c r="V11" s="6" t="str">
        <f>IF([2]source_data!G13="","",[2]tailored_settings!$B$9)</f>
        <v>http://www.longleigh.org/</v>
      </c>
      <c r="W11" s="8">
        <f>IF([2]source_data!G13="","",IF([2]source_data!O13="","",[2]source_data!O13))</f>
        <v>45293</v>
      </c>
      <c r="X11" s="12">
        <f>IF([2]source_data!G13="","",IF([2]source_data!P13="","",[2]source_data!P13))</f>
        <v>45330</v>
      </c>
      <c r="Y11" s="13">
        <f>IF([2]source_data!G13="","",IF([2]source_data!Q13="","",[2]source_data!Q13))</f>
        <v>1</v>
      </c>
      <c r="Z11" s="11" t="str">
        <f>IF([2]source_data!G13="","",IF([2]source_data!I13="","",[2]tailored_settings!$B$10))</f>
        <v>Primary grant reason</v>
      </c>
      <c r="AA11" s="11" t="str">
        <f>IF([2]source_data!G13="","",IF([2]source_data!I13="","",[2]source_data!I13))</f>
        <v>2. Customer receiving medication and/or therapy for a mental health condition or substance addiction</v>
      </c>
      <c r="AB11" s="11" t="str">
        <f>IF([2]source_data!G13="","",IF([2]source_data!J13="","",[2]tailored_settings!$B$11))</f>
        <v/>
      </c>
      <c r="AC11" s="11" t="str">
        <f>IF([2]source_data!G13="","",IF([2]source_data!J13="","",[2]source_data!J13))</f>
        <v/>
      </c>
      <c r="AD11" s="11" t="str">
        <f>IF([2]source_data!G13="","",IF([2]source_data!K13="","",[2]tailored_settings!$B$12))</f>
        <v>Grant purpose</v>
      </c>
      <c r="AE11" s="11" t="str">
        <f>IF([2]source_data!G13="","",IF([2]source_data!K13="","",[2]source_data!K13))</f>
        <v>Appliances</v>
      </c>
      <c r="AF11" s="11" t="str">
        <f>IF([2]source_data!G13="","",IF([2]source_data!K13="","",[2]tailored_settings!$B$13))</f>
        <v>Grant purpose</v>
      </c>
      <c r="AG11" s="11" t="str">
        <f>IF([2]source_data!G13="","",IF([2]source_data!K13="","",[2]source_data!K13))</f>
        <v>Appliances</v>
      </c>
      <c r="AH11" s="11" t="str">
        <f>IF([2]source_data!G13="","",IF([2]source_data!M13="","",[2]tailored_settings!$B$14))</f>
        <v/>
      </c>
      <c r="AI11" s="11" t="str">
        <f>IF([2]source_data!G13="","",IF([2]source_data!M13="","",[2]source_data!M13))</f>
        <v/>
      </c>
    </row>
    <row r="12" spans="1:35" x14ac:dyDescent="0.2">
      <c r="A12" s="6" t="str">
        <f>IF([2]source_data!G14="","",IF(AND([2]source_data!C14&lt;&gt;"",[2]tailored_settings!$B$15="Publish"),CONCATENATE([2]tailored_settings!$B$2&amp;[2]source_data!C14),IF(AND([2]source_data!C14&lt;&gt;"",[2]tailored_settings!$B$15="Do not publish"),CONCATENATE([2]tailored_settings!$B$2&amp;TEXT(ROW(A12)-1,"0000")&amp;"_"&amp;TEXT(F12,"yyyy-mm")),CONCATENATE([2]tailored_settings!$B$2&amp;TEXT(ROW(A12)-1,"0000")&amp;"_"&amp;TEXT(F12,"yyyy-mm")))))</f>
        <v>360G-Longleigh-0011_2024-01</v>
      </c>
      <c r="B12" s="6" t="str">
        <f>IF([2]source_data!G14="","",IF([2]source_data!E14&lt;&gt;"",[2]source_data!E14,CONCATENATE("Grant to "&amp;G12)))</f>
        <v>Grant to Individual Recipient</v>
      </c>
      <c r="C12" s="6" t="str">
        <f>IF([2]source_data!G14="","",IF([2]source_data!F14="",_xlfn.XLOOKUP(T12,[2]tailored_settings!$B$20:$B$25,[2]tailored_settings!$A$20:$A$25,"")))</f>
        <v>Helping to alleviate financial hardship</v>
      </c>
      <c r="D12" s="7">
        <f>IF([2]source_data!G14="","",IF([2]source_data!G14="","",[2]source_data!G14))</f>
        <v>862.97</v>
      </c>
      <c r="E12" s="6" t="str">
        <f>IF([2]source_data!G14="","",[2]tailored_settings!$B$3)</f>
        <v>GBP</v>
      </c>
      <c r="F12" s="8">
        <f>IF([2]source_data!G14="","",IF([2]source_data!H14="","",[2]source_data!H14))</f>
        <v>45293</v>
      </c>
      <c r="G12" s="6" t="str">
        <f>IF([2]source_data!G14="","",[2]tailored_settings!$B$5)</f>
        <v>Individual Recipient</v>
      </c>
      <c r="H12" s="6" t="str">
        <f>IF([2]source_data!G14="","",IF(AND([2]source_data!A14&lt;&gt;"",[2]tailored_settings!$B$16="Publish"),CONCATENATE([2]tailored_settings!$B$2&amp;[2]source_data!A14),IF(AND([2]source_data!A14&lt;&gt;"",[2]tailored_settings!$B$16="Do not publish"),CONCATENATE([2]tailored_settings!$B$4&amp;TEXT(ROW(A12)-1,"0000")&amp;"_"&amp;TEXT(F12,"yyyy-mm")),CONCATENATE([2]tailored_settings!$B$4&amp;TEXT(ROW(A12)-1,"0000")&amp;"_"&amp;TEXT(F12,"yyyy-mm")))))</f>
        <v>360G-Longleigh-IND-0011_2024-01</v>
      </c>
      <c r="I12" s="6" t="str">
        <f>IF([2]source_data!G14="","",[2]tailored_settings!$B$7)</f>
        <v>Longleigh Foundation</v>
      </c>
      <c r="J12" s="6" t="str">
        <f>IF([2]source_data!G14="","",[2]tailored_settings!$B$6)</f>
        <v>GB-CHC-1169016</v>
      </c>
      <c r="K12" s="6" t="str">
        <f>IF([2]source_data!G14="","",IF([2]source_data!I14="","",VLOOKUP([2]source_data!I14,[2]codelist_mapping!A:C,3,FALSE)))</f>
        <v>GTIR080</v>
      </c>
      <c r="L12" s="6" t="str">
        <f>IF([2]source_data!G14="","",IF([2]source_data!J14="","",VLOOKUP([2]source_data!J14,[2]codelist_mapping!A:C,3,FALSE)))</f>
        <v/>
      </c>
      <c r="M12" s="6" t="str">
        <f>IF([2]source_data!G14="","",IF([2]source_data!K14="","",IF([2]source_data!M14&lt;&gt;"",CONCATENATE(VLOOKUP([2]source_data!K14,[2]codelist_mapping!F:H,3,FALSE)&amp;";"&amp;VLOOKUP([2]source_data!L14,[2]codelist_mapping!F:H,3,FALSE)&amp;";"&amp;VLOOKUP([2]source_data!M14,[2]codelist_mapping!F:H,3,FALSE)),IF([2]source_data!L14&lt;&gt;"",CONCATENATE(VLOOKUP([2]source_data!K14,[2]codelist_mapping!F:H,3,FALSE)&amp;";"&amp;VLOOKUP([2]source_data!L14,[2]codelist_mapping!F:H,3,FALSE)),IF([2]source_data!K14&lt;&gt;"",CONCATENATE(VLOOKUP([2]source_data!K14,[2]codelist_mapping!F:H,3,FALSE)))))))</f>
        <v>GTIP020</v>
      </c>
      <c r="N12" s="9" t="str">
        <f>IF([2]source_data!G14="","",IF([2]source_data!D14="","",VLOOKUP([2]source_data!D14,[2]geo_data!A:I,9,FALSE)))</f>
        <v>Harpur</v>
      </c>
      <c r="O12" s="9" t="str">
        <f>IF([2]source_data!G14="","",IF([2]source_data!D14="","",VLOOKUP([2]source_data!D14,[2]geo_data!A:I,8,FALSE)))</f>
        <v>E05014502</v>
      </c>
      <c r="P12" s="9" t="str">
        <f>IF([2]source_data!G14="","",IF(LEFT(O12,3)="E05","WD",IF(LEFT(O12,3)="S13","WD",IF(LEFT(O12,3)="W05","WD",IF(LEFT(O12,3)="W06","UA",IF(LEFT(O12,3)="S12","CA",IF(LEFT(O12,3)="E06","UA",IF(LEFT(O12,3)="E07","NMD",IF(LEFT(O12,3)="E08","MD",IF(LEFT(O12,3)="E09","LONB"))))))))))</f>
        <v>WD</v>
      </c>
      <c r="Q12" s="9" t="str">
        <f>IF([2]source_data!G14="","",IF([2]source_data!D14="","",VLOOKUP([2]source_data!D14,[2]geo_data!A:I,7,FALSE)))</f>
        <v>Bedford</v>
      </c>
      <c r="R12" s="9" t="str">
        <f>IF([2]source_data!G14="","",IF([2]source_data!D14="","",VLOOKUP([2]source_data!D14,[2]geo_data!A:I,6,FALSE)))</f>
        <v>E06000055</v>
      </c>
      <c r="S12" s="9" t="str">
        <f>IF([2]source_data!G14="","",IF(LEFT(R12,3)="E05","WD",IF(LEFT(R12,3)="S13","WD",IF(LEFT(R12,3)="W05","WD",IF(LEFT(R12,3)="W06","UA",IF(LEFT(R12,3)="S12","CA",IF(LEFT(R12,3)="E06","UA",IF(LEFT(R12,3)="E07","NMD",IF(LEFT(R12,3)="E08","MD",IF(LEFT(R12,3)="E09","LONB"))))))))))</f>
        <v>UA</v>
      </c>
      <c r="T12" s="6" t="str">
        <f>IF([2]source_data!G14="","",IF([2]source_data!N14="","",[2]source_data!N14))</f>
        <v>Hardship Grant</v>
      </c>
      <c r="U12" s="10">
        <f>IF([2]source_data!G14="","",[2]tailored_settings!$B$8)</f>
        <v>45789</v>
      </c>
      <c r="V12" s="6" t="str">
        <f>IF([2]source_data!G14="","",[2]tailored_settings!$B$9)</f>
        <v>http://www.longleigh.org/</v>
      </c>
      <c r="W12" s="8">
        <f>IF([2]source_data!G14="","",IF([2]source_data!O14="","",[2]source_data!O14))</f>
        <v>45293</v>
      </c>
      <c r="X12" s="12">
        <f>IF([2]source_data!G14="","",IF([2]source_data!P14="","",[2]source_data!P14))</f>
        <v>45330</v>
      </c>
      <c r="Y12" s="13">
        <f>IF([2]source_data!G14="","",IF([2]source_data!Q14="","",[2]source_data!Q14))</f>
        <v>1</v>
      </c>
      <c r="Z12" s="11" t="str">
        <f>IF([2]source_data!G14="","",IF([2]source_data!I14="","",[2]tailored_settings!$B$10))</f>
        <v>Primary grant reason</v>
      </c>
      <c r="AA12" s="11" t="str">
        <f>IF([2]source_data!G14="","",IF([2]source_data!I14="","",[2]source_data!I14))</f>
        <v>3  Customer/family moving from homelessness/supported living into independent living</v>
      </c>
      <c r="AB12" s="11" t="str">
        <f>IF([2]source_data!G14="","",IF([2]source_data!J14="","",[2]tailored_settings!$B$11))</f>
        <v/>
      </c>
      <c r="AC12" s="11" t="str">
        <f>IF([2]source_data!G14="","",IF([2]source_data!J14="","",[2]source_data!J14))</f>
        <v/>
      </c>
      <c r="AD12" s="11" t="str">
        <f>IF([2]source_data!G14="","",IF([2]source_data!K14="","",[2]tailored_settings!$B$12))</f>
        <v>Grant purpose</v>
      </c>
      <c r="AE12" s="11" t="str">
        <f>IF([2]source_data!G14="","",IF([2]source_data!K14="","",[2]source_data!K14))</f>
        <v>Appliances</v>
      </c>
      <c r="AF12" s="11" t="str">
        <f>IF([2]source_data!G14="","",IF([2]source_data!K14="","",[2]tailored_settings!$B$13))</f>
        <v>Grant purpose</v>
      </c>
      <c r="AG12" s="11" t="str">
        <f>IF([2]source_data!G14="","",IF([2]source_data!K14="","",[2]source_data!K14))</f>
        <v>Appliances</v>
      </c>
      <c r="AH12" s="11" t="str">
        <f>IF([2]source_data!G14="","",IF([2]source_data!M14="","",[2]tailored_settings!$B$14))</f>
        <v/>
      </c>
      <c r="AI12" s="11" t="str">
        <f>IF([2]source_data!G14="","",IF([2]source_data!M14="","",[2]source_data!M14))</f>
        <v/>
      </c>
    </row>
    <row r="13" spans="1:35" x14ac:dyDescent="0.2">
      <c r="A13" s="6" t="str">
        <f>IF([2]source_data!G15="","",IF(AND([2]source_data!C15&lt;&gt;"",[2]tailored_settings!$B$15="Publish"),CONCATENATE([2]tailored_settings!$B$2&amp;[2]source_data!C15),IF(AND([2]source_data!C15&lt;&gt;"",[2]tailored_settings!$B$15="Do not publish"),CONCATENATE([2]tailored_settings!$B$2&amp;TEXT(ROW(A13)-1,"0000")&amp;"_"&amp;TEXT(F13,"yyyy-mm")),CONCATENATE([2]tailored_settings!$B$2&amp;TEXT(ROW(A13)-1,"0000")&amp;"_"&amp;TEXT(F13,"yyyy-mm")))))</f>
        <v>360G-Longleigh-0012_2024-01</v>
      </c>
      <c r="B13" s="6" t="str">
        <f>IF([2]source_data!G15="","",IF([2]source_data!E15&lt;&gt;"",[2]source_data!E15,CONCATENATE("Grant to "&amp;G13)))</f>
        <v>Grant to Individual Recipient</v>
      </c>
      <c r="C13" s="6" t="str">
        <f>IF([2]source_data!G15="","",IF([2]source_data!F15="",_xlfn.XLOOKUP(T13,[2]tailored_settings!$B$20:$B$25,[2]tailored_settings!$A$20:$A$25,"")))</f>
        <v>Helping to alleviate financial hardship</v>
      </c>
      <c r="D13" s="7">
        <f>IF([2]source_data!G15="","",IF([2]source_data!G15="","",[2]source_data!G15))</f>
        <v>933.2</v>
      </c>
      <c r="E13" s="6" t="str">
        <f>IF([2]source_data!G15="","",[2]tailored_settings!$B$3)</f>
        <v>GBP</v>
      </c>
      <c r="F13" s="8">
        <f>IF([2]source_data!G15="","",IF([2]source_data!H15="","",[2]source_data!H15))</f>
        <v>45293</v>
      </c>
      <c r="G13" s="6" t="str">
        <f>IF([2]source_data!G15="","",[2]tailored_settings!$B$5)</f>
        <v>Individual Recipient</v>
      </c>
      <c r="H13" s="6" t="str">
        <f>IF([2]source_data!G15="","",IF(AND([2]source_data!A15&lt;&gt;"",[2]tailored_settings!$B$16="Publish"),CONCATENATE([2]tailored_settings!$B$2&amp;[2]source_data!A15),IF(AND([2]source_data!A15&lt;&gt;"",[2]tailored_settings!$B$16="Do not publish"),CONCATENATE([2]tailored_settings!$B$4&amp;TEXT(ROW(A13)-1,"0000")&amp;"_"&amp;TEXT(F13,"yyyy-mm")),CONCATENATE([2]tailored_settings!$B$4&amp;TEXT(ROW(A13)-1,"0000")&amp;"_"&amp;TEXT(F13,"yyyy-mm")))))</f>
        <v>360G-Longleigh-IND-0012_2024-01</v>
      </c>
      <c r="I13" s="6" t="str">
        <f>IF([2]source_data!G15="","",[2]tailored_settings!$B$7)</f>
        <v>Longleigh Foundation</v>
      </c>
      <c r="J13" s="6" t="str">
        <f>IF([2]source_data!G15="","",[2]tailored_settings!$B$6)</f>
        <v>GB-CHC-1169016</v>
      </c>
      <c r="K13" s="6" t="str">
        <f>IF([2]source_data!G15="","",IF([2]source_data!I15="","",VLOOKUP([2]source_data!I15,[2]codelist_mapping!A:C,3,FALSE)))</f>
        <v>GTIR060</v>
      </c>
      <c r="L13" s="6" t="str">
        <f>IF([2]source_data!G15="","",IF([2]source_data!J15="","",VLOOKUP([2]source_data!J15,[2]codelist_mapping!A:C,3,FALSE)))</f>
        <v/>
      </c>
      <c r="M13" s="6" t="str">
        <f>IF([2]source_data!G15="","",IF([2]source_data!K15="","",IF([2]source_data!M15&lt;&gt;"",CONCATENATE(VLOOKUP([2]source_data!K15,[2]codelist_mapping!F:H,3,FALSE)&amp;";"&amp;VLOOKUP([2]source_data!L15,[2]codelist_mapping!F:H,3,FALSE)&amp;";"&amp;VLOOKUP([2]source_data!M15,[2]codelist_mapping!F:H,3,FALSE)),IF([2]source_data!L15&lt;&gt;"",CONCATENATE(VLOOKUP([2]source_data!K15,[2]codelist_mapping!F:H,3,FALSE)&amp;";"&amp;VLOOKUP([2]source_data!L15,[2]codelist_mapping!F:H,3,FALSE)),IF([2]source_data!K15&lt;&gt;"",CONCATENATE(VLOOKUP([2]source_data!K15,[2]codelist_mapping!F:H,3,FALSE)))))))</f>
        <v>GTIP020;GTIP020;GTIP060</v>
      </c>
      <c r="N13" s="9" t="str">
        <f>IF([2]source_data!G15="","",IF([2]source_data!D15="","",VLOOKUP([2]source_data!D15,[2]geo_data!A:I,9,FALSE)))</f>
        <v>Shipston South</v>
      </c>
      <c r="O13" s="9" t="str">
        <f>IF([2]source_data!G15="","",IF([2]source_data!D15="","",VLOOKUP([2]source_data!D15,[2]geo_data!A:I,8,FALSE)))</f>
        <v>E05015122</v>
      </c>
      <c r="P13" s="9" t="str">
        <f>IF([2]source_data!G15="","",IF(LEFT(O13,3)="E05","WD",IF(LEFT(O13,3)="S13","WD",IF(LEFT(O13,3)="W05","WD",IF(LEFT(O13,3)="W06","UA",IF(LEFT(O13,3)="S12","CA",IF(LEFT(O13,3)="E06","UA",IF(LEFT(O13,3)="E07","NMD",IF(LEFT(O13,3)="E08","MD",IF(LEFT(O13,3)="E09","LONB"))))))))))</f>
        <v>WD</v>
      </c>
      <c r="Q13" s="9" t="str">
        <f>IF([2]source_data!G15="","",IF([2]source_data!D15="","",VLOOKUP([2]source_data!D15,[2]geo_data!A:I,7,FALSE)))</f>
        <v>Stratford-on-Avon</v>
      </c>
      <c r="R13" s="9" t="str">
        <f>IF([2]source_data!G15="","",IF([2]source_data!D15="","",VLOOKUP([2]source_data!D15,[2]geo_data!A:I,6,FALSE)))</f>
        <v>E07000221</v>
      </c>
      <c r="S13" s="9" t="str">
        <f>IF([2]source_data!G15="","",IF(LEFT(R13,3)="E05","WD",IF(LEFT(R13,3)="S13","WD",IF(LEFT(R13,3)="W05","WD",IF(LEFT(R13,3)="W06","UA",IF(LEFT(R13,3)="S12","CA",IF(LEFT(R13,3)="E06","UA",IF(LEFT(R13,3)="E07","NMD",IF(LEFT(R13,3)="E08","MD",IF(LEFT(R13,3)="E09","LONB"))))))))))</f>
        <v>NMD</v>
      </c>
      <c r="T13" s="6" t="str">
        <f>IF([2]source_data!G15="","",IF([2]source_data!N15="","",[2]source_data!N15))</f>
        <v>Hardship Grant</v>
      </c>
      <c r="U13" s="10">
        <f>IF([2]source_data!G15="","",[2]tailored_settings!$B$8)</f>
        <v>45789</v>
      </c>
      <c r="V13" s="6" t="str">
        <f>IF([2]source_data!G15="","",[2]tailored_settings!$B$9)</f>
        <v>http://www.longleigh.org/</v>
      </c>
      <c r="W13" s="8">
        <f>IF([2]source_data!G15="","",IF([2]source_data!O15="","",[2]source_data!O15))</f>
        <v>45293</v>
      </c>
      <c r="X13" s="12">
        <f>IF([2]source_data!G15="","",IF([2]source_data!P15="","",[2]source_data!P15))</f>
        <v>45420</v>
      </c>
      <c r="Y13" s="13">
        <f>IF([2]source_data!G15="","",IF([2]source_data!Q15="","",[2]source_data!Q15))</f>
        <v>4</v>
      </c>
      <c r="Z13" s="11" t="str">
        <f>IF([2]source_data!G15="","",IF([2]source_data!I15="","",[2]tailored_settings!$B$10))</f>
        <v>Primary grant reason</v>
      </c>
      <c r="AA13" s="11" t="str">
        <f>IF([2]source_data!G15="","",IF([2]source_data!I15="","",[2]source_data!I15))</f>
        <v>4. Customer/family fleeing from a violent or abusive relationship</v>
      </c>
      <c r="AB13" s="11" t="str">
        <f>IF([2]source_data!G15="","",IF([2]source_data!J15="","",[2]tailored_settings!$B$11))</f>
        <v/>
      </c>
      <c r="AC13" s="11" t="str">
        <f>IF([2]source_data!G15="","",IF([2]source_data!J15="","",[2]source_data!J15))</f>
        <v/>
      </c>
      <c r="AD13" s="11" t="str">
        <f>IF([2]source_data!G15="","",IF([2]source_data!K15="","",[2]tailored_settings!$B$12))</f>
        <v>Grant purpose</v>
      </c>
      <c r="AE13" s="11" t="str">
        <f>IF([2]source_data!G15="","",IF([2]source_data!K15="","",[2]source_data!K15))</f>
        <v xml:space="preserve">Furniture </v>
      </c>
      <c r="AF13" s="11" t="str">
        <f>IF([2]source_data!G15="","",IF([2]source_data!K15="","",[2]tailored_settings!$B$13))</f>
        <v>Grant purpose</v>
      </c>
      <c r="AG13" s="11" t="str">
        <f>IF([2]source_data!G15="","",IF([2]source_data!K15="","",[2]source_data!K15))</f>
        <v xml:space="preserve">Furniture </v>
      </c>
      <c r="AH13" s="11" t="str">
        <f>IF([2]source_data!G15="","",IF([2]source_data!M15="","",[2]tailored_settings!$B$14))</f>
        <v>Grant purpose</v>
      </c>
      <c r="AI13" s="11" t="str">
        <f>IF([2]source_data!G15="","",IF([2]source_data!M15="","",[2]source_data!M15))</f>
        <v>Voucher for small household items</v>
      </c>
    </row>
    <row r="14" spans="1:35" x14ac:dyDescent="0.2">
      <c r="A14" s="6" t="str">
        <f>IF([2]source_data!G16="","",IF(AND([2]source_data!C16&lt;&gt;"",[2]tailored_settings!$B$15="Publish"),CONCATENATE([2]tailored_settings!$B$2&amp;[2]source_data!C16),IF(AND([2]source_data!C16&lt;&gt;"",[2]tailored_settings!$B$15="Do not publish"),CONCATENATE([2]tailored_settings!$B$2&amp;TEXT(ROW(A14)-1,"0000")&amp;"_"&amp;TEXT(F14,"yyyy-mm")),CONCATENATE([2]tailored_settings!$B$2&amp;TEXT(ROW(A14)-1,"0000")&amp;"_"&amp;TEXT(F14,"yyyy-mm")))))</f>
        <v>360G-Longleigh-0013_2024-01</v>
      </c>
      <c r="B14" s="6" t="str">
        <f>IF([2]source_data!G16="","",IF([2]source_data!E16&lt;&gt;"",[2]source_data!E16,CONCATENATE("Grant to "&amp;G14)))</f>
        <v>Grant to Individual Recipient</v>
      </c>
      <c r="C14" s="6" t="str">
        <f>IF([2]source_data!G16="","",IF([2]source_data!F16="",_xlfn.XLOOKUP(T14,[2]tailored_settings!$B$20:$B$25,[2]tailored_settings!$A$20:$A$25,"")))</f>
        <v>Helping to alleviate financial hardship</v>
      </c>
      <c r="D14" s="7">
        <f>IF([2]source_data!G16="","",IF([2]source_data!G16="","",[2]source_data!G16))</f>
        <v>1071.97</v>
      </c>
      <c r="E14" s="6" t="str">
        <f>IF([2]source_data!G16="","",[2]tailored_settings!$B$3)</f>
        <v>GBP</v>
      </c>
      <c r="F14" s="8">
        <f>IF([2]source_data!G16="","",IF([2]source_data!H16="","",[2]source_data!H16))</f>
        <v>45294</v>
      </c>
      <c r="G14" s="6" t="str">
        <f>IF([2]source_data!G16="","",[2]tailored_settings!$B$5)</f>
        <v>Individual Recipient</v>
      </c>
      <c r="H14" s="6" t="str">
        <f>IF([2]source_data!G16="","",IF(AND([2]source_data!A16&lt;&gt;"",[2]tailored_settings!$B$16="Publish"),CONCATENATE([2]tailored_settings!$B$2&amp;[2]source_data!A16),IF(AND([2]source_data!A16&lt;&gt;"",[2]tailored_settings!$B$16="Do not publish"),CONCATENATE([2]tailored_settings!$B$4&amp;TEXT(ROW(A14)-1,"0000")&amp;"_"&amp;TEXT(F14,"yyyy-mm")),CONCATENATE([2]tailored_settings!$B$4&amp;TEXT(ROW(A14)-1,"0000")&amp;"_"&amp;TEXT(F14,"yyyy-mm")))))</f>
        <v>360G-Longleigh-IND-0013_2024-01</v>
      </c>
      <c r="I14" s="6" t="str">
        <f>IF([2]source_data!G16="","",[2]tailored_settings!$B$7)</f>
        <v>Longleigh Foundation</v>
      </c>
      <c r="J14" s="6" t="str">
        <f>IF([2]source_data!G16="","",[2]tailored_settings!$B$6)</f>
        <v>GB-CHC-1169016</v>
      </c>
      <c r="K14" s="6" t="str">
        <f>IF([2]source_data!G16="","",IF([2]source_data!I16="","",VLOOKUP([2]source_data!I16,[2]codelist_mapping!A:C,3,FALSE)))</f>
        <v>GTIR040</v>
      </c>
      <c r="L14" s="6" t="str">
        <f>IF([2]source_data!G16="","",IF([2]source_data!J16="","",VLOOKUP([2]source_data!J16,[2]codelist_mapping!A:C,3,FALSE)))</f>
        <v/>
      </c>
      <c r="M14" s="6" t="str">
        <f>IF([2]source_data!G16="","",IF([2]source_data!K16="","",IF([2]source_data!M16&lt;&gt;"",CONCATENATE(VLOOKUP([2]source_data!K16,[2]codelist_mapping!F:H,3,FALSE)&amp;";"&amp;VLOOKUP([2]source_data!L16,[2]codelist_mapping!F:H,3,FALSE)&amp;";"&amp;VLOOKUP([2]source_data!M16,[2]codelist_mapping!F:H,3,FALSE)),IF([2]source_data!L16&lt;&gt;"",CONCATENATE(VLOOKUP([2]source_data!K16,[2]codelist_mapping!F:H,3,FALSE)&amp;";"&amp;VLOOKUP([2]source_data!L16,[2]codelist_mapping!F:H,3,FALSE)),IF([2]source_data!K16&lt;&gt;"",CONCATENATE(VLOOKUP([2]source_data!K16,[2]codelist_mapping!F:H,3,FALSE)))))))</f>
        <v>GTIP020;GTIP050</v>
      </c>
      <c r="N14" s="9" t="str">
        <f>IF([2]source_data!G16="","",IF([2]source_data!D16="","",VLOOKUP([2]source_data!D16,[2]geo_data!A:I,9,FALSE)))</f>
        <v>Highbridge &amp; Burnham South</v>
      </c>
      <c r="O14" s="9" t="str">
        <f>IF([2]source_data!G16="","",IF([2]source_data!D16="","",VLOOKUP([2]source_data!D16,[2]geo_data!A:I,8,FALSE)))</f>
        <v>E05014364</v>
      </c>
      <c r="P14" s="9" t="str">
        <f>IF([2]source_data!G16="","",IF(LEFT(O14,3)="E05","WD",IF(LEFT(O14,3)="S13","WD",IF(LEFT(O14,3)="W05","WD",IF(LEFT(O14,3)="W06","UA",IF(LEFT(O14,3)="S12","CA",IF(LEFT(O14,3)="E06","UA",IF(LEFT(O14,3)="E07","NMD",IF(LEFT(O14,3)="E08","MD",IF(LEFT(O14,3)="E09","LONB"))))))))))</f>
        <v>WD</v>
      </c>
      <c r="Q14" s="9" t="str">
        <f>IF([2]source_data!G16="","",IF([2]source_data!D16="","",VLOOKUP([2]source_data!D16,[2]geo_data!A:I,7,FALSE)))</f>
        <v>Somerset</v>
      </c>
      <c r="R14" s="9" t="str">
        <f>IF([2]source_data!G16="","",IF([2]source_data!D16="","",VLOOKUP([2]source_data!D16,[2]geo_data!A:I,6,FALSE)))</f>
        <v>E06000066</v>
      </c>
      <c r="S14" s="9" t="str">
        <f>IF([2]source_data!G16="","",IF(LEFT(R14,3)="E05","WD",IF(LEFT(R14,3)="S13","WD",IF(LEFT(R14,3)="W05","WD",IF(LEFT(R14,3)="W06","UA",IF(LEFT(R14,3)="S12","CA",IF(LEFT(R14,3)="E06","UA",IF(LEFT(R14,3)="E07","NMD",IF(LEFT(R14,3)="E08","MD",IF(LEFT(R14,3)="E09","LONB"))))))))))</f>
        <v>UA</v>
      </c>
      <c r="T14" s="6" t="str">
        <f>IF([2]source_data!G16="","",IF([2]source_data!N16="","",[2]source_data!N16))</f>
        <v>Hardship Grant</v>
      </c>
      <c r="U14" s="10">
        <f>IF([2]source_data!G16="","",[2]tailored_settings!$B$8)</f>
        <v>45789</v>
      </c>
      <c r="V14" s="6" t="str">
        <f>IF([2]source_data!G16="","",[2]tailored_settings!$B$9)</f>
        <v>http://www.longleigh.org/</v>
      </c>
      <c r="W14" s="8">
        <f>IF([2]source_data!G16="","",IF([2]source_data!O16="","",[2]source_data!O16))</f>
        <v>45294</v>
      </c>
      <c r="X14" s="12">
        <f>IF([2]source_data!G16="","",IF([2]source_data!P16="","",[2]source_data!P16))</f>
        <v>45345</v>
      </c>
      <c r="Y14" s="13">
        <f>IF([2]source_data!G16="","",IF([2]source_data!Q16="","",[2]source_data!Q16))</f>
        <v>1</v>
      </c>
      <c r="Z14" s="11" t="str">
        <f>IF([2]source_data!G16="","",IF([2]source_data!I16="","",[2]tailored_settings!$B$10))</f>
        <v>Primary grant reason</v>
      </c>
      <c r="AA14" s="11" t="str">
        <f>IF([2]source_data!G16="","",IF([2]source_data!I16="","",[2]source_data!I16))</f>
        <v>2. Customer receiving medication and/or therapy for a mental health condition or substance addiction</v>
      </c>
      <c r="AB14" s="11" t="str">
        <f>IF([2]source_data!G16="","",IF([2]source_data!J16="","",[2]tailored_settings!$B$11))</f>
        <v/>
      </c>
      <c r="AC14" s="11" t="str">
        <f>IF([2]source_data!G16="","",IF([2]source_data!J16="","",[2]source_data!J16))</f>
        <v/>
      </c>
      <c r="AD14" s="11" t="str">
        <f>IF([2]source_data!G16="","",IF([2]source_data!K16="","",[2]tailored_settings!$B$12))</f>
        <v>Grant purpose</v>
      </c>
      <c r="AE14" s="11" t="str">
        <f>IF([2]source_data!G16="","",IF([2]source_data!K16="","",[2]source_data!K16))</f>
        <v>Appliances</v>
      </c>
      <c r="AF14" s="11" t="str">
        <f>IF([2]source_data!G16="","",IF([2]source_data!K16="","",[2]tailored_settings!$B$13))</f>
        <v>Grant purpose</v>
      </c>
      <c r="AG14" s="11" t="str">
        <f>IF([2]source_data!G16="","",IF([2]source_data!K16="","",[2]source_data!K16))</f>
        <v>Appliances</v>
      </c>
      <c r="AH14" s="11" t="str">
        <f>IF([2]source_data!G16="","",IF([2]source_data!M16="","",[2]tailored_settings!$B$14))</f>
        <v/>
      </c>
      <c r="AI14" s="11" t="str">
        <f>IF([2]source_data!G16="","",IF([2]source_data!M16="","",[2]source_data!M16))</f>
        <v/>
      </c>
    </row>
    <row r="15" spans="1:35" x14ac:dyDescent="0.2">
      <c r="A15" s="6" t="str">
        <f>IF([2]source_data!G17="","",IF(AND([2]source_data!C17&lt;&gt;"",[2]tailored_settings!$B$15="Publish"),CONCATENATE([2]tailored_settings!$B$2&amp;[2]source_data!C17),IF(AND([2]source_data!C17&lt;&gt;"",[2]tailored_settings!$B$15="Do not publish"),CONCATENATE([2]tailored_settings!$B$2&amp;TEXT(ROW(A15)-1,"0000")&amp;"_"&amp;TEXT(F15,"yyyy-mm")),CONCATENATE([2]tailored_settings!$B$2&amp;TEXT(ROW(A15)-1,"0000")&amp;"_"&amp;TEXT(F15,"yyyy-mm")))))</f>
        <v>360G-Longleigh-0014_2024-01</v>
      </c>
      <c r="B15" s="6" t="str">
        <f>IF([2]source_data!G17="","",IF([2]source_data!E17&lt;&gt;"",[2]source_data!E17,CONCATENATE("Grant to "&amp;G15)))</f>
        <v>Grant to Individual Recipient</v>
      </c>
      <c r="C15" s="6" t="str">
        <f>IF([2]source_data!G17="","",IF([2]source_data!F17="",_xlfn.XLOOKUP(T15,[2]tailored_settings!$B$20:$B$25,[2]tailored_settings!$A$20:$A$25,"")))</f>
        <v>Providing financial aid after an impactful incident</v>
      </c>
      <c r="D15" s="7">
        <f>IF([2]source_data!G17="","",IF([2]source_data!G17="","",[2]source_data!G17))</f>
        <v>1289.99</v>
      </c>
      <c r="E15" s="6" t="str">
        <f>IF([2]source_data!G17="","",[2]tailored_settings!$B$3)</f>
        <v>GBP</v>
      </c>
      <c r="F15" s="8">
        <f>IF([2]source_data!G17="","",IF([2]source_data!H17="","",[2]source_data!H17))</f>
        <v>45293</v>
      </c>
      <c r="G15" s="6" t="str">
        <f>IF([2]source_data!G17="","",[2]tailored_settings!$B$5)</f>
        <v>Individual Recipient</v>
      </c>
      <c r="H15" s="6" t="str">
        <f>IF([2]source_data!G17="","",IF(AND([2]source_data!A17&lt;&gt;"",[2]tailored_settings!$B$16="Publish"),CONCATENATE([2]tailored_settings!$B$2&amp;[2]source_data!A17),IF(AND([2]source_data!A17&lt;&gt;"",[2]tailored_settings!$B$16="Do not publish"),CONCATENATE([2]tailored_settings!$B$4&amp;TEXT(ROW(A15)-1,"0000")&amp;"_"&amp;TEXT(F15,"yyyy-mm")),CONCATENATE([2]tailored_settings!$B$4&amp;TEXT(ROW(A15)-1,"0000")&amp;"_"&amp;TEXT(F15,"yyyy-mm")))))</f>
        <v>360G-Longleigh-IND-0014_2024-01</v>
      </c>
      <c r="I15" s="6" t="str">
        <f>IF([2]source_data!G17="","",[2]tailored_settings!$B$7)</f>
        <v>Longleigh Foundation</v>
      </c>
      <c r="J15" s="6" t="str">
        <f>IF([2]source_data!G17="","",[2]tailored_settings!$B$6)</f>
        <v>GB-CHC-1169016</v>
      </c>
      <c r="K15" s="6" t="str">
        <f>IF([2]source_data!G17="","",IF([2]source_data!I17="","",VLOOKUP([2]source_data!I17,[2]codelist_mapping!A:C,3,FALSE)))</f>
        <v>GTIR100</v>
      </c>
      <c r="L15" s="6" t="str">
        <f>IF([2]source_data!G17="","",IF([2]source_data!J17="","",VLOOKUP([2]source_data!J17,[2]codelist_mapping!A:C,3,FALSE)))</f>
        <v/>
      </c>
      <c r="M15" s="6" t="str">
        <f>IF([2]source_data!G17="","",IF([2]source_data!K17="","",IF([2]source_data!M17&lt;&gt;"",CONCATENATE(VLOOKUP([2]source_data!K17,[2]codelist_mapping!F:H,3,FALSE)&amp;";"&amp;VLOOKUP([2]source_data!L17,[2]codelist_mapping!F:H,3,FALSE)&amp;";"&amp;VLOOKUP([2]source_data!M17,[2]codelist_mapping!F:H,3,FALSE)),IF([2]source_data!L17&lt;&gt;"",CONCATENATE(VLOOKUP([2]source_data!K17,[2]codelist_mapping!F:H,3,FALSE)&amp;";"&amp;VLOOKUP([2]source_data!L17,[2]codelist_mapping!F:H,3,FALSE)),IF([2]source_data!K17&lt;&gt;"",CONCATENATE(VLOOKUP([2]source_data!K17,[2]codelist_mapping!F:H,3,FALSE)))))))</f>
        <v>GTIP060;GTIP020</v>
      </c>
      <c r="N15" s="9" t="str">
        <f>IF([2]source_data!G17="","",IF([2]source_data!D17="","",VLOOKUP([2]source_data!D17,[2]geo_data!A:I,9,FALSE)))</f>
        <v>Amesbury South</v>
      </c>
      <c r="O15" s="9" t="str">
        <f>IF([2]source_data!G17="","",IF([2]source_data!D17="","",VLOOKUP([2]source_data!D17,[2]geo_data!A:I,8,FALSE)))</f>
        <v>E05013401</v>
      </c>
      <c r="P15" s="9" t="str">
        <f>IF([2]source_data!G17="","",IF(LEFT(O15,3)="E05","WD",IF(LEFT(O15,3)="S13","WD",IF(LEFT(O15,3)="W05","WD",IF(LEFT(O15,3)="W06","UA",IF(LEFT(O15,3)="S12","CA",IF(LEFT(O15,3)="E06","UA",IF(LEFT(O15,3)="E07","NMD",IF(LEFT(O15,3)="E08","MD",IF(LEFT(O15,3)="E09","LONB"))))))))))</f>
        <v>WD</v>
      </c>
      <c r="Q15" s="9" t="str">
        <f>IF([2]source_data!G17="","",IF([2]source_data!D17="","",VLOOKUP([2]source_data!D17,[2]geo_data!A:I,7,FALSE)))</f>
        <v>Wiltshire</v>
      </c>
      <c r="R15" s="9" t="str">
        <f>IF([2]source_data!G17="","",IF([2]source_data!D17="","",VLOOKUP([2]source_data!D17,[2]geo_data!A:I,6,FALSE)))</f>
        <v>E06000054</v>
      </c>
      <c r="S15" s="9" t="str">
        <f>IF([2]source_data!G17="","",IF(LEFT(R15,3)="E05","WD",IF(LEFT(R15,3)="S13","WD",IF(LEFT(R15,3)="W05","WD",IF(LEFT(R15,3)="W06","UA",IF(LEFT(R15,3)="S12","CA",IF(LEFT(R15,3)="E06","UA",IF(LEFT(R15,3)="E07","NMD",IF(LEFT(R15,3)="E08","MD",IF(LEFT(R15,3)="E09","LONB"))))))))))</f>
        <v>UA</v>
      </c>
      <c r="T15" s="6" t="str">
        <f>IF([2]source_data!G17="","",IF([2]source_data!N17="","",[2]source_data!N17))</f>
        <v>Critical Incident Grant</v>
      </c>
      <c r="U15" s="10">
        <f>IF([2]source_data!G17="","",[2]tailored_settings!$B$8)</f>
        <v>45789</v>
      </c>
      <c r="V15" s="6" t="str">
        <f>IF([2]source_data!G17="","",[2]tailored_settings!$B$9)</f>
        <v>http://www.longleigh.org/</v>
      </c>
      <c r="W15" s="8">
        <f>IF([2]source_data!G17="","",IF([2]source_data!O17="","",[2]source_data!O17))</f>
        <v>45293</v>
      </c>
      <c r="X15" s="12">
        <f>IF([2]source_data!G17="","",IF([2]source_data!P17="","",[2]source_data!P17))</f>
        <v>45322</v>
      </c>
      <c r="Y15" s="13">
        <f>IF([2]source_data!G17="","",IF([2]source_data!Q17="","",[2]source_data!Q17))</f>
        <v>0</v>
      </c>
      <c r="Z15" s="11" t="str">
        <f>IF([2]source_data!G17="","",IF([2]source_data!I17="","",[2]tailored_settings!$B$10))</f>
        <v>Primary grant reason</v>
      </c>
      <c r="AA15" s="11" t="str">
        <f>IF([2]source_data!G17="","",IF([2]source_data!I17="","",[2]source_data!I17))</f>
        <v>5. Customer/family having been the victims of a reported crime in their home.</v>
      </c>
      <c r="AB15" s="11" t="str">
        <f>IF([2]source_data!G17="","",IF([2]source_data!J17="","",[2]tailored_settings!$B$11))</f>
        <v/>
      </c>
      <c r="AC15" s="11" t="str">
        <f>IF([2]source_data!G17="","",IF([2]source_data!J17="","",[2]source_data!J17))</f>
        <v/>
      </c>
      <c r="AD15" s="11" t="str">
        <f>IF([2]source_data!G17="","",IF([2]source_data!K17="","",[2]tailored_settings!$B$12))</f>
        <v>Grant purpose</v>
      </c>
      <c r="AE15" s="11" t="str">
        <f>IF([2]source_data!G17="","",IF([2]source_data!K17="","",[2]source_data!K17))</f>
        <v>Voucher for small household items</v>
      </c>
      <c r="AF15" s="11" t="str">
        <f>IF([2]source_data!G17="","",IF([2]source_data!K17="","",[2]tailored_settings!$B$13))</f>
        <v>Grant purpose</v>
      </c>
      <c r="AG15" s="11" t="str">
        <f>IF([2]source_data!G17="","",IF([2]source_data!K17="","",[2]source_data!K17))</f>
        <v>Voucher for small household items</v>
      </c>
      <c r="AH15" s="11" t="str">
        <f>IF([2]source_data!G17="","",IF([2]source_data!M17="","",[2]tailored_settings!$B$14))</f>
        <v/>
      </c>
      <c r="AI15" s="11" t="str">
        <f>IF([2]source_data!G17="","",IF([2]source_data!M17="","",[2]source_data!M17))</f>
        <v/>
      </c>
    </row>
    <row r="16" spans="1:35" x14ac:dyDescent="0.2">
      <c r="A16" s="6" t="str">
        <f>IF([2]source_data!G18="","",IF(AND([2]source_data!C18&lt;&gt;"",[2]tailored_settings!$B$15="Publish"),CONCATENATE([2]tailored_settings!$B$2&amp;[2]source_data!C18),IF(AND([2]source_data!C18&lt;&gt;"",[2]tailored_settings!$B$15="Do not publish"),CONCATENATE([2]tailored_settings!$B$2&amp;TEXT(ROW(A16)-1,"0000")&amp;"_"&amp;TEXT(F16,"yyyy-mm")),CONCATENATE([2]tailored_settings!$B$2&amp;TEXT(ROW(A16)-1,"0000")&amp;"_"&amp;TEXT(F16,"yyyy-mm")))))</f>
        <v>360G-Longleigh-0015_2024-01</v>
      </c>
      <c r="B16" s="6" t="str">
        <f>IF([2]source_data!G18="","",IF([2]source_data!E18&lt;&gt;"",[2]source_data!E18,CONCATENATE("Grant to "&amp;G16)))</f>
        <v>Grant to Individual Recipient</v>
      </c>
      <c r="C16" s="6" t="str">
        <f>IF([2]source_data!G18="","",IF([2]source_data!F18="",_xlfn.XLOOKUP(T16,[2]tailored_settings!$B$20:$B$25,[2]tailored_settings!$A$20:$A$25,"")))</f>
        <v>Helping to alleviate financial hardship</v>
      </c>
      <c r="D16" s="7">
        <f>IF([2]source_data!G18="","",IF([2]source_data!G18="","",[2]source_data!G18))</f>
        <v>950</v>
      </c>
      <c r="E16" s="6" t="str">
        <f>IF([2]source_data!G18="","",[2]tailored_settings!$B$3)</f>
        <v>GBP</v>
      </c>
      <c r="F16" s="8">
        <f>IF([2]source_data!G18="","",IF([2]source_data!H18="","",[2]source_data!H18))</f>
        <v>45302</v>
      </c>
      <c r="G16" s="6" t="str">
        <f>IF([2]source_data!G18="","",[2]tailored_settings!$B$5)</f>
        <v>Individual Recipient</v>
      </c>
      <c r="H16" s="6" t="str">
        <f>IF([2]source_data!G18="","",IF(AND([2]source_data!A18&lt;&gt;"",[2]tailored_settings!$B$16="Publish"),CONCATENATE([2]tailored_settings!$B$2&amp;[2]source_data!A18),IF(AND([2]source_data!A18&lt;&gt;"",[2]tailored_settings!$B$16="Do not publish"),CONCATENATE([2]tailored_settings!$B$4&amp;TEXT(ROW(A16)-1,"0000")&amp;"_"&amp;TEXT(F16,"yyyy-mm")),CONCATENATE([2]tailored_settings!$B$4&amp;TEXT(ROW(A16)-1,"0000")&amp;"_"&amp;TEXT(F16,"yyyy-mm")))))</f>
        <v>360G-Longleigh-IND-0015_2024-01</v>
      </c>
      <c r="I16" s="6" t="str">
        <f>IF([2]source_data!G18="","",[2]tailored_settings!$B$7)</f>
        <v>Longleigh Foundation</v>
      </c>
      <c r="J16" s="6" t="str">
        <f>IF([2]source_data!G18="","",[2]tailored_settings!$B$6)</f>
        <v>GB-CHC-1169016</v>
      </c>
      <c r="K16" s="6" t="str">
        <f>IF([2]source_data!G18="","",IF([2]source_data!I18="","",VLOOKUP([2]source_data!I18,[2]codelist_mapping!A:C,3,FALSE)))</f>
        <v>GTIR030</v>
      </c>
      <c r="L16" s="6" t="str">
        <f>IF([2]source_data!G18="","",IF([2]source_data!J18="","",VLOOKUP([2]source_data!J18,[2]codelist_mapping!A:C,3,FALSE)))</f>
        <v/>
      </c>
      <c r="M16" s="6" t="str">
        <f>IF([2]source_data!G18="","",IF([2]source_data!K18="","",IF([2]source_data!M18&lt;&gt;"",CONCATENATE(VLOOKUP([2]source_data!K18,[2]codelist_mapping!F:H,3,FALSE)&amp;";"&amp;VLOOKUP([2]source_data!L18,[2]codelist_mapping!F:H,3,FALSE)&amp;";"&amp;VLOOKUP([2]source_data!M18,[2]codelist_mapping!F:H,3,FALSE)),IF([2]source_data!L18&lt;&gt;"",CONCATENATE(VLOOKUP([2]source_data!K18,[2]codelist_mapping!F:H,3,FALSE)&amp;";"&amp;VLOOKUP([2]source_data!L18,[2]codelist_mapping!F:H,3,FALSE)),IF([2]source_data!K18&lt;&gt;"",CONCATENATE(VLOOKUP([2]source_data!K18,[2]codelist_mapping!F:H,3,FALSE)))))))</f>
        <v>GTIP070;GTIP050</v>
      </c>
      <c r="N16" s="9" t="str">
        <f>IF([2]source_data!G18="","",IF([2]source_data!D18="","",VLOOKUP([2]source_data!D18,[2]geo_data!A:I,9,FALSE)))</f>
        <v>Aldermaston</v>
      </c>
      <c r="O16" s="9" t="str">
        <f>IF([2]source_data!G18="","",IF([2]source_data!D18="","",VLOOKUP([2]source_data!D18,[2]geo_data!A:I,8,FALSE)))</f>
        <v>E05012132</v>
      </c>
      <c r="P16" s="9" t="str">
        <f>IF([2]source_data!G18="","",IF(LEFT(O16,3)="E05","WD",IF(LEFT(O16,3)="S13","WD",IF(LEFT(O16,3)="W05","WD",IF(LEFT(O16,3)="W06","UA",IF(LEFT(O16,3)="S12","CA",IF(LEFT(O16,3)="E06","UA",IF(LEFT(O16,3)="E07","NMD",IF(LEFT(O16,3)="E08","MD",IF(LEFT(O16,3)="E09","LONB"))))))))))</f>
        <v>WD</v>
      </c>
      <c r="Q16" s="9" t="str">
        <f>IF([2]source_data!G18="","",IF([2]source_data!D18="","",VLOOKUP([2]source_data!D18,[2]geo_data!A:I,7,FALSE)))</f>
        <v>West Berkshire</v>
      </c>
      <c r="R16" s="9" t="str">
        <f>IF([2]source_data!G18="","",IF([2]source_data!D18="","",VLOOKUP([2]source_data!D18,[2]geo_data!A:I,6,FALSE)))</f>
        <v>E06000037</v>
      </c>
      <c r="S16" s="9" t="str">
        <f>IF([2]source_data!G18="","",IF(LEFT(R16,3)="E05","WD",IF(LEFT(R16,3)="S13","WD",IF(LEFT(R16,3)="W05","WD",IF(LEFT(R16,3)="W06","UA",IF(LEFT(R16,3)="S12","CA",IF(LEFT(R16,3)="E06","UA",IF(LEFT(R16,3)="E07","NMD",IF(LEFT(R16,3)="E08","MD",IF(LEFT(R16,3)="E09","LONB"))))))))))</f>
        <v>UA</v>
      </c>
      <c r="T16" s="6" t="str">
        <f>IF([2]source_data!G18="","",IF([2]source_data!N18="","",[2]source_data!N18))</f>
        <v>Hardship Grant</v>
      </c>
      <c r="U16" s="10">
        <f>IF([2]source_data!G18="","",[2]tailored_settings!$B$8)</f>
        <v>45789</v>
      </c>
      <c r="V16" s="6" t="str">
        <f>IF([2]source_data!G18="","",[2]tailored_settings!$B$9)</f>
        <v>http://www.longleigh.org/</v>
      </c>
      <c r="W16" s="8">
        <f>IF([2]source_data!G18="","",IF([2]source_data!O18="","",[2]source_data!O18))</f>
        <v>45302</v>
      </c>
      <c r="X16" s="12">
        <f>IF([2]source_data!G18="","",IF([2]source_data!P18="","",[2]source_data!P18))</f>
        <v>45399</v>
      </c>
      <c r="Y16" s="13">
        <f>IF([2]source_data!G18="","",IF([2]source_data!Q18="","",[2]source_data!Q18))</f>
        <v>3</v>
      </c>
      <c r="Z16" s="11" t="str">
        <f>IF([2]source_data!G18="","",IF([2]source_data!I18="","",[2]tailored_settings!$B$10))</f>
        <v>Primary grant reason</v>
      </c>
      <c r="AA16" s="11" t="str">
        <f>IF([2]source_data!G18="","",IF([2]source_data!I18="","",[2]source_data!I18))</f>
        <v>1. Customer (or family member residing with them) with a diagnosed condition or disability (physical and/or sensory and/or behavioural)</v>
      </c>
      <c r="AB16" s="11" t="str">
        <f>IF([2]source_data!G18="","",IF([2]source_data!J18="","",[2]tailored_settings!$B$11))</f>
        <v/>
      </c>
      <c r="AC16" s="11" t="str">
        <f>IF([2]source_data!G18="","",IF([2]source_data!J18="","",[2]source_data!J18))</f>
        <v/>
      </c>
      <c r="AD16" s="11" t="str">
        <f>IF([2]source_data!G18="","",IF([2]source_data!K18="","",[2]tailored_settings!$B$12))</f>
        <v>Grant purpose</v>
      </c>
      <c r="AE16" s="11" t="str">
        <f>IF([2]source_data!G18="","",IF([2]source_data!K18="","",[2]source_data!K18))</f>
        <v>Food Vouchers</v>
      </c>
      <c r="AF16" s="11" t="str">
        <f>IF([2]source_data!G18="","",IF([2]source_data!K18="","",[2]tailored_settings!$B$13))</f>
        <v>Grant purpose</v>
      </c>
      <c r="AG16" s="11" t="str">
        <f>IF([2]source_data!G18="","",IF([2]source_data!K18="","",[2]source_data!K18))</f>
        <v>Food Vouchers</v>
      </c>
      <c r="AH16" s="11" t="str">
        <f>IF([2]source_data!G18="","",IF([2]source_data!M18="","",[2]tailored_settings!$B$14))</f>
        <v/>
      </c>
      <c r="AI16" s="11" t="str">
        <f>IF([2]source_data!G18="","",IF([2]source_data!M18="","",[2]source_data!M18))</f>
        <v/>
      </c>
    </row>
    <row r="17" spans="1:35" x14ac:dyDescent="0.2">
      <c r="A17" s="6" t="str">
        <f>IF([2]source_data!G19="","",IF(AND([2]source_data!C19&lt;&gt;"",[2]tailored_settings!$B$15="Publish"),CONCATENATE([2]tailored_settings!$B$2&amp;[2]source_data!C19),IF(AND([2]source_data!C19&lt;&gt;"",[2]tailored_settings!$B$15="Do not publish"),CONCATENATE([2]tailored_settings!$B$2&amp;TEXT(ROW(A17)-1,"0000")&amp;"_"&amp;TEXT(F17,"yyyy-mm")),CONCATENATE([2]tailored_settings!$B$2&amp;TEXT(ROW(A17)-1,"0000")&amp;"_"&amp;TEXT(F17,"yyyy-mm")))))</f>
        <v>360G-Longleigh-0016_2024-01</v>
      </c>
      <c r="B17" s="6" t="str">
        <f>IF([2]source_data!G19="","",IF([2]source_data!E19&lt;&gt;"",[2]source_data!E19,CONCATENATE("Grant to "&amp;G17)))</f>
        <v>Grant to Individual Recipient</v>
      </c>
      <c r="C17" s="6" t="str">
        <f>IF([2]source_data!G19="","",IF([2]source_data!F19="",_xlfn.XLOOKUP(T17,[2]tailored_settings!$B$20:$B$25,[2]tailored_settings!$A$20:$A$25,"")))</f>
        <v>Helping to alleviate financial hardship</v>
      </c>
      <c r="D17" s="7">
        <f>IF([2]source_data!G19="","",IF([2]source_data!G19="","",[2]source_data!G19))</f>
        <v>995.4</v>
      </c>
      <c r="E17" s="6" t="str">
        <f>IF([2]source_data!G19="","",[2]tailored_settings!$B$3)</f>
        <v>GBP</v>
      </c>
      <c r="F17" s="8">
        <f>IF([2]source_data!G19="","",IF([2]source_data!H19="","",[2]source_data!H19))</f>
        <v>45301</v>
      </c>
      <c r="G17" s="6" t="str">
        <f>IF([2]source_data!G19="","",[2]tailored_settings!$B$5)</f>
        <v>Individual Recipient</v>
      </c>
      <c r="H17" s="6" t="str">
        <f>IF([2]source_data!G19="","",IF(AND([2]source_data!A19&lt;&gt;"",[2]tailored_settings!$B$16="Publish"),CONCATENATE([2]tailored_settings!$B$2&amp;[2]source_data!A19),IF(AND([2]source_data!A19&lt;&gt;"",[2]tailored_settings!$B$16="Do not publish"),CONCATENATE([2]tailored_settings!$B$4&amp;TEXT(ROW(A17)-1,"0000")&amp;"_"&amp;TEXT(F17,"yyyy-mm")),CONCATENATE([2]tailored_settings!$B$4&amp;TEXT(ROW(A17)-1,"0000")&amp;"_"&amp;TEXT(F17,"yyyy-mm")))))</f>
        <v>360G-Longleigh-IND-0016_2024-01</v>
      </c>
      <c r="I17" s="6" t="str">
        <f>IF([2]source_data!G19="","",[2]tailored_settings!$B$7)</f>
        <v>Longleigh Foundation</v>
      </c>
      <c r="J17" s="6" t="str">
        <f>IF([2]source_data!G19="","",[2]tailored_settings!$B$6)</f>
        <v>GB-CHC-1169016</v>
      </c>
      <c r="K17" s="6" t="str">
        <f>IF([2]source_data!G19="","",IF([2]source_data!I19="","",VLOOKUP([2]source_data!I19,[2]codelist_mapping!A:C,3,FALSE)))</f>
        <v>GTIR040</v>
      </c>
      <c r="L17" s="6" t="str">
        <f>IF([2]source_data!G19="","",IF([2]source_data!J19="","",VLOOKUP([2]source_data!J19,[2]codelist_mapping!A:C,3,FALSE)))</f>
        <v/>
      </c>
      <c r="M17" s="6" t="str">
        <f>IF([2]source_data!G19="","",IF([2]source_data!K19="","",IF([2]source_data!M19&lt;&gt;"",CONCATENATE(VLOOKUP([2]source_data!K19,[2]codelist_mapping!F:H,3,FALSE)&amp;";"&amp;VLOOKUP([2]source_data!L19,[2]codelist_mapping!F:H,3,FALSE)&amp;";"&amp;VLOOKUP([2]source_data!M19,[2]codelist_mapping!F:H,3,FALSE)),IF([2]source_data!L19&lt;&gt;"",CONCATENATE(VLOOKUP([2]source_data!K19,[2]codelist_mapping!F:H,3,FALSE)&amp;";"&amp;VLOOKUP([2]source_data!L19,[2]codelist_mapping!F:H,3,FALSE)),IF([2]source_data!K19&lt;&gt;"",CONCATENATE(VLOOKUP([2]source_data!K19,[2]codelist_mapping!F:H,3,FALSE)))))))</f>
        <v>GTIP120</v>
      </c>
      <c r="N17" s="9" t="str">
        <f>IF([2]source_data!G19="","",IF([2]source_data!D19="","",VLOOKUP([2]source_data!D19,[2]geo_data!A:I,9,FALSE)))</f>
        <v>Leominster North &amp; Rural</v>
      </c>
      <c r="O17" s="9" t="str">
        <f>IF([2]source_data!G19="","",IF([2]source_data!D19="","",VLOOKUP([2]source_data!D19,[2]geo_data!A:I,8,FALSE)))</f>
        <v>E05009469</v>
      </c>
      <c r="P17" s="9" t="str">
        <f>IF([2]source_data!G19="","",IF(LEFT(O17,3)="E05","WD",IF(LEFT(O17,3)="S13","WD",IF(LEFT(O17,3)="W05","WD",IF(LEFT(O17,3)="W06","UA",IF(LEFT(O17,3)="S12","CA",IF(LEFT(O17,3)="E06","UA",IF(LEFT(O17,3)="E07","NMD",IF(LEFT(O17,3)="E08","MD",IF(LEFT(O17,3)="E09","LONB"))))))))))</f>
        <v>WD</v>
      </c>
      <c r="Q17" s="9" t="str">
        <f>IF([2]source_data!G19="","",IF([2]source_data!D19="","",VLOOKUP([2]source_data!D19,[2]geo_data!A:I,7,FALSE)))</f>
        <v>Herefordshire, County of</v>
      </c>
      <c r="R17" s="9" t="str">
        <f>IF([2]source_data!G19="","",IF([2]source_data!D19="","",VLOOKUP([2]source_data!D19,[2]geo_data!A:I,6,FALSE)))</f>
        <v>E06000019</v>
      </c>
      <c r="S17" s="9" t="str">
        <f>IF([2]source_data!G19="","",IF(LEFT(R17,3)="E05","WD",IF(LEFT(R17,3)="S13","WD",IF(LEFT(R17,3)="W05","WD",IF(LEFT(R17,3)="W06","UA",IF(LEFT(R17,3)="S12","CA",IF(LEFT(R17,3)="E06","UA",IF(LEFT(R17,3)="E07","NMD",IF(LEFT(R17,3)="E08","MD",IF(LEFT(R17,3)="E09","LONB"))))))))))</f>
        <v>UA</v>
      </c>
      <c r="T17" s="6" t="str">
        <f>IF([2]source_data!G19="","",IF([2]source_data!N19="","",[2]source_data!N19))</f>
        <v>Hardship Grant</v>
      </c>
      <c r="U17" s="10">
        <f>IF([2]source_data!G19="","",[2]tailored_settings!$B$8)</f>
        <v>45789</v>
      </c>
      <c r="V17" s="6" t="str">
        <f>IF([2]source_data!G19="","",[2]tailored_settings!$B$9)</f>
        <v>http://www.longleigh.org/</v>
      </c>
      <c r="W17" s="8">
        <f>IF([2]source_data!G19="","",IF([2]source_data!O19="","",[2]source_data!O19))</f>
        <v>45301</v>
      </c>
      <c r="X17" s="12">
        <f>IF([2]source_data!G19="","",IF([2]source_data!P19="","",[2]source_data!P19))</f>
        <v>45365</v>
      </c>
      <c r="Y17" s="13">
        <f>IF([2]source_data!G19="","",IF([2]source_data!Q19="","",[2]source_data!Q19))</f>
        <v>2</v>
      </c>
      <c r="Z17" s="11" t="str">
        <f>IF([2]source_data!G19="","",IF([2]source_data!I19="","",[2]tailored_settings!$B$10))</f>
        <v>Primary grant reason</v>
      </c>
      <c r="AA17" s="11" t="str">
        <f>IF([2]source_data!G19="","",IF([2]source_data!I19="","",[2]source_data!I19))</f>
        <v>2. Customer receiving medication and/or therapy for a mental health condition or substance addiction</v>
      </c>
      <c r="AB17" s="11" t="str">
        <f>IF([2]source_data!G19="","",IF([2]source_data!J19="","",[2]tailored_settings!$B$11))</f>
        <v/>
      </c>
      <c r="AC17" s="11" t="str">
        <f>IF([2]source_data!G19="","",IF([2]source_data!J19="","",[2]source_data!J19))</f>
        <v/>
      </c>
      <c r="AD17" s="11" t="str">
        <f>IF([2]source_data!G19="","",IF([2]source_data!K19="","",[2]tailored_settings!$B$12))</f>
        <v>Grant purpose</v>
      </c>
      <c r="AE17" s="11" t="str">
        <f>IF([2]source_data!G19="","",IF([2]source_data!K19="","",[2]source_data!K19))</f>
        <v>House Deep Clean</v>
      </c>
      <c r="AF17" s="11" t="str">
        <f>IF([2]source_data!G19="","",IF([2]source_data!K19="","",[2]tailored_settings!$B$13))</f>
        <v>Grant purpose</v>
      </c>
      <c r="AG17" s="11" t="str">
        <f>IF([2]source_data!G19="","",IF([2]source_data!K19="","",[2]source_data!K19))</f>
        <v>House Deep Clean</v>
      </c>
      <c r="AH17" s="11" t="str">
        <f>IF([2]source_data!G19="","",IF([2]source_data!M19="","",[2]tailored_settings!$B$14))</f>
        <v/>
      </c>
      <c r="AI17" s="11" t="str">
        <f>IF([2]source_data!G19="","",IF([2]source_data!M19="","",[2]source_data!M19))</f>
        <v/>
      </c>
    </row>
    <row r="18" spans="1:35" x14ac:dyDescent="0.2">
      <c r="A18" s="6" t="str">
        <f>IF([2]source_data!G20="","",IF(AND([2]source_data!C20&lt;&gt;"",[2]tailored_settings!$B$15="Publish"),CONCATENATE([2]tailored_settings!$B$2&amp;[2]source_data!C20),IF(AND([2]source_data!C20&lt;&gt;"",[2]tailored_settings!$B$15="Do not publish"),CONCATENATE([2]tailored_settings!$B$2&amp;TEXT(ROW(A18)-1,"0000")&amp;"_"&amp;TEXT(F18,"yyyy-mm")),CONCATENATE([2]tailored_settings!$B$2&amp;TEXT(ROW(A18)-1,"0000")&amp;"_"&amp;TEXT(F18,"yyyy-mm")))))</f>
        <v>360G-Longleigh-0017_2024-01</v>
      </c>
      <c r="B18" s="6" t="str">
        <f>IF([2]source_data!G20="","",IF([2]source_data!E20&lt;&gt;"",[2]source_data!E20,CONCATENATE("Grant to "&amp;G18)))</f>
        <v>Grant to Individual Recipient</v>
      </c>
      <c r="C18" s="6" t="str">
        <f>IF([2]source_data!G20="","",IF([2]source_data!F20="",_xlfn.XLOOKUP(T18,[2]tailored_settings!$B$20:$B$25,[2]tailored_settings!$A$20:$A$25,"")))</f>
        <v>Helping to alleviate financial hardship</v>
      </c>
      <c r="D18" s="7">
        <f>IF([2]source_data!G20="","",IF([2]source_data!G20="","",[2]source_data!G20))</f>
        <v>734.98</v>
      </c>
      <c r="E18" s="6" t="str">
        <f>IF([2]source_data!G20="","",[2]tailored_settings!$B$3)</f>
        <v>GBP</v>
      </c>
      <c r="F18" s="8">
        <f>IF([2]source_data!G20="","",IF([2]source_data!H20="","",[2]source_data!H20))</f>
        <v>45293</v>
      </c>
      <c r="G18" s="6" t="str">
        <f>IF([2]source_data!G20="","",[2]tailored_settings!$B$5)</f>
        <v>Individual Recipient</v>
      </c>
      <c r="H18" s="6" t="str">
        <f>IF([2]source_data!G20="","",IF(AND([2]source_data!A20&lt;&gt;"",[2]tailored_settings!$B$16="Publish"),CONCATENATE([2]tailored_settings!$B$2&amp;[2]source_data!A20),IF(AND([2]source_data!A20&lt;&gt;"",[2]tailored_settings!$B$16="Do not publish"),CONCATENATE([2]tailored_settings!$B$4&amp;TEXT(ROW(A18)-1,"0000")&amp;"_"&amp;TEXT(F18,"yyyy-mm")),CONCATENATE([2]tailored_settings!$B$4&amp;TEXT(ROW(A18)-1,"0000")&amp;"_"&amp;TEXT(F18,"yyyy-mm")))))</f>
        <v>360G-Longleigh-IND-0017_2024-01</v>
      </c>
      <c r="I18" s="6" t="str">
        <f>IF([2]source_data!G20="","",[2]tailored_settings!$B$7)</f>
        <v>Longleigh Foundation</v>
      </c>
      <c r="J18" s="6" t="str">
        <f>IF([2]source_data!G20="","",[2]tailored_settings!$B$6)</f>
        <v>GB-CHC-1169016</v>
      </c>
      <c r="K18" s="6" t="str">
        <f>IF([2]source_data!G20="","",IF([2]source_data!I20="","",VLOOKUP([2]source_data!I20,[2]codelist_mapping!A:C,3,FALSE)))</f>
        <v>GTIR080</v>
      </c>
      <c r="L18" s="6" t="str">
        <f>IF([2]source_data!G20="","",IF([2]source_data!J20="","",VLOOKUP([2]source_data!J20,[2]codelist_mapping!A:C,3,FALSE)))</f>
        <v>GTIR060</v>
      </c>
      <c r="M18" s="6" t="str">
        <f>IF([2]source_data!G20="","",IF([2]source_data!K20="","",IF([2]source_data!M20&lt;&gt;"",CONCATENATE(VLOOKUP([2]source_data!K20,[2]codelist_mapping!F:H,3,FALSE)&amp;";"&amp;VLOOKUP([2]source_data!L20,[2]codelist_mapping!F:H,3,FALSE)&amp;";"&amp;VLOOKUP([2]source_data!M20,[2]codelist_mapping!F:H,3,FALSE)),IF([2]source_data!L20&lt;&gt;"",CONCATENATE(VLOOKUP([2]source_data!K20,[2]codelist_mapping!F:H,3,FALSE)&amp;";"&amp;VLOOKUP([2]source_data!L20,[2]codelist_mapping!F:H,3,FALSE)),IF([2]source_data!K20&lt;&gt;"",CONCATENATE(VLOOKUP([2]source_data!K20,[2]codelist_mapping!F:H,3,FALSE)))))))</f>
        <v>GTIP020</v>
      </c>
      <c r="N18" s="9" t="str">
        <f>IF([2]source_data!G20="","",IF([2]source_data!D20="","",VLOOKUP([2]source_data!D20,[2]geo_data!A:I,9,FALSE)))</f>
        <v>Stonebridge</v>
      </c>
      <c r="O18" s="9" t="str">
        <f>IF([2]source_data!G20="","",IF([2]source_data!D20="","",VLOOKUP([2]source_data!D20,[2]geo_data!A:I,8,FALSE)))</f>
        <v>E05013510</v>
      </c>
      <c r="P18" s="9" t="str">
        <f>IF([2]source_data!G20="","",IF(LEFT(O18,3)="E05","WD",IF(LEFT(O18,3)="S13","WD",IF(LEFT(O18,3)="W05","WD",IF(LEFT(O18,3)="W06","UA",IF(LEFT(O18,3)="S12","CA",IF(LEFT(O18,3)="E06","UA",IF(LEFT(O18,3)="E07","NMD",IF(LEFT(O18,3)="E08","MD",IF(LEFT(O18,3)="E09","LONB"))))))))))</f>
        <v>WD</v>
      </c>
      <c r="Q18" s="9" t="str">
        <f>IF([2]source_data!G20="","",IF([2]source_data!D20="","",VLOOKUP([2]source_data!D20,[2]geo_data!A:I,7,FALSE)))</f>
        <v>Brent</v>
      </c>
      <c r="R18" s="9" t="str">
        <f>IF([2]source_data!G20="","",IF([2]source_data!D20="","",VLOOKUP([2]source_data!D20,[2]geo_data!A:I,6,FALSE)))</f>
        <v>E09000005</v>
      </c>
      <c r="S18" s="9" t="str">
        <f>IF([2]source_data!G20="","",IF(LEFT(R18,3)="E05","WD",IF(LEFT(R18,3)="S13","WD",IF(LEFT(R18,3)="W05","WD",IF(LEFT(R18,3)="W06","UA",IF(LEFT(R18,3)="S12","CA",IF(LEFT(R18,3)="E06","UA",IF(LEFT(R18,3)="E07","NMD",IF(LEFT(R18,3)="E08","MD",IF(LEFT(R18,3)="E09","LONB"))))))))))</f>
        <v>LONB</v>
      </c>
      <c r="T18" s="6" t="str">
        <f>IF([2]source_data!G20="","",IF([2]source_data!N20="","",[2]source_data!N20))</f>
        <v>Hardship Grant</v>
      </c>
      <c r="U18" s="10">
        <f>IF([2]source_data!G20="","",[2]tailored_settings!$B$8)</f>
        <v>45789</v>
      </c>
      <c r="V18" s="6" t="str">
        <f>IF([2]source_data!G20="","",[2]tailored_settings!$B$9)</f>
        <v>http://www.longleigh.org/</v>
      </c>
      <c r="W18" s="8">
        <f>IF([2]source_data!G20="","",IF([2]source_data!O20="","",[2]source_data!O20))</f>
        <v>45293</v>
      </c>
      <c r="X18" s="12">
        <f>IF([2]source_data!G20="","",IF([2]source_data!P20="","",[2]source_data!P20))</f>
        <v>45345</v>
      </c>
      <c r="Y18" s="13">
        <f>IF([2]source_data!G20="","",IF([2]source_data!Q20="","",[2]source_data!Q20))</f>
        <v>2</v>
      </c>
      <c r="Z18" s="11" t="str">
        <f>IF([2]source_data!G20="","",IF([2]source_data!I20="","",[2]tailored_settings!$B$10))</f>
        <v>Primary grant reason</v>
      </c>
      <c r="AA18" s="11" t="str">
        <f>IF([2]source_data!G20="","",IF([2]source_data!I20="","",[2]source_data!I20))</f>
        <v>3  Customer/family moving from homelessness/supported living into independent living</v>
      </c>
      <c r="AB18" s="11" t="str">
        <f>IF([2]source_data!G20="","",IF([2]source_data!J20="","",[2]tailored_settings!$B$11))</f>
        <v>Secondary grant reason</v>
      </c>
      <c r="AC18" s="11" t="str">
        <f>IF([2]source_data!G20="","",IF([2]source_data!J20="","",[2]source_data!J20))</f>
        <v>4. Customer/family fleeing from a violent or abusive relationship</v>
      </c>
      <c r="AD18" s="11" t="str">
        <f>IF([2]source_data!G20="","",IF([2]source_data!K20="","",[2]tailored_settings!$B$12))</f>
        <v>Grant purpose</v>
      </c>
      <c r="AE18" s="11" t="str">
        <f>IF([2]source_data!G20="","",IF([2]source_data!K20="","",[2]source_data!K20))</f>
        <v>Appliances</v>
      </c>
      <c r="AF18" s="11" t="str">
        <f>IF([2]source_data!G20="","",IF([2]source_data!K20="","",[2]tailored_settings!$B$13))</f>
        <v>Grant purpose</v>
      </c>
      <c r="AG18" s="11" t="str">
        <f>IF([2]source_data!G20="","",IF([2]source_data!K20="","",[2]source_data!K20))</f>
        <v>Appliances</v>
      </c>
      <c r="AH18" s="11" t="str">
        <f>IF([2]source_data!G20="","",IF([2]source_data!M20="","",[2]tailored_settings!$B$14))</f>
        <v/>
      </c>
      <c r="AI18" s="11" t="str">
        <f>IF([2]source_data!G20="","",IF([2]source_data!M20="","",[2]source_data!M20))</f>
        <v/>
      </c>
    </row>
    <row r="19" spans="1:35" x14ac:dyDescent="0.2">
      <c r="A19" s="6" t="str">
        <f>IF([2]source_data!G21="","",IF(AND([2]source_data!C21&lt;&gt;"",[2]tailored_settings!$B$15="Publish"),CONCATENATE([2]tailored_settings!$B$2&amp;[2]source_data!C21),IF(AND([2]source_data!C21&lt;&gt;"",[2]tailored_settings!$B$15="Do not publish"),CONCATENATE([2]tailored_settings!$B$2&amp;TEXT(ROW(A19)-1,"0000")&amp;"_"&amp;TEXT(F19,"yyyy-mm")),CONCATENATE([2]tailored_settings!$B$2&amp;TEXT(ROW(A19)-1,"0000")&amp;"_"&amp;TEXT(F19,"yyyy-mm")))))</f>
        <v>360G-Longleigh-0018_2024-01</v>
      </c>
      <c r="B19" s="6" t="str">
        <f>IF([2]source_data!G21="","",IF([2]source_data!E21&lt;&gt;"",[2]source_data!E21,CONCATENATE("Grant to "&amp;G19)))</f>
        <v>Grant to Individual Recipient</v>
      </c>
      <c r="C19" s="6" t="str">
        <f>IF([2]source_data!G21="","",IF([2]source_data!F21="",_xlfn.XLOOKUP(T19,[2]tailored_settings!$B$20:$B$25,[2]tailored_settings!$A$20:$A$25,"")))</f>
        <v>Helping to alleviate financial hardship</v>
      </c>
      <c r="D19" s="7">
        <f>IF([2]source_data!G21="","",IF([2]source_data!G21="","",[2]source_data!G21))</f>
        <v>902.98</v>
      </c>
      <c r="E19" s="6" t="str">
        <f>IF([2]source_data!G21="","",[2]tailored_settings!$B$3)</f>
        <v>GBP</v>
      </c>
      <c r="F19" s="8">
        <f>IF([2]source_data!G21="","",IF([2]source_data!H21="","",[2]source_data!H21))</f>
        <v>45294</v>
      </c>
      <c r="G19" s="6" t="str">
        <f>IF([2]source_data!G21="","",[2]tailored_settings!$B$5)</f>
        <v>Individual Recipient</v>
      </c>
      <c r="H19" s="6" t="str">
        <f>IF([2]source_data!G21="","",IF(AND([2]source_data!A21&lt;&gt;"",[2]tailored_settings!$B$16="Publish"),CONCATENATE([2]tailored_settings!$B$2&amp;[2]source_data!A21),IF(AND([2]source_data!A21&lt;&gt;"",[2]tailored_settings!$B$16="Do not publish"),CONCATENATE([2]tailored_settings!$B$4&amp;TEXT(ROW(A19)-1,"0000")&amp;"_"&amp;TEXT(F19,"yyyy-mm")),CONCATENATE([2]tailored_settings!$B$4&amp;TEXT(ROW(A19)-1,"0000")&amp;"_"&amp;TEXT(F19,"yyyy-mm")))))</f>
        <v>360G-Longleigh-IND-0018_2024-01</v>
      </c>
      <c r="I19" s="6" t="str">
        <f>IF([2]source_data!G21="","",[2]tailored_settings!$B$7)</f>
        <v>Longleigh Foundation</v>
      </c>
      <c r="J19" s="6" t="str">
        <f>IF([2]source_data!G21="","",[2]tailored_settings!$B$6)</f>
        <v>GB-CHC-1169016</v>
      </c>
      <c r="K19" s="6" t="str">
        <f>IF([2]source_data!G21="","",IF([2]source_data!I21="","",VLOOKUP([2]source_data!I21,[2]codelist_mapping!A:C,3,FALSE)))</f>
        <v>GTIR080</v>
      </c>
      <c r="L19" s="6" t="str">
        <f>IF([2]source_data!G21="","",IF([2]source_data!J21="","",VLOOKUP([2]source_data!J21,[2]codelist_mapping!A:C,3,FALSE)))</f>
        <v>GTIR060</v>
      </c>
      <c r="M19" s="6" t="str">
        <f>IF([2]source_data!G21="","",IF([2]source_data!K21="","",IF([2]source_data!M21&lt;&gt;"",CONCATENATE(VLOOKUP([2]source_data!K21,[2]codelist_mapping!F:H,3,FALSE)&amp;";"&amp;VLOOKUP([2]source_data!L21,[2]codelist_mapping!F:H,3,FALSE)&amp;";"&amp;VLOOKUP([2]source_data!M21,[2]codelist_mapping!F:H,3,FALSE)),IF([2]source_data!L21&lt;&gt;"",CONCATENATE(VLOOKUP([2]source_data!K21,[2]codelist_mapping!F:H,3,FALSE)&amp;";"&amp;VLOOKUP([2]source_data!L21,[2]codelist_mapping!F:H,3,FALSE)),IF([2]source_data!K21&lt;&gt;"",CONCATENATE(VLOOKUP([2]source_data!K21,[2]codelist_mapping!F:H,3,FALSE)))))))</f>
        <v>GTIP020;GTIP070</v>
      </c>
      <c r="N19" s="9" t="str">
        <f>IF([2]source_data!G21="","",IF([2]source_data!D21="","",VLOOKUP([2]source_data!D21,[2]geo_data!A:I,9,FALSE)))</f>
        <v>Christchurch Town</v>
      </c>
      <c r="O19" s="9" t="str">
        <f>IF([2]source_data!G21="","",IF([2]source_data!D21="","",VLOOKUP([2]source_data!D21,[2]geo_data!A:I,8,FALSE)))</f>
        <v>E05012658</v>
      </c>
      <c r="P19" s="9" t="str">
        <f>IF([2]source_data!G21="","",IF(LEFT(O19,3)="E05","WD",IF(LEFT(O19,3)="S13","WD",IF(LEFT(O19,3)="W05","WD",IF(LEFT(O19,3)="W06","UA",IF(LEFT(O19,3)="S12","CA",IF(LEFT(O19,3)="E06","UA",IF(LEFT(O19,3)="E07","NMD",IF(LEFT(O19,3)="E08","MD",IF(LEFT(O19,3)="E09","LONB"))))))))))</f>
        <v>WD</v>
      </c>
      <c r="Q19" s="9" t="str">
        <f>IF([2]source_data!G21="","",IF([2]source_data!D21="","",VLOOKUP([2]source_data!D21,[2]geo_data!A:I,7,FALSE)))</f>
        <v>Bournemouth, Christchurch and Poole</v>
      </c>
      <c r="R19" s="9" t="str">
        <f>IF([2]source_data!G21="","",IF([2]source_data!D21="","",VLOOKUP([2]source_data!D21,[2]geo_data!A:I,6,FALSE)))</f>
        <v>E06000058</v>
      </c>
      <c r="S19" s="9" t="str">
        <f>IF([2]source_data!G21="","",IF(LEFT(R19,3)="E05","WD",IF(LEFT(R19,3)="S13","WD",IF(LEFT(R19,3)="W05","WD",IF(LEFT(R19,3)="W06","UA",IF(LEFT(R19,3)="S12","CA",IF(LEFT(R19,3)="E06","UA",IF(LEFT(R19,3)="E07","NMD",IF(LEFT(R19,3)="E08","MD",IF(LEFT(R19,3)="E09","LONB"))))))))))</f>
        <v>UA</v>
      </c>
      <c r="T19" s="6" t="str">
        <f>IF([2]source_data!G21="","",IF([2]source_data!N21="","",[2]source_data!N21))</f>
        <v>Hardship Grant</v>
      </c>
      <c r="U19" s="10">
        <f>IF([2]source_data!G21="","",[2]tailored_settings!$B$8)</f>
        <v>45789</v>
      </c>
      <c r="V19" s="6" t="str">
        <f>IF([2]source_data!G21="","",[2]tailored_settings!$B$9)</f>
        <v>http://www.longleigh.org/</v>
      </c>
      <c r="W19" s="8">
        <f>IF([2]source_data!G21="","",IF([2]source_data!O21="","",[2]source_data!O21))</f>
        <v>45294</v>
      </c>
      <c r="X19" s="12">
        <f>IF([2]source_data!G21="","",IF([2]source_data!P21="","",[2]source_data!P21))</f>
        <v>45408</v>
      </c>
      <c r="Y19" s="13">
        <f>IF([2]source_data!G21="","",IF([2]source_data!Q21="","",[2]source_data!Q21))</f>
        <v>4</v>
      </c>
      <c r="Z19" s="11" t="str">
        <f>IF([2]source_data!G21="","",IF([2]source_data!I21="","",[2]tailored_settings!$B$10))</f>
        <v>Primary grant reason</v>
      </c>
      <c r="AA19" s="11" t="str">
        <f>IF([2]source_data!G21="","",IF([2]source_data!I21="","",[2]source_data!I21))</f>
        <v>3  Customer/family moving from homelessness/supported living into independent living</v>
      </c>
      <c r="AB19" s="11" t="str">
        <f>IF([2]source_data!G21="","",IF([2]source_data!J21="","",[2]tailored_settings!$B$11))</f>
        <v>Secondary grant reason</v>
      </c>
      <c r="AC19" s="11" t="str">
        <f>IF([2]source_data!G21="","",IF([2]source_data!J21="","",[2]source_data!J21))</f>
        <v>4. Customer/family fleeing from a violent or abusive relationship</v>
      </c>
      <c r="AD19" s="11" t="str">
        <f>IF([2]source_data!G21="","",IF([2]source_data!K21="","",[2]tailored_settings!$B$12))</f>
        <v>Grant purpose</v>
      </c>
      <c r="AE19" s="11" t="str">
        <f>IF([2]source_data!G21="","",IF([2]source_data!K21="","",[2]source_data!K21))</f>
        <v>Appliances</v>
      </c>
      <c r="AF19" s="11" t="str">
        <f>IF([2]source_data!G21="","",IF([2]source_data!K21="","",[2]tailored_settings!$B$13))</f>
        <v>Grant purpose</v>
      </c>
      <c r="AG19" s="11" t="str">
        <f>IF([2]source_data!G21="","",IF([2]source_data!K21="","",[2]source_data!K21))</f>
        <v>Appliances</v>
      </c>
      <c r="AH19" s="11" t="str">
        <f>IF([2]source_data!G21="","",IF([2]source_data!M21="","",[2]tailored_settings!$B$14))</f>
        <v/>
      </c>
      <c r="AI19" s="11" t="str">
        <f>IF([2]source_data!G21="","",IF([2]source_data!M21="","",[2]source_data!M21))</f>
        <v/>
      </c>
    </row>
    <row r="20" spans="1:35" x14ac:dyDescent="0.2">
      <c r="A20" s="6" t="str">
        <f>IF([2]source_data!G22="","",IF(AND([2]source_data!C22&lt;&gt;"",[2]tailored_settings!$B$15="Publish"),CONCATENATE([2]tailored_settings!$B$2&amp;[2]source_data!C22),IF(AND([2]source_data!C22&lt;&gt;"",[2]tailored_settings!$B$15="Do not publish"),CONCATENATE([2]tailored_settings!$B$2&amp;TEXT(ROW(A20)-1,"0000")&amp;"_"&amp;TEXT(F20,"yyyy-mm")),CONCATENATE([2]tailored_settings!$B$2&amp;TEXT(ROW(A20)-1,"0000")&amp;"_"&amp;TEXT(F20,"yyyy-mm")))))</f>
        <v>360G-Longleigh-0019_2024-01</v>
      </c>
      <c r="B20" s="6" t="str">
        <f>IF([2]source_data!G22="","",IF([2]source_data!E22&lt;&gt;"",[2]source_data!E22,CONCATENATE("Grant to "&amp;G20)))</f>
        <v>Grant to Individual Recipient</v>
      </c>
      <c r="C20" s="6" t="str">
        <f>IF([2]source_data!G22="","",IF([2]source_data!F22="",_xlfn.XLOOKUP(T20,[2]tailored_settings!$B$20:$B$25,[2]tailored_settings!$A$20:$A$25,"")))</f>
        <v>Helping to alleviate financial hardship</v>
      </c>
      <c r="D20" s="7">
        <f>IF([2]source_data!G22="","",IF([2]source_data!G22="","",[2]source_data!G22))</f>
        <v>938.14</v>
      </c>
      <c r="E20" s="6" t="str">
        <f>IF([2]source_data!G22="","",[2]tailored_settings!$B$3)</f>
        <v>GBP</v>
      </c>
      <c r="F20" s="8">
        <f>IF([2]source_data!G22="","",IF([2]source_data!H22="","",[2]source_data!H22))</f>
        <v>45296</v>
      </c>
      <c r="G20" s="6" t="str">
        <f>IF([2]source_data!G22="","",[2]tailored_settings!$B$5)</f>
        <v>Individual Recipient</v>
      </c>
      <c r="H20" s="6" t="str">
        <f>IF([2]source_data!G22="","",IF(AND([2]source_data!A22&lt;&gt;"",[2]tailored_settings!$B$16="Publish"),CONCATENATE([2]tailored_settings!$B$2&amp;[2]source_data!A22),IF(AND([2]source_data!A22&lt;&gt;"",[2]tailored_settings!$B$16="Do not publish"),CONCATENATE([2]tailored_settings!$B$4&amp;TEXT(ROW(A20)-1,"0000")&amp;"_"&amp;TEXT(F20,"yyyy-mm")),CONCATENATE([2]tailored_settings!$B$4&amp;TEXT(ROW(A20)-1,"0000")&amp;"_"&amp;TEXT(F20,"yyyy-mm")))))</f>
        <v>360G-Longleigh-IND-0019_2024-01</v>
      </c>
      <c r="I20" s="6" t="str">
        <f>IF([2]source_data!G22="","",[2]tailored_settings!$B$7)</f>
        <v>Longleigh Foundation</v>
      </c>
      <c r="J20" s="6" t="str">
        <f>IF([2]source_data!G22="","",[2]tailored_settings!$B$6)</f>
        <v>GB-CHC-1169016</v>
      </c>
      <c r="K20" s="6" t="str">
        <f>IF([2]source_data!G22="","",IF([2]source_data!I22="","",VLOOKUP([2]source_data!I22,[2]codelist_mapping!A:C,3,FALSE)))</f>
        <v>GTIR030</v>
      </c>
      <c r="L20" s="6" t="str">
        <f>IF([2]source_data!G22="","",IF([2]source_data!J22="","",VLOOKUP([2]source_data!J22,[2]codelist_mapping!A:C,3,FALSE)))</f>
        <v/>
      </c>
      <c r="M20" s="6" t="str">
        <f>IF([2]source_data!G22="","",IF([2]source_data!K22="","",IF([2]source_data!M22&lt;&gt;"",CONCATENATE(VLOOKUP([2]source_data!K22,[2]codelist_mapping!F:H,3,FALSE)&amp;";"&amp;VLOOKUP([2]source_data!L22,[2]codelist_mapping!F:H,3,FALSE)&amp;";"&amp;VLOOKUP([2]source_data!M22,[2]codelist_mapping!F:H,3,FALSE)),IF([2]source_data!L22&lt;&gt;"",CONCATENATE(VLOOKUP([2]source_data!K22,[2]codelist_mapping!F:H,3,FALSE)&amp;";"&amp;VLOOKUP([2]source_data!L22,[2]codelist_mapping!F:H,3,FALSE)),IF([2]source_data!K22&lt;&gt;"",CONCATENATE(VLOOKUP([2]source_data!K22,[2]codelist_mapping!F:H,3,FALSE)))))))</f>
        <v>GTIP020;GTIP020</v>
      </c>
      <c r="N20" s="9" t="str">
        <f>IF([2]source_data!G22="","",IF([2]source_data!D22="","",VLOOKUP([2]source_data!D22,[2]geo_data!A:I,9,FALSE)))</f>
        <v>Martock</v>
      </c>
      <c r="O20" s="9" t="str">
        <f>IF([2]source_data!G22="","",IF([2]source_data!D22="","",VLOOKUP([2]source_data!D22,[2]geo_data!A:I,8,FALSE)))</f>
        <v>E05014369</v>
      </c>
      <c r="P20" s="9" t="str">
        <f>IF([2]source_data!G22="","",IF(LEFT(O20,3)="E05","WD",IF(LEFT(O20,3)="S13","WD",IF(LEFT(O20,3)="W05","WD",IF(LEFT(O20,3)="W06","UA",IF(LEFT(O20,3)="S12","CA",IF(LEFT(O20,3)="E06","UA",IF(LEFT(O20,3)="E07","NMD",IF(LEFT(O20,3)="E08","MD",IF(LEFT(O20,3)="E09","LONB"))))))))))</f>
        <v>WD</v>
      </c>
      <c r="Q20" s="9" t="str">
        <f>IF([2]source_data!G22="","",IF([2]source_data!D22="","",VLOOKUP([2]source_data!D22,[2]geo_data!A:I,7,FALSE)))</f>
        <v>Somerset</v>
      </c>
      <c r="R20" s="9" t="str">
        <f>IF([2]source_data!G22="","",IF([2]source_data!D22="","",VLOOKUP([2]source_data!D22,[2]geo_data!A:I,6,FALSE)))</f>
        <v>E06000066</v>
      </c>
      <c r="S20" s="9" t="str">
        <f>IF([2]source_data!G22="","",IF(LEFT(R20,3)="E05","WD",IF(LEFT(R20,3)="S13","WD",IF(LEFT(R20,3)="W05","WD",IF(LEFT(R20,3)="W06","UA",IF(LEFT(R20,3)="S12","CA",IF(LEFT(R20,3)="E06","UA",IF(LEFT(R20,3)="E07","NMD",IF(LEFT(R20,3)="E08","MD",IF(LEFT(R20,3)="E09","LONB"))))))))))</f>
        <v>UA</v>
      </c>
      <c r="T20" s="6" t="str">
        <f>IF([2]source_data!G22="","",IF([2]source_data!N22="","",[2]source_data!N22))</f>
        <v>Hardship Grant</v>
      </c>
      <c r="U20" s="10">
        <f>IF([2]source_data!G22="","",[2]tailored_settings!$B$8)</f>
        <v>45789</v>
      </c>
      <c r="V20" s="6" t="str">
        <f>IF([2]source_data!G22="","",[2]tailored_settings!$B$9)</f>
        <v>http://www.longleigh.org/</v>
      </c>
      <c r="W20" s="8">
        <f>IF([2]source_data!G22="","",IF([2]source_data!O22="","",[2]source_data!O22))</f>
        <v>45296</v>
      </c>
      <c r="X20" s="12">
        <f>IF([2]source_data!G22="","",IF([2]source_data!P22="","",[2]source_data!P22))</f>
        <v>45330</v>
      </c>
      <c r="Y20" s="13">
        <f>IF([2]source_data!G22="","",IF([2]source_data!Q22="","",[2]source_data!Q22))</f>
        <v>1</v>
      </c>
      <c r="Z20" s="11" t="str">
        <f>IF([2]source_data!G22="","",IF([2]source_data!I22="","",[2]tailored_settings!$B$10))</f>
        <v>Primary grant reason</v>
      </c>
      <c r="AA20" s="11" t="str">
        <f>IF([2]source_data!G22="","",IF([2]source_data!I22="","",[2]source_data!I22))</f>
        <v>1. Customer (or family member residing with them) with a diagnosed condition or disability (physical and/or sensory and/or behavioural)</v>
      </c>
      <c r="AB20" s="11" t="str">
        <f>IF([2]source_data!G22="","",IF([2]source_data!J22="","",[2]tailored_settings!$B$11))</f>
        <v/>
      </c>
      <c r="AC20" s="11" t="str">
        <f>IF([2]source_data!G22="","",IF([2]source_data!J22="","",[2]source_data!J22))</f>
        <v/>
      </c>
      <c r="AD20" s="11" t="str">
        <f>IF([2]source_data!G22="","",IF([2]source_data!K22="","",[2]tailored_settings!$B$12))</f>
        <v>Grant purpose</v>
      </c>
      <c r="AE20" s="11" t="str">
        <f>IF([2]source_data!G22="","",IF([2]source_data!K22="","",[2]source_data!K22))</f>
        <v xml:space="preserve">Furniture </v>
      </c>
      <c r="AF20" s="11" t="str">
        <f>IF([2]source_data!G22="","",IF([2]source_data!K22="","",[2]tailored_settings!$B$13))</f>
        <v>Grant purpose</v>
      </c>
      <c r="AG20" s="11" t="str">
        <f>IF([2]source_data!G22="","",IF([2]source_data!K22="","",[2]source_data!K22))</f>
        <v xml:space="preserve">Furniture </v>
      </c>
      <c r="AH20" s="11" t="str">
        <f>IF([2]source_data!G22="","",IF([2]source_data!M22="","",[2]tailored_settings!$B$14))</f>
        <v/>
      </c>
      <c r="AI20" s="11" t="str">
        <f>IF([2]source_data!G22="","",IF([2]source_data!M22="","",[2]source_data!M22))</f>
        <v/>
      </c>
    </row>
    <row r="21" spans="1:35" x14ac:dyDescent="0.2">
      <c r="A21" s="6" t="str">
        <f>IF([2]source_data!G23="","",IF(AND([2]source_data!C23&lt;&gt;"",[2]tailored_settings!$B$15="Publish"),CONCATENATE([2]tailored_settings!$B$2&amp;[2]source_data!C23),IF(AND([2]source_data!C23&lt;&gt;"",[2]tailored_settings!$B$15="Do not publish"),CONCATENATE([2]tailored_settings!$B$2&amp;TEXT(ROW(A21)-1,"0000")&amp;"_"&amp;TEXT(F21,"yyyy-mm")),CONCATENATE([2]tailored_settings!$B$2&amp;TEXT(ROW(A21)-1,"0000")&amp;"_"&amp;TEXT(F21,"yyyy-mm")))))</f>
        <v>360G-Longleigh-0020_2024-01</v>
      </c>
      <c r="B21" s="6" t="str">
        <f>IF([2]source_data!G23="","",IF([2]source_data!E23&lt;&gt;"",[2]source_data!E23,CONCATENATE("Grant to "&amp;G21)))</f>
        <v>Grant to Individual Recipient</v>
      </c>
      <c r="C21" s="6" t="str">
        <f>IF([2]source_data!G23="","",IF([2]source_data!F23="",_xlfn.XLOOKUP(T21,[2]tailored_settings!$B$20:$B$25,[2]tailored_settings!$A$20:$A$25,"")))</f>
        <v>Helping to alleviate financial hardship</v>
      </c>
      <c r="D21" s="7">
        <f>IF([2]source_data!G23="","",IF([2]source_data!G23="","",[2]source_data!G23))</f>
        <v>864.41</v>
      </c>
      <c r="E21" s="6" t="str">
        <f>IF([2]source_data!G23="","",[2]tailored_settings!$B$3)</f>
        <v>GBP</v>
      </c>
      <c r="F21" s="8">
        <f>IF([2]source_data!G23="","",IF([2]source_data!H23="","",[2]source_data!H23))</f>
        <v>45296</v>
      </c>
      <c r="G21" s="6" t="str">
        <f>IF([2]source_data!G23="","",[2]tailored_settings!$B$5)</f>
        <v>Individual Recipient</v>
      </c>
      <c r="H21" s="6" t="str">
        <f>IF([2]source_data!G23="","",IF(AND([2]source_data!A23&lt;&gt;"",[2]tailored_settings!$B$16="Publish"),CONCATENATE([2]tailored_settings!$B$2&amp;[2]source_data!A23),IF(AND([2]source_data!A23&lt;&gt;"",[2]tailored_settings!$B$16="Do not publish"),CONCATENATE([2]tailored_settings!$B$4&amp;TEXT(ROW(A21)-1,"0000")&amp;"_"&amp;TEXT(F21,"yyyy-mm")),CONCATENATE([2]tailored_settings!$B$4&amp;TEXT(ROW(A21)-1,"0000")&amp;"_"&amp;TEXT(F21,"yyyy-mm")))))</f>
        <v>360G-Longleigh-IND-0020_2024-01</v>
      </c>
      <c r="I21" s="6" t="str">
        <f>IF([2]source_data!G23="","",[2]tailored_settings!$B$7)</f>
        <v>Longleigh Foundation</v>
      </c>
      <c r="J21" s="6" t="str">
        <f>IF([2]source_data!G23="","",[2]tailored_settings!$B$6)</f>
        <v>GB-CHC-1169016</v>
      </c>
      <c r="K21" s="6" t="str">
        <f>IF([2]source_data!G23="","",IF([2]source_data!I23="","",VLOOKUP([2]source_data!I23,[2]codelist_mapping!A:C,3,FALSE)))</f>
        <v>GTIR080</v>
      </c>
      <c r="L21" s="6" t="str">
        <f>IF([2]source_data!G23="","",IF([2]source_data!J23="","",VLOOKUP([2]source_data!J23,[2]codelist_mapping!A:C,3,FALSE)))</f>
        <v/>
      </c>
      <c r="M21" s="6" t="str">
        <f>IF([2]source_data!G23="","",IF([2]source_data!K23="","",IF([2]source_data!M23&lt;&gt;"",CONCATENATE(VLOOKUP([2]source_data!K23,[2]codelist_mapping!F:H,3,FALSE)&amp;";"&amp;VLOOKUP([2]source_data!L23,[2]codelist_mapping!F:H,3,FALSE)&amp;";"&amp;VLOOKUP([2]source_data!M23,[2]codelist_mapping!F:H,3,FALSE)),IF([2]source_data!L23&lt;&gt;"",CONCATENATE(VLOOKUP([2]source_data!K23,[2]codelist_mapping!F:H,3,FALSE)&amp;";"&amp;VLOOKUP([2]source_data!L23,[2]codelist_mapping!F:H,3,FALSE)),IF([2]source_data!K23&lt;&gt;"",CONCATENATE(VLOOKUP([2]source_data!K23,[2]codelist_mapping!F:H,3,FALSE)))))))</f>
        <v>GTIP020;GTIP060</v>
      </c>
      <c r="N21" s="9" t="str">
        <f>IF([2]source_data!G23="","",IF([2]source_data!D23="","",VLOOKUP([2]source_data!D23,[2]geo_data!A:I,9,FALSE)))</f>
        <v>Redbridge</v>
      </c>
      <c r="O21" s="9" t="str">
        <f>IF([2]source_data!G23="","",IF([2]source_data!D23="","",VLOOKUP([2]source_data!D23,[2]geo_data!A:I,8,FALSE)))</f>
        <v>E05015501</v>
      </c>
      <c r="P21" s="9" t="str">
        <f>IF([2]source_data!G23="","",IF(LEFT(O21,3)="E05","WD",IF(LEFT(O21,3)="S13","WD",IF(LEFT(O21,3)="W05","WD",IF(LEFT(O21,3)="W06","UA",IF(LEFT(O21,3)="S12","CA",IF(LEFT(O21,3)="E06","UA",IF(LEFT(O21,3)="E07","NMD",IF(LEFT(O21,3)="E08","MD",IF(LEFT(O21,3)="E09","LONB"))))))))))</f>
        <v>WD</v>
      </c>
      <c r="Q21" s="9" t="str">
        <f>IF([2]source_data!G23="","",IF([2]source_data!D23="","",VLOOKUP([2]source_data!D23,[2]geo_data!A:I,7,FALSE)))</f>
        <v>Southampton</v>
      </c>
      <c r="R21" s="9" t="str">
        <f>IF([2]source_data!G23="","",IF([2]source_data!D23="","",VLOOKUP([2]source_data!D23,[2]geo_data!A:I,6,FALSE)))</f>
        <v>E06000045</v>
      </c>
      <c r="S21" s="9" t="str">
        <f>IF([2]source_data!G23="","",IF(LEFT(R21,3)="E05","WD",IF(LEFT(R21,3)="S13","WD",IF(LEFT(R21,3)="W05","WD",IF(LEFT(R21,3)="W06","UA",IF(LEFT(R21,3)="S12","CA",IF(LEFT(R21,3)="E06","UA",IF(LEFT(R21,3)="E07","NMD",IF(LEFT(R21,3)="E08","MD",IF(LEFT(R21,3)="E09","LONB"))))))))))</f>
        <v>UA</v>
      </c>
      <c r="T21" s="6" t="str">
        <f>IF([2]source_data!G23="","",IF([2]source_data!N23="","",[2]source_data!N23))</f>
        <v>Hardship Grant</v>
      </c>
      <c r="U21" s="10">
        <f>IF([2]source_data!G23="","",[2]tailored_settings!$B$8)</f>
        <v>45789</v>
      </c>
      <c r="V21" s="6" t="str">
        <f>IF([2]source_data!G23="","",[2]tailored_settings!$B$9)</f>
        <v>http://www.longleigh.org/</v>
      </c>
      <c r="W21" s="8">
        <f>IF([2]source_data!G23="","",IF([2]source_data!O23="","",[2]source_data!O23))</f>
        <v>45296</v>
      </c>
      <c r="X21" s="12">
        <f>IF([2]source_data!G23="","",IF([2]source_data!P23="","",[2]source_data!P23))</f>
        <v>45330</v>
      </c>
      <c r="Y21" s="13">
        <f>IF([2]source_data!G23="","",IF([2]source_data!Q23="","",[2]source_data!Q23))</f>
        <v>1</v>
      </c>
      <c r="Z21" s="11" t="str">
        <f>IF([2]source_data!G23="","",IF([2]source_data!I23="","",[2]tailored_settings!$B$10))</f>
        <v>Primary grant reason</v>
      </c>
      <c r="AA21" s="11" t="str">
        <f>IF([2]source_data!G23="","",IF([2]source_data!I23="","",[2]source_data!I23))</f>
        <v>3  Customer/family moving from homelessness/supported living into independent living</v>
      </c>
      <c r="AB21" s="11" t="str">
        <f>IF([2]source_data!G23="","",IF([2]source_data!J23="","",[2]tailored_settings!$B$11))</f>
        <v/>
      </c>
      <c r="AC21" s="11" t="str">
        <f>IF([2]source_data!G23="","",IF([2]source_data!J23="","",[2]source_data!J23))</f>
        <v/>
      </c>
      <c r="AD21" s="11" t="str">
        <f>IF([2]source_data!G23="","",IF([2]source_data!K23="","",[2]tailored_settings!$B$12))</f>
        <v>Grant purpose</v>
      </c>
      <c r="AE21" s="11" t="str">
        <f>IF([2]source_data!G23="","",IF([2]source_data!K23="","",[2]source_data!K23))</f>
        <v xml:space="preserve">Furniture </v>
      </c>
      <c r="AF21" s="11" t="str">
        <f>IF([2]source_data!G23="","",IF([2]source_data!K23="","",[2]tailored_settings!$B$13))</f>
        <v>Grant purpose</v>
      </c>
      <c r="AG21" s="11" t="str">
        <f>IF([2]source_data!G23="","",IF([2]source_data!K23="","",[2]source_data!K23))</f>
        <v xml:space="preserve">Furniture </v>
      </c>
      <c r="AH21" s="11" t="str">
        <f>IF([2]source_data!G23="","",IF([2]source_data!M23="","",[2]tailored_settings!$B$14))</f>
        <v/>
      </c>
      <c r="AI21" s="11" t="str">
        <f>IF([2]source_data!G23="","",IF([2]source_data!M23="","",[2]source_data!M23))</f>
        <v/>
      </c>
    </row>
    <row r="22" spans="1:35" x14ac:dyDescent="0.2">
      <c r="A22" s="6" t="str">
        <f>IF([2]source_data!G24="","",IF(AND([2]source_data!C24&lt;&gt;"",[2]tailored_settings!$B$15="Publish"),CONCATENATE([2]tailored_settings!$B$2&amp;[2]source_data!C24),IF(AND([2]source_data!C24&lt;&gt;"",[2]tailored_settings!$B$15="Do not publish"),CONCATENATE([2]tailored_settings!$B$2&amp;TEXT(ROW(A22)-1,"0000")&amp;"_"&amp;TEXT(F22,"yyyy-mm")),CONCATENATE([2]tailored_settings!$B$2&amp;TEXT(ROW(A22)-1,"0000")&amp;"_"&amp;TEXT(F22,"yyyy-mm")))))</f>
        <v>360G-Longleigh-0021_2024-01</v>
      </c>
      <c r="B22" s="6" t="str">
        <f>IF([2]source_data!G24="","",IF([2]source_data!E24&lt;&gt;"",[2]source_data!E24,CONCATENATE("Grant to "&amp;G22)))</f>
        <v>Grant to Individual Recipient</v>
      </c>
      <c r="C22" s="6" t="str">
        <f>IF([2]source_data!G24="","",IF([2]source_data!F24="",_xlfn.XLOOKUP(T22,[2]tailored_settings!$B$20:$B$25,[2]tailored_settings!$A$20:$A$25,"")))</f>
        <v>Providing aid to the staff of our donor</v>
      </c>
      <c r="D22" s="7">
        <f>IF([2]source_data!G24="","",IF([2]source_data!G24="","",[2]source_data!G24))</f>
        <v>1000</v>
      </c>
      <c r="E22" s="6" t="str">
        <f>IF([2]source_data!G24="","",[2]tailored_settings!$B$3)</f>
        <v>GBP</v>
      </c>
      <c r="F22" s="8">
        <f>IF([2]source_data!G24="","",IF([2]source_data!H24="","",[2]source_data!H24))</f>
        <v>45295</v>
      </c>
      <c r="G22" s="6" t="str">
        <f>IF([2]source_data!G24="","",[2]tailored_settings!$B$5)</f>
        <v>Individual Recipient</v>
      </c>
      <c r="H22" s="6" t="str">
        <f>IF([2]source_data!G24="","",IF(AND([2]source_data!A24&lt;&gt;"",[2]tailored_settings!$B$16="Publish"),CONCATENATE([2]tailored_settings!$B$2&amp;[2]source_data!A24),IF(AND([2]source_data!A24&lt;&gt;"",[2]tailored_settings!$B$16="Do not publish"),CONCATENATE([2]tailored_settings!$B$4&amp;TEXT(ROW(A22)-1,"0000")&amp;"_"&amp;TEXT(F22,"yyyy-mm")),CONCATENATE([2]tailored_settings!$B$4&amp;TEXT(ROW(A22)-1,"0000")&amp;"_"&amp;TEXT(F22,"yyyy-mm")))))</f>
        <v>360G-Longleigh-IND-0021_2024-01</v>
      </c>
      <c r="I22" s="6" t="str">
        <f>IF([2]source_data!G24="","",[2]tailored_settings!$B$7)</f>
        <v>Longleigh Foundation</v>
      </c>
      <c r="J22" s="6" t="str">
        <f>IF([2]source_data!G24="","",[2]tailored_settings!$B$6)</f>
        <v>GB-CHC-1169016</v>
      </c>
      <c r="K22" s="6" t="str">
        <f>IF([2]source_data!G24="","",IF([2]source_data!I24="","",VLOOKUP([2]source_data!I24,[2]codelist_mapping!A:C,3,FALSE)))</f>
        <v>GTIR010</v>
      </c>
      <c r="L22" s="6" t="str">
        <f>IF([2]source_data!G24="","",IF([2]source_data!J24="","",VLOOKUP([2]source_data!J24,[2]codelist_mapping!A:C,3,FALSE)))</f>
        <v/>
      </c>
      <c r="M22" s="6" t="str">
        <f>IF([2]source_data!G24="","",IF([2]source_data!K24="","",IF([2]source_data!M24&lt;&gt;"",CONCATENATE(VLOOKUP([2]source_data!K24,[2]codelist_mapping!F:H,3,FALSE)&amp;";"&amp;VLOOKUP([2]source_data!L24,[2]codelist_mapping!F:H,3,FALSE)&amp;";"&amp;VLOOKUP([2]source_data!M24,[2]codelist_mapping!F:H,3,FALSE)),IF([2]source_data!L24&lt;&gt;"",CONCATENATE(VLOOKUP([2]source_data!K24,[2]codelist_mapping!F:H,3,FALSE)&amp;";"&amp;VLOOKUP([2]source_data!L24,[2]codelist_mapping!F:H,3,FALSE)),IF([2]source_data!K24&lt;&gt;"",CONCATENATE(VLOOKUP([2]source_data!K24,[2]codelist_mapping!F:H,3,FALSE)))))))</f>
        <v>GTIP070;GTIP050</v>
      </c>
      <c r="N22" s="9" t="str">
        <f>IF([2]source_data!G24="","",IF([2]source_data!D24="","",VLOOKUP([2]source_data!D24,[2]geo_data!A:I,9,FALSE)))</f>
        <v>Willington and Findern</v>
      </c>
      <c r="O22" s="9" t="str">
        <f>IF([2]source_data!G24="","",IF([2]source_data!D24="","",VLOOKUP([2]source_data!D24,[2]geo_data!A:I,8,FALSE)))</f>
        <v>E05008822</v>
      </c>
      <c r="P22" s="9" t="str">
        <f>IF([2]source_data!G24="","",IF(LEFT(O22,3)="E05","WD",IF(LEFT(O22,3)="S13","WD",IF(LEFT(O22,3)="W05","WD",IF(LEFT(O22,3)="W06","UA",IF(LEFT(O22,3)="S12","CA",IF(LEFT(O22,3)="E06","UA",IF(LEFT(O22,3)="E07","NMD",IF(LEFT(O22,3)="E08","MD",IF(LEFT(O22,3)="E09","LONB"))))))))))</f>
        <v>WD</v>
      </c>
      <c r="Q22" s="9" t="str">
        <f>IF([2]source_data!G24="","",IF([2]source_data!D24="","",VLOOKUP([2]source_data!D24,[2]geo_data!A:I,7,FALSE)))</f>
        <v>South Derbyshire</v>
      </c>
      <c r="R22" s="9" t="str">
        <f>IF([2]source_data!G24="","",IF([2]source_data!D24="","",VLOOKUP([2]source_data!D24,[2]geo_data!A:I,6,FALSE)))</f>
        <v>E07000039</v>
      </c>
      <c r="S22" s="9" t="str">
        <f>IF([2]source_data!G24="","",IF(LEFT(R22,3)="E05","WD",IF(LEFT(R22,3)="S13","WD",IF(LEFT(R22,3)="W05","WD",IF(LEFT(R22,3)="W06","UA",IF(LEFT(R22,3)="S12","CA",IF(LEFT(R22,3)="E06","UA",IF(LEFT(R22,3)="E07","NMD",IF(LEFT(R22,3)="E08","MD",IF(LEFT(R22,3)="E09","LONB"))))))))))</f>
        <v>NMD</v>
      </c>
      <c r="T22" s="6" t="str">
        <f>IF([2]source_data!G24="","",IF([2]source_data!N24="","",[2]source_data!N24))</f>
        <v>Stonewater Employee Support Fund</v>
      </c>
      <c r="U22" s="10">
        <f>IF([2]source_data!G24="","",[2]tailored_settings!$B$8)</f>
        <v>45789</v>
      </c>
      <c r="V22" s="6" t="str">
        <f>IF([2]source_data!G24="","",[2]tailored_settings!$B$9)</f>
        <v>http://www.longleigh.org/</v>
      </c>
      <c r="W22" s="8">
        <f>IF([2]source_data!G24="","",IF([2]source_data!O24="","",[2]source_data!O24))</f>
        <v>45295</v>
      </c>
      <c r="X22" s="12">
        <f>IF([2]source_data!G24="","",IF([2]source_data!P24="","",[2]source_data!P24))</f>
        <v>45455</v>
      </c>
      <c r="Y22" s="13">
        <f>IF([2]source_data!G24="","",IF([2]source_data!Q24="","",[2]source_data!Q24))</f>
        <v>5</v>
      </c>
      <c r="Z22" s="11" t="str">
        <f>IF([2]source_data!G24="","",IF([2]source_data!I24="","",[2]tailored_settings!$B$10))</f>
        <v>Primary grant reason</v>
      </c>
      <c r="AA22" s="11" t="str">
        <f>IF([2]source_data!G24="","",IF([2]source_data!I24="","",[2]source_data!I24))</f>
        <v>8. Customer is in financial hardship and their household meets one of two criteria</v>
      </c>
      <c r="AB22" s="11" t="str">
        <f>IF([2]source_data!G24="","",IF([2]source_data!J24="","",[2]tailored_settings!$B$11))</f>
        <v/>
      </c>
      <c r="AC22" s="11" t="str">
        <f>IF([2]source_data!G24="","",IF([2]source_data!J24="","",[2]source_data!J24))</f>
        <v/>
      </c>
      <c r="AD22" s="11" t="str">
        <f>IF([2]source_data!G24="","",IF([2]source_data!K24="","",[2]tailored_settings!$B$12))</f>
        <v>Grant purpose</v>
      </c>
      <c r="AE22" s="11" t="str">
        <f>IF([2]source_data!G24="","",IF([2]source_data!K24="","",[2]source_data!K24))</f>
        <v>Food Vouchers</v>
      </c>
      <c r="AF22" s="11" t="str">
        <f>IF([2]source_data!G24="","",IF([2]source_data!K24="","",[2]tailored_settings!$B$13))</f>
        <v>Grant purpose</v>
      </c>
      <c r="AG22" s="11" t="str">
        <f>IF([2]source_data!G24="","",IF([2]source_data!K24="","",[2]source_data!K24))</f>
        <v>Food Vouchers</v>
      </c>
      <c r="AH22" s="11" t="str">
        <f>IF([2]source_data!G24="","",IF([2]source_data!M24="","",[2]tailored_settings!$B$14))</f>
        <v/>
      </c>
      <c r="AI22" s="11" t="str">
        <f>IF([2]source_data!G24="","",IF([2]source_data!M24="","",[2]source_data!M24))</f>
        <v/>
      </c>
    </row>
    <row r="23" spans="1:35" x14ac:dyDescent="0.2">
      <c r="A23" s="6" t="str">
        <f>IF([2]source_data!G25="","",IF(AND([2]source_data!C25&lt;&gt;"",[2]tailored_settings!$B$15="Publish"),CONCATENATE([2]tailored_settings!$B$2&amp;[2]source_data!C25),IF(AND([2]source_data!C25&lt;&gt;"",[2]tailored_settings!$B$15="Do not publish"),CONCATENATE([2]tailored_settings!$B$2&amp;TEXT(ROW(A23)-1,"0000")&amp;"_"&amp;TEXT(F23,"yyyy-mm")),CONCATENATE([2]tailored_settings!$B$2&amp;TEXT(ROW(A23)-1,"0000")&amp;"_"&amp;TEXT(F23,"yyyy-mm")))))</f>
        <v>360G-Longleigh-0022_2024-01</v>
      </c>
      <c r="B23" s="6" t="str">
        <f>IF([2]source_data!G25="","",IF([2]source_data!E25&lt;&gt;"",[2]source_data!E25,CONCATENATE("Grant to "&amp;G23)))</f>
        <v>Grant to Individual Recipient</v>
      </c>
      <c r="C23" s="6" t="str">
        <f>IF([2]source_data!G25="","",IF([2]source_data!F25="",_xlfn.XLOOKUP(T23,[2]tailored_settings!$B$20:$B$25,[2]tailored_settings!$A$20:$A$25,"")))</f>
        <v>Providing financial aid during a time of crisis</v>
      </c>
      <c r="D23" s="7">
        <f>IF([2]source_data!G25="","",IF([2]source_data!G25="","",[2]source_data!G25))</f>
        <v>400</v>
      </c>
      <c r="E23" s="6" t="str">
        <f>IF([2]source_data!G25="","",[2]tailored_settings!$B$3)</f>
        <v>GBP</v>
      </c>
      <c r="F23" s="8">
        <f>IF([2]source_data!G25="","",IF([2]source_data!H25="","",[2]source_data!H25))</f>
        <v>45294</v>
      </c>
      <c r="G23" s="6" t="str">
        <f>IF([2]source_data!G25="","",[2]tailored_settings!$B$5)</f>
        <v>Individual Recipient</v>
      </c>
      <c r="H23" s="6" t="str">
        <f>IF([2]source_data!G25="","",IF(AND([2]source_data!A25&lt;&gt;"",[2]tailored_settings!$B$16="Publish"),CONCATENATE([2]tailored_settings!$B$2&amp;[2]source_data!A25),IF(AND([2]source_data!A25&lt;&gt;"",[2]tailored_settings!$B$16="Do not publish"),CONCATENATE([2]tailored_settings!$B$4&amp;TEXT(ROW(A23)-1,"0000")&amp;"_"&amp;TEXT(F23,"yyyy-mm")),CONCATENATE([2]tailored_settings!$B$4&amp;TEXT(ROW(A23)-1,"0000")&amp;"_"&amp;TEXT(F23,"yyyy-mm")))))</f>
        <v>360G-Longleigh-IND-0022_2024-01</v>
      </c>
      <c r="I23" s="6" t="str">
        <f>IF([2]source_data!G25="","",[2]tailored_settings!$B$7)</f>
        <v>Longleigh Foundation</v>
      </c>
      <c r="J23" s="6" t="str">
        <f>IF([2]source_data!G25="","",[2]tailored_settings!$B$6)</f>
        <v>GB-CHC-1169016</v>
      </c>
      <c r="K23" s="6" t="str">
        <f>IF([2]source_data!G25="","",IF([2]source_data!I25="","",VLOOKUP([2]source_data!I25,[2]codelist_mapping!A:C,3,FALSE)))</f>
        <v>GTIR060</v>
      </c>
      <c r="L23" s="6" t="str">
        <f>IF([2]source_data!G25="","",IF([2]source_data!J25="","",VLOOKUP([2]source_data!J25,[2]codelist_mapping!A:C,3,FALSE)))</f>
        <v/>
      </c>
      <c r="M23" s="6" t="str">
        <f>IF([2]source_data!G25="","",IF([2]source_data!K25="","",IF([2]source_data!M25&lt;&gt;"",CONCATENATE(VLOOKUP([2]source_data!K25,[2]codelist_mapping!F:H,3,FALSE)&amp;";"&amp;VLOOKUP([2]source_data!L25,[2]codelist_mapping!F:H,3,FALSE)&amp;";"&amp;VLOOKUP([2]source_data!M25,[2]codelist_mapping!F:H,3,FALSE)),IF([2]source_data!L25&lt;&gt;"",CONCATENATE(VLOOKUP([2]source_data!K25,[2]codelist_mapping!F:H,3,FALSE)&amp;";"&amp;VLOOKUP([2]source_data!L25,[2]codelist_mapping!F:H,3,FALSE)),IF([2]source_data!K25&lt;&gt;"",CONCATENATE(VLOOKUP([2]source_data!K25,[2]codelist_mapping!F:H,3,FALSE)))))))</f>
        <v>GTIP070;GTIP080</v>
      </c>
      <c r="N23" s="9" t="str">
        <f>IF([2]source_data!G25="","",IF([2]source_data!D25="","",VLOOKUP([2]source_data!D25,[2]geo_data!A:I,9,FALSE)))</f>
        <v>Dunstable Central</v>
      </c>
      <c r="O23" s="9" t="str">
        <f>IF([2]source_data!G25="","",IF([2]source_data!D25="","",VLOOKUP([2]source_data!D25,[2]geo_data!A:I,8,FALSE)))</f>
        <v>E05014403</v>
      </c>
      <c r="P23" s="9" t="str">
        <f>IF([2]source_data!G25="","",IF(LEFT(O23,3)="E05","WD",IF(LEFT(O23,3)="S13","WD",IF(LEFT(O23,3)="W05","WD",IF(LEFT(O23,3)="W06","UA",IF(LEFT(O23,3)="S12","CA",IF(LEFT(O23,3)="E06","UA",IF(LEFT(O23,3)="E07","NMD",IF(LEFT(O23,3)="E08","MD",IF(LEFT(O23,3)="E09","LONB"))))))))))</f>
        <v>WD</v>
      </c>
      <c r="Q23" s="9" t="str">
        <f>IF([2]source_data!G25="","",IF([2]source_data!D25="","",VLOOKUP([2]source_data!D25,[2]geo_data!A:I,7,FALSE)))</f>
        <v>Central Bedfordshire</v>
      </c>
      <c r="R23" s="9" t="str">
        <f>IF([2]source_data!G25="","",IF([2]source_data!D25="","",VLOOKUP([2]source_data!D25,[2]geo_data!A:I,6,FALSE)))</f>
        <v>E06000056</v>
      </c>
      <c r="S23" s="9" t="str">
        <f>IF([2]source_data!G25="","",IF(LEFT(R23,3)="E05","WD",IF(LEFT(R23,3)="S13","WD",IF(LEFT(R23,3)="W05","WD",IF(LEFT(R23,3)="W06","UA",IF(LEFT(R23,3)="S12","CA",IF(LEFT(R23,3)="E06","UA",IF(LEFT(R23,3)="E07","NMD",IF(LEFT(R23,3)="E08","MD",IF(LEFT(R23,3)="E09","LONB"))))))))))</f>
        <v>UA</v>
      </c>
      <c r="T23" s="6" t="str">
        <f>IF([2]source_data!G25="","",IF([2]source_data!N25="","",[2]source_data!N25))</f>
        <v>Crisis Grant</v>
      </c>
      <c r="U23" s="10">
        <f>IF([2]source_data!G25="","",[2]tailored_settings!$B$8)</f>
        <v>45789</v>
      </c>
      <c r="V23" s="6" t="str">
        <f>IF([2]source_data!G25="","",[2]tailored_settings!$B$9)</f>
        <v>http://www.longleigh.org/</v>
      </c>
      <c r="W23" s="8">
        <f>IF([2]source_data!G25="","",IF([2]source_data!O25="","",[2]source_data!O25))</f>
        <v>45294</v>
      </c>
      <c r="X23" s="12">
        <f>IF([2]source_data!G25="","",IF([2]source_data!P25="","",[2]source_data!P25))</f>
        <v>45362</v>
      </c>
      <c r="Y23" s="13">
        <f>IF([2]source_data!G25="","",IF([2]source_data!Q25="","",[2]source_data!Q25))</f>
        <v>2</v>
      </c>
      <c r="Z23" s="11" t="str">
        <f>IF([2]source_data!G25="","",IF([2]source_data!I25="","",[2]tailored_settings!$B$10))</f>
        <v>Primary grant reason</v>
      </c>
      <c r="AA23" s="11" t="str">
        <f>IF([2]source_data!G25="","",IF([2]source_data!I25="","",[2]source_data!I25))</f>
        <v>4. Customer/family fleeing from a violent or abusive relationship</v>
      </c>
      <c r="AB23" s="11" t="str">
        <f>IF([2]source_data!G25="","",IF([2]source_data!J25="","",[2]tailored_settings!$B$11))</f>
        <v/>
      </c>
      <c r="AC23" s="11" t="str">
        <f>IF([2]source_data!G25="","",IF([2]source_data!J25="","",[2]source_data!J25))</f>
        <v/>
      </c>
      <c r="AD23" s="11" t="str">
        <f>IF([2]source_data!G25="","",IF([2]source_data!K25="","",[2]tailored_settings!$B$12))</f>
        <v>Grant purpose</v>
      </c>
      <c r="AE23" s="11" t="str">
        <f>IF([2]source_data!G25="","",IF([2]source_data!K25="","",[2]source_data!K25))</f>
        <v>Food Vouchers</v>
      </c>
      <c r="AF23" s="11" t="str">
        <f>IF([2]source_data!G25="","",IF([2]source_data!K25="","",[2]tailored_settings!$B$13))</f>
        <v>Grant purpose</v>
      </c>
      <c r="AG23" s="11" t="str">
        <f>IF([2]source_data!G25="","",IF([2]source_data!K25="","",[2]source_data!K25))</f>
        <v>Food Vouchers</v>
      </c>
      <c r="AH23" s="11" t="str">
        <f>IF([2]source_data!G25="","",IF([2]source_data!M25="","",[2]tailored_settings!$B$14))</f>
        <v/>
      </c>
      <c r="AI23" s="11" t="str">
        <f>IF([2]source_data!G25="","",IF([2]source_data!M25="","",[2]source_data!M25))</f>
        <v/>
      </c>
    </row>
    <row r="24" spans="1:35" x14ac:dyDescent="0.2">
      <c r="A24" s="6" t="str">
        <f>IF([2]source_data!G26="","",IF(AND([2]source_data!C26&lt;&gt;"",[2]tailored_settings!$B$15="Publish"),CONCATENATE([2]tailored_settings!$B$2&amp;[2]source_data!C26),IF(AND([2]source_data!C26&lt;&gt;"",[2]tailored_settings!$B$15="Do not publish"),CONCATENATE([2]tailored_settings!$B$2&amp;TEXT(ROW(A24)-1,"0000")&amp;"_"&amp;TEXT(F24,"yyyy-mm")),CONCATENATE([2]tailored_settings!$B$2&amp;TEXT(ROW(A24)-1,"0000")&amp;"_"&amp;TEXT(F24,"yyyy-mm")))))</f>
        <v>360G-Longleigh-0023_2024-01</v>
      </c>
      <c r="B24" s="6" t="str">
        <f>IF([2]source_data!G26="","",IF([2]source_data!E26&lt;&gt;"",[2]source_data!E26,CONCATENATE("Grant to "&amp;G24)))</f>
        <v>Grant to Individual Recipient</v>
      </c>
      <c r="C24" s="6" t="str">
        <f>IF([2]source_data!G26="","",IF([2]source_data!F26="",_xlfn.XLOOKUP(T24,[2]tailored_settings!$B$20:$B$25,[2]tailored_settings!$A$20:$A$25,"")))</f>
        <v>Helping to alleviate financial hardship</v>
      </c>
      <c r="D24" s="7">
        <f>IF([2]source_data!G26="","",IF([2]source_data!G26="","",[2]source_data!G26))</f>
        <v>864.31</v>
      </c>
      <c r="E24" s="6" t="str">
        <f>IF([2]source_data!G26="","",[2]tailored_settings!$B$3)</f>
        <v>GBP</v>
      </c>
      <c r="F24" s="8">
        <f>IF([2]source_data!G26="","",IF([2]source_data!H26="","",[2]source_data!H26))</f>
        <v>45301</v>
      </c>
      <c r="G24" s="6" t="str">
        <f>IF([2]source_data!G26="","",[2]tailored_settings!$B$5)</f>
        <v>Individual Recipient</v>
      </c>
      <c r="H24" s="6" t="str">
        <f>IF([2]source_data!G26="","",IF(AND([2]source_data!A26&lt;&gt;"",[2]tailored_settings!$B$16="Publish"),CONCATENATE([2]tailored_settings!$B$2&amp;[2]source_data!A26),IF(AND([2]source_data!A26&lt;&gt;"",[2]tailored_settings!$B$16="Do not publish"),CONCATENATE([2]tailored_settings!$B$4&amp;TEXT(ROW(A24)-1,"0000")&amp;"_"&amp;TEXT(F24,"yyyy-mm")),CONCATENATE([2]tailored_settings!$B$4&amp;TEXT(ROW(A24)-1,"0000")&amp;"_"&amp;TEXT(F24,"yyyy-mm")))))</f>
        <v>360G-Longleigh-IND-0023_2024-01</v>
      </c>
      <c r="I24" s="6" t="str">
        <f>IF([2]source_data!G26="","",[2]tailored_settings!$B$7)</f>
        <v>Longleigh Foundation</v>
      </c>
      <c r="J24" s="6" t="str">
        <f>IF([2]source_data!G26="","",[2]tailored_settings!$B$6)</f>
        <v>GB-CHC-1169016</v>
      </c>
      <c r="K24" s="6" t="str">
        <f>IF([2]source_data!G26="","",IF([2]source_data!I26="","",VLOOKUP([2]source_data!I26,[2]codelist_mapping!A:C,3,FALSE)))</f>
        <v>GTIR040</v>
      </c>
      <c r="L24" s="6" t="str">
        <f>IF([2]source_data!G26="","",IF([2]source_data!J26="","",VLOOKUP([2]source_data!J26,[2]codelist_mapping!A:C,3,FALSE)))</f>
        <v>GTIR080</v>
      </c>
      <c r="M24" s="6" t="str">
        <f>IF([2]source_data!G26="","",IF([2]source_data!K26="","",IF([2]source_data!M26&lt;&gt;"",CONCATENATE(VLOOKUP([2]source_data!K26,[2]codelist_mapping!F:H,3,FALSE)&amp;";"&amp;VLOOKUP([2]source_data!L26,[2]codelist_mapping!F:H,3,FALSE)&amp;";"&amp;VLOOKUP([2]source_data!M26,[2]codelist_mapping!F:H,3,FALSE)),IF([2]source_data!L26&lt;&gt;"",CONCATENATE(VLOOKUP([2]source_data!K26,[2]codelist_mapping!F:H,3,FALSE)&amp;";"&amp;VLOOKUP([2]source_data!L26,[2]codelist_mapping!F:H,3,FALSE)),IF([2]source_data!K26&lt;&gt;"",CONCATENATE(VLOOKUP([2]source_data!K26,[2]codelist_mapping!F:H,3,FALSE)))))))</f>
        <v>GTIP020</v>
      </c>
      <c r="N24" s="9" t="str">
        <f>IF([2]source_data!G26="","",IF([2]source_data!D26="","",VLOOKUP([2]source_data!D26,[2]geo_data!A:I,9,FALSE)))</f>
        <v>Tattenhoe</v>
      </c>
      <c r="O24" s="9" t="str">
        <f>IF([2]source_data!G26="","",IF([2]source_data!D26="","",VLOOKUP([2]source_data!D26,[2]geo_data!A:I,8,FALSE)))</f>
        <v>E05009422</v>
      </c>
      <c r="P24" s="9" t="str">
        <f>IF([2]source_data!G26="","",IF(LEFT(O24,3)="E05","WD",IF(LEFT(O24,3)="S13","WD",IF(LEFT(O24,3)="W05","WD",IF(LEFT(O24,3)="W06","UA",IF(LEFT(O24,3)="S12","CA",IF(LEFT(O24,3)="E06","UA",IF(LEFT(O24,3)="E07","NMD",IF(LEFT(O24,3)="E08","MD",IF(LEFT(O24,3)="E09","LONB"))))))))))</f>
        <v>WD</v>
      </c>
      <c r="Q24" s="9" t="str">
        <f>IF([2]source_data!G26="","",IF([2]source_data!D26="","",VLOOKUP([2]source_data!D26,[2]geo_data!A:I,7,FALSE)))</f>
        <v>Milton Keynes</v>
      </c>
      <c r="R24" s="9" t="str">
        <f>IF([2]source_data!G26="","",IF([2]source_data!D26="","",VLOOKUP([2]source_data!D26,[2]geo_data!A:I,6,FALSE)))</f>
        <v>E06000042</v>
      </c>
      <c r="S24" s="9" t="str">
        <f>IF([2]source_data!G26="","",IF(LEFT(R24,3)="E05","WD",IF(LEFT(R24,3)="S13","WD",IF(LEFT(R24,3)="W05","WD",IF(LEFT(R24,3)="W06","UA",IF(LEFT(R24,3)="S12","CA",IF(LEFT(R24,3)="E06","UA",IF(LEFT(R24,3)="E07","NMD",IF(LEFT(R24,3)="E08","MD",IF(LEFT(R24,3)="E09","LONB"))))))))))</f>
        <v>UA</v>
      </c>
      <c r="T24" s="6" t="str">
        <f>IF([2]source_data!G26="","",IF([2]source_data!N26="","",[2]source_data!N26))</f>
        <v>Hardship Grant</v>
      </c>
      <c r="U24" s="10">
        <f>IF([2]source_data!G26="","",[2]tailored_settings!$B$8)</f>
        <v>45789</v>
      </c>
      <c r="V24" s="6" t="str">
        <f>IF([2]source_data!G26="","",[2]tailored_settings!$B$9)</f>
        <v>http://www.longleigh.org/</v>
      </c>
      <c r="W24" s="8">
        <f>IF([2]source_data!G26="","",IF([2]source_data!O26="","",[2]source_data!O26))</f>
        <v>45301</v>
      </c>
      <c r="X24" s="12">
        <f>IF([2]source_data!G26="","",IF([2]source_data!P26="","",[2]source_data!P26))</f>
        <v>45314</v>
      </c>
      <c r="Y24" s="13">
        <f>IF([2]source_data!G26="","",IF([2]source_data!Q26="","",[2]source_data!Q26))</f>
        <v>0</v>
      </c>
      <c r="Z24" s="11" t="str">
        <f>IF([2]source_data!G26="","",IF([2]source_data!I26="","",[2]tailored_settings!$B$10))</f>
        <v>Primary grant reason</v>
      </c>
      <c r="AA24" s="11" t="str">
        <f>IF([2]source_data!G26="","",IF([2]source_data!I26="","",[2]source_data!I26))</f>
        <v>2. Customer receiving medication and/or therapy for a mental health condition or substance addiction</v>
      </c>
      <c r="AB24" s="11" t="str">
        <f>IF([2]source_data!G26="","",IF([2]source_data!J26="","",[2]tailored_settings!$B$11))</f>
        <v>Secondary grant reason</v>
      </c>
      <c r="AC24" s="11" t="str">
        <f>IF([2]source_data!G26="","",IF([2]source_data!J26="","",[2]source_data!J26))</f>
        <v>3  Customer/family moving from homelessness/supported living into independent living</v>
      </c>
      <c r="AD24" s="11" t="str">
        <f>IF([2]source_data!G26="","",IF([2]source_data!K26="","",[2]tailored_settings!$B$12))</f>
        <v>Grant purpose</v>
      </c>
      <c r="AE24" s="11" t="str">
        <f>IF([2]source_data!G26="","",IF([2]source_data!K26="","",[2]source_data!K26))</f>
        <v xml:space="preserve">Furniture </v>
      </c>
      <c r="AF24" s="11" t="str">
        <f>IF([2]source_data!G26="","",IF([2]source_data!K26="","",[2]tailored_settings!$B$13))</f>
        <v>Grant purpose</v>
      </c>
      <c r="AG24" s="11" t="str">
        <f>IF([2]source_data!G26="","",IF([2]source_data!K26="","",[2]source_data!K26))</f>
        <v xml:space="preserve">Furniture </v>
      </c>
      <c r="AH24" s="11" t="str">
        <f>IF([2]source_data!G26="","",IF([2]source_data!M26="","",[2]tailored_settings!$B$14))</f>
        <v/>
      </c>
      <c r="AI24" s="11" t="str">
        <f>IF([2]source_data!G26="","",IF([2]source_data!M26="","",[2]source_data!M26))</f>
        <v/>
      </c>
    </row>
    <row r="25" spans="1:35" x14ac:dyDescent="0.2">
      <c r="A25" s="6" t="str">
        <f>IF([2]source_data!G27="","",IF(AND([2]source_data!C27&lt;&gt;"",[2]tailored_settings!$B$15="Publish"),CONCATENATE([2]tailored_settings!$B$2&amp;[2]source_data!C27),IF(AND([2]source_data!C27&lt;&gt;"",[2]tailored_settings!$B$15="Do not publish"),CONCATENATE([2]tailored_settings!$B$2&amp;TEXT(ROW(A25)-1,"0000")&amp;"_"&amp;TEXT(F25,"yyyy-mm")),CONCATENATE([2]tailored_settings!$B$2&amp;TEXT(ROW(A25)-1,"0000")&amp;"_"&amp;TEXT(F25,"yyyy-mm")))))</f>
        <v>360G-Longleigh-0024_2024-01</v>
      </c>
      <c r="B25" s="6" t="str">
        <f>IF([2]source_data!G27="","",IF([2]source_data!E27&lt;&gt;"",[2]source_data!E27,CONCATENATE("Grant to "&amp;G25)))</f>
        <v>Grant to Individual Recipient</v>
      </c>
      <c r="C25" s="6" t="str">
        <f>IF([2]source_data!G27="","",IF([2]source_data!F27="",_xlfn.XLOOKUP(T25,[2]tailored_settings!$B$20:$B$25,[2]tailored_settings!$A$20:$A$25,"")))</f>
        <v xml:space="preserve">Providing new flooring </v>
      </c>
      <c r="D25" s="7">
        <f>IF([2]source_data!G27="","",IF([2]source_data!G27="","",[2]source_data!G27))</f>
        <v>1782</v>
      </c>
      <c r="E25" s="6" t="str">
        <f>IF([2]source_data!G27="","",[2]tailored_settings!$B$3)</f>
        <v>GBP</v>
      </c>
      <c r="F25" s="8">
        <f>IF([2]source_data!G27="","",IF([2]source_data!H27="","",[2]source_data!H27))</f>
        <v>45296</v>
      </c>
      <c r="G25" s="6" t="str">
        <f>IF([2]source_data!G27="","",[2]tailored_settings!$B$5)</f>
        <v>Individual Recipient</v>
      </c>
      <c r="H25" s="6" t="str">
        <f>IF([2]source_data!G27="","",IF(AND([2]source_data!A27&lt;&gt;"",[2]tailored_settings!$B$16="Publish"),CONCATENATE([2]tailored_settings!$B$2&amp;[2]source_data!A27),IF(AND([2]source_data!A27&lt;&gt;"",[2]tailored_settings!$B$16="Do not publish"),CONCATENATE([2]tailored_settings!$B$4&amp;TEXT(ROW(A25)-1,"0000")&amp;"_"&amp;TEXT(F25,"yyyy-mm")),CONCATENATE([2]tailored_settings!$B$4&amp;TEXT(ROW(A25)-1,"0000")&amp;"_"&amp;TEXT(F25,"yyyy-mm")))))</f>
        <v>360G-Longleigh-IND-0024_2024-01</v>
      </c>
      <c r="I25" s="6" t="str">
        <f>IF([2]source_data!G27="","",[2]tailored_settings!$B$7)</f>
        <v>Longleigh Foundation</v>
      </c>
      <c r="J25" s="6" t="str">
        <f>IF([2]source_data!G27="","",[2]tailored_settings!$B$6)</f>
        <v>GB-CHC-1169016</v>
      </c>
      <c r="K25" s="6" t="str">
        <f>IF([2]source_data!G27="","",IF([2]source_data!I27="","",VLOOKUP([2]source_data!I27,[2]codelist_mapping!A:C,3,FALSE)))</f>
        <v>GTIR030</v>
      </c>
      <c r="L25" s="6" t="str">
        <f>IF([2]source_data!G27="","",IF([2]source_data!J27="","",VLOOKUP([2]source_data!J27,[2]codelist_mapping!A:C,3,FALSE)))</f>
        <v/>
      </c>
      <c r="M25" s="6" t="str">
        <f>IF([2]source_data!G27="","",IF([2]source_data!K27="","",IF([2]source_data!M27&lt;&gt;"",CONCATENATE(VLOOKUP([2]source_data!K27,[2]codelist_mapping!F:H,3,FALSE)&amp;";"&amp;VLOOKUP([2]source_data!L27,[2]codelist_mapping!F:H,3,FALSE)&amp;";"&amp;VLOOKUP([2]source_data!M27,[2]codelist_mapping!F:H,3,FALSE)),IF([2]source_data!L27&lt;&gt;"",CONCATENATE(VLOOKUP([2]source_data!K27,[2]codelist_mapping!F:H,3,FALSE)&amp;";"&amp;VLOOKUP([2]source_data!L27,[2]codelist_mapping!F:H,3,FALSE)),IF([2]source_data!K27&lt;&gt;"",CONCATENATE(VLOOKUP([2]source_data!K27,[2]codelist_mapping!F:H,3,FALSE)))))))</f>
        <v>GTIP030</v>
      </c>
      <c r="N25" s="9" t="str">
        <f>IF([2]source_data!G27="","",IF([2]source_data!D27="","",VLOOKUP([2]source_data!D27,[2]geo_data!A:I,9,FALSE)))</f>
        <v>Leighton-Linslade West</v>
      </c>
      <c r="O25" s="9" t="str">
        <f>IF([2]source_data!G27="","",IF([2]source_data!D27="","",VLOOKUP([2]source_data!D27,[2]geo_data!A:I,8,FALSE)))</f>
        <v>E05014416</v>
      </c>
      <c r="P25" s="9" t="str">
        <f>IF([2]source_data!G27="","",IF(LEFT(O25,3)="E05","WD",IF(LEFT(O25,3)="S13","WD",IF(LEFT(O25,3)="W05","WD",IF(LEFT(O25,3)="W06","UA",IF(LEFT(O25,3)="S12","CA",IF(LEFT(O25,3)="E06","UA",IF(LEFT(O25,3)="E07","NMD",IF(LEFT(O25,3)="E08","MD",IF(LEFT(O25,3)="E09","LONB"))))))))))</f>
        <v>WD</v>
      </c>
      <c r="Q25" s="9" t="str">
        <f>IF([2]source_data!G27="","",IF([2]source_data!D27="","",VLOOKUP([2]source_data!D27,[2]geo_data!A:I,7,FALSE)))</f>
        <v>Central Bedfordshire</v>
      </c>
      <c r="R25" s="9" t="str">
        <f>IF([2]source_data!G27="","",IF([2]source_data!D27="","",VLOOKUP([2]source_data!D27,[2]geo_data!A:I,6,FALSE)))</f>
        <v>E06000056</v>
      </c>
      <c r="S25" s="9" t="str">
        <f>IF([2]source_data!G27="","",IF(LEFT(R25,3)="E05","WD",IF(LEFT(R25,3)="S13","WD",IF(LEFT(R25,3)="W05","WD",IF(LEFT(R25,3)="W06","UA",IF(LEFT(R25,3)="S12","CA",IF(LEFT(R25,3)="E06","UA",IF(LEFT(R25,3)="E07","NMD",IF(LEFT(R25,3)="E08","MD",IF(LEFT(R25,3)="E09","LONB"))))))))))</f>
        <v>UA</v>
      </c>
      <c r="T25" s="6" t="str">
        <f>IF([2]source_data!G27="","",IF([2]source_data!N27="","",[2]source_data!N27))</f>
        <v>Flooring Grant</v>
      </c>
      <c r="U25" s="10">
        <f>IF([2]source_data!G27="","",[2]tailored_settings!$B$8)</f>
        <v>45789</v>
      </c>
      <c r="V25" s="6" t="str">
        <f>IF([2]source_data!G27="","",[2]tailored_settings!$B$9)</f>
        <v>http://www.longleigh.org/</v>
      </c>
      <c r="W25" s="8">
        <f>IF([2]source_data!G27="","",IF([2]source_data!O27="","",[2]source_data!O27))</f>
        <v>45296</v>
      </c>
      <c r="X25" s="12">
        <f>IF([2]source_data!G27="","",IF([2]source_data!P27="","",[2]source_data!P27))</f>
        <v>45345</v>
      </c>
      <c r="Y25" s="13">
        <f>IF([2]source_data!G27="","",IF([2]source_data!Q27="","",[2]source_data!Q27))</f>
        <v>2</v>
      </c>
      <c r="Z25" s="11" t="str">
        <f>IF([2]source_data!G27="","",IF([2]source_data!I27="","",[2]tailored_settings!$B$10))</f>
        <v>Primary grant reason</v>
      </c>
      <c r="AA25" s="11" t="str">
        <f>IF([2]source_data!G27="","",IF([2]source_data!I27="","",[2]source_data!I27))</f>
        <v>1. Customer (or family member residing with them) with a diagnosed condition or disability (physical and/or sensory and/or behavioural)</v>
      </c>
      <c r="AB25" s="11" t="str">
        <f>IF([2]source_data!G27="","",IF([2]source_data!J27="","",[2]tailored_settings!$B$11))</f>
        <v/>
      </c>
      <c r="AC25" s="11" t="str">
        <f>IF([2]source_data!G27="","",IF([2]source_data!J27="","",[2]source_data!J27))</f>
        <v/>
      </c>
      <c r="AD25" s="11" t="str">
        <f>IF([2]source_data!G27="","",IF([2]source_data!K27="","",[2]tailored_settings!$B$12))</f>
        <v>Grant purpose</v>
      </c>
      <c r="AE25" s="11" t="str">
        <f>IF([2]source_data!G27="","",IF([2]source_data!K27="","",[2]source_data!K27))</f>
        <v>Flooring</v>
      </c>
      <c r="AF25" s="11" t="str">
        <f>IF([2]source_data!G27="","",IF([2]source_data!K27="","",[2]tailored_settings!$B$13))</f>
        <v>Grant purpose</v>
      </c>
      <c r="AG25" s="11" t="str">
        <f>IF([2]source_data!G27="","",IF([2]source_data!K27="","",[2]source_data!K27))</f>
        <v>Flooring</v>
      </c>
      <c r="AH25" s="11" t="str">
        <f>IF([2]source_data!G27="","",IF([2]source_data!M27="","",[2]tailored_settings!$B$14))</f>
        <v/>
      </c>
      <c r="AI25" s="11" t="str">
        <f>IF([2]source_data!G27="","",IF([2]source_data!M27="","",[2]source_data!M27))</f>
        <v/>
      </c>
    </row>
    <row r="26" spans="1:35" x14ac:dyDescent="0.2">
      <c r="A26" s="6" t="str">
        <f>IF([2]source_data!G28="","",IF(AND([2]source_data!C28&lt;&gt;"",[2]tailored_settings!$B$15="Publish"),CONCATENATE([2]tailored_settings!$B$2&amp;[2]source_data!C28),IF(AND([2]source_data!C28&lt;&gt;"",[2]tailored_settings!$B$15="Do not publish"),CONCATENATE([2]tailored_settings!$B$2&amp;TEXT(ROW(A26)-1,"0000")&amp;"_"&amp;TEXT(F26,"yyyy-mm")),CONCATENATE([2]tailored_settings!$B$2&amp;TEXT(ROW(A26)-1,"0000")&amp;"_"&amp;TEXT(F26,"yyyy-mm")))))</f>
        <v>360G-Longleigh-0025_2024-01</v>
      </c>
      <c r="B26" s="6" t="str">
        <f>IF([2]source_data!G28="","",IF([2]source_data!E28&lt;&gt;"",[2]source_data!E28,CONCATENATE("Grant to "&amp;G26)))</f>
        <v>Grant to Individual Recipient</v>
      </c>
      <c r="C26" s="6" t="str">
        <f>IF([2]source_data!G28="","",IF([2]source_data!F28="",_xlfn.XLOOKUP(T26,[2]tailored_settings!$B$20:$B$25,[2]tailored_settings!$A$20:$A$25,"")))</f>
        <v>Helping to alleviate financial hardship</v>
      </c>
      <c r="D26" s="7">
        <f>IF([2]source_data!G28="","",IF([2]source_data!G28="","",[2]source_data!G28))</f>
        <v>989.91</v>
      </c>
      <c r="E26" s="6" t="str">
        <f>IF([2]source_data!G28="","",[2]tailored_settings!$B$3)</f>
        <v>GBP</v>
      </c>
      <c r="F26" s="8">
        <f>IF([2]source_data!G28="","",IF([2]source_data!H28="","",[2]source_data!H28))</f>
        <v>45296</v>
      </c>
      <c r="G26" s="6" t="str">
        <f>IF([2]source_data!G28="","",[2]tailored_settings!$B$5)</f>
        <v>Individual Recipient</v>
      </c>
      <c r="H26" s="6" t="str">
        <f>IF([2]source_data!G28="","",IF(AND([2]source_data!A28&lt;&gt;"",[2]tailored_settings!$B$16="Publish"),CONCATENATE([2]tailored_settings!$B$2&amp;[2]source_data!A28),IF(AND([2]source_data!A28&lt;&gt;"",[2]tailored_settings!$B$16="Do not publish"),CONCATENATE([2]tailored_settings!$B$4&amp;TEXT(ROW(A26)-1,"0000")&amp;"_"&amp;TEXT(F26,"yyyy-mm")),CONCATENATE([2]tailored_settings!$B$4&amp;TEXT(ROW(A26)-1,"0000")&amp;"_"&amp;TEXT(F26,"yyyy-mm")))))</f>
        <v>360G-Longleigh-IND-0025_2024-01</v>
      </c>
      <c r="I26" s="6" t="str">
        <f>IF([2]source_data!G28="","",[2]tailored_settings!$B$7)</f>
        <v>Longleigh Foundation</v>
      </c>
      <c r="J26" s="6" t="str">
        <f>IF([2]source_data!G28="","",[2]tailored_settings!$B$6)</f>
        <v>GB-CHC-1169016</v>
      </c>
      <c r="K26" s="6" t="str">
        <f>IF([2]source_data!G28="","",IF([2]source_data!I28="","",VLOOKUP([2]source_data!I28,[2]codelist_mapping!A:C,3,FALSE)))</f>
        <v>GTIR080</v>
      </c>
      <c r="L26" s="6" t="str">
        <f>IF([2]source_data!G28="","",IF([2]source_data!J28="","",VLOOKUP([2]source_data!J28,[2]codelist_mapping!A:C,3,FALSE)))</f>
        <v>GTIR060</v>
      </c>
      <c r="M26" s="6" t="str">
        <f>IF([2]source_data!G28="","",IF([2]source_data!K28="","",IF([2]source_data!M28&lt;&gt;"",CONCATENATE(VLOOKUP([2]source_data!K28,[2]codelist_mapping!F:H,3,FALSE)&amp;";"&amp;VLOOKUP([2]source_data!L28,[2]codelist_mapping!F:H,3,FALSE)&amp;";"&amp;VLOOKUP([2]source_data!M28,[2]codelist_mapping!F:H,3,FALSE)),IF([2]source_data!L28&lt;&gt;"",CONCATENATE(VLOOKUP([2]source_data!K28,[2]codelist_mapping!F:H,3,FALSE)&amp;";"&amp;VLOOKUP([2]source_data!L28,[2]codelist_mapping!F:H,3,FALSE)),IF([2]source_data!K28&lt;&gt;"",CONCATENATE(VLOOKUP([2]source_data!K28,[2]codelist_mapping!F:H,3,FALSE)))))))</f>
        <v>GTIP020;GTIP020;GTIP060</v>
      </c>
      <c r="N26" s="9" t="str">
        <f>IF([2]source_data!G28="","",IF([2]source_data!D28="","",VLOOKUP([2]source_data!D28,[2]geo_data!A:I,9,FALSE)))</f>
        <v>Penn Hill</v>
      </c>
      <c r="O26" s="9" t="str">
        <f>IF([2]source_data!G28="","",IF([2]source_data!D28="","",VLOOKUP([2]source_data!D28,[2]geo_data!A:I,8,FALSE)))</f>
        <v>E05012673</v>
      </c>
      <c r="P26" s="9" t="str">
        <f>IF([2]source_data!G28="","",IF(LEFT(O26,3)="E05","WD",IF(LEFT(O26,3)="S13","WD",IF(LEFT(O26,3)="W05","WD",IF(LEFT(O26,3)="W06","UA",IF(LEFT(O26,3)="S12","CA",IF(LEFT(O26,3)="E06","UA",IF(LEFT(O26,3)="E07","NMD",IF(LEFT(O26,3)="E08","MD",IF(LEFT(O26,3)="E09","LONB"))))))))))</f>
        <v>WD</v>
      </c>
      <c r="Q26" s="9" t="str">
        <f>IF([2]source_data!G28="","",IF([2]source_data!D28="","",VLOOKUP([2]source_data!D28,[2]geo_data!A:I,7,FALSE)))</f>
        <v>Bournemouth, Christchurch and Poole</v>
      </c>
      <c r="R26" s="9" t="str">
        <f>IF([2]source_data!G28="","",IF([2]source_data!D28="","",VLOOKUP([2]source_data!D28,[2]geo_data!A:I,6,FALSE)))</f>
        <v>E06000058</v>
      </c>
      <c r="S26" s="9" t="str">
        <f>IF([2]source_data!G28="","",IF(LEFT(R26,3)="E05","WD",IF(LEFT(R26,3)="S13","WD",IF(LEFT(R26,3)="W05","WD",IF(LEFT(R26,3)="W06","UA",IF(LEFT(R26,3)="S12","CA",IF(LEFT(R26,3)="E06","UA",IF(LEFT(R26,3)="E07","NMD",IF(LEFT(R26,3)="E08","MD",IF(LEFT(R26,3)="E09","LONB"))))))))))</f>
        <v>UA</v>
      </c>
      <c r="T26" s="6" t="str">
        <f>IF([2]source_data!G28="","",IF([2]source_data!N28="","",[2]source_data!N28))</f>
        <v>Hardship Grant</v>
      </c>
      <c r="U26" s="10">
        <f>IF([2]source_data!G28="","",[2]tailored_settings!$B$8)</f>
        <v>45789</v>
      </c>
      <c r="V26" s="6" t="str">
        <f>IF([2]source_data!G28="","",[2]tailored_settings!$B$9)</f>
        <v>http://www.longleigh.org/</v>
      </c>
      <c r="W26" s="8">
        <f>IF([2]source_data!G28="","",IF([2]source_data!O28="","",[2]source_data!O28))</f>
        <v>45296</v>
      </c>
      <c r="X26" s="12">
        <f>IF([2]source_data!G28="","",IF([2]source_data!P28="","",[2]source_data!P28))</f>
        <v>45334</v>
      </c>
      <c r="Y26" s="13">
        <f>IF([2]source_data!G28="","",IF([2]source_data!Q28="","",[2]source_data!Q28))</f>
        <v>1</v>
      </c>
      <c r="Z26" s="11" t="str">
        <f>IF([2]source_data!G28="","",IF([2]source_data!I28="","",[2]tailored_settings!$B$10))</f>
        <v>Primary grant reason</v>
      </c>
      <c r="AA26" s="11" t="str">
        <f>IF([2]source_data!G28="","",IF([2]source_data!I28="","",[2]source_data!I28))</f>
        <v>3  Customer/family moving from homelessness/supported living into independent living</v>
      </c>
      <c r="AB26" s="11" t="str">
        <f>IF([2]source_data!G28="","",IF([2]source_data!J28="","",[2]tailored_settings!$B$11))</f>
        <v>Secondary grant reason</v>
      </c>
      <c r="AC26" s="11" t="str">
        <f>IF([2]source_data!G28="","",IF([2]source_data!J28="","",[2]source_data!J28))</f>
        <v>4. Customer/family fleeing from a violent or abusive relationship</v>
      </c>
      <c r="AD26" s="11" t="str">
        <f>IF([2]source_data!G28="","",IF([2]source_data!K28="","",[2]tailored_settings!$B$12))</f>
        <v>Grant purpose</v>
      </c>
      <c r="AE26" s="11" t="str">
        <f>IF([2]source_data!G28="","",IF([2]source_data!K28="","",[2]source_data!K28))</f>
        <v>Appliances</v>
      </c>
      <c r="AF26" s="11" t="str">
        <f>IF([2]source_data!G28="","",IF([2]source_data!K28="","",[2]tailored_settings!$B$13))</f>
        <v>Grant purpose</v>
      </c>
      <c r="AG26" s="11" t="str">
        <f>IF([2]source_data!G28="","",IF([2]source_data!K28="","",[2]source_data!K28))</f>
        <v>Appliances</v>
      </c>
      <c r="AH26" s="11" t="str">
        <f>IF([2]source_data!G28="","",IF([2]source_data!M28="","",[2]tailored_settings!$B$14))</f>
        <v>Grant purpose</v>
      </c>
      <c r="AI26" s="11" t="str">
        <f>IF([2]source_data!G28="","",IF([2]source_data!M28="","",[2]source_data!M28))</f>
        <v>Voucher for small household items</v>
      </c>
    </row>
    <row r="27" spans="1:35" x14ac:dyDescent="0.2">
      <c r="A27" s="6" t="str">
        <f>IF([2]source_data!G29="","",IF(AND([2]source_data!C29&lt;&gt;"",[2]tailored_settings!$B$15="Publish"),CONCATENATE([2]tailored_settings!$B$2&amp;[2]source_data!C29),IF(AND([2]source_data!C29&lt;&gt;"",[2]tailored_settings!$B$15="Do not publish"),CONCATENATE([2]tailored_settings!$B$2&amp;TEXT(ROW(A27)-1,"0000")&amp;"_"&amp;TEXT(F27,"yyyy-mm")),CONCATENATE([2]tailored_settings!$B$2&amp;TEXT(ROW(A27)-1,"0000")&amp;"_"&amp;TEXT(F27,"yyyy-mm")))))</f>
        <v>360G-Longleigh-0026_2024-01</v>
      </c>
      <c r="B27" s="6" t="str">
        <f>IF([2]source_data!G29="","",IF([2]source_data!E29&lt;&gt;"",[2]source_data!E29,CONCATENATE("Grant to "&amp;G27)))</f>
        <v>Grant to Individual Recipient</v>
      </c>
      <c r="C27" s="6" t="str">
        <f>IF([2]source_data!G29="","",IF([2]source_data!F29="",_xlfn.XLOOKUP(T27,[2]tailored_settings!$B$20:$B$25,[2]tailored_settings!$A$20:$A$25,"")))</f>
        <v>Helping to alleviate financial hardship</v>
      </c>
      <c r="D27" s="7">
        <f>IF([2]source_data!G29="","",IF([2]source_data!G29="","",[2]source_data!G29))</f>
        <v>1063.94</v>
      </c>
      <c r="E27" s="6" t="str">
        <f>IF([2]source_data!G29="","",[2]tailored_settings!$B$3)</f>
        <v>GBP</v>
      </c>
      <c r="F27" s="8">
        <f>IF([2]source_data!G29="","",IF([2]source_data!H29="","",[2]source_data!H29))</f>
        <v>45296</v>
      </c>
      <c r="G27" s="6" t="str">
        <f>IF([2]source_data!G29="","",[2]tailored_settings!$B$5)</f>
        <v>Individual Recipient</v>
      </c>
      <c r="H27" s="6" t="str">
        <f>IF([2]source_data!G29="","",IF(AND([2]source_data!A29&lt;&gt;"",[2]tailored_settings!$B$16="Publish"),CONCATENATE([2]tailored_settings!$B$2&amp;[2]source_data!A29),IF(AND([2]source_data!A29&lt;&gt;"",[2]tailored_settings!$B$16="Do not publish"),CONCATENATE([2]tailored_settings!$B$4&amp;TEXT(ROW(A27)-1,"0000")&amp;"_"&amp;TEXT(F27,"yyyy-mm")),CONCATENATE([2]tailored_settings!$B$4&amp;TEXT(ROW(A27)-1,"0000")&amp;"_"&amp;TEXT(F27,"yyyy-mm")))))</f>
        <v>360G-Longleigh-IND-0026_2024-01</v>
      </c>
      <c r="I27" s="6" t="str">
        <f>IF([2]source_data!G29="","",[2]tailored_settings!$B$7)</f>
        <v>Longleigh Foundation</v>
      </c>
      <c r="J27" s="6" t="str">
        <f>IF([2]source_data!G29="","",[2]tailored_settings!$B$6)</f>
        <v>GB-CHC-1169016</v>
      </c>
      <c r="K27" s="6" t="str">
        <f>IF([2]source_data!G29="","",IF([2]source_data!I29="","",VLOOKUP([2]source_data!I29,[2]codelist_mapping!A:C,3,FALSE)))</f>
        <v>GTIR030</v>
      </c>
      <c r="L27" s="6" t="str">
        <f>IF([2]source_data!G29="","",IF([2]source_data!J29="","",VLOOKUP([2]source_data!J29,[2]codelist_mapping!A:C,3,FALSE)))</f>
        <v>GTIR040</v>
      </c>
      <c r="M27" s="6" t="str">
        <f>IF([2]source_data!G29="","",IF([2]source_data!K29="","",IF([2]source_data!M29&lt;&gt;"",CONCATENATE(VLOOKUP([2]source_data!K29,[2]codelist_mapping!F:H,3,FALSE)&amp;";"&amp;VLOOKUP([2]source_data!L29,[2]codelist_mapping!F:H,3,FALSE)&amp;";"&amp;VLOOKUP([2]source_data!M29,[2]codelist_mapping!F:H,3,FALSE)),IF([2]source_data!L29&lt;&gt;"",CONCATENATE(VLOOKUP([2]source_data!K29,[2]codelist_mapping!F:H,3,FALSE)&amp;";"&amp;VLOOKUP([2]source_data!L29,[2]codelist_mapping!F:H,3,FALSE)),IF([2]source_data!K29&lt;&gt;"",CONCATENATE(VLOOKUP([2]source_data!K29,[2]codelist_mapping!F:H,3,FALSE)))))))</f>
        <v>GTIP020</v>
      </c>
      <c r="N27" s="9" t="str">
        <f>IF([2]source_data!G29="","",IF([2]source_data!D29="","",VLOOKUP([2]source_data!D29,[2]geo_data!A:I,9,FALSE)))</f>
        <v>Castle Cary</v>
      </c>
      <c r="O27" s="9" t="str">
        <f>IF([2]source_data!G29="","",IF([2]source_data!D29="","",VLOOKUP([2]source_data!D29,[2]geo_data!A:I,8,FALSE)))</f>
        <v>E05014350</v>
      </c>
      <c r="P27" s="9" t="str">
        <f>IF([2]source_data!G29="","",IF(LEFT(O27,3)="E05","WD",IF(LEFT(O27,3)="S13","WD",IF(LEFT(O27,3)="W05","WD",IF(LEFT(O27,3)="W06","UA",IF(LEFT(O27,3)="S12","CA",IF(LEFT(O27,3)="E06","UA",IF(LEFT(O27,3)="E07","NMD",IF(LEFT(O27,3)="E08","MD",IF(LEFT(O27,3)="E09","LONB"))))))))))</f>
        <v>WD</v>
      </c>
      <c r="Q27" s="9" t="str">
        <f>IF([2]source_data!G29="","",IF([2]source_data!D29="","",VLOOKUP([2]source_data!D29,[2]geo_data!A:I,7,FALSE)))</f>
        <v>Somerset</v>
      </c>
      <c r="R27" s="9" t="str">
        <f>IF([2]source_data!G29="","",IF([2]source_data!D29="","",VLOOKUP([2]source_data!D29,[2]geo_data!A:I,6,FALSE)))</f>
        <v>E06000066</v>
      </c>
      <c r="S27" s="9" t="str">
        <f>IF([2]source_data!G29="","",IF(LEFT(R27,3)="E05","WD",IF(LEFT(R27,3)="S13","WD",IF(LEFT(R27,3)="W05","WD",IF(LEFT(R27,3)="W06","UA",IF(LEFT(R27,3)="S12","CA",IF(LEFT(R27,3)="E06","UA",IF(LEFT(R27,3)="E07","NMD",IF(LEFT(R27,3)="E08","MD",IF(LEFT(R27,3)="E09","LONB"))))))))))</f>
        <v>UA</v>
      </c>
      <c r="T27" s="6" t="str">
        <f>IF([2]source_data!G29="","",IF([2]source_data!N29="","",[2]source_data!N29))</f>
        <v>Hardship Grant</v>
      </c>
      <c r="U27" s="10">
        <f>IF([2]source_data!G29="","",[2]tailored_settings!$B$8)</f>
        <v>45789</v>
      </c>
      <c r="V27" s="6" t="str">
        <f>IF([2]source_data!G29="","",[2]tailored_settings!$B$9)</f>
        <v>http://www.longleigh.org/</v>
      </c>
      <c r="W27" s="8">
        <f>IF([2]source_data!G29="","",IF([2]source_data!O29="","",[2]source_data!O29))</f>
        <v>45296</v>
      </c>
      <c r="X27" s="12">
        <f>IF([2]source_data!G29="","",IF([2]source_data!P29="","",[2]source_data!P29))</f>
        <v>45330</v>
      </c>
      <c r="Y27" s="13">
        <f>IF([2]source_data!G29="","",IF([2]source_data!Q29="","",[2]source_data!Q29))</f>
        <v>1</v>
      </c>
      <c r="Z27" s="11" t="str">
        <f>IF([2]source_data!G29="","",IF([2]source_data!I29="","",[2]tailored_settings!$B$10))</f>
        <v>Primary grant reason</v>
      </c>
      <c r="AA27" s="11" t="str">
        <f>IF([2]source_data!G29="","",IF([2]source_data!I29="","",[2]source_data!I29))</f>
        <v>1. Customer (or family member residing with them) with a diagnosed condition or disability (physical and/or sensory and/or behavioural)</v>
      </c>
      <c r="AB27" s="11" t="str">
        <f>IF([2]source_data!G29="","",IF([2]source_data!J29="","",[2]tailored_settings!$B$11))</f>
        <v>Secondary grant reason</v>
      </c>
      <c r="AC27" s="11" t="str">
        <f>IF([2]source_data!G29="","",IF([2]source_data!J29="","",[2]source_data!J29))</f>
        <v>6a. Customer/family under the care of Social Services (Adult or Children’s) - MH</v>
      </c>
      <c r="AD27" s="11" t="str">
        <f>IF([2]source_data!G29="","",IF([2]source_data!K29="","",[2]tailored_settings!$B$12))</f>
        <v>Grant purpose</v>
      </c>
      <c r="AE27" s="11" t="str">
        <f>IF([2]source_data!G29="","",IF([2]source_data!K29="","",[2]source_data!K29))</f>
        <v>Appliances</v>
      </c>
      <c r="AF27" s="11" t="str">
        <f>IF([2]source_data!G29="","",IF([2]source_data!K29="","",[2]tailored_settings!$B$13))</f>
        <v>Grant purpose</v>
      </c>
      <c r="AG27" s="11" t="str">
        <f>IF([2]source_data!G29="","",IF([2]source_data!K29="","",[2]source_data!K29))</f>
        <v>Appliances</v>
      </c>
      <c r="AH27" s="11" t="str">
        <f>IF([2]source_data!G29="","",IF([2]source_data!M29="","",[2]tailored_settings!$B$14))</f>
        <v/>
      </c>
      <c r="AI27" s="11" t="str">
        <f>IF([2]source_data!G29="","",IF([2]source_data!M29="","",[2]source_data!M29))</f>
        <v/>
      </c>
    </row>
    <row r="28" spans="1:35" x14ac:dyDescent="0.2">
      <c r="A28" s="6" t="str">
        <f>IF([2]source_data!G30="","",IF(AND([2]source_data!C30&lt;&gt;"",[2]tailored_settings!$B$15="Publish"),CONCATENATE([2]tailored_settings!$B$2&amp;[2]source_data!C30),IF(AND([2]source_data!C30&lt;&gt;"",[2]tailored_settings!$B$15="Do not publish"),CONCATENATE([2]tailored_settings!$B$2&amp;TEXT(ROW(A28)-1,"0000")&amp;"_"&amp;TEXT(F28,"yyyy-mm")),CONCATENATE([2]tailored_settings!$B$2&amp;TEXT(ROW(A28)-1,"0000")&amp;"_"&amp;TEXT(F28,"yyyy-mm")))))</f>
        <v>360G-Longleigh-0027_2024-01</v>
      </c>
      <c r="B28" s="6" t="str">
        <f>IF([2]source_data!G30="","",IF([2]source_data!E30&lt;&gt;"",[2]source_data!E30,CONCATENATE("Grant to "&amp;G28)))</f>
        <v>Grant to Individual Recipient</v>
      </c>
      <c r="C28" s="6" t="str">
        <f>IF([2]source_data!G30="","",IF([2]source_data!F30="",_xlfn.XLOOKUP(T28,[2]tailored_settings!$B$20:$B$25,[2]tailored_settings!$A$20:$A$25,"")))</f>
        <v>Helping to alleviate financial hardship</v>
      </c>
      <c r="D28" s="7">
        <f>IF([2]source_data!G30="","",IF([2]source_data!G30="","",[2]source_data!G30))</f>
        <v>1000</v>
      </c>
      <c r="E28" s="6" t="str">
        <f>IF([2]source_data!G30="","",[2]tailored_settings!$B$3)</f>
        <v>GBP</v>
      </c>
      <c r="F28" s="8">
        <f>IF([2]source_data!G30="","",IF([2]source_data!H30="","",[2]source_data!H30))</f>
        <v>45296</v>
      </c>
      <c r="G28" s="6" t="str">
        <f>IF([2]source_data!G30="","",[2]tailored_settings!$B$5)</f>
        <v>Individual Recipient</v>
      </c>
      <c r="H28" s="6" t="str">
        <f>IF([2]source_data!G30="","",IF(AND([2]source_data!A30&lt;&gt;"",[2]tailored_settings!$B$16="Publish"),CONCATENATE([2]tailored_settings!$B$2&amp;[2]source_data!A30),IF(AND([2]source_data!A30&lt;&gt;"",[2]tailored_settings!$B$16="Do not publish"),CONCATENATE([2]tailored_settings!$B$4&amp;TEXT(ROW(A28)-1,"0000")&amp;"_"&amp;TEXT(F28,"yyyy-mm")),CONCATENATE([2]tailored_settings!$B$4&amp;TEXT(ROW(A28)-1,"0000")&amp;"_"&amp;TEXT(F28,"yyyy-mm")))))</f>
        <v>360G-Longleigh-IND-0027_2024-01</v>
      </c>
      <c r="I28" s="6" t="str">
        <f>IF([2]source_data!G30="","",[2]tailored_settings!$B$7)</f>
        <v>Longleigh Foundation</v>
      </c>
      <c r="J28" s="6" t="str">
        <f>IF([2]source_data!G30="","",[2]tailored_settings!$B$6)</f>
        <v>GB-CHC-1169016</v>
      </c>
      <c r="K28" s="6" t="str">
        <f>IF([2]source_data!G30="","",IF([2]source_data!I30="","",VLOOKUP([2]source_data!I30,[2]codelist_mapping!A:C,3,FALSE)))</f>
        <v>GTIR040</v>
      </c>
      <c r="L28" s="6" t="str">
        <f>IF([2]source_data!G30="","",IF([2]source_data!J30="","",VLOOKUP([2]source_data!J30,[2]codelist_mapping!A:C,3,FALSE)))</f>
        <v/>
      </c>
      <c r="M28" s="6" t="str">
        <f>IF([2]source_data!G30="","",IF([2]source_data!K30="","",IF([2]source_data!M30&lt;&gt;"",CONCATENATE(VLOOKUP([2]source_data!K30,[2]codelist_mapping!F:H,3,FALSE)&amp;";"&amp;VLOOKUP([2]source_data!L30,[2]codelist_mapping!F:H,3,FALSE)&amp;";"&amp;VLOOKUP([2]source_data!M30,[2]codelist_mapping!F:H,3,FALSE)),IF([2]source_data!L30&lt;&gt;"",CONCATENATE(VLOOKUP([2]source_data!K30,[2]codelist_mapping!F:H,3,FALSE)&amp;";"&amp;VLOOKUP([2]source_data!L30,[2]codelist_mapping!F:H,3,FALSE)),IF([2]source_data!K30&lt;&gt;"",CONCATENATE(VLOOKUP([2]source_data!K30,[2]codelist_mapping!F:H,3,FALSE)))))))</f>
        <v>GTIP070;GTIP080;GTIP050</v>
      </c>
      <c r="N28" s="9" t="str">
        <f>IF([2]source_data!G30="","",IF([2]source_data!D30="","",VLOOKUP([2]source_data!D30,[2]geo_data!A:I,9,FALSE)))</f>
        <v>Exhall</v>
      </c>
      <c r="O28" s="9" t="str">
        <f>IF([2]source_data!G30="","",IF([2]source_data!D30="","",VLOOKUP([2]source_data!D30,[2]geo_data!A:I,8,FALSE)))</f>
        <v>E05007481</v>
      </c>
      <c r="P28" s="9" t="str">
        <f>IF([2]source_data!G30="","",IF(LEFT(O28,3)="E05","WD",IF(LEFT(O28,3)="S13","WD",IF(LEFT(O28,3)="W05","WD",IF(LEFT(O28,3)="W06","UA",IF(LEFT(O28,3)="S12","CA",IF(LEFT(O28,3)="E06","UA",IF(LEFT(O28,3)="E07","NMD",IF(LEFT(O28,3)="E08","MD",IF(LEFT(O28,3)="E09","LONB"))))))))))</f>
        <v>WD</v>
      </c>
      <c r="Q28" s="9" t="str">
        <f>IF([2]source_data!G30="","",IF([2]source_data!D30="","",VLOOKUP([2]source_data!D30,[2]geo_data!A:I,7,FALSE)))</f>
        <v>Nuneaton and Bedworth</v>
      </c>
      <c r="R28" s="9" t="str">
        <f>IF([2]source_data!G30="","",IF([2]source_data!D30="","",VLOOKUP([2]source_data!D30,[2]geo_data!A:I,6,FALSE)))</f>
        <v>E07000219</v>
      </c>
      <c r="S28" s="9" t="str">
        <f>IF([2]source_data!G30="","",IF(LEFT(R28,3)="E05","WD",IF(LEFT(R28,3)="S13","WD",IF(LEFT(R28,3)="W05","WD",IF(LEFT(R28,3)="W06","UA",IF(LEFT(R28,3)="S12","CA",IF(LEFT(R28,3)="E06","UA",IF(LEFT(R28,3)="E07","NMD",IF(LEFT(R28,3)="E08","MD",IF(LEFT(R28,3)="E09","LONB"))))))))))</f>
        <v>NMD</v>
      </c>
      <c r="T28" s="6" t="str">
        <f>IF([2]source_data!G30="","",IF([2]source_data!N30="","",[2]source_data!N30))</f>
        <v>Hardship Grant</v>
      </c>
      <c r="U28" s="10">
        <f>IF([2]source_data!G30="","",[2]tailored_settings!$B$8)</f>
        <v>45789</v>
      </c>
      <c r="V28" s="6" t="str">
        <f>IF([2]source_data!G30="","",[2]tailored_settings!$B$9)</f>
        <v>http://www.longleigh.org/</v>
      </c>
      <c r="W28" s="8">
        <f>IF([2]source_data!G30="","",IF([2]source_data!O30="","",[2]source_data!O30))</f>
        <v>45296</v>
      </c>
      <c r="X28" s="12">
        <f>IF([2]source_data!G30="","",IF([2]source_data!P30="","",[2]source_data!P30))</f>
        <v>45362</v>
      </c>
      <c r="Y28" s="13">
        <f>IF([2]source_data!G30="","",IF([2]source_data!Q30="","",[2]source_data!Q30))</f>
        <v>1</v>
      </c>
      <c r="Z28" s="11" t="str">
        <f>IF([2]source_data!G30="","",IF([2]source_data!I30="","",[2]tailored_settings!$B$10))</f>
        <v>Primary grant reason</v>
      </c>
      <c r="AA28" s="11" t="str">
        <f>IF([2]source_data!G30="","",IF([2]source_data!I30="","",[2]source_data!I30))</f>
        <v>2. Customer receiving medication and/or therapy for a mental health condition or substance addiction</v>
      </c>
      <c r="AB28" s="11" t="str">
        <f>IF([2]source_data!G30="","",IF([2]source_data!J30="","",[2]tailored_settings!$B$11))</f>
        <v/>
      </c>
      <c r="AC28" s="11" t="str">
        <f>IF([2]source_data!G30="","",IF([2]source_data!J30="","",[2]source_data!J30))</f>
        <v/>
      </c>
      <c r="AD28" s="11" t="str">
        <f>IF([2]source_data!G30="","",IF([2]source_data!K30="","",[2]tailored_settings!$B$12))</f>
        <v>Grant purpose</v>
      </c>
      <c r="AE28" s="11" t="str">
        <f>IF([2]source_data!G30="","",IF([2]source_data!K30="","",[2]source_data!K30))</f>
        <v>Food Vouchers</v>
      </c>
      <c r="AF28" s="11" t="str">
        <f>IF([2]source_data!G30="","",IF([2]source_data!K30="","",[2]tailored_settings!$B$13))</f>
        <v>Grant purpose</v>
      </c>
      <c r="AG28" s="11" t="str">
        <f>IF([2]source_data!G30="","",IF([2]source_data!K30="","",[2]source_data!K30))</f>
        <v>Food Vouchers</v>
      </c>
      <c r="AH28" s="11" t="str">
        <f>IF([2]source_data!G30="","",IF([2]source_data!M30="","",[2]tailored_settings!$B$14))</f>
        <v>Grant purpose</v>
      </c>
      <c r="AI28" s="11" t="str">
        <f>IF([2]source_data!G30="","",IF([2]source_data!M30="","",[2]source_data!M30))</f>
        <v>Utility Vouchers</v>
      </c>
    </row>
    <row r="29" spans="1:35" x14ac:dyDescent="0.2">
      <c r="A29" s="6" t="str">
        <f>IF([2]source_data!G31="","",IF(AND([2]source_data!C31&lt;&gt;"",[2]tailored_settings!$B$15="Publish"),CONCATENATE([2]tailored_settings!$B$2&amp;[2]source_data!C31),IF(AND([2]source_data!C31&lt;&gt;"",[2]tailored_settings!$B$15="Do not publish"),CONCATENATE([2]tailored_settings!$B$2&amp;TEXT(ROW(A29)-1,"0000")&amp;"_"&amp;TEXT(F29,"yyyy-mm")),CONCATENATE([2]tailored_settings!$B$2&amp;TEXT(ROW(A29)-1,"0000")&amp;"_"&amp;TEXT(F29,"yyyy-mm")))))</f>
        <v>360G-Longleigh-0028_2024-01</v>
      </c>
      <c r="B29" s="6" t="str">
        <f>IF([2]source_data!G31="","",IF([2]source_data!E31&lt;&gt;"",[2]source_data!E31,CONCATENATE("Grant to "&amp;G29)))</f>
        <v>Grant to Individual Recipient</v>
      </c>
      <c r="C29" s="6" t="str">
        <f>IF([2]source_data!G31="","",IF([2]source_data!F31="",_xlfn.XLOOKUP(T29,[2]tailored_settings!$B$20:$B$25,[2]tailored_settings!$A$20:$A$25,"")))</f>
        <v>Providing financial aid during a time of crisis</v>
      </c>
      <c r="D29" s="7">
        <f>IF([2]source_data!G31="","",IF([2]source_data!G31="","",[2]source_data!G31))</f>
        <v>500</v>
      </c>
      <c r="E29" s="6" t="str">
        <f>IF([2]source_data!G31="","",[2]tailored_settings!$B$3)</f>
        <v>GBP</v>
      </c>
      <c r="F29" s="8">
        <f>IF([2]source_data!G31="","",IF([2]source_data!H31="","",[2]source_data!H31))</f>
        <v>45296</v>
      </c>
      <c r="G29" s="6" t="str">
        <f>IF([2]source_data!G31="","",[2]tailored_settings!$B$5)</f>
        <v>Individual Recipient</v>
      </c>
      <c r="H29" s="6" t="str">
        <f>IF([2]source_data!G31="","",IF(AND([2]source_data!A31&lt;&gt;"",[2]tailored_settings!$B$16="Publish"),CONCATENATE([2]tailored_settings!$B$2&amp;[2]source_data!A31),IF(AND([2]source_data!A31&lt;&gt;"",[2]tailored_settings!$B$16="Do not publish"),CONCATENATE([2]tailored_settings!$B$4&amp;TEXT(ROW(A29)-1,"0000")&amp;"_"&amp;TEXT(F29,"yyyy-mm")),CONCATENATE([2]tailored_settings!$B$4&amp;TEXT(ROW(A29)-1,"0000")&amp;"_"&amp;TEXT(F29,"yyyy-mm")))))</f>
        <v>360G-Longleigh-IND-0028_2024-01</v>
      </c>
      <c r="I29" s="6" t="str">
        <f>IF([2]source_data!G31="","",[2]tailored_settings!$B$7)</f>
        <v>Longleigh Foundation</v>
      </c>
      <c r="J29" s="6" t="str">
        <f>IF([2]source_data!G31="","",[2]tailored_settings!$B$6)</f>
        <v>GB-CHC-1169016</v>
      </c>
      <c r="K29" s="6" t="str">
        <f>IF([2]source_data!G31="","",IF([2]source_data!I31="","",VLOOKUP([2]source_data!I31,[2]codelist_mapping!A:C,3,FALSE)))</f>
        <v>GTIR060</v>
      </c>
      <c r="L29" s="6" t="str">
        <f>IF([2]source_data!G31="","",IF([2]source_data!J31="","",VLOOKUP([2]source_data!J31,[2]codelist_mapping!A:C,3,FALSE)))</f>
        <v/>
      </c>
      <c r="M29" s="6" t="str">
        <f>IF([2]source_data!G31="","",IF([2]source_data!K31="","",IF([2]source_data!M31&lt;&gt;"",CONCATENATE(VLOOKUP([2]source_data!K31,[2]codelist_mapping!F:H,3,FALSE)&amp;";"&amp;VLOOKUP([2]source_data!L31,[2]codelist_mapping!F:H,3,FALSE)&amp;";"&amp;VLOOKUP([2]source_data!M31,[2]codelist_mapping!F:H,3,FALSE)),IF([2]source_data!L31&lt;&gt;"",CONCATENATE(VLOOKUP([2]source_data!K31,[2]codelist_mapping!F:H,3,FALSE)&amp;";"&amp;VLOOKUP([2]source_data!L31,[2]codelist_mapping!F:H,3,FALSE)),IF([2]source_data!K31&lt;&gt;"",CONCATENATE(VLOOKUP([2]source_data!K31,[2]codelist_mapping!F:H,3,FALSE)))))))</f>
        <v>GTIP070;GTIP100</v>
      </c>
      <c r="N29" s="9" t="str">
        <f>IF([2]source_data!G31="","",IF([2]source_data!D31="","",VLOOKUP([2]source_data!D31,[2]geo_data!A:I,9,FALSE)))</f>
        <v>West Hill &amp; North Laine</v>
      </c>
      <c r="O29" s="9" t="str">
        <f>IF([2]source_data!G31="","",IF([2]source_data!D31="","",VLOOKUP([2]source_data!D31,[2]geo_data!A:I,8,FALSE)))</f>
        <v>E05015415</v>
      </c>
      <c r="P29" s="9" t="str">
        <f>IF([2]source_data!G31="","",IF(LEFT(O29,3)="E05","WD",IF(LEFT(O29,3)="S13","WD",IF(LEFT(O29,3)="W05","WD",IF(LEFT(O29,3)="W06","UA",IF(LEFT(O29,3)="S12","CA",IF(LEFT(O29,3)="E06","UA",IF(LEFT(O29,3)="E07","NMD",IF(LEFT(O29,3)="E08","MD",IF(LEFT(O29,3)="E09","LONB"))))))))))</f>
        <v>WD</v>
      </c>
      <c r="Q29" s="9" t="str">
        <f>IF([2]source_data!G31="","",IF([2]source_data!D31="","",VLOOKUP([2]source_data!D31,[2]geo_data!A:I,7,FALSE)))</f>
        <v>Brighton and Hove</v>
      </c>
      <c r="R29" s="9" t="str">
        <f>IF([2]source_data!G31="","",IF([2]source_data!D31="","",VLOOKUP([2]source_data!D31,[2]geo_data!A:I,6,FALSE)))</f>
        <v>E06000043</v>
      </c>
      <c r="S29" s="9" t="str">
        <f>IF([2]source_data!G31="","",IF(LEFT(R29,3)="E05","WD",IF(LEFT(R29,3)="S13","WD",IF(LEFT(R29,3)="W05","WD",IF(LEFT(R29,3)="W06","UA",IF(LEFT(R29,3)="S12","CA",IF(LEFT(R29,3)="E06","UA",IF(LEFT(R29,3)="E07","NMD",IF(LEFT(R29,3)="E08","MD",IF(LEFT(R29,3)="E09","LONB"))))))))))</f>
        <v>UA</v>
      </c>
      <c r="T29" s="6" t="str">
        <f>IF([2]source_data!G31="","",IF([2]source_data!N31="","",[2]source_data!N31))</f>
        <v>Crisis Grant</v>
      </c>
      <c r="U29" s="10">
        <f>IF([2]source_data!G31="","",[2]tailored_settings!$B$8)</f>
        <v>45789</v>
      </c>
      <c r="V29" s="6" t="str">
        <f>IF([2]source_data!G31="","",[2]tailored_settings!$B$9)</f>
        <v>http://www.longleigh.org/</v>
      </c>
      <c r="W29" s="8">
        <f>IF([2]source_data!G31="","",IF([2]source_data!O31="","",[2]source_data!O31))</f>
        <v>45296</v>
      </c>
      <c r="X29" s="12">
        <f>IF([2]source_data!G31="","",IF([2]source_data!P31="","",[2]source_data!P31))</f>
        <v>45345</v>
      </c>
      <c r="Y29" s="13">
        <f>IF([2]source_data!G31="","",IF([2]source_data!Q31="","",[2]source_data!Q31))</f>
        <v>2</v>
      </c>
      <c r="Z29" s="11" t="str">
        <f>IF([2]source_data!G31="","",IF([2]source_data!I31="","",[2]tailored_settings!$B$10))</f>
        <v>Primary grant reason</v>
      </c>
      <c r="AA29" s="11" t="str">
        <f>IF([2]source_data!G31="","",IF([2]source_data!I31="","",[2]source_data!I31))</f>
        <v>4. Customer/family fleeing from a violent or abusive relationship</v>
      </c>
      <c r="AB29" s="11" t="str">
        <f>IF([2]source_data!G31="","",IF([2]source_data!J31="","",[2]tailored_settings!$B$11))</f>
        <v/>
      </c>
      <c r="AC29" s="11" t="str">
        <f>IF([2]source_data!G31="","",IF([2]source_data!J31="","",[2]source_data!J31))</f>
        <v/>
      </c>
      <c r="AD29" s="11" t="str">
        <f>IF([2]source_data!G31="","",IF([2]source_data!K31="","",[2]tailored_settings!$B$12))</f>
        <v>Grant purpose</v>
      </c>
      <c r="AE29" s="11" t="str">
        <f>IF([2]source_data!G31="","",IF([2]source_data!K31="","",[2]source_data!K31))</f>
        <v>Food Vouchers</v>
      </c>
      <c r="AF29" s="11" t="str">
        <f>IF([2]source_data!G31="","",IF([2]source_data!K31="","",[2]tailored_settings!$B$13))</f>
        <v>Grant purpose</v>
      </c>
      <c r="AG29" s="11" t="str">
        <f>IF([2]source_data!G31="","",IF([2]source_data!K31="","",[2]source_data!K31))</f>
        <v>Food Vouchers</v>
      </c>
      <c r="AH29" s="11" t="str">
        <f>IF([2]source_data!G31="","",IF([2]source_data!M31="","",[2]tailored_settings!$B$14))</f>
        <v/>
      </c>
      <c r="AI29" s="11" t="str">
        <f>IF([2]source_data!G31="","",IF([2]source_data!M31="","",[2]source_data!M31))</f>
        <v/>
      </c>
    </row>
    <row r="30" spans="1:35" x14ac:dyDescent="0.2">
      <c r="A30" s="6" t="str">
        <f>IF([2]source_data!G32="","",IF(AND([2]source_data!C32&lt;&gt;"",[2]tailored_settings!$B$15="Publish"),CONCATENATE([2]tailored_settings!$B$2&amp;[2]source_data!C32),IF(AND([2]source_data!C32&lt;&gt;"",[2]tailored_settings!$B$15="Do not publish"),CONCATENATE([2]tailored_settings!$B$2&amp;TEXT(ROW(A30)-1,"0000")&amp;"_"&amp;TEXT(F30,"yyyy-mm")),CONCATENATE([2]tailored_settings!$B$2&amp;TEXT(ROW(A30)-1,"0000")&amp;"_"&amp;TEXT(F30,"yyyy-mm")))))</f>
        <v>360G-Longleigh-0029_2024-01</v>
      </c>
      <c r="B30" s="6" t="str">
        <f>IF([2]source_data!G32="","",IF([2]source_data!E32&lt;&gt;"",[2]source_data!E32,CONCATENATE("Grant to "&amp;G30)))</f>
        <v>Grant to Individual Recipient</v>
      </c>
      <c r="C30" s="6" t="str">
        <f>IF([2]source_data!G32="","",IF([2]source_data!F32="",_xlfn.XLOOKUP(T30,[2]tailored_settings!$B$20:$B$25,[2]tailored_settings!$A$20:$A$25,"")))</f>
        <v>Helping to alleviate financial hardship</v>
      </c>
      <c r="D30" s="7">
        <f>IF([2]source_data!G32="","",IF([2]source_data!G32="","",[2]source_data!G32))</f>
        <v>981.16</v>
      </c>
      <c r="E30" s="6" t="str">
        <f>IF([2]source_data!G32="","",[2]tailored_settings!$B$3)</f>
        <v>GBP</v>
      </c>
      <c r="F30" s="8">
        <f>IF([2]source_data!G32="","",IF([2]source_data!H32="","",[2]source_data!H32))</f>
        <v>45299</v>
      </c>
      <c r="G30" s="6" t="str">
        <f>IF([2]source_data!G32="","",[2]tailored_settings!$B$5)</f>
        <v>Individual Recipient</v>
      </c>
      <c r="H30" s="6" t="str">
        <f>IF([2]source_data!G32="","",IF(AND([2]source_data!A32&lt;&gt;"",[2]tailored_settings!$B$16="Publish"),CONCATENATE([2]tailored_settings!$B$2&amp;[2]source_data!A32),IF(AND([2]source_data!A32&lt;&gt;"",[2]tailored_settings!$B$16="Do not publish"),CONCATENATE([2]tailored_settings!$B$4&amp;TEXT(ROW(A30)-1,"0000")&amp;"_"&amp;TEXT(F30,"yyyy-mm")),CONCATENATE([2]tailored_settings!$B$4&amp;TEXT(ROW(A30)-1,"0000")&amp;"_"&amp;TEXT(F30,"yyyy-mm")))))</f>
        <v>360G-Longleigh-IND-0029_2024-01</v>
      </c>
      <c r="I30" s="6" t="str">
        <f>IF([2]source_data!G32="","",[2]tailored_settings!$B$7)</f>
        <v>Longleigh Foundation</v>
      </c>
      <c r="J30" s="6" t="str">
        <f>IF([2]source_data!G32="","",[2]tailored_settings!$B$6)</f>
        <v>GB-CHC-1169016</v>
      </c>
      <c r="K30" s="6" t="str">
        <f>IF([2]source_data!G32="","",IF([2]source_data!I32="","",VLOOKUP([2]source_data!I32,[2]codelist_mapping!A:C,3,FALSE)))</f>
        <v>GTIR040</v>
      </c>
      <c r="L30" s="6" t="str">
        <f>IF([2]source_data!G32="","",IF([2]source_data!J32="","",VLOOKUP([2]source_data!J32,[2]codelist_mapping!A:C,3,FALSE)))</f>
        <v/>
      </c>
      <c r="M30" s="6" t="str">
        <f>IF([2]source_data!G32="","",IF([2]source_data!K32="","",IF([2]source_data!M32&lt;&gt;"",CONCATENATE(VLOOKUP([2]source_data!K32,[2]codelist_mapping!F:H,3,FALSE)&amp;";"&amp;VLOOKUP([2]source_data!L32,[2]codelist_mapping!F:H,3,FALSE)&amp;";"&amp;VLOOKUP([2]source_data!M32,[2]codelist_mapping!F:H,3,FALSE)),IF([2]source_data!L32&lt;&gt;"",CONCATENATE(VLOOKUP([2]source_data!K32,[2]codelist_mapping!F:H,3,FALSE)&amp;";"&amp;VLOOKUP([2]source_data!L32,[2]codelist_mapping!F:H,3,FALSE)),IF([2]source_data!K32&lt;&gt;"",CONCATENATE(VLOOKUP([2]source_data!K32,[2]codelist_mapping!F:H,3,FALSE)))))))</f>
        <v>GTIP050;GTIP020;GTIP070</v>
      </c>
      <c r="N30" s="9" t="str">
        <f>IF([2]source_data!G32="","",IF([2]source_data!D32="","",VLOOKUP([2]source_data!D32,[2]geo_data!A:I,9,FALSE)))</f>
        <v>Freemantle</v>
      </c>
      <c r="O30" s="9" t="str">
        <f>IF([2]source_data!G32="","",IF([2]source_data!D32="","",VLOOKUP([2]source_data!D32,[2]geo_data!A:I,8,FALSE)))</f>
        <v>E05015496</v>
      </c>
      <c r="P30" s="9" t="str">
        <f>IF([2]source_data!G32="","",IF(LEFT(O30,3)="E05","WD",IF(LEFT(O30,3)="S13","WD",IF(LEFT(O30,3)="W05","WD",IF(LEFT(O30,3)="W06","UA",IF(LEFT(O30,3)="S12","CA",IF(LEFT(O30,3)="E06","UA",IF(LEFT(O30,3)="E07","NMD",IF(LEFT(O30,3)="E08","MD",IF(LEFT(O30,3)="E09","LONB"))))))))))</f>
        <v>WD</v>
      </c>
      <c r="Q30" s="9" t="str">
        <f>IF([2]source_data!G32="","",IF([2]source_data!D32="","",VLOOKUP([2]source_data!D32,[2]geo_data!A:I,7,FALSE)))</f>
        <v>Southampton</v>
      </c>
      <c r="R30" s="9" t="str">
        <f>IF([2]source_data!G32="","",IF([2]source_data!D32="","",VLOOKUP([2]source_data!D32,[2]geo_data!A:I,6,FALSE)))</f>
        <v>E06000045</v>
      </c>
      <c r="S30" s="9" t="str">
        <f>IF([2]source_data!G32="","",IF(LEFT(R30,3)="E05","WD",IF(LEFT(R30,3)="S13","WD",IF(LEFT(R30,3)="W05","WD",IF(LEFT(R30,3)="W06","UA",IF(LEFT(R30,3)="S12","CA",IF(LEFT(R30,3)="E06","UA",IF(LEFT(R30,3)="E07","NMD",IF(LEFT(R30,3)="E08","MD",IF(LEFT(R30,3)="E09","LONB"))))))))))</f>
        <v>UA</v>
      </c>
      <c r="T30" s="6" t="str">
        <f>IF([2]source_data!G32="","",IF([2]source_data!N32="","",[2]source_data!N32))</f>
        <v>Hardship Grant</v>
      </c>
      <c r="U30" s="10">
        <f>IF([2]source_data!G32="","",[2]tailored_settings!$B$8)</f>
        <v>45789</v>
      </c>
      <c r="V30" s="6" t="str">
        <f>IF([2]source_data!G32="","",[2]tailored_settings!$B$9)</f>
        <v>http://www.longleigh.org/</v>
      </c>
      <c r="W30" s="8">
        <f>IF([2]source_data!G32="","",IF([2]source_data!O32="","",[2]source_data!O32))</f>
        <v>45299</v>
      </c>
      <c r="X30" s="12">
        <f>IF([2]source_data!G32="","",IF([2]source_data!P32="","",[2]source_data!P32))</f>
        <v>45362</v>
      </c>
      <c r="Y30" s="13">
        <f>IF([2]source_data!G32="","",IF([2]source_data!Q32="","",[2]source_data!Q32))</f>
        <v>2</v>
      </c>
      <c r="Z30" s="11" t="str">
        <f>IF([2]source_data!G32="","",IF([2]source_data!I32="","",[2]tailored_settings!$B$10))</f>
        <v>Primary grant reason</v>
      </c>
      <c r="AA30" s="11" t="str">
        <f>IF([2]source_data!G32="","",IF([2]source_data!I32="","",[2]source_data!I32))</f>
        <v>2. Customer receiving medication and/or therapy for a mental health condition or substance addiction</v>
      </c>
      <c r="AB30" s="11" t="str">
        <f>IF([2]source_data!G32="","",IF([2]source_data!J32="","",[2]tailored_settings!$B$11))</f>
        <v/>
      </c>
      <c r="AC30" s="11" t="str">
        <f>IF([2]source_data!G32="","",IF([2]source_data!J32="","",[2]source_data!J32))</f>
        <v/>
      </c>
      <c r="AD30" s="11" t="str">
        <f>IF([2]source_data!G32="","",IF([2]source_data!K32="","",[2]tailored_settings!$B$12))</f>
        <v>Grant purpose</v>
      </c>
      <c r="AE30" s="11" t="str">
        <f>IF([2]source_data!G32="","",IF([2]source_data!K32="","",[2]source_data!K32))</f>
        <v>Utility Vouchers</v>
      </c>
      <c r="AF30" s="11" t="str">
        <f>IF([2]source_data!G32="","",IF([2]source_data!K32="","",[2]tailored_settings!$B$13))</f>
        <v>Grant purpose</v>
      </c>
      <c r="AG30" s="11" t="str">
        <f>IF([2]source_data!G32="","",IF([2]source_data!K32="","",[2]source_data!K32))</f>
        <v>Utility Vouchers</v>
      </c>
      <c r="AH30" s="11" t="str">
        <f>IF([2]source_data!G32="","",IF([2]source_data!M32="","",[2]tailored_settings!$B$14))</f>
        <v>Grant purpose</v>
      </c>
      <c r="AI30" s="11" t="str">
        <f>IF([2]source_data!G32="","",IF([2]source_data!M32="","",[2]source_data!M32))</f>
        <v>Food Vouchers</v>
      </c>
    </row>
    <row r="31" spans="1:35" x14ac:dyDescent="0.2">
      <c r="A31" s="6" t="str">
        <f>IF([2]source_data!G33="","",IF(AND([2]source_data!C33&lt;&gt;"",[2]tailored_settings!$B$15="Publish"),CONCATENATE([2]tailored_settings!$B$2&amp;[2]source_data!C33),IF(AND([2]source_data!C33&lt;&gt;"",[2]tailored_settings!$B$15="Do not publish"),CONCATENATE([2]tailored_settings!$B$2&amp;TEXT(ROW(A31)-1,"0000")&amp;"_"&amp;TEXT(F31,"yyyy-mm")),CONCATENATE([2]tailored_settings!$B$2&amp;TEXT(ROW(A31)-1,"0000")&amp;"_"&amp;TEXT(F31,"yyyy-mm")))))</f>
        <v>360G-Longleigh-0030_2024-01</v>
      </c>
      <c r="B31" s="6" t="str">
        <f>IF([2]source_data!G33="","",IF([2]source_data!E33&lt;&gt;"",[2]source_data!E33,CONCATENATE("Grant to "&amp;G31)))</f>
        <v>Grant to Individual Recipient</v>
      </c>
      <c r="C31" s="6" t="str">
        <f>IF([2]source_data!G33="","",IF([2]source_data!F33="",_xlfn.XLOOKUP(T31,[2]tailored_settings!$B$20:$B$25,[2]tailored_settings!$A$20:$A$25,"")))</f>
        <v>Helping to alleviate financial hardship</v>
      </c>
      <c r="D31" s="7">
        <f>IF([2]source_data!G33="","",IF([2]source_data!G33="","",[2]source_data!G33))</f>
        <v>1003.7</v>
      </c>
      <c r="E31" s="6" t="str">
        <f>IF([2]source_data!G33="","",[2]tailored_settings!$B$3)</f>
        <v>GBP</v>
      </c>
      <c r="F31" s="8">
        <f>IF([2]source_data!G33="","",IF([2]source_data!H33="","",[2]source_data!H33))</f>
        <v>45299</v>
      </c>
      <c r="G31" s="6" t="str">
        <f>IF([2]source_data!G33="","",[2]tailored_settings!$B$5)</f>
        <v>Individual Recipient</v>
      </c>
      <c r="H31" s="6" t="str">
        <f>IF([2]source_data!G33="","",IF(AND([2]source_data!A33&lt;&gt;"",[2]tailored_settings!$B$16="Publish"),CONCATENATE([2]tailored_settings!$B$2&amp;[2]source_data!A33),IF(AND([2]source_data!A33&lt;&gt;"",[2]tailored_settings!$B$16="Do not publish"),CONCATENATE([2]tailored_settings!$B$4&amp;TEXT(ROW(A31)-1,"0000")&amp;"_"&amp;TEXT(F31,"yyyy-mm")),CONCATENATE([2]tailored_settings!$B$4&amp;TEXT(ROW(A31)-1,"0000")&amp;"_"&amp;TEXT(F31,"yyyy-mm")))))</f>
        <v>360G-Longleigh-IND-0030_2024-01</v>
      </c>
      <c r="I31" s="6" t="str">
        <f>IF([2]source_data!G33="","",[2]tailored_settings!$B$7)</f>
        <v>Longleigh Foundation</v>
      </c>
      <c r="J31" s="6" t="str">
        <f>IF([2]source_data!G33="","",[2]tailored_settings!$B$6)</f>
        <v>GB-CHC-1169016</v>
      </c>
      <c r="K31" s="6" t="str">
        <f>IF([2]source_data!G33="","",IF([2]source_data!I33="","",VLOOKUP([2]source_data!I33,[2]codelist_mapping!A:C,3,FALSE)))</f>
        <v>GTIR030</v>
      </c>
      <c r="L31" s="6" t="str">
        <f>IF([2]source_data!G33="","",IF([2]source_data!J33="","",VLOOKUP([2]source_data!J33,[2]codelist_mapping!A:C,3,FALSE)))</f>
        <v/>
      </c>
      <c r="M31" s="6" t="str">
        <f>IF([2]source_data!G33="","",IF([2]source_data!K33="","",IF([2]source_data!M33&lt;&gt;"",CONCATENATE(VLOOKUP([2]source_data!K33,[2]codelist_mapping!F:H,3,FALSE)&amp;";"&amp;VLOOKUP([2]source_data!L33,[2]codelist_mapping!F:H,3,FALSE)&amp;";"&amp;VLOOKUP([2]source_data!M33,[2]codelist_mapping!F:H,3,FALSE)),IF([2]source_data!L33&lt;&gt;"",CONCATENATE(VLOOKUP([2]source_data!K33,[2]codelist_mapping!F:H,3,FALSE)&amp;";"&amp;VLOOKUP([2]source_data!L33,[2]codelist_mapping!F:H,3,FALSE)),IF([2]source_data!K33&lt;&gt;"",CONCATENATE(VLOOKUP([2]source_data!K33,[2]codelist_mapping!F:H,3,FALSE)))))))</f>
        <v>GTIP020;GTIP020</v>
      </c>
      <c r="N31" s="9" t="str">
        <f>IF([2]source_data!G33="","",IF([2]source_data!D33="","",VLOOKUP([2]source_data!D33,[2]geo_data!A:I,9,FALSE)))</f>
        <v>Quorn &amp; Mountsorrel Castle</v>
      </c>
      <c r="O31" s="9" t="str">
        <f>IF([2]source_data!G33="","",IF([2]source_data!D33="","",VLOOKUP([2]source_data!D33,[2]geo_data!A:I,8,FALSE)))</f>
        <v>E05014680</v>
      </c>
      <c r="P31" s="9" t="str">
        <f>IF([2]source_data!G33="","",IF(LEFT(O31,3)="E05","WD",IF(LEFT(O31,3)="S13","WD",IF(LEFT(O31,3)="W05","WD",IF(LEFT(O31,3)="W06","UA",IF(LEFT(O31,3)="S12","CA",IF(LEFT(O31,3)="E06","UA",IF(LEFT(O31,3)="E07","NMD",IF(LEFT(O31,3)="E08","MD",IF(LEFT(O31,3)="E09","LONB"))))))))))</f>
        <v>WD</v>
      </c>
      <c r="Q31" s="9" t="str">
        <f>IF([2]source_data!G33="","",IF([2]source_data!D33="","",VLOOKUP([2]source_data!D33,[2]geo_data!A:I,7,FALSE)))</f>
        <v>Charnwood</v>
      </c>
      <c r="R31" s="9" t="str">
        <f>IF([2]source_data!G33="","",IF([2]source_data!D33="","",VLOOKUP([2]source_data!D33,[2]geo_data!A:I,6,FALSE)))</f>
        <v>E07000130</v>
      </c>
      <c r="S31" s="9" t="str">
        <f>IF([2]source_data!G33="","",IF(LEFT(R31,3)="E05","WD",IF(LEFT(R31,3)="S13","WD",IF(LEFT(R31,3)="W05","WD",IF(LEFT(R31,3)="W06","UA",IF(LEFT(R31,3)="S12","CA",IF(LEFT(R31,3)="E06","UA",IF(LEFT(R31,3)="E07","NMD",IF(LEFT(R31,3)="E08","MD",IF(LEFT(R31,3)="E09","LONB"))))))))))</f>
        <v>NMD</v>
      </c>
      <c r="T31" s="6" t="str">
        <f>IF([2]source_data!G33="","",IF([2]source_data!N33="","",[2]source_data!N33))</f>
        <v>Hardship Grant</v>
      </c>
      <c r="U31" s="10">
        <f>IF([2]source_data!G33="","",[2]tailored_settings!$B$8)</f>
        <v>45789</v>
      </c>
      <c r="V31" s="6" t="str">
        <f>IF([2]source_data!G33="","",[2]tailored_settings!$B$9)</f>
        <v>http://www.longleigh.org/</v>
      </c>
      <c r="W31" s="8">
        <f>IF([2]source_data!G33="","",IF([2]source_data!O33="","",[2]source_data!O33))</f>
        <v>45299</v>
      </c>
      <c r="X31" s="12">
        <f>IF([2]source_data!G33="","",IF([2]source_data!P33="","",[2]source_data!P33))</f>
        <v>45345</v>
      </c>
      <c r="Y31" s="13">
        <f>IF([2]source_data!G33="","",IF([2]source_data!Q33="","",[2]source_data!Q33))</f>
        <v>2</v>
      </c>
      <c r="Z31" s="11" t="str">
        <f>IF([2]source_data!G33="","",IF([2]source_data!I33="","",[2]tailored_settings!$B$10))</f>
        <v>Primary grant reason</v>
      </c>
      <c r="AA31" s="11" t="str">
        <f>IF([2]source_data!G33="","",IF([2]source_data!I33="","",[2]source_data!I33))</f>
        <v>1. Customer (or family member residing with them) with a diagnosed condition or disability (physical and/or sensory and/or behavioural)</v>
      </c>
      <c r="AB31" s="11" t="str">
        <f>IF([2]source_data!G33="","",IF([2]source_data!J33="","",[2]tailored_settings!$B$11))</f>
        <v/>
      </c>
      <c r="AC31" s="11" t="str">
        <f>IF([2]source_data!G33="","",IF([2]source_data!J33="","",[2]source_data!J33))</f>
        <v/>
      </c>
      <c r="AD31" s="11" t="str">
        <f>IF([2]source_data!G33="","",IF([2]source_data!K33="","",[2]tailored_settings!$B$12))</f>
        <v>Grant purpose</v>
      </c>
      <c r="AE31" s="11" t="str">
        <f>IF([2]source_data!G33="","",IF([2]source_data!K33="","",[2]source_data!K33))</f>
        <v>Appliances</v>
      </c>
      <c r="AF31" s="11" t="str">
        <f>IF([2]source_data!G33="","",IF([2]source_data!K33="","",[2]tailored_settings!$B$13))</f>
        <v>Grant purpose</v>
      </c>
      <c r="AG31" s="11" t="str">
        <f>IF([2]source_data!G33="","",IF([2]source_data!K33="","",[2]source_data!K33))</f>
        <v>Appliances</v>
      </c>
      <c r="AH31" s="11" t="str">
        <f>IF([2]source_data!G33="","",IF([2]source_data!M33="","",[2]tailored_settings!$B$14))</f>
        <v/>
      </c>
      <c r="AI31" s="11" t="str">
        <f>IF([2]source_data!G33="","",IF([2]source_data!M33="","",[2]source_data!M33))</f>
        <v/>
      </c>
    </row>
    <row r="32" spans="1:35" x14ac:dyDescent="0.2">
      <c r="A32" s="6" t="str">
        <f>IF([2]source_data!G34="","",IF(AND([2]source_data!C34&lt;&gt;"",[2]tailored_settings!$B$15="Publish"),CONCATENATE([2]tailored_settings!$B$2&amp;[2]source_data!C34),IF(AND([2]source_data!C34&lt;&gt;"",[2]tailored_settings!$B$15="Do not publish"),CONCATENATE([2]tailored_settings!$B$2&amp;TEXT(ROW(A32)-1,"0000")&amp;"_"&amp;TEXT(F32,"yyyy-mm")),CONCATENATE([2]tailored_settings!$B$2&amp;TEXT(ROW(A32)-1,"0000")&amp;"_"&amp;TEXT(F32,"yyyy-mm")))))</f>
        <v>360G-Longleigh-0031_2024-01</v>
      </c>
      <c r="B32" s="6" t="str">
        <f>IF([2]source_data!G34="","",IF([2]source_data!E34&lt;&gt;"",[2]source_data!E34,CONCATENATE("Grant to "&amp;G32)))</f>
        <v>Grant to Individual Recipient</v>
      </c>
      <c r="C32" s="6" t="str">
        <f>IF([2]source_data!G34="","",IF([2]source_data!F34="",_xlfn.XLOOKUP(T32,[2]tailored_settings!$B$20:$B$25,[2]tailored_settings!$A$20:$A$25,"")))</f>
        <v>Providing financial aid during a time of crisis</v>
      </c>
      <c r="D32" s="7">
        <f>IF([2]source_data!G34="","",IF([2]source_data!G34="","",[2]source_data!G34))</f>
        <v>500</v>
      </c>
      <c r="E32" s="6" t="str">
        <f>IF([2]source_data!G34="","",[2]tailored_settings!$B$3)</f>
        <v>GBP</v>
      </c>
      <c r="F32" s="8">
        <f>IF([2]source_data!G34="","",IF([2]source_data!H34="","",[2]source_data!H34))</f>
        <v>45298</v>
      </c>
      <c r="G32" s="6" t="str">
        <f>IF([2]source_data!G34="","",[2]tailored_settings!$B$5)</f>
        <v>Individual Recipient</v>
      </c>
      <c r="H32" s="6" t="str">
        <f>IF([2]source_data!G34="","",IF(AND([2]source_data!A34&lt;&gt;"",[2]tailored_settings!$B$16="Publish"),CONCATENATE([2]tailored_settings!$B$2&amp;[2]source_data!A34),IF(AND([2]source_data!A34&lt;&gt;"",[2]tailored_settings!$B$16="Do not publish"),CONCATENATE([2]tailored_settings!$B$4&amp;TEXT(ROW(A32)-1,"0000")&amp;"_"&amp;TEXT(F32,"yyyy-mm")),CONCATENATE([2]tailored_settings!$B$4&amp;TEXT(ROW(A32)-1,"0000")&amp;"_"&amp;TEXT(F32,"yyyy-mm")))))</f>
        <v>360G-Longleigh-IND-0031_2024-01</v>
      </c>
      <c r="I32" s="6" t="str">
        <f>IF([2]source_data!G34="","",[2]tailored_settings!$B$7)</f>
        <v>Longleigh Foundation</v>
      </c>
      <c r="J32" s="6" t="str">
        <f>IF([2]source_data!G34="","",[2]tailored_settings!$B$6)</f>
        <v>GB-CHC-1169016</v>
      </c>
      <c r="K32" s="6" t="str">
        <f>IF([2]source_data!G34="","",IF([2]source_data!I34="","",VLOOKUP([2]source_data!I34,[2]codelist_mapping!A:C,3,FALSE)))</f>
        <v>GTIR100</v>
      </c>
      <c r="L32" s="6" t="str">
        <f>IF([2]source_data!G34="","",IF([2]source_data!J34="","",VLOOKUP([2]source_data!J34,[2]codelist_mapping!A:C,3,FALSE)))</f>
        <v/>
      </c>
      <c r="M32" s="6" t="str">
        <f>IF([2]source_data!G34="","",IF([2]source_data!K34="","",IF([2]source_data!M34&lt;&gt;"",CONCATENATE(VLOOKUP([2]source_data!K34,[2]codelist_mapping!F:H,3,FALSE)&amp;";"&amp;VLOOKUP([2]source_data!L34,[2]codelist_mapping!F:H,3,FALSE)&amp;";"&amp;VLOOKUP([2]source_data!M34,[2]codelist_mapping!F:H,3,FALSE)),IF([2]source_data!L34&lt;&gt;"",CONCATENATE(VLOOKUP([2]source_data!K34,[2]codelist_mapping!F:H,3,FALSE)&amp;";"&amp;VLOOKUP([2]source_data!L34,[2]codelist_mapping!F:H,3,FALSE)),IF([2]source_data!K34&lt;&gt;"",CONCATENATE(VLOOKUP([2]source_data!K34,[2]codelist_mapping!F:H,3,FALSE)))))))</f>
        <v>GTIP070;GTIP080</v>
      </c>
      <c r="N32" s="9" t="str">
        <f>IF([2]source_data!G34="","",IF([2]source_data!D34="","",VLOOKUP([2]source_data!D34,[2]geo_data!A:I,9,FALSE)))</f>
        <v>Wheatley Hills &amp; Intake</v>
      </c>
      <c r="O32" s="9" t="str">
        <f>IF([2]source_data!G34="","",IF([2]source_data!D34="","",VLOOKUP([2]source_data!D34,[2]geo_data!A:I,8,FALSE)))</f>
        <v>E05010748</v>
      </c>
      <c r="P32" s="9" t="str">
        <f>IF([2]source_data!G34="","",IF(LEFT(O32,3)="E05","WD",IF(LEFT(O32,3)="S13","WD",IF(LEFT(O32,3)="W05","WD",IF(LEFT(O32,3)="W06","UA",IF(LEFT(O32,3)="S12","CA",IF(LEFT(O32,3)="E06","UA",IF(LEFT(O32,3)="E07","NMD",IF(LEFT(O32,3)="E08","MD",IF(LEFT(O32,3)="E09","LONB"))))))))))</f>
        <v>WD</v>
      </c>
      <c r="Q32" s="9" t="str">
        <f>IF([2]source_data!G34="","",IF([2]source_data!D34="","",VLOOKUP([2]source_data!D34,[2]geo_data!A:I,7,FALSE)))</f>
        <v>Doncaster</v>
      </c>
      <c r="R32" s="9" t="str">
        <f>IF([2]source_data!G34="","",IF([2]source_data!D34="","",VLOOKUP([2]source_data!D34,[2]geo_data!A:I,6,FALSE)))</f>
        <v>E08000017</v>
      </c>
      <c r="S32" s="9" t="str">
        <f>IF([2]source_data!G34="","",IF(LEFT(R32,3)="E05","WD",IF(LEFT(R32,3)="S13","WD",IF(LEFT(R32,3)="W05","WD",IF(LEFT(R32,3)="W06","UA",IF(LEFT(R32,3)="S12","CA",IF(LEFT(R32,3)="E06","UA",IF(LEFT(R32,3)="E07","NMD",IF(LEFT(R32,3)="E08","MD",IF(LEFT(R32,3)="E09","LONB"))))))))))</f>
        <v>MD</v>
      </c>
      <c r="T32" s="6" t="str">
        <f>IF([2]source_data!G34="","",IF([2]source_data!N34="","",[2]source_data!N34))</f>
        <v>Crisis Grant</v>
      </c>
      <c r="U32" s="10">
        <f>IF([2]source_data!G34="","",[2]tailored_settings!$B$8)</f>
        <v>45789</v>
      </c>
      <c r="V32" s="6" t="str">
        <f>IF([2]source_data!G34="","",[2]tailored_settings!$B$9)</f>
        <v>http://www.longleigh.org/</v>
      </c>
      <c r="W32" s="8">
        <f>IF([2]source_data!G34="","",IF([2]source_data!O34="","",[2]source_data!O34))</f>
        <v>45298</v>
      </c>
      <c r="X32" s="12">
        <f>IF([2]source_data!G34="","",IF([2]source_data!P34="","",[2]source_data!P34))</f>
        <v>45330</v>
      </c>
      <c r="Y32" s="13">
        <f>IF([2]source_data!G34="","",IF([2]source_data!Q34="","",[2]source_data!Q34))</f>
        <v>1</v>
      </c>
      <c r="Z32" s="11" t="str">
        <f>IF([2]source_data!G34="","",IF([2]source_data!I34="","",[2]tailored_settings!$B$10))</f>
        <v>Primary grant reason</v>
      </c>
      <c r="AA32" s="11" t="str">
        <f>IF([2]source_data!G34="","",IF([2]source_data!I34="","",[2]source_data!I34))</f>
        <v>5. Customer/family having been the victims of a reported crime in their home.</v>
      </c>
      <c r="AB32" s="11" t="str">
        <f>IF([2]source_data!G34="","",IF([2]source_data!J34="","",[2]tailored_settings!$B$11))</f>
        <v/>
      </c>
      <c r="AC32" s="11" t="str">
        <f>IF([2]source_data!G34="","",IF([2]source_data!J34="","",[2]source_data!J34))</f>
        <v/>
      </c>
      <c r="AD32" s="11" t="str">
        <f>IF([2]source_data!G34="","",IF([2]source_data!K34="","",[2]tailored_settings!$B$12))</f>
        <v>Grant purpose</v>
      </c>
      <c r="AE32" s="11" t="str">
        <f>IF([2]source_data!G34="","",IF([2]source_data!K34="","",[2]source_data!K34))</f>
        <v>Food Vouchers</v>
      </c>
      <c r="AF32" s="11" t="str">
        <f>IF([2]source_data!G34="","",IF([2]source_data!K34="","",[2]tailored_settings!$B$13))</f>
        <v>Grant purpose</v>
      </c>
      <c r="AG32" s="11" t="str">
        <f>IF([2]source_data!G34="","",IF([2]source_data!K34="","",[2]source_data!K34))</f>
        <v>Food Vouchers</v>
      </c>
      <c r="AH32" s="11" t="str">
        <f>IF([2]source_data!G34="","",IF([2]source_data!M34="","",[2]tailored_settings!$B$14))</f>
        <v/>
      </c>
      <c r="AI32" s="11" t="str">
        <f>IF([2]source_data!G34="","",IF([2]source_data!M34="","",[2]source_data!M34))</f>
        <v/>
      </c>
    </row>
    <row r="33" spans="1:35" x14ac:dyDescent="0.2">
      <c r="A33" s="6" t="str">
        <f>IF([2]source_data!G35="","",IF(AND([2]source_data!C35&lt;&gt;"",[2]tailored_settings!$B$15="Publish"),CONCATENATE([2]tailored_settings!$B$2&amp;[2]source_data!C35),IF(AND([2]source_data!C35&lt;&gt;"",[2]tailored_settings!$B$15="Do not publish"),CONCATENATE([2]tailored_settings!$B$2&amp;TEXT(ROW(A33)-1,"0000")&amp;"_"&amp;TEXT(F33,"yyyy-mm")),CONCATENATE([2]tailored_settings!$B$2&amp;TEXT(ROW(A33)-1,"0000")&amp;"_"&amp;TEXT(F33,"yyyy-mm")))))</f>
        <v>360G-Longleigh-0032_2024-01</v>
      </c>
      <c r="B33" s="6" t="str">
        <f>IF([2]source_data!G35="","",IF([2]source_data!E35&lt;&gt;"",[2]source_data!E35,CONCATENATE("Grant to "&amp;G33)))</f>
        <v>Grant to Individual Recipient</v>
      </c>
      <c r="C33" s="6" t="str">
        <f>IF([2]source_data!G35="","",IF([2]source_data!F35="",_xlfn.XLOOKUP(T33,[2]tailored_settings!$B$20:$B$25,[2]tailored_settings!$A$20:$A$25,"")))</f>
        <v>Helping to alleviate financial hardship</v>
      </c>
      <c r="D33" s="7">
        <f>IF([2]source_data!G35="","",IF([2]source_data!G35="","",[2]source_data!G35))</f>
        <v>990</v>
      </c>
      <c r="E33" s="6" t="str">
        <f>IF([2]source_data!G35="","",[2]tailored_settings!$B$3)</f>
        <v>GBP</v>
      </c>
      <c r="F33" s="8">
        <f>IF([2]source_data!G35="","",IF([2]source_data!H35="","",[2]source_data!H35))</f>
        <v>45300</v>
      </c>
      <c r="G33" s="6" t="str">
        <f>IF([2]source_data!G35="","",[2]tailored_settings!$B$5)</f>
        <v>Individual Recipient</v>
      </c>
      <c r="H33" s="6" t="str">
        <f>IF([2]source_data!G35="","",IF(AND([2]source_data!A35&lt;&gt;"",[2]tailored_settings!$B$16="Publish"),CONCATENATE([2]tailored_settings!$B$2&amp;[2]source_data!A35),IF(AND([2]source_data!A35&lt;&gt;"",[2]tailored_settings!$B$16="Do not publish"),CONCATENATE([2]tailored_settings!$B$4&amp;TEXT(ROW(A33)-1,"0000")&amp;"_"&amp;TEXT(F33,"yyyy-mm")),CONCATENATE([2]tailored_settings!$B$4&amp;TEXT(ROW(A33)-1,"0000")&amp;"_"&amp;TEXT(F33,"yyyy-mm")))))</f>
        <v>360G-Longleigh-IND-0032_2024-01</v>
      </c>
      <c r="I33" s="6" t="str">
        <f>IF([2]source_data!G35="","",[2]tailored_settings!$B$7)</f>
        <v>Longleigh Foundation</v>
      </c>
      <c r="J33" s="6" t="str">
        <f>IF([2]source_data!G35="","",[2]tailored_settings!$B$6)</f>
        <v>GB-CHC-1169016</v>
      </c>
      <c r="K33" s="6" t="str">
        <f>IF([2]source_data!G35="","",IF([2]source_data!I35="","",VLOOKUP([2]source_data!I35,[2]codelist_mapping!A:C,3,FALSE)))</f>
        <v>GTIR030</v>
      </c>
      <c r="L33" s="6" t="str">
        <f>IF([2]source_data!G35="","",IF([2]source_data!J35="","",VLOOKUP([2]source_data!J35,[2]codelist_mapping!A:C,3,FALSE)))</f>
        <v/>
      </c>
      <c r="M33" s="6" t="str">
        <f>IF([2]source_data!G35="","",IF([2]source_data!K35="","",IF([2]source_data!M35&lt;&gt;"",CONCATENATE(VLOOKUP([2]source_data!K35,[2]codelist_mapping!F:H,3,FALSE)&amp;";"&amp;VLOOKUP([2]source_data!L35,[2]codelist_mapping!F:H,3,FALSE)&amp;";"&amp;VLOOKUP([2]source_data!M35,[2]codelist_mapping!F:H,3,FALSE)),IF([2]source_data!L35&lt;&gt;"",CONCATENATE(VLOOKUP([2]source_data!K35,[2]codelist_mapping!F:H,3,FALSE)&amp;";"&amp;VLOOKUP([2]source_data!L35,[2]codelist_mapping!F:H,3,FALSE)),IF([2]source_data!K35&lt;&gt;"",CONCATENATE(VLOOKUP([2]source_data!K35,[2]codelist_mapping!F:H,3,FALSE)))))))</f>
        <v>GTIP050;GTIP070</v>
      </c>
      <c r="N33" s="9" t="str">
        <f>IF([2]source_data!G35="","",IF([2]source_data!D35="","",VLOOKUP([2]source_data!D35,[2]geo_data!A:I,9,FALSE)))</f>
        <v>Liden, Eldene and Park South</v>
      </c>
      <c r="O33" s="9" t="str">
        <f>IF([2]source_data!G35="","",IF([2]source_data!D35="","",VLOOKUP([2]source_data!D35,[2]geo_data!A:I,8,FALSE)))</f>
        <v>E05008960</v>
      </c>
      <c r="P33" s="9" t="str">
        <f>IF([2]source_data!G35="","",IF(LEFT(O33,3)="E05","WD",IF(LEFT(O33,3)="S13","WD",IF(LEFT(O33,3)="W05","WD",IF(LEFT(O33,3)="W06","UA",IF(LEFT(O33,3)="S12","CA",IF(LEFT(O33,3)="E06","UA",IF(LEFT(O33,3)="E07","NMD",IF(LEFT(O33,3)="E08","MD",IF(LEFT(O33,3)="E09","LONB"))))))))))</f>
        <v>WD</v>
      </c>
      <c r="Q33" s="9" t="str">
        <f>IF([2]source_data!G35="","",IF([2]source_data!D35="","",VLOOKUP([2]source_data!D35,[2]geo_data!A:I,7,FALSE)))</f>
        <v>Swindon</v>
      </c>
      <c r="R33" s="9" t="str">
        <f>IF([2]source_data!G35="","",IF([2]source_data!D35="","",VLOOKUP([2]source_data!D35,[2]geo_data!A:I,6,FALSE)))</f>
        <v>E06000030</v>
      </c>
      <c r="S33" s="9" t="str">
        <f>IF([2]source_data!G35="","",IF(LEFT(R33,3)="E05","WD",IF(LEFT(R33,3)="S13","WD",IF(LEFT(R33,3)="W05","WD",IF(LEFT(R33,3)="W06","UA",IF(LEFT(R33,3)="S12","CA",IF(LEFT(R33,3)="E06","UA",IF(LEFT(R33,3)="E07","NMD",IF(LEFT(R33,3)="E08","MD",IF(LEFT(R33,3)="E09","LONB"))))))))))</f>
        <v>UA</v>
      </c>
      <c r="T33" s="6" t="str">
        <f>IF([2]source_data!G35="","",IF([2]source_data!N35="","",[2]source_data!N35))</f>
        <v>Hardship Grant</v>
      </c>
      <c r="U33" s="10">
        <f>IF([2]source_data!G35="","",[2]tailored_settings!$B$8)</f>
        <v>45789</v>
      </c>
      <c r="V33" s="6" t="str">
        <f>IF([2]source_data!G35="","",[2]tailored_settings!$B$9)</f>
        <v>http://www.longleigh.org/</v>
      </c>
      <c r="W33" s="8">
        <f>IF([2]source_data!G35="","",IF([2]source_data!O35="","",[2]source_data!O35))</f>
        <v>45300</v>
      </c>
      <c r="X33" s="12">
        <f>IF([2]source_data!G35="","",IF([2]source_data!P35="","",[2]source_data!P35))</f>
        <v>45399</v>
      </c>
      <c r="Y33" s="13">
        <f>IF([2]source_data!G35="","",IF([2]source_data!Q35="","",[2]source_data!Q35))</f>
        <v>4</v>
      </c>
      <c r="Z33" s="11" t="str">
        <f>IF([2]source_data!G35="","",IF([2]source_data!I35="","",[2]tailored_settings!$B$10))</f>
        <v>Primary grant reason</v>
      </c>
      <c r="AA33" s="11" t="str">
        <f>IF([2]source_data!G35="","",IF([2]source_data!I35="","",[2]source_data!I35))</f>
        <v>1. Customer (or family member residing with them) with a diagnosed condition or disability (physical and/or sensory and/or behavioural)</v>
      </c>
      <c r="AB33" s="11" t="str">
        <f>IF([2]source_data!G35="","",IF([2]source_data!J35="","",[2]tailored_settings!$B$11))</f>
        <v/>
      </c>
      <c r="AC33" s="11" t="str">
        <f>IF([2]source_data!G35="","",IF([2]source_data!J35="","",[2]source_data!J35))</f>
        <v/>
      </c>
      <c r="AD33" s="11" t="str">
        <f>IF([2]source_data!G35="","",IF([2]source_data!K35="","",[2]tailored_settings!$B$12))</f>
        <v>Grant purpose</v>
      </c>
      <c r="AE33" s="11" t="str">
        <f>IF([2]source_data!G35="","",IF([2]source_data!K35="","",[2]source_data!K35))</f>
        <v>Utility Vouchers</v>
      </c>
      <c r="AF33" s="11" t="str">
        <f>IF([2]source_data!G35="","",IF([2]source_data!K35="","",[2]tailored_settings!$B$13))</f>
        <v>Grant purpose</v>
      </c>
      <c r="AG33" s="11" t="str">
        <f>IF([2]source_data!G35="","",IF([2]source_data!K35="","",[2]source_data!K35))</f>
        <v>Utility Vouchers</v>
      </c>
      <c r="AH33" s="11" t="str">
        <f>IF([2]source_data!G35="","",IF([2]source_data!M35="","",[2]tailored_settings!$B$14))</f>
        <v/>
      </c>
      <c r="AI33" s="11" t="str">
        <f>IF([2]source_data!G35="","",IF([2]source_data!M35="","",[2]source_data!M35))</f>
        <v/>
      </c>
    </row>
    <row r="34" spans="1:35" x14ac:dyDescent="0.2">
      <c r="A34" s="6" t="str">
        <f>IF([2]source_data!G36="","",IF(AND([2]source_data!C36&lt;&gt;"",[2]tailored_settings!$B$15="Publish"),CONCATENATE([2]tailored_settings!$B$2&amp;[2]source_data!C36),IF(AND([2]source_data!C36&lt;&gt;"",[2]tailored_settings!$B$15="Do not publish"),CONCATENATE([2]tailored_settings!$B$2&amp;TEXT(ROW(A34)-1,"0000")&amp;"_"&amp;TEXT(F34,"yyyy-mm")),CONCATENATE([2]tailored_settings!$B$2&amp;TEXT(ROW(A34)-1,"0000")&amp;"_"&amp;TEXT(F34,"yyyy-mm")))))</f>
        <v>360G-Longleigh-0033_2024-01</v>
      </c>
      <c r="B34" s="6" t="str">
        <f>IF([2]source_data!G36="","",IF([2]source_data!E36&lt;&gt;"",[2]source_data!E36,CONCATENATE("Grant to "&amp;G34)))</f>
        <v>Grant to Individual Recipient</v>
      </c>
      <c r="C34" s="6" t="str">
        <f>IF([2]source_data!G36="","",IF([2]source_data!F36="",_xlfn.XLOOKUP(T34,[2]tailored_settings!$B$20:$B$25,[2]tailored_settings!$A$20:$A$25,"")))</f>
        <v>Helping to alleviate financial hardship</v>
      </c>
      <c r="D34" s="7">
        <f>IF([2]source_data!G36="","",IF([2]source_data!G36="","",[2]source_data!G36))</f>
        <v>840</v>
      </c>
      <c r="E34" s="6" t="str">
        <f>IF([2]source_data!G36="","",[2]tailored_settings!$B$3)</f>
        <v>GBP</v>
      </c>
      <c r="F34" s="8">
        <f>IF([2]source_data!G36="","",IF([2]source_data!H36="","",[2]source_data!H36))</f>
        <v>45300</v>
      </c>
      <c r="G34" s="6" t="str">
        <f>IF([2]source_data!G36="","",[2]tailored_settings!$B$5)</f>
        <v>Individual Recipient</v>
      </c>
      <c r="H34" s="6" t="str">
        <f>IF([2]source_data!G36="","",IF(AND([2]source_data!A36&lt;&gt;"",[2]tailored_settings!$B$16="Publish"),CONCATENATE([2]tailored_settings!$B$2&amp;[2]source_data!A36),IF(AND([2]source_data!A36&lt;&gt;"",[2]tailored_settings!$B$16="Do not publish"),CONCATENATE([2]tailored_settings!$B$4&amp;TEXT(ROW(A34)-1,"0000")&amp;"_"&amp;TEXT(F34,"yyyy-mm")),CONCATENATE([2]tailored_settings!$B$4&amp;TEXT(ROW(A34)-1,"0000")&amp;"_"&amp;TEXT(F34,"yyyy-mm")))))</f>
        <v>360G-Longleigh-IND-0033_2024-01</v>
      </c>
      <c r="I34" s="6" t="str">
        <f>IF([2]source_data!G36="","",[2]tailored_settings!$B$7)</f>
        <v>Longleigh Foundation</v>
      </c>
      <c r="J34" s="6" t="str">
        <f>IF([2]source_data!G36="","",[2]tailored_settings!$B$6)</f>
        <v>GB-CHC-1169016</v>
      </c>
      <c r="K34" s="6" t="str">
        <f>IF([2]source_data!G36="","",IF([2]source_data!I36="","",VLOOKUP([2]source_data!I36,[2]codelist_mapping!A:C,3,FALSE)))</f>
        <v>GTIR040</v>
      </c>
      <c r="L34" s="6" t="str">
        <f>IF([2]source_data!G36="","",IF([2]source_data!J36="","",VLOOKUP([2]source_data!J36,[2]codelist_mapping!A:C,3,FALSE)))</f>
        <v/>
      </c>
      <c r="M34" s="6" t="str">
        <f>IF([2]source_data!G36="","",IF([2]source_data!K36="","",IF([2]source_data!M36&lt;&gt;"",CONCATENATE(VLOOKUP([2]source_data!K36,[2]codelist_mapping!F:H,3,FALSE)&amp;";"&amp;VLOOKUP([2]source_data!L36,[2]codelist_mapping!F:H,3,FALSE)&amp;";"&amp;VLOOKUP([2]source_data!M36,[2]codelist_mapping!F:H,3,FALSE)),IF([2]source_data!L36&lt;&gt;"",CONCATENATE(VLOOKUP([2]source_data!K36,[2]codelist_mapping!F:H,3,FALSE)&amp;";"&amp;VLOOKUP([2]source_data!L36,[2]codelist_mapping!F:H,3,FALSE)),IF([2]source_data!K36&lt;&gt;"",CONCATENATE(VLOOKUP([2]source_data!K36,[2]codelist_mapping!F:H,3,FALSE)))))))</f>
        <v>GTIP070;GTIP050</v>
      </c>
      <c r="N34" s="9" t="str">
        <f>IF([2]source_data!G36="","",IF([2]source_data!D36="","",VLOOKUP([2]source_data!D36,[2]geo_data!A:I,9,FALSE)))</f>
        <v>Sutton Central &amp; New Cross</v>
      </c>
      <c r="O34" s="9" t="str">
        <f>IF([2]source_data!G36="","",IF([2]source_data!D36="","",VLOOKUP([2]source_data!D36,[2]geo_data!A:I,8,FALSE)))</f>
        <v>E05010677</v>
      </c>
      <c r="P34" s="9" t="str">
        <f>IF([2]source_data!G36="","",IF(LEFT(O34,3)="E05","WD",IF(LEFT(O34,3)="S13","WD",IF(LEFT(O34,3)="W05","WD",IF(LEFT(O34,3)="W06","UA",IF(LEFT(O34,3)="S12","CA",IF(LEFT(O34,3)="E06","UA",IF(LEFT(O34,3)="E07","NMD",IF(LEFT(O34,3)="E08","MD",IF(LEFT(O34,3)="E09","LONB"))))))))))</f>
        <v>WD</v>
      </c>
      <c r="Q34" s="9" t="str">
        <f>IF([2]source_data!G36="","",IF([2]source_data!D36="","",VLOOKUP([2]source_data!D36,[2]geo_data!A:I,7,FALSE)))</f>
        <v>Ashfield</v>
      </c>
      <c r="R34" s="9" t="str">
        <f>IF([2]source_data!G36="","",IF([2]source_data!D36="","",VLOOKUP([2]source_data!D36,[2]geo_data!A:I,6,FALSE)))</f>
        <v>E07000170</v>
      </c>
      <c r="S34" s="9" t="str">
        <f>IF([2]source_data!G36="","",IF(LEFT(R34,3)="E05","WD",IF(LEFT(R34,3)="S13","WD",IF(LEFT(R34,3)="W05","WD",IF(LEFT(R34,3)="W06","UA",IF(LEFT(R34,3)="S12","CA",IF(LEFT(R34,3)="E06","UA",IF(LEFT(R34,3)="E07","NMD",IF(LEFT(R34,3)="E08","MD",IF(LEFT(R34,3)="E09","LONB"))))))))))</f>
        <v>NMD</v>
      </c>
      <c r="T34" s="6" t="str">
        <f>IF([2]source_data!G36="","",IF([2]source_data!N36="","",[2]source_data!N36))</f>
        <v>Hardship Grant</v>
      </c>
      <c r="U34" s="10">
        <f>IF([2]source_data!G36="","",[2]tailored_settings!$B$8)</f>
        <v>45789</v>
      </c>
      <c r="V34" s="6" t="str">
        <f>IF([2]source_data!G36="","",[2]tailored_settings!$B$9)</f>
        <v>http://www.longleigh.org/</v>
      </c>
      <c r="W34" s="8">
        <f>IF([2]source_data!G36="","",IF([2]source_data!O36="","",[2]source_data!O36))</f>
        <v>45300</v>
      </c>
      <c r="X34" s="12">
        <f>IF([2]source_data!G36="","",IF([2]source_data!P36="","",[2]source_data!P36))</f>
        <v>45362</v>
      </c>
      <c r="Y34" s="13">
        <f>IF([2]source_data!G36="","",IF([2]source_data!Q36="","",[2]source_data!Q36))</f>
        <v>1</v>
      </c>
      <c r="Z34" s="11" t="str">
        <f>IF([2]source_data!G36="","",IF([2]source_data!I36="","",[2]tailored_settings!$B$10))</f>
        <v>Primary grant reason</v>
      </c>
      <c r="AA34" s="11" t="str">
        <f>IF([2]source_data!G36="","",IF([2]source_data!I36="","",[2]source_data!I36))</f>
        <v>2. Customer receiving medication and/or therapy for a mental health condition or substance addiction</v>
      </c>
      <c r="AB34" s="11" t="str">
        <f>IF([2]source_data!G36="","",IF([2]source_data!J36="","",[2]tailored_settings!$B$11))</f>
        <v/>
      </c>
      <c r="AC34" s="11" t="str">
        <f>IF([2]source_data!G36="","",IF([2]source_data!J36="","",[2]source_data!J36))</f>
        <v/>
      </c>
      <c r="AD34" s="11" t="str">
        <f>IF([2]source_data!G36="","",IF([2]source_data!K36="","",[2]tailored_settings!$B$12))</f>
        <v>Grant purpose</v>
      </c>
      <c r="AE34" s="11" t="str">
        <f>IF([2]source_data!G36="","",IF([2]source_data!K36="","",[2]source_data!K36))</f>
        <v>Food Vouchers</v>
      </c>
      <c r="AF34" s="11" t="str">
        <f>IF([2]source_data!G36="","",IF([2]source_data!K36="","",[2]tailored_settings!$B$13))</f>
        <v>Grant purpose</v>
      </c>
      <c r="AG34" s="11" t="str">
        <f>IF([2]source_data!G36="","",IF([2]source_data!K36="","",[2]source_data!K36))</f>
        <v>Food Vouchers</v>
      </c>
      <c r="AH34" s="11" t="str">
        <f>IF([2]source_data!G36="","",IF([2]source_data!M36="","",[2]tailored_settings!$B$14))</f>
        <v/>
      </c>
      <c r="AI34" s="11" t="str">
        <f>IF([2]source_data!G36="","",IF([2]source_data!M36="","",[2]source_data!M36))</f>
        <v/>
      </c>
    </row>
    <row r="35" spans="1:35" x14ac:dyDescent="0.2">
      <c r="A35" s="6" t="str">
        <f>IF([2]source_data!G37="","",IF(AND([2]source_data!C37&lt;&gt;"",[2]tailored_settings!$B$15="Publish"),CONCATENATE([2]tailored_settings!$B$2&amp;[2]source_data!C37),IF(AND([2]source_data!C37&lt;&gt;"",[2]tailored_settings!$B$15="Do not publish"),CONCATENATE([2]tailored_settings!$B$2&amp;TEXT(ROW(A35)-1,"0000")&amp;"_"&amp;TEXT(F35,"yyyy-mm")),CONCATENATE([2]tailored_settings!$B$2&amp;TEXT(ROW(A35)-1,"0000")&amp;"_"&amp;TEXT(F35,"yyyy-mm")))))</f>
        <v>360G-Longleigh-0034_2024-01</v>
      </c>
      <c r="B35" s="6" t="str">
        <f>IF([2]source_data!G37="","",IF([2]source_data!E37&lt;&gt;"",[2]source_data!E37,CONCATENATE("Grant to "&amp;G35)))</f>
        <v>Grant to Individual Recipient</v>
      </c>
      <c r="C35" s="6" t="str">
        <f>IF([2]source_data!G37="","",IF([2]source_data!F37="",_xlfn.XLOOKUP(T35,[2]tailored_settings!$B$20:$B$25,[2]tailored_settings!$A$20:$A$25,"")))</f>
        <v>Helping to alleviate financial hardship</v>
      </c>
      <c r="D35" s="7">
        <f>IF([2]source_data!G37="","",IF([2]source_data!G37="","",[2]source_data!G37))</f>
        <v>903.98</v>
      </c>
      <c r="E35" s="6" t="str">
        <f>IF([2]source_data!G37="","",[2]tailored_settings!$B$3)</f>
        <v>GBP</v>
      </c>
      <c r="F35" s="8">
        <f>IF([2]source_data!G37="","",IF([2]source_data!H37="","",[2]source_data!H37))</f>
        <v>45299</v>
      </c>
      <c r="G35" s="6" t="str">
        <f>IF([2]source_data!G37="","",[2]tailored_settings!$B$5)</f>
        <v>Individual Recipient</v>
      </c>
      <c r="H35" s="6" t="str">
        <f>IF([2]source_data!G37="","",IF(AND([2]source_data!A37&lt;&gt;"",[2]tailored_settings!$B$16="Publish"),CONCATENATE([2]tailored_settings!$B$2&amp;[2]source_data!A37),IF(AND([2]source_data!A37&lt;&gt;"",[2]tailored_settings!$B$16="Do not publish"),CONCATENATE([2]tailored_settings!$B$4&amp;TEXT(ROW(A35)-1,"0000")&amp;"_"&amp;TEXT(F35,"yyyy-mm")),CONCATENATE([2]tailored_settings!$B$4&amp;TEXT(ROW(A35)-1,"0000")&amp;"_"&amp;TEXT(F35,"yyyy-mm")))))</f>
        <v>360G-Longleigh-IND-0034_2024-01</v>
      </c>
      <c r="I35" s="6" t="str">
        <f>IF([2]source_data!G37="","",[2]tailored_settings!$B$7)</f>
        <v>Longleigh Foundation</v>
      </c>
      <c r="J35" s="6" t="str">
        <f>IF([2]source_data!G37="","",[2]tailored_settings!$B$6)</f>
        <v>GB-CHC-1169016</v>
      </c>
      <c r="K35" s="6" t="str">
        <f>IF([2]source_data!G37="","",IF([2]source_data!I37="","",VLOOKUP([2]source_data!I37,[2]codelist_mapping!A:C,3,FALSE)))</f>
        <v>GTIR010</v>
      </c>
      <c r="L35" s="6" t="str">
        <f>IF([2]source_data!G37="","",IF([2]source_data!J37="","",VLOOKUP([2]source_data!J37,[2]codelist_mapping!A:C,3,FALSE)))</f>
        <v/>
      </c>
      <c r="M35" s="6" t="str">
        <f>IF([2]source_data!G37="","",IF([2]source_data!K37="","",IF([2]source_data!M37&lt;&gt;"",CONCATENATE(VLOOKUP([2]source_data!K37,[2]codelist_mapping!F:H,3,FALSE)&amp;";"&amp;VLOOKUP([2]source_data!L37,[2]codelist_mapping!F:H,3,FALSE)&amp;";"&amp;VLOOKUP([2]source_data!M37,[2]codelist_mapping!F:H,3,FALSE)),IF([2]source_data!L37&lt;&gt;"",CONCATENATE(VLOOKUP([2]source_data!K37,[2]codelist_mapping!F:H,3,FALSE)&amp;";"&amp;VLOOKUP([2]source_data!L37,[2]codelist_mapping!F:H,3,FALSE)),IF([2]source_data!K37&lt;&gt;"",CONCATENATE(VLOOKUP([2]source_data!K37,[2]codelist_mapping!F:H,3,FALSE)))))))</f>
        <v>GTIP020;GTIP070;GTIP080</v>
      </c>
      <c r="N35" s="9" t="str">
        <f>IF([2]source_data!G37="","",IF([2]source_data!D37="","",VLOOKUP([2]source_data!D37,[2]geo_data!A:I,9,FALSE)))</f>
        <v>Shipston South</v>
      </c>
      <c r="O35" s="9" t="str">
        <f>IF([2]source_data!G37="","",IF([2]source_data!D37="","",VLOOKUP([2]source_data!D37,[2]geo_data!A:I,8,FALSE)))</f>
        <v>E05015122</v>
      </c>
      <c r="P35" s="9" t="str">
        <f>IF([2]source_data!G37="","",IF(LEFT(O35,3)="E05","WD",IF(LEFT(O35,3)="S13","WD",IF(LEFT(O35,3)="W05","WD",IF(LEFT(O35,3)="W06","UA",IF(LEFT(O35,3)="S12","CA",IF(LEFT(O35,3)="E06","UA",IF(LEFT(O35,3)="E07","NMD",IF(LEFT(O35,3)="E08","MD",IF(LEFT(O35,3)="E09","LONB"))))))))))</f>
        <v>WD</v>
      </c>
      <c r="Q35" s="9" t="str">
        <f>IF([2]source_data!G37="","",IF([2]source_data!D37="","",VLOOKUP([2]source_data!D37,[2]geo_data!A:I,7,FALSE)))</f>
        <v>Stratford-on-Avon</v>
      </c>
      <c r="R35" s="9" t="str">
        <f>IF([2]source_data!G37="","",IF([2]source_data!D37="","",VLOOKUP([2]source_data!D37,[2]geo_data!A:I,6,FALSE)))</f>
        <v>E07000221</v>
      </c>
      <c r="S35" s="9" t="str">
        <f>IF([2]source_data!G37="","",IF(LEFT(R35,3)="E05","WD",IF(LEFT(R35,3)="S13","WD",IF(LEFT(R35,3)="W05","WD",IF(LEFT(R35,3)="W06","UA",IF(LEFT(R35,3)="S12","CA",IF(LEFT(R35,3)="E06","UA",IF(LEFT(R35,3)="E07","NMD",IF(LEFT(R35,3)="E08","MD",IF(LEFT(R35,3)="E09","LONB"))))))))))</f>
        <v>NMD</v>
      </c>
      <c r="T35" s="6" t="str">
        <f>IF([2]source_data!G37="","",IF([2]source_data!N37="","",[2]source_data!N37))</f>
        <v>Hardship Grant</v>
      </c>
      <c r="U35" s="10">
        <f>IF([2]source_data!G37="","",[2]tailored_settings!$B$8)</f>
        <v>45789</v>
      </c>
      <c r="V35" s="6" t="str">
        <f>IF([2]source_data!G37="","",[2]tailored_settings!$B$9)</f>
        <v>http://www.longleigh.org/</v>
      </c>
      <c r="W35" s="8">
        <f>IF([2]source_data!G37="","",IF([2]source_data!O37="","",[2]source_data!O37))</f>
        <v>45299</v>
      </c>
      <c r="X35" s="12">
        <f>IF([2]source_data!G37="","",IF([2]source_data!P37="","",[2]source_data!P37))</f>
        <v>45476</v>
      </c>
      <c r="Y35" s="13">
        <f>IF([2]source_data!G37="","",IF([2]source_data!Q37="","",[2]source_data!Q37))</f>
        <v>6</v>
      </c>
      <c r="Z35" s="11" t="str">
        <f>IF([2]source_data!G37="","",IF([2]source_data!I37="","",[2]tailored_settings!$B$10))</f>
        <v>Primary grant reason</v>
      </c>
      <c r="AA35" s="11" t="str">
        <f>IF([2]source_data!G37="","",IF([2]source_data!I37="","",[2]source_data!I37))</f>
        <v>6d. Customer/family under the care of Social Services (Adult or Children’s - FH</v>
      </c>
      <c r="AB35" s="11" t="str">
        <f>IF([2]source_data!G37="","",IF([2]source_data!J37="","",[2]tailored_settings!$B$11))</f>
        <v/>
      </c>
      <c r="AC35" s="11" t="str">
        <f>IF([2]source_data!G37="","",IF([2]source_data!J37="","",[2]source_data!J37))</f>
        <v/>
      </c>
      <c r="AD35" s="11" t="str">
        <f>IF([2]source_data!G37="","",IF([2]source_data!K37="","",[2]tailored_settings!$B$12))</f>
        <v>Grant purpose</v>
      </c>
      <c r="AE35" s="11" t="str">
        <f>IF([2]source_data!G37="","",IF([2]source_data!K37="","",[2]source_data!K37))</f>
        <v>Appliances</v>
      </c>
      <c r="AF35" s="11" t="str">
        <f>IF([2]source_data!G37="","",IF([2]source_data!K37="","",[2]tailored_settings!$B$13))</f>
        <v>Grant purpose</v>
      </c>
      <c r="AG35" s="11" t="str">
        <f>IF([2]source_data!G37="","",IF([2]source_data!K37="","",[2]source_data!K37))</f>
        <v>Appliances</v>
      </c>
      <c r="AH35" s="11" t="str">
        <f>IF([2]source_data!G37="","",IF([2]source_data!M37="","",[2]tailored_settings!$B$14))</f>
        <v>Grant purpose</v>
      </c>
      <c r="AI35" s="11" t="str">
        <f>IF([2]source_data!G37="","",IF([2]source_data!M37="","",[2]source_data!M37))</f>
        <v>Clothing</v>
      </c>
    </row>
    <row r="36" spans="1:35" x14ac:dyDescent="0.2">
      <c r="A36" s="6" t="str">
        <f>IF([2]source_data!G38="","",IF(AND([2]source_data!C38&lt;&gt;"",[2]tailored_settings!$B$15="Publish"),CONCATENATE([2]tailored_settings!$B$2&amp;[2]source_data!C38),IF(AND([2]source_data!C38&lt;&gt;"",[2]tailored_settings!$B$15="Do not publish"),CONCATENATE([2]tailored_settings!$B$2&amp;TEXT(ROW(A36)-1,"0000")&amp;"_"&amp;TEXT(F36,"yyyy-mm")),CONCATENATE([2]tailored_settings!$B$2&amp;TEXT(ROW(A36)-1,"0000")&amp;"_"&amp;TEXT(F36,"yyyy-mm")))))</f>
        <v>360G-Longleigh-0035_2024-01</v>
      </c>
      <c r="B36" s="6" t="str">
        <f>IF([2]source_data!G38="","",IF([2]source_data!E38&lt;&gt;"",[2]source_data!E38,CONCATENATE("Grant to "&amp;G36)))</f>
        <v>Grant to Individual Recipient</v>
      </c>
      <c r="C36" s="6" t="str">
        <f>IF([2]source_data!G38="","",IF([2]source_data!F38="",_xlfn.XLOOKUP(T36,[2]tailored_settings!$B$20:$B$25,[2]tailored_settings!$A$20:$A$25,"")))</f>
        <v>Helping to alleviate financial hardship</v>
      </c>
      <c r="D36" s="7">
        <f>IF([2]source_data!G38="","",IF([2]source_data!G38="","",[2]source_data!G38))</f>
        <v>973.95</v>
      </c>
      <c r="E36" s="6" t="str">
        <f>IF([2]source_data!G38="","",[2]tailored_settings!$B$3)</f>
        <v>GBP</v>
      </c>
      <c r="F36" s="8">
        <f>IF([2]source_data!G38="","",IF([2]source_data!H38="","",[2]source_data!H38))</f>
        <v>45300</v>
      </c>
      <c r="G36" s="6" t="str">
        <f>IF([2]source_data!G38="","",[2]tailored_settings!$B$5)</f>
        <v>Individual Recipient</v>
      </c>
      <c r="H36" s="6" t="str">
        <f>IF([2]source_data!G38="","",IF(AND([2]source_data!A38&lt;&gt;"",[2]tailored_settings!$B$16="Publish"),CONCATENATE([2]tailored_settings!$B$2&amp;[2]source_data!A38),IF(AND([2]source_data!A38&lt;&gt;"",[2]tailored_settings!$B$16="Do not publish"),CONCATENATE([2]tailored_settings!$B$4&amp;TEXT(ROW(A36)-1,"0000")&amp;"_"&amp;TEXT(F36,"yyyy-mm")),CONCATENATE([2]tailored_settings!$B$4&amp;TEXT(ROW(A36)-1,"0000")&amp;"_"&amp;TEXT(F36,"yyyy-mm")))))</f>
        <v>360G-Longleigh-IND-0035_2024-01</v>
      </c>
      <c r="I36" s="6" t="str">
        <f>IF([2]source_data!G38="","",[2]tailored_settings!$B$7)</f>
        <v>Longleigh Foundation</v>
      </c>
      <c r="J36" s="6" t="str">
        <f>IF([2]source_data!G38="","",[2]tailored_settings!$B$6)</f>
        <v>GB-CHC-1169016</v>
      </c>
      <c r="K36" s="6" t="str">
        <f>IF([2]source_data!G38="","",IF([2]source_data!I38="","",VLOOKUP([2]source_data!I38,[2]codelist_mapping!A:C,3,FALSE)))</f>
        <v>GTIR030</v>
      </c>
      <c r="L36" s="6" t="str">
        <f>IF([2]source_data!G38="","",IF([2]source_data!J38="","",VLOOKUP([2]source_data!J38,[2]codelist_mapping!A:C,3,FALSE)))</f>
        <v/>
      </c>
      <c r="M36" s="6" t="str">
        <f>IF([2]source_data!G38="","",IF([2]source_data!K38="","",IF([2]source_data!M38&lt;&gt;"",CONCATENATE(VLOOKUP([2]source_data!K38,[2]codelist_mapping!F:H,3,FALSE)&amp;";"&amp;VLOOKUP([2]source_data!L38,[2]codelist_mapping!F:H,3,FALSE)&amp;";"&amp;VLOOKUP([2]source_data!M38,[2]codelist_mapping!F:H,3,FALSE)),IF([2]source_data!L38&lt;&gt;"",CONCATENATE(VLOOKUP([2]source_data!K38,[2]codelist_mapping!F:H,3,FALSE)&amp;";"&amp;VLOOKUP([2]source_data!L38,[2]codelist_mapping!F:H,3,FALSE)),IF([2]source_data!K38&lt;&gt;"",CONCATENATE(VLOOKUP([2]source_data!K38,[2]codelist_mapping!F:H,3,FALSE)))))))</f>
        <v>GTIP020</v>
      </c>
      <c r="N36" s="9" t="str">
        <f>IF([2]source_data!G38="","",IF([2]source_data!D38="","",VLOOKUP([2]source_data!D38,[2]geo_data!A:I,9,FALSE)))</f>
        <v>Bayston Hill, Column and Sutton</v>
      </c>
      <c r="O36" s="9" t="str">
        <f>IF([2]source_data!G38="","",IF([2]source_data!D38="","",VLOOKUP([2]source_data!D38,[2]geo_data!A:I,8,FALSE)))</f>
        <v>E05008141</v>
      </c>
      <c r="P36" s="9" t="str">
        <f>IF([2]source_data!G38="","",IF(LEFT(O36,3)="E05","WD",IF(LEFT(O36,3)="S13","WD",IF(LEFT(O36,3)="W05","WD",IF(LEFT(O36,3)="W06","UA",IF(LEFT(O36,3)="S12","CA",IF(LEFT(O36,3)="E06","UA",IF(LEFT(O36,3)="E07","NMD",IF(LEFT(O36,3)="E08","MD",IF(LEFT(O36,3)="E09","LONB"))))))))))</f>
        <v>WD</v>
      </c>
      <c r="Q36" s="9" t="str">
        <f>IF([2]source_data!G38="","",IF([2]source_data!D38="","",VLOOKUP([2]source_data!D38,[2]geo_data!A:I,7,FALSE)))</f>
        <v>Shropshire</v>
      </c>
      <c r="R36" s="9" t="str">
        <f>IF([2]source_data!G38="","",IF([2]source_data!D38="","",VLOOKUP([2]source_data!D38,[2]geo_data!A:I,6,FALSE)))</f>
        <v>E06000051</v>
      </c>
      <c r="S36" s="9" t="str">
        <f>IF([2]source_data!G38="","",IF(LEFT(R36,3)="E05","WD",IF(LEFT(R36,3)="S13","WD",IF(LEFT(R36,3)="W05","WD",IF(LEFT(R36,3)="W06","UA",IF(LEFT(R36,3)="S12","CA",IF(LEFT(R36,3)="E06","UA",IF(LEFT(R36,3)="E07","NMD",IF(LEFT(R36,3)="E08","MD",IF(LEFT(R36,3)="E09","LONB"))))))))))</f>
        <v>UA</v>
      </c>
      <c r="T36" s="6" t="str">
        <f>IF([2]source_data!G38="","",IF([2]source_data!N38="","",[2]source_data!N38))</f>
        <v>Hardship Grant</v>
      </c>
      <c r="U36" s="10">
        <f>IF([2]source_data!G38="","",[2]tailored_settings!$B$8)</f>
        <v>45789</v>
      </c>
      <c r="V36" s="6" t="str">
        <f>IF([2]source_data!G38="","",[2]tailored_settings!$B$9)</f>
        <v>http://www.longleigh.org/</v>
      </c>
      <c r="W36" s="8">
        <f>IF([2]source_data!G38="","",IF([2]source_data!O38="","",[2]source_data!O38))</f>
        <v>45300</v>
      </c>
      <c r="X36" s="12">
        <f>IF([2]source_data!G38="","",IF([2]source_data!P38="","",[2]source_data!P38))</f>
        <v>45334</v>
      </c>
      <c r="Y36" s="13">
        <f>IF([2]source_data!G38="","",IF([2]source_data!Q38="","",[2]source_data!Q38))</f>
        <v>1</v>
      </c>
      <c r="Z36" s="11" t="str">
        <f>IF([2]source_data!G38="","",IF([2]source_data!I38="","",[2]tailored_settings!$B$10))</f>
        <v>Primary grant reason</v>
      </c>
      <c r="AA36" s="11" t="str">
        <f>IF([2]source_data!G38="","",IF([2]source_data!I38="","",[2]source_data!I38))</f>
        <v>1. Customer (or family member residing with them) with a diagnosed condition or disability (physical and/or sensory and/or behavioural)</v>
      </c>
      <c r="AB36" s="11" t="str">
        <f>IF([2]source_data!G38="","",IF([2]source_data!J38="","",[2]tailored_settings!$B$11))</f>
        <v/>
      </c>
      <c r="AC36" s="11" t="str">
        <f>IF([2]source_data!G38="","",IF([2]source_data!J38="","",[2]source_data!J38))</f>
        <v/>
      </c>
      <c r="AD36" s="11" t="str">
        <f>IF([2]source_data!G38="","",IF([2]source_data!K38="","",[2]tailored_settings!$B$12))</f>
        <v>Grant purpose</v>
      </c>
      <c r="AE36" s="11" t="str">
        <f>IF([2]source_data!G38="","",IF([2]source_data!K38="","",[2]source_data!K38))</f>
        <v>Appliances</v>
      </c>
      <c r="AF36" s="11" t="str">
        <f>IF([2]source_data!G38="","",IF([2]source_data!K38="","",[2]tailored_settings!$B$13))</f>
        <v>Grant purpose</v>
      </c>
      <c r="AG36" s="11" t="str">
        <f>IF([2]source_data!G38="","",IF([2]source_data!K38="","",[2]source_data!K38))</f>
        <v>Appliances</v>
      </c>
      <c r="AH36" s="11" t="str">
        <f>IF([2]source_data!G38="","",IF([2]source_data!M38="","",[2]tailored_settings!$B$14))</f>
        <v/>
      </c>
      <c r="AI36" s="11" t="str">
        <f>IF([2]source_data!G38="","",IF([2]source_data!M38="","",[2]source_data!M38))</f>
        <v/>
      </c>
    </row>
    <row r="37" spans="1:35" x14ac:dyDescent="0.2">
      <c r="A37" s="6" t="str">
        <f>IF([2]source_data!G39="","",IF(AND([2]source_data!C39&lt;&gt;"",[2]tailored_settings!$B$15="Publish"),CONCATENATE([2]tailored_settings!$B$2&amp;[2]source_data!C39),IF(AND([2]source_data!C39&lt;&gt;"",[2]tailored_settings!$B$15="Do not publish"),CONCATENATE([2]tailored_settings!$B$2&amp;TEXT(ROW(A37)-1,"0000")&amp;"_"&amp;TEXT(F37,"yyyy-mm")),CONCATENATE([2]tailored_settings!$B$2&amp;TEXT(ROW(A37)-1,"0000")&amp;"_"&amp;TEXT(F37,"yyyy-mm")))))</f>
        <v>360G-Longleigh-0036_2024-01</v>
      </c>
      <c r="B37" s="6" t="str">
        <f>IF([2]source_data!G39="","",IF([2]source_data!E39&lt;&gt;"",[2]source_data!E39,CONCATENATE("Grant to "&amp;G37)))</f>
        <v>Grant to Individual Recipient</v>
      </c>
      <c r="C37" s="6" t="str">
        <f>IF([2]source_data!G39="","",IF([2]source_data!F39="",_xlfn.XLOOKUP(T37,[2]tailored_settings!$B$20:$B$25,[2]tailored_settings!$A$20:$A$25,"")))</f>
        <v>Helping to alleviate financial hardship</v>
      </c>
      <c r="D37" s="7">
        <f>IF([2]source_data!G39="","",IF([2]source_data!G39="","",[2]source_data!G39))</f>
        <v>1283.3900000000001</v>
      </c>
      <c r="E37" s="6" t="str">
        <f>IF([2]source_data!G39="","",[2]tailored_settings!$B$3)</f>
        <v>GBP</v>
      </c>
      <c r="F37" s="8">
        <f>IF([2]source_data!G39="","",IF([2]source_data!H39="","",[2]source_data!H39))</f>
        <v>45301</v>
      </c>
      <c r="G37" s="6" t="str">
        <f>IF([2]source_data!G39="","",[2]tailored_settings!$B$5)</f>
        <v>Individual Recipient</v>
      </c>
      <c r="H37" s="6" t="str">
        <f>IF([2]source_data!G39="","",IF(AND([2]source_data!A39&lt;&gt;"",[2]tailored_settings!$B$16="Publish"),CONCATENATE([2]tailored_settings!$B$2&amp;[2]source_data!A39),IF(AND([2]source_data!A39&lt;&gt;"",[2]tailored_settings!$B$16="Do not publish"),CONCATENATE([2]tailored_settings!$B$4&amp;TEXT(ROW(A37)-1,"0000")&amp;"_"&amp;TEXT(F37,"yyyy-mm")),CONCATENATE([2]tailored_settings!$B$4&amp;TEXT(ROW(A37)-1,"0000")&amp;"_"&amp;TEXT(F37,"yyyy-mm")))))</f>
        <v>360G-Longleigh-IND-0036_2024-01</v>
      </c>
      <c r="I37" s="6" t="str">
        <f>IF([2]source_data!G39="","",[2]tailored_settings!$B$7)</f>
        <v>Longleigh Foundation</v>
      </c>
      <c r="J37" s="6" t="str">
        <f>IF([2]source_data!G39="","",[2]tailored_settings!$B$6)</f>
        <v>GB-CHC-1169016</v>
      </c>
      <c r="K37" s="6" t="str">
        <f>IF([2]source_data!G39="","",IF([2]source_data!I39="","",VLOOKUP([2]source_data!I39,[2]codelist_mapping!A:C,3,FALSE)))</f>
        <v>GTIR030</v>
      </c>
      <c r="L37" s="6" t="str">
        <f>IF([2]source_data!G39="","",IF([2]source_data!J39="","",VLOOKUP([2]source_data!J39,[2]codelist_mapping!A:C,3,FALSE)))</f>
        <v/>
      </c>
      <c r="M37" s="6" t="str">
        <f>IF([2]source_data!G39="","",IF([2]source_data!K39="","",IF([2]source_data!M39&lt;&gt;"",CONCATENATE(VLOOKUP([2]source_data!K39,[2]codelist_mapping!F:H,3,FALSE)&amp;";"&amp;VLOOKUP([2]source_data!L39,[2]codelist_mapping!F:H,3,FALSE)&amp;";"&amp;VLOOKUP([2]source_data!M39,[2]codelist_mapping!F:H,3,FALSE)),IF([2]source_data!L39&lt;&gt;"",CONCATENATE(VLOOKUP([2]source_data!K39,[2]codelist_mapping!F:H,3,FALSE)&amp;";"&amp;VLOOKUP([2]source_data!L39,[2]codelist_mapping!F:H,3,FALSE)),IF([2]source_data!K39&lt;&gt;"",CONCATENATE(VLOOKUP([2]source_data!K39,[2]codelist_mapping!F:H,3,FALSE)))))))</f>
        <v>GTIP020;GTIP070</v>
      </c>
      <c r="N37" s="9" t="str">
        <f>IF([2]source_data!G39="","",IF([2]source_data!D39="","",VLOOKUP([2]source_data!D39,[2]geo_data!A:I,9,FALSE)))</f>
        <v>Orchard</v>
      </c>
      <c r="O37" s="9" t="str">
        <f>IF([2]source_data!G39="","",IF([2]source_data!D39="","",VLOOKUP([2]source_data!D39,[2]geo_data!A:I,8,FALSE)))</f>
        <v>E05009816</v>
      </c>
      <c r="P37" s="9" t="str">
        <f>IF([2]source_data!G39="","",IF(LEFT(O37,3)="E05","WD",IF(LEFT(O37,3)="S13","WD",IF(LEFT(O37,3)="W05","WD",IF(LEFT(O37,3)="W06","UA",IF(LEFT(O37,3)="S12","CA",IF(LEFT(O37,3)="E06","UA",IF(LEFT(O37,3)="E07","NMD",IF(LEFT(O37,3)="E08","MD",IF(LEFT(O37,3)="E09","LONB"))))))))))</f>
        <v>WD</v>
      </c>
      <c r="Q37" s="9" t="str">
        <f>IF([2]source_data!G39="","",IF([2]source_data!D39="","",VLOOKUP([2]source_data!D39,[2]geo_data!A:I,7,FALSE)))</f>
        <v>Arun</v>
      </c>
      <c r="R37" s="9" t="str">
        <f>IF([2]source_data!G39="","",IF([2]source_data!D39="","",VLOOKUP([2]source_data!D39,[2]geo_data!A:I,6,FALSE)))</f>
        <v>E07000224</v>
      </c>
      <c r="S37" s="9" t="str">
        <f>IF([2]source_data!G39="","",IF(LEFT(R37,3)="E05","WD",IF(LEFT(R37,3)="S13","WD",IF(LEFT(R37,3)="W05","WD",IF(LEFT(R37,3)="W06","UA",IF(LEFT(R37,3)="S12","CA",IF(LEFT(R37,3)="E06","UA",IF(LEFT(R37,3)="E07","NMD",IF(LEFT(R37,3)="E08","MD",IF(LEFT(R37,3)="E09","LONB"))))))))))</f>
        <v>NMD</v>
      </c>
      <c r="T37" s="6" t="str">
        <f>IF([2]source_data!G39="","",IF([2]source_data!N39="","",[2]source_data!N39))</f>
        <v>Hardship Grant</v>
      </c>
      <c r="U37" s="10">
        <f>IF([2]source_data!G39="","",[2]tailored_settings!$B$8)</f>
        <v>45789</v>
      </c>
      <c r="V37" s="6" t="str">
        <f>IF([2]source_data!G39="","",[2]tailored_settings!$B$9)</f>
        <v>http://www.longleigh.org/</v>
      </c>
      <c r="W37" s="8">
        <f>IF([2]source_data!G39="","",IF([2]source_data!O39="","",[2]source_data!O39))</f>
        <v>45301</v>
      </c>
      <c r="X37" s="12">
        <f>IF([2]source_data!G39="","",IF([2]source_data!P39="","",[2]source_data!P39))</f>
        <v>45345</v>
      </c>
      <c r="Y37" s="13">
        <f>IF([2]source_data!G39="","",IF([2]source_data!Q39="","",[2]source_data!Q39))</f>
        <v>1</v>
      </c>
      <c r="Z37" s="11" t="str">
        <f>IF([2]source_data!G39="","",IF([2]source_data!I39="","",[2]tailored_settings!$B$10))</f>
        <v>Primary grant reason</v>
      </c>
      <c r="AA37" s="11" t="str">
        <f>IF([2]source_data!G39="","",IF([2]source_data!I39="","",[2]source_data!I39))</f>
        <v>1. Customer (or family member residing with them) with a diagnosed condition or disability (physical and/or sensory and/or behavioural)</v>
      </c>
      <c r="AB37" s="11" t="str">
        <f>IF([2]source_data!G39="","",IF([2]source_data!J39="","",[2]tailored_settings!$B$11))</f>
        <v/>
      </c>
      <c r="AC37" s="11" t="str">
        <f>IF([2]source_data!G39="","",IF([2]source_data!J39="","",[2]source_data!J39))</f>
        <v/>
      </c>
      <c r="AD37" s="11" t="str">
        <f>IF([2]source_data!G39="","",IF([2]source_data!K39="","",[2]tailored_settings!$B$12))</f>
        <v>Grant purpose</v>
      </c>
      <c r="AE37" s="11" t="str">
        <f>IF([2]source_data!G39="","",IF([2]source_data!K39="","",[2]source_data!K39))</f>
        <v>Appliances</v>
      </c>
      <c r="AF37" s="11" t="str">
        <f>IF([2]source_data!G39="","",IF([2]source_data!K39="","",[2]tailored_settings!$B$13))</f>
        <v>Grant purpose</v>
      </c>
      <c r="AG37" s="11" t="str">
        <f>IF([2]source_data!G39="","",IF([2]source_data!K39="","",[2]source_data!K39))</f>
        <v>Appliances</v>
      </c>
      <c r="AH37" s="11" t="str">
        <f>IF([2]source_data!G39="","",IF([2]source_data!M39="","",[2]tailored_settings!$B$14))</f>
        <v/>
      </c>
      <c r="AI37" s="11" t="str">
        <f>IF([2]source_data!G39="","",IF([2]source_data!M39="","",[2]source_data!M39))</f>
        <v/>
      </c>
    </row>
    <row r="38" spans="1:35" x14ac:dyDescent="0.2">
      <c r="A38" s="6" t="str">
        <f>IF([2]source_data!G40="","",IF(AND([2]source_data!C40&lt;&gt;"",[2]tailored_settings!$B$15="Publish"),CONCATENATE([2]tailored_settings!$B$2&amp;[2]source_data!C40),IF(AND([2]source_data!C40&lt;&gt;"",[2]tailored_settings!$B$15="Do not publish"),CONCATENATE([2]tailored_settings!$B$2&amp;TEXT(ROW(A38)-1,"0000")&amp;"_"&amp;TEXT(F38,"yyyy-mm")),CONCATENATE([2]tailored_settings!$B$2&amp;TEXT(ROW(A38)-1,"0000")&amp;"_"&amp;TEXT(F38,"yyyy-mm")))))</f>
        <v>360G-Longleigh-0037_2024-01</v>
      </c>
      <c r="B38" s="6" t="str">
        <f>IF([2]source_data!G40="","",IF([2]source_data!E40&lt;&gt;"",[2]source_data!E40,CONCATENATE("Grant to "&amp;G38)))</f>
        <v>Grant to Individual Recipient</v>
      </c>
      <c r="C38" s="6" t="str">
        <f>IF([2]source_data!G40="","",IF([2]source_data!F40="",_xlfn.XLOOKUP(T38,[2]tailored_settings!$B$20:$B$25,[2]tailored_settings!$A$20:$A$25,"")))</f>
        <v>Helping to alleviate financial hardship</v>
      </c>
      <c r="D38" s="7">
        <f>IF([2]source_data!G40="","",IF([2]source_data!G40="","",[2]source_data!G40))</f>
        <v>1000</v>
      </c>
      <c r="E38" s="6" t="str">
        <f>IF([2]source_data!G40="","",[2]tailored_settings!$B$3)</f>
        <v>GBP</v>
      </c>
      <c r="F38" s="8">
        <f>IF([2]source_data!G40="","",IF([2]source_data!H40="","",[2]source_data!H40))</f>
        <v>45300</v>
      </c>
      <c r="G38" s="6" t="str">
        <f>IF([2]source_data!G40="","",[2]tailored_settings!$B$5)</f>
        <v>Individual Recipient</v>
      </c>
      <c r="H38" s="6" t="str">
        <f>IF([2]source_data!G40="","",IF(AND([2]source_data!A40&lt;&gt;"",[2]tailored_settings!$B$16="Publish"),CONCATENATE([2]tailored_settings!$B$2&amp;[2]source_data!A40),IF(AND([2]source_data!A40&lt;&gt;"",[2]tailored_settings!$B$16="Do not publish"),CONCATENATE([2]tailored_settings!$B$4&amp;TEXT(ROW(A38)-1,"0000")&amp;"_"&amp;TEXT(F38,"yyyy-mm")),CONCATENATE([2]tailored_settings!$B$4&amp;TEXT(ROW(A38)-1,"0000")&amp;"_"&amp;TEXT(F38,"yyyy-mm")))))</f>
        <v>360G-Longleigh-IND-0037_2024-01</v>
      </c>
      <c r="I38" s="6" t="str">
        <f>IF([2]source_data!G40="","",[2]tailored_settings!$B$7)</f>
        <v>Longleigh Foundation</v>
      </c>
      <c r="J38" s="6" t="str">
        <f>IF([2]source_data!G40="","",[2]tailored_settings!$B$6)</f>
        <v>GB-CHC-1169016</v>
      </c>
      <c r="K38" s="6" t="str">
        <f>IF([2]source_data!G40="","",IF([2]source_data!I40="","",VLOOKUP([2]source_data!I40,[2]codelist_mapping!A:C,3,FALSE)))</f>
        <v>GTIR010</v>
      </c>
      <c r="L38" s="6" t="str">
        <f>IF([2]source_data!G40="","",IF([2]source_data!J40="","",VLOOKUP([2]source_data!J40,[2]codelist_mapping!A:C,3,FALSE)))</f>
        <v/>
      </c>
      <c r="M38" s="6" t="str">
        <f>IF([2]source_data!G40="","",IF([2]source_data!K40="","",IF([2]source_data!M40&lt;&gt;"",CONCATENATE(VLOOKUP([2]source_data!K40,[2]codelist_mapping!F:H,3,FALSE)&amp;";"&amp;VLOOKUP([2]source_data!L40,[2]codelist_mapping!F:H,3,FALSE)&amp;";"&amp;VLOOKUP([2]source_data!M40,[2]codelist_mapping!F:H,3,FALSE)),IF([2]source_data!L40&lt;&gt;"",CONCATENATE(VLOOKUP([2]source_data!K40,[2]codelist_mapping!F:H,3,FALSE)&amp;";"&amp;VLOOKUP([2]source_data!L40,[2]codelist_mapping!F:H,3,FALSE)),IF([2]source_data!K40&lt;&gt;"",CONCATENATE(VLOOKUP([2]source_data!K40,[2]codelist_mapping!F:H,3,FALSE)))))))</f>
        <v>GTIP020;GTIP070;GTIP080</v>
      </c>
      <c r="N38" s="9" t="str">
        <f>IF([2]source_data!G40="","",IF([2]source_data!D40="","",VLOOKUP([2]source_data!D40,[2]geo_data!A:I,9,FALSE)))</f>
        <v>Killingbeck &amp; Seacroft</v>
      </c>
      <c r="O38" s="9" t="str">
        <f>IF([2]source_data!G40="","",IF([2]source_data!D40="","",VLOOKUP([2]source_data!D40,[2]geo_data!A:I,8,FALSE)))</f>
        <v>E05011400</v>
      </c>
      <c r="P38" s="9" t="str">
        <f>IF([2]source_data!G40="","",IF(LEFT(O38,3)="E05","WD",IF(LEFT(O38,3)="S13","WD",IF(LEFT(O38,3)="W05","WD",IF(LEFT(O38,3)="W06","UA",IF(LEFT(O38,3)="S12","CA",IF(LEFT(O38,3)="E06","UA",IF(LEFT(O38,3)="E07","NMD",IF(LEFT(O38,3)="E08","MD",IF(LEFT(O38,3)="E09","LONB"))))))))))</f>
        <v>WD</v>
      </c>
      <c r="Q38" s="9" t="str">
        <f>IF([2]source_data!G40="","",IF([2]source_data!D40="","",VLOOKUP([2]source_data!D40,[2]geo_data!A:I,7,FALSE)))</f>
        <v>Leeds</v>
      </c>
      <c r="R38" s="9" t="str">
        <f>IF([2]source_data!G40="","",IF([2]source_data!D40="","",VLOOKUP([2]source_data!D40,[2]geo_data!A:I,6,FALSE)))</f>
        <v>E08000035</v>
      </c>
      <c r="S38" s="9" t="str">
        <f>IF([2]source_data!G40="","",IF(LEFT(R38,3)="E05","WD",IF(LEFT(R38,3)="S13","WD",IF(LEFT(R38,3)="W05","WD",IF(LEFT(R38,3)="W06","UA",IF(LEFT(R38,3)="S12","CA",IF(LEFT(R38,3)="E06","UA",IF(LEFT(R38,3)="E07","NMD",IF(LEFT(R38,3)="E08","MD",IF(LEFT(R38,3)="E09","LONB"))))))))))</f>
        <v>MD</v>
      </c>
      <c r="T38" s="6" t="str">
        <f>IF([2]source_data!G40="","",IF([2]source_data!N40="","",[2]source_data!N40))</f>
        <v>Hardship Grant</v>
      </c>
      <c r="U38" s="10">
        <f>IF([2]source_data!G40="","",[2]tailored_settings!$B$8)</f>
        <v>45789</v>
      </c>
      <c r="V38" s="6" t="str">
        <f>IF([2]source_data!G40="","",[2]tailored_settings!$B$9)</f>
        <v>http://www.longleigh.org/</v>
      </c>
      <c r="W38" s="8">
        <f>IF([2]source_data!G40="","",IF([2]source_data!O40="","",[2]source_data!O40))</f>
        <v>45300</v>
      </c>
      <c r="X38" s="12">
        <f>IF([2]source_data!G40="","",IF([2]source_data!P40="","",[2]source_data!P40))</f>
        <v>45399</v>
      </c>
      <c r="Y38" s="13">
        <f>IF([2]source_data!G40="","",IF([2]source_data!Q40="","",[2]source_data!Q40))</f>
        <v>3</v>
      </c>
      <c r="Z38" s="11" t="str">
        <f>IF([2]source_data!G40="","",IF([2]source_data!I40="","",[2]tailored_settings!$B$10))</f>
        <v>Primary grant reason</v>
      </c>
      <c r="AA38" s="11" t="str">
        <f>IF([2]source_data!G40="","",IF([2]source_data!I40="","",[2]source_data!I40))</f>
        <v>6d. Customer/family under the care of Social Services (Adult or Children’s - FH</v>
      </c>
      <c r="AB38" s="11" t="str">
        <f>IF([2]source_data!G40="","",IF([2]source_data!J40="","",[2]tailored_settings!$B$11))</f>
        <v/>
      </c>
      <c r="AC38" s="11" t="str">
        <f>IF([2]source_data!G40="","",IF([2]source_data!J40="","",[2]source_data!J40))</f>
        <v/>
      </c>
      <c r="AD38" s="11" t="str">
        <f>IF([2]source_data!G40="","",IF([2]source_data!K40="","",[2]tailored_settings!$B$12))</f>
        <v>Grant purpose</v>
      </c>
      <c r="AE38" s="11" t="str">
        <f>IF([2]source_data!G40="","",IF([2]source_data!K40="","",[2]source_data!K40))</f>
        <v xml:space="preserve">Furniture </v>
      </c>
      <c r="AF38" s="11" t="str">
        <f>IF([2]source_data!G40="","",IF([2]source_data!K40="","",[2]tailored_settings!$B$13))</f>
        <v>Grant purpose</v>
      </c>
      <c r="AG38" s="11" t="str">
        <f>IF([2]source_data!G40="","",IF([2]source_data!K40="","",[2]source_data!K40))</f>
        <v xml:space="preserve">Furniture </v>
      </c>
      <c r="AH38" s="11" t="str">
        <f>IF([2]source_data!G40="","",IF([2]source_data!M40="","",[2]tailored_settings!$B$14))</f>
        <v>Grant purpose</v>
      </c>
      <c r="AI38" s="11" t="str">
        <f>IF([2]source_data!G40="","",IF([2]source_data!M40="","",[2]source_data!M40))</f>
        <v>Clothing</v>
      </c>
    </row>
    <row r="39" spans="1:35" x14ac:dyDescent="0.2">
      <c r="A39" s="6" t="str">
        <f>IF([2]source_data!G41="","",IF(AND([2]source_data!C41&lt;&gt;"",[2]tailored_settings!$B$15="Publish"),CONCATENATE([2]tailored_settings!$B$2&amp;[2]source_data!C41),IF(AND([2]source_data!C41&lt;&gt;"",[2]tailored_settings!$B$15="Do not publish"),CONCATENATE([2]tailored_settings!$B$2&amp;TEXT(ROW(A39)-1,"0000")&amp;"_"&amp;TEXT(F39,"yyyy-mm")),CONCATENATE([2]tailored_settings!$B$2&amp;TEXT(ROW(A39)-1,"0000")&amp;"_"&amp;TEXT(F39,"yyyy-mm")))))</f>
        <v>360G-Longleigh-0038_2024-01</v>
      </c>
      <c r="B39" s="6" t="str">
        <f>IF([2]source_data!G41="","",IF([2]source_data!E41&lt;&gt;"",[2]source_data!E41,CONCATENATE("Grant to "&amp;G39)))</f>
        <v>Grant to Individual Recipient</v>
      </c>
      <c r="C39" s="6" t="str">
        <f>IF([2]source_data!G41="","",IF([2]source_data!F41="",_xlfn.XLOOKUP(T39,[2]tailored_settings!$B$20:$B$25,[2]tailored_settings!$A$20:$A$25,"")))</f>
        <v>Providing financial aid during a time of crisis</v>
      </c>
      <c r="D39" s="7">
        <f>IF([2]source_data!G41="","",IF([2]source_data!G41="","",[2]source_data!G41))</f>
        <v>500</v>
      </c>
      <c r="E39" s="6" t="str">
        <f>IF([2]source_data!G41="","",[2]tailored_settings!$B$3)</f>
        <v>GBP</v>
      </c>
      <c r="F39" s="8">
        <f>IF([2]source_data!G41="","",IF([2]source_data!H41="","",[2]source_data!H41))</f>
        <v>45301</v>
      </c>
      <c r="G39" s="6" t="str">
        <f>IF([2]source_data!G41="","",[2]tailored_settings!$B$5)</f>
        <v>Individual Recipient</v>
      </c>
      <c r="H39" s="6" t="str">
        <f>IF([2]source_data!G41="","",IF(AND([2]source_data!A41&lt;&gt;"",[2]tailored_settings!$B$16="Publish"),CONCATENATE([2]tailored_settings!$B$2&amp;[2]source_data!A41),IF(AND([2]source_data!A41&lt;&gt;"",[2]tailored_settings!$B$16="Do not publish"),CONCATENATE([2]tailored_settings!$B$4&amp;TEXT(ROW(A39)-1,"0000")&amp;"_"&amp;TEXT(F39,"yyyy-mm")),CONCATENATE([2]tailored_settings!$B$4&amp;TEXT(ROW(A39)-1,"0000")&amp;"_"&amp;TEXT(F39,"yyyy-mm")))))</f>
        <v>360G-Longleigh-IND-0038_2024-01</v>
      </c>
      <c r="I39" s="6" t="str">
        <f>IF([2]source_data!G41="","",[2]tailored_settings!$B$7)</f>
        <v>Longleigh Foundation</v>
      </c>
      <c r="J39" s="6" t="str">
        <f>IF([2]source_data!G41="","",[2]tailored_settings!$B$6)</f>
        <v>GB-CHC-1169016</v>
      </c>
      <c r="K39" s="6" t="str">
        <f>IF([2]source_data!G41="","",IF([2]source_data!I41="","",VLOOKUP([2]source_data!I41,[2]codelist_mapping!A:C,3,FALSE)))</f>
        <v>GTIR060</v>
      </c>
      <c r="L39" s="6" t="str">
        <f>IF([2]source_data!G41="","",IF([2]source_data!J41="","",VLOOKUP([2]source_data!J41,[2]codelist_mapping!A:C,3,FALSE)))</f>
        <v/>
      </c>
      <c r="M39" s="6" t="str">
        <f>IF([2]source_data!G41="","",IF([2]source_data!K41="","",IF([2]source_data!M41&lt;&gt;"",CONCATENATE(VLOOKUP([2]source_data!K41,[2]codelist_mapping!F:H,3,FALSE)&amp;";"&amp;VLOOKUP([2]source_data!L41,[2]codelist_mapping!F:H,3,FALSE)&amp;";"&amp;VLOOKUP([2]source_data!M41,[2]codelist_mapping!F:H,3,FALSE)),IF([2]source_data!L41&lt;&gt;"",CONCATENATE(VLOOKUP([2]source_data!K41,[2]codelist_mapping!F:H,3,FALSE)&amp;";"&amp;VLOOKUP([2]source_data!L41,[2]codelist_mapping!F:H,3,FALSE)),IF([2]source_data!K41&lt;&gt;"",CONCATENATE(VLOOKUP([2]source_data!K41,[2]codelist_mapping!F:H,3,FALSE)))))))</f>
        <v>GTIP070;GTIP080</v>
      </c>
      <c r="N39" s="9" t="str">
        <f>IF([2]source_data!G41="","",IF([2]source_data!D41="","",VLOOKUP([2]source_data!D41,[2]geo_data!A:I,9,FALSE)))</f>
        <v>West Hill &amp; North Laine</v>
      </c>
      <c r="O39" s="9" t="str">
        <f>IF([2]source_data!G41="","",IF([2]source_data!D41="","",VLOOKUP([2]source_data!D41,[2]geo_data!A:I,8,FALSE)))</f>
        <v>E05015415</v>
      </c>
      <c r="P39" s="9" t="str">
        <f>IF([2]source_data!G41="","",IF(LEFT(O39,3)="E05","WD",IF(LEFT(O39,3)="S13","WD",IF(LEFT(O39,3)="W05","WD",IF(LEFT(O39,3)="W06","UA",IF(LEFT(O39,3)="S12","CA",IF(LEFT(O39,3)="E06","UA",IF(LEFT(O39,3)="E07","NMD",IF(LEFT(O39,3)="E08","MD",IF(LEFT(O39,3)="E09","LONB"))))))))))</f>
        <v>WD</v>
      </c>
      <c r="Q39" s="9" t="str">
        <f>IF([2]source_data!G41="","",IF([2]source_data!D41="","",VLOOKUP([2]source_data!D41,[2]geo_data!A:I,7,FALSE)))</f>
        <v>Brighton and Hove</v>
      </c>
      <c r="R39" s="9" t="str">
        <f>IF([2]source_data!G41="","",IF([2]source_data!D41="","",VLOOKUP([2]source_data!D41,[2]geo_data!A:I,6,FALSE)))</f>
        <v>E06000043</v>
      </c>
      <c r="S39" s="9" t="str">
        <f>IF([2]source_data!G41="","",IF(LEFT(R39,3)="E05","WD",IF(LEFT(R39,3)="S13","WD",IF(LEFT(R39,3)="W05","WD",IF(LEFT(R39,3)="W06","UA",IF(LEFT(R39,3)="S12","CA",IF(LEFT(R39,3)="E06","UA",IF(LEFT(R39,3)="E07","NMD",IF(LEFT(R39,3)="E08","MD",IF(LEFT(R39,3)="E09","LONB"))))))))))</f>
        <v>UA</v>
      </c>
      <c r="T39" s="6" t="str">
        <f>IF([2]source_data!G41="","",IF([2]source_data!N41="","",[2]source_data!N41))</f>
        <v>Crisis Grant</v>
      </c>
      <c r="U39" s="10">
        <f>IF([2]source_data!G41="","",[2]tailored_settings!$B$8)</f>
        <v>45789</v>
      </c>
      <c r="V39" s="6" t="str">
        <f>IF([2]source_data!G41="","",[2]tailored_settings!$B$9)</f>
        <v>http://www.longleigh.org/</v>
      </c>
      <c r="W39" s="8">
        <f>IF([2]source_data!G41="","",IF([2]source_data!O41="","",[2]source_data!O41))</f>
        <v>45301</v>
      </c>
      <c r="X39" s="12">
        <f>IF([2]source_data!G41="","",IF([2]source_data!P41="","",[2]source_data!P41))</f>
        <v>45420</v>
      </c>
      <c r="Y39" s="13">
        <f>IF([2]source_data!G41="","",IF([2]source_data!Q41="","",[2]source_data!Q41))</f>
        <v>4</v>
      </c>
      <c r="Z39" s="11" t="str">
        <f>IF([2]source_data!G41="","",IF([2]source_data!I41="","",[2]tailored_settings!$B$10))</f>
        <v>Primary grant reason</v>
      </c>
      <c r="AA39" s="11" t="str">
        <f>IF([2]source_data!G41="","",IF([2]source_data!I41="","",[2]source_data!I41))</f>
        <v>4. Customer/family fleeing from a violent or abusive relationship</v>
      </c>
      <c r="AB39" s="11" t="str">
        <f>IF([2]source_data!G41="","",IF([2]source_data!J41="","",[2]tailored_settings!$B$11))</f>
        <v/>
      </c>
      <c r="AC39" s="11" t="str">
        <f>IF([2]source_data!G41="","",IF([2]source_data!J41="","",[2]source_data!J41))</f>
        <v/>
      </c>
      <c r="AD39" s="11" t="str">
        <f>IF([2]source_data!G41="","",IF([2]source_data!K41="","",[2]tailored_settings!$B$12))</f>
        <v>Grant purpose</v>
      </c>
      <c r="AE39" s="11" t="str">
        <f>IF([2]source_data!G41="","",IF([2]source_data!K41="","",[2]source_data!K41))</f>
        <v>Food Vouchers</v>
      </c>
      <c r="AF39" s="11" t="str">
        <f>IF([2]source_data!G41="","",IF([2]source_data!K41="","",[2]tailored_settings!$B$13))</f>
        <v>Grant purpose</v>
      </c>
      <c r="AG39" s="11" t="str">
        <f>IF([2]source_data!G41="","",IF([2]source_data!K41="","",[2]source_data!K41))</f>
        <v>Food Vouchers</v>
      </c>
      <c r="AH39" s="11" t="str">
        <f>IF([2]source_data!G41="","",IF([2]source_data!M41="","",[2]tailored_settings!$B$14))</f>
        <v/>
      </c>
      <c r="AI39" s="11" t="str">
        <f>IF([2]source_data!G41="","",IF([2]source_data!M41="","",[2]source_data!M41))</f>
        <v/>
      </c>
    </row>
    <row r="40" spans="1:35" x14ac:dyDescent="0.2">
      <c r="A40" s="6" t="str">
        <f>IF([2]source_data!G42="","",IF(AND([2]source_data!C42&lt;&gt;"",[2]tailored_settings!$B$15="Publish"),CONCATENATE([2]tailored_settings!$B$2&amp;[2]source_data!C42),IF(AND([2]source_data!C42&lt;&gt;"",[2]tailored_settings!$B$15="Do not publish"),CONCATENATE([2]tailored_settings!$B$2&amp;TEXT(ROW(A40)-1,"0000")&amp;"_"&amp;TEXT(F40,"yyyy-mm")),CONCATENATE([2]tailored_settings!$B$2&amp;TEXT(ROW(A40)-1,"0000")&amp;"_"&amp;TEXT(F40,"yyyy-mm")))))</f>
        <v>360G-Longleigh-0039_2024-01</v>
      </c>
      <c r="B40" s="6" t="str">
        <f>IF([2]source_data!G42="","",IF([2]source_data!E42&lt;&gt;"",[2]source_data!E42,CONCATENATE("Grant to "&amp;G40)))</f>
        <v>Grant to Individual Recipient</v>
      </c>
      <c r="C40" s="6" t="str">
        <f>IF([2]source_data!G42="","",IF([2]source_data!F42="",_xlfn.XLOOKUP(T40,[2]tailored_settings!$B$20:$B$25,[2]tailored_settings!$A$20:$A$25,"")))</f>
        <v>Helping to alleviate financial hardship</v>
      </c>
      <c r="D40" s="7">
        <f>IF([2]source_data!G42="","",IF([2]source_data!G42="","",[2]source_data!G42))</f>
        <v>1001.97</v>
      </c>
      <c r="E40" s="6" t="str">
        <f>IF([2]source_data!G42="","",[2]tailored_settings!$B$3)</f>
        <v>GBP</v>
      </c>
      <c r="F40" s="8">
        <f>IF([2]source_data!G42="","",IF([2]source_data!H42="","",[2]source_data!H42))</f>
        <v>45303</v>
      </c>
      <c r="G40" s="6" t="str">
        <f>IF([2]source_data!G42="","",[2]tailored_settings!$B$5)</f>
        <v>Individual Recipient</v>
      </c>
      <c r="H40" s="6" t="str">
        <f>IF([2]source_data!G42="","",IF(AND([2]source_data!A42&lt;&gt;"",[2]tailored_settings!$B$16="Publish"),CONCATENATE([2]tailored_settings!$B$2&amp;[2]source_data!A42),IF(AND([2]source_data!A42&lt;&gt;"",[2]tailored_settings!$B$16="Do not publish"),CONCATENATE([2]tailored_settings!$B$4&amp;TEXT(ROW(A40)-1,"0000")&amp;"_"&amp;TEXT(F40,"yyyy-mm")),CONCATENATE([2]tailored_settings!$B$4&amp;TEXT(ROW(A40)-1,"0000")&amp;"_"&amp;TEXT(F40,"yyyy-mm")))))</f>
        <v>360G-Longleigh-IND-0039_2024-01</v>
      </c>
      <c r="I40" s="6" t="str">
        <f>IF([2]source_data!G42="","",[2]tailored_settings!$B$7)</f>
        <v>Longleigh Foundation</v>
      </c>
      <c r="J40" s="6" t="str">
        <f>IF([2]source_data!G42="","",[2]tailored_settings!$B$6)</f>
        <v>GB-CHC-1169016</v>
      </c>
      <c r="K40" s="6" t="str">
        <f>IF([2]source_data!G42="","",IF([2]source_data!I42="","",VLOOKUP([2]source_data!I42,[2]codelist_mapping!A:C,3,FALSE)))</f>
        <v>GTIR030</v>
      </c>
      <c r="L40" s="6" t="str">
        <f>IF([2]source_data!G42="","",IF([2]source_data!J42="","",VLOOKUP([2]source_data!J42,[2]codelist_mapping!A:C,3,FALSE)))</f>
        <v/>
      </c>
      <c r="M40" s="6" t="str">
        <f>IF([2]source_data!G42="","",IF([2]source_data!K42="","",IF([2]source_data!M42&lt;&gt;"",CONCATENATE(VLOOKUP([2]source_data!K42,[2]codelist_mapping!F:H,3,FALSE)&amp;";"&amp;VLOOKUP([2]source_data!L42,[2]codelist_mapping!F:H,3,FALSE)&amp;";"&amp;VLOOKUP([2]source_data!M42,[2]codelist_mapping!F:H,3,FALSE)),IF([2]source_data!L42&lt;&gt;"",CONCATENATE(VLOOKUP([2]source_data!K42,[2]codelist_mapping!F:H,3,FALSE)&amp;";"&amp;VLOOKUP([2]source_data!L42,[2]codelist_mapping!F:H,3,FALSE)),IF([2]source_data!K42&lt;&gt;"",CONCATENATE(VLOOKUP([2]source_data!K42,[2]codelist_mapping!F:H,3,FALSE)))))))</f>
        <v>GTIP020;GTIP060</v>
      </c>
      <c r="N40" s="9" t="str">
        <f>IF([2]source_data!G42="","",IF([2]source_data!D42="","",VLOOKUP([2]source_data!D42,[2]geo_data!A:I,9,FALSE)))</f>
        <v>Ise</v>
      </c>
      <c r="O40" s="9" t="str">
        <f>IF([2]source_data!G42="","",IF([2]source_data!D42="","",VLOOKUP([2]source_data!D42,[2]geo_data!A:I,8,FALSE)))</f>
        <v>E05013226</v>
      </c>
      <c r="P40" s="9" t="str">
        <f>IF([2]source_data!G42="","",IF(LEFT(O40,3)="E05","WD",IF(LEFT(O40,3)="S13","WD",IF(LEFT(O40,3)="W05","WD",IF(LEFT(O40,3)="W06","UA",IF(LEFT(O40,3)="S12","CA",IF(LEFT(O40,3)="E06","UA",IF(LEFT(O40,3)="E07","NMD",IF(LEFT(O40,3)="E08","MD",IF(LEFT(O40,3)="E09","LONB"))))))))))</f>
        <v>WD</v>
      </c>
      <c r="Q40" s="9" t="str">
        <f>IF([2]source_data!G42="","",IF([2]source_data!D42="","",VLOOKUP([2]source_data!D42,[2]geo_data!A:I,7,FALSE)))</f>
        <v>North Northamptonshire</v>
      </c>
      <c r="R40" s="9" t="str">
        <f>IF([2]source_data!G42="","",IF([2]source_data!D42="","",VLOOKUP([2]source_data!D42,[2]geo_data!A:I,6,FALSE)))</f>
        <v>E06000061</v>
      </c>
      <c r="S40" s="9" t="str">
        <f>IF([2]source_data!G42="","",IF(LEFT(R40,3)="E05","WD",IF(LEFT(R40,3)="S13","WD",IF(LEFT(R40,3)="W05","WD",IF(LEFT(R40,3)="W06","UA",IF(LEFT(R40,3)="S12","CA",IF(LEFT(R40,3)="E06","UA",IF(LEFT(R40,3)="E07","NMD",IF(LEFT(R40,3)="E08","MD",IF(LEFT(R40,3)="E09","LONB"))))))))))</f>
        <v>UA</v>
      </c>
      <c r="T40" s="6" t="str">
        <f>IF([2]source_data!G42="","",IF([2]source_data!N42="","",[2]source_data!N42))</f>
        <v>Hardship Grant</v>
      </c>
      <c r="U40" s="10">
        <f>IF([2]source_data!G42="","",[2]tailored_settings!$B$8)</f>
        <v>45789</v>
      </c>
      <c r="V40" s="6" t="str">
        <f>IF([2]source_data!G42="","",[2]tailored_settings!$B$9)</f>
        <v>http://www.longleigh.org/</v>
      </c>
      <c r="W40" s="8">
        <f>IF([2]source_data!G42="","",IF([2]source_data!O42="","",[2]source_data!O42))</f>
        <v>45303</v>
      </c>
      <c r="X40" s="12">
        <f>IF([2]source_data!G42="","",IF([2]source_data!P42="","",[2]source_data!P42))</f>
        <v>45334</v>
      </c>
      <c r="Y40" s="13">
        <f>IF([2]source_data!G42="","",IF([2]source_data!Q42="","",[2]source_data!Q42))</f>
        <v>1</v>
      </c>
      <c r="Z40" s="11" t="str">
        <f>IF([2]source_data!G42="","",IF([2]source_data!I42="","",[2]tailored_settings!$B$10))</f>
        <v>Primary grant reason</v>
      </c>
      <c r="AA40" s="11" t="str">
        <f>IF([2]source_data!G42="","",IF([2]source_data!I42="","",[2]source_data!I42))</f>
        <v>1. Customer (or family member residing with them) with a diagnosed condition or disability (physical and/or sensory and/or behavioural)</v>
      </c>
      <c r="AB40" s="11" t="str">
        <f>IF([2]source_data!G42="","",IF([2]source_data!J42="","",[2]tailored_settings!$B$11))</f>
        <v/>
      </c>
      <c r="AC40" s="11" t="str">
        <f>IF([2]source_data!G42="","",IF([2]source_data!J42="","",[2]source_data!J42))</f>
        <v/>
      </c>
      <c r="AD40" s="11" t="str">
        <f>IF([2]source_data!G42="","",IF([2]source_data!K42="","",[2]tailored_settings!$B$12))</f>
        <v>Grant purpose</v>
      </c>
      <c r="AE40" s="11" t="str">
        <f>IF([2]source_data!G42="","",IF([2]source_data!K42="","",[2]source_data!K42))</f>
        <v>Appliances</v>
      </c>
      <c r="AF40" s="11" t="str">
        <f>IF([2]source_data!G42="","",IF([2]source_data!K42="","",[2]tailored_settings!$B$13))</f>
        <v>Grant purpose</v>
      </c>
      <c r="AG40" s="11" t="str">
        <f>IF([2]source_data!G42="","",IF([2]source_data!K42="","",[2]source_data!K42))</f>
        <v>Appliances</v>
      </c>
      <c r="AH40" s="11" t="str">
        <f>IF([2]source_data!G42="","",IF([2]source_data!M42="","",[2]tailored_settings!$B$14))</f>
        <v/>
      </c>
      <c r="AI40" s="11" t="str">
        <f>IF([2]source_data!G42="","",IF([2]source_data!M42="","",[2]source_data!M42))</f>
        <v/>
      </c>
    </row>
    <row r="41" spans="1:35" x14ac:dyDescent="0.2">
      <c r="A41" s="6" t="str">
        <f>IF([2]source_data!G43="","",IF(AND([2]source_data!C43&lt;&gt;"",[2]tailored_settings!$B$15="Publish"),CONCATENATE([2]tailored_settings!$B$2&amp;[2]source_data!C43),IF(AND([2]source_data!C43&lt;&gt;"",[2]tailored_settings!$B$15="Do not publish"),CONCATENATE([2]tailored_settings!$B$2&amp;TEXT(ROW(A41)-1,"0000")&amp;"_"&amp;TEXT(F41,"yyyy-mm")),CONCATENATE([2]tailored_settings!$B$2&amp;TEXT(ROW(A41)-1,"0000")&amp;"_"&amp;TEXT(F41,"yyyy-mm")))))</f>
        <v>360G-Longleigh-0040_2024-01</v>
      </c>
      <c r="B41" s="6" t="str">
        <f>IF([2]source_data!G43="","",IF([2]source_data!E43&lt;&gt;"",[2]source_data!E43,CONCATENATE("Grant to "&amp;G41)))</f>
        <v>Grant to Individual Recipient</v>
      </c>
      <c r="C41" s="6" t="str">
        <f>IF([2]source_data!G43="","",IF([2]source_data!F43="",_xlfn.XLOOKUP(T41,[2]tailored_settings!$B$20:$B$25,[2]tailored_settings!$A$20:$A$25,"")))</f>
        <v>Helping to alleviate financial hardship</v>
      </c>
      <c r="D41" s="7">
        <f>IF([2]source_data!G43="","",IF([2]source_data!G43="","",[2]source_data!G43))</f>
        <v>311.3</v>
      </c>
      <c r="E41" s="6" t="str">
        <f>IF([2]source_data!G43="","",[2]tailored_settings!$B$3)</f>
        <v>GBP</v>
      </c>
      <c r="F41" s="8">
        <f>IF([2]source_data!G43="","",IF([2]source_data!H43="","",[2]source_data!H43))</f>
        <v>45306</v>
      </c>
      <c r="G41" s="6" t="str">
        <f>IF([2]source_data!G43="","",[2]tailored_settings!$B$5)</f>
        <v>Individual Recipient</v>
      </c>
      <c r="H41" s="6" t="str">
        <f>IF([2]source_data!G43="","",IF(AND([2]source_data!A43&lt;&gt;"",[2]tailored_settings!$B$16="Publish"),CONCATENATE([2]tailored_settings!$B$2&amp;[2]source_data!A43),IF(AND([2]source_data!A43&lt;&gt;"",[2]tailored_settings!$B$16="Do not publish"),CONCATENATE([2]tailored_settings!$B$4&amp;TEXT(ROW(A41)-1,"0000")&amp;"_"&amp;TEXT(F41,"yyyy-mm")),CONCATENATE([2]tailored_settings!$B$4&amp;TEXT(ROW(A41)-1,"0000")&amp;"_"&amp;TEXT(F41,"yyyy-mm")))))</f>
        <v>360G-Longleigh-IND-0040_2024-01</v>
      </c>
      <c r="I41" s="6" t="str">
        <f>IF([2]source_data!G43="","",[2]tailored_settings!$B$7)</f>
        <v>Longleigh Foundation</v>
      </c>
      <c r="J41" s="6" t="str">
        <f>IF([2]source_data!G43="","",[2]tailored_settings!$B$6)</f>
        <v>GB-CHC-1169016</v>
      </c>
      <c r="K41" s="6" t="str">
        <f>IF([2]source_data!G43="","",IF([2]source_data!I43="","",VLOOKUP([2]source_data!I43,[2]codelist_mapping!A:C,3,FALSE)))</f>
        <v>GTIR080</v>
      </c>
      <c r="L41" s="6" t="str">
        <f>IF([2]source_data!G43="","",IF([2]source_data!J43="","",VLOOKUP([2]source_data!J43,[2]codelist_mapping!A:C,3,FALSE)))</f>
        <v/>
      </c>
      <c r="M41" s="6" t="str">
        <f>IF([2]source_data!G43="","",IF([2]source_data!K43="","",IF([2]source_data!M43&lt;&gt;"",CONCATENATE(VLOOKUP([2]source_data!K43,[2]codelist_mapping!F:H,3,FALSE)&amp;";"&amp;VLOOKUP([2]source_data!L43,[2]codelist_mapping!F:H,3,FALSE)&amp;";"&amp;VLOOKUP([2]source_data!M43,[2]codelist_mapping!F:H,3,FALSE)),IF([2]source_data!L43&lt;&gt;"",CONCATENATE(VLOOKUP([2]source_data!K43,[2]codelist_mapping!F:H,3,FALSE)&amp;";"&amp;VLOOKUP([2]source_data!L43,[2]codelist_mapping!F:H,3,FALSE)),IF([2]source_data!K43&lt;&gt;"",CONCATENATE(VLOOKUP([2]source_data!K43,[2]codelist_mapping!F:H,3,FALSE)))))))</f>
        <v>GTIP020</v>
      </c>
      <c r="N41" s="9" t="str">
        <f>IF([2]source_data!G43="","",IF([2]source_data!D43="","",VLOOKUP([2]source_data!D43,[2]geo_data!A:I,9,FALSE)))</f>
        <v>Cinderford West</v>
      </c>
      <c r="O41" s="9" t="str">
        <f>IF([2]source_data!G43="","",IF([2]source_data!D43="","",VLOOKUP([2]source_data!D43,[2]geo_data!A:I,8,FALSE)))</f>
        <v>E05012159</v>
      </c>
      <c r="P41" s="9" t="str">
        <f>IF([2]source_data!G43="","",IF(LEFT(O41,3)="E05","WD",IF(LEFT(O41,3)="S13","WD",IF(LEFT(O41,3)="W05","WD",IF(LEFT(O41,3)="W06","UA",IF(LEFT(O41,3)="S12","CA",IF(LEFT(O41,3)="E06","UA",IF(LEFT(O41,3)="E07","NMD",IF(LEFT(O41,3)="E08","MD",IF(LEFT(O41,3)="E09","LONB"))))))))))</f>
        <v>WD</v>
      </c>
      <c r="Q41" s="9" t="str">
        <f>IF([2]source_data!G43="","",IF([2]source_data!D43="","",VLOOKUP([2]source_data!D43,[2]geo_data!A:I,7,FALSE)))</f>
        <v>Forest of Dean</v>
      </c>
      <c r="R41" s="9" t="str">
        <f>IF([2]source_data!G43="","",IF([2]source_data!D43="","",VLOOKUP([2]source_data!D43,[2]geo_data!A:I,6,FALSE)))</f>
        <v>E07000080</v>
      </c>
      <c r="S41" s="9" t="str">
        <f>IF([2]source_data!G43="","",IF(LEFT(R41,3)="E05","WD",IF(LEFT(R41,3)="S13","WD",IF(LEFT(R41,3)="W05","WD",IF(LEFT(R41,3)="W06","UA",IF(LEFT(R41,3)="S12","CA",IF(LEFT(R41,3)="E06","UA",IF(LEFT(R41,3)="E07","NMD",IF(LEFT(R41,3)="E08","MD",IF(LEFT(R41,3)="E09","LONB"))))))))))</f>
        <v>NMD</v>
      </c>
      <c r="T41" s="6" t="str">
        <f>IF([2]source_data!G43="","",IF([2]source_data!N43="","",[2]source_data!N43))</f>
        <v>Hardship Grant</v>
      </c>
      <c r="U41" s="10">
        <f>IF([2]source_data!G43="","",[2]tailored_settings!$B$8)</f>
        <v>45789</v>
      </c>
      <c r="V41" s="6" t="str">
        <f>IF([2]source_data!G43="","",[2]tailored_settings!$B$9)</f>
        <v>http://www.longleigh.org/</v>
      </c>
      <c r="W41" s="8">
        <f>IF([2]source_data!G43="","",IF([2]source_data!O43="","",[2]source_data!O43))</f>
        <v>45306</v>
      </c>
      <c r="X41" s="12">
        <f>IF([2]source_data!G43="","",IF([2]source_data!P43="","",[2]source_data!P43))</f>
        <v>45330</v>
      </c>
      <c r="Y41" s="13">
        <f>IF([2]source_data!G43="","",IF([2]source_data!Q43="","",[2]source_data!Q43))</f>
        <v>1</v>
      </c>
      <c r="Z41" s="11" t="str">
        <f>IF([2]source_data!G43="","",IF([2]source_data!I43="","",[2]tailored_settings!$B$10))</f>
        <v>Primary grant reason</v>
      </c>
      <c r="AA41" s="11" t="str">
        <f>IF([2]source_data!G43="","",IF([2]source_data!I43="","",[2]source_data!I43))</f>
        <v>3  Customer/family moving from homelessness/supported living into independent living</v>
      </c>
      <c r="AB41" s="11" t="str">
        <f>IF([2]source_data!G43="","",IF([2]source_data!J43="","",[2]tailored_settings!$B$11))</f>
        <v/>
      </c>
      <c r="AC41" s="11" t="str">
        <f>IF([2]source_data!G43="","",IF([2]source_data!J43="","",[2]source_data!J43))</f>
        <v/>
      </c>
      <c r="AD41" s="11" t="str">
        <f>IF([2]source_data!G43="","",IF([2]source_data!K43="","",[2]tailored_settings!$B$12))</f>
        <v>Grant purpose</v>
      </c>
      <c r="AE41" s="11" t="str">
        <f>IF([2]source_data!G43="","",IF([2]source_data!K43="","",[2]source_data!K43))</f>
        <v>Appliances</v>
      </c>
      <c r="AF41" s="11" t="str">
        <f>IF([2]source_data!G43="","",IF([2]source_data!K43="","",[2]tailored_settings!$B$13))</f>
        <v>Grant purpose</v>
      </c>
      <c r="AG41" s="11" t="str">
        <f>IF([2]source_data!G43="","",IF([2]source_data!K43="","",[2]source_data!K43))</f>
        <v>Appliances</v>
      </c>
      <c r="AH41" s="11" t="str">
        <f>IF([2]source_data!G43="","",IF([2]source_data!M43="","",[2]tailored_settings!$B$14))</f>
        <v/>
      </c>
      <c r="AI41" s="11" t="str">
        <f>IF([2]source_data!G43="","",IF([2]source_data!M43="","",[2]source_data!M43))</f>
        <v/>
      </c>
    </row>
    <row r="42" spans="1:35" x14ac:dyDescent="0.2">
      <c r="A42" s="6" t="str">
        <f>IF([2]source_data!G44="","",IF(AND([2]source_data!C44&lt;&gt;"",[2]tailored_settings!$B$15="Publish"),CONCATENATE([2]tailored_settings!$B$2&amp;[2]source_data!C44),IF(AND([2]source_data!C44&lt;&gt;"",[2]tailored_settings!$B$15="Do not publish"),CONCATENATE([2]tailored_settings!$B$2&amp;TEXT(ROW(A42)-1,"0000")&amp;"_"&amp;TEXT(F42,"yyyy-mm")),CONCATENATE([2]tailored_settings!$B$2&amp;TEXT(ROW(A42)-1,"0000")&amp;"_"&amp;TEXT(F42,"yyyy-mm")))))</f>
        <v>360G-Longleigh-0041_2024-01</v>
      </c>
      <c r="B42" s="6" t="str">
        <f>IF([2]source_data!G44="","",IF([2]source_data!E44&lt;&gt;"",[2]source_data!E44,CONCATENATE("Grant to "&amp;G42)))</f>
        <v>Grant to Individual Recipient</v>
      </c>
      <c r="C42" s="6" t="str">
        <f>IF([2]source_data!G44="","",IF([2]source_data!F44="",_xlfn.XLOOKUP(T42,[2]tailored_settings!$B$20:$B$25,[2]tailored_settings!$A$20:$A$25,"")))</f>
        <v>Helping to alleviate financial hardship</v>
      </c>
      <c r="D42" s="7">
        <f>IF([2]source_data!G44="","",IF([2]source_data!G44="","",[2]source_data!G44))</f>
        <v>600</v>
      </c>
      <c r="E42" s="6" t="str">
        <f>IF([2]source_data!G44="","",[2]tailored_settings!$B$3)</f>
        <v>GBP</v>
      </c>
      <c r="F42" s="8">
        <f>IF([2]source_data!G44="","",IF([2]source_data!H44="","",[2]source_data!H44))</f>
        <v>45306</v>
      </c>
      <c r="G42" s="6" t="str">
        <f>IF([2]source_data!G44="","",[2]tailored_settings!$B$5)</f>
        <v>Individual Recipient</v>
      </c>
      <c r="H42" s="6" t="str">
        <f>IF([2]source_data!G44="","",IF(AND([2]source_data!A44&lt;&gt;"",[2]tailored_settings!$B$16="Publish"),CONCATENATE([2]tailored_settings!$B$2&amp;[2]source_data!A44),IF(AND([2]source_data!A44&lt;&gt;"",[2]tailored_settings!$B$16="Do not publish"),CONCATENATE([2]tailored_settings!$B$4&amp;TEXT(ROW(A42)-1,"0000")&amp;"_"&amp;TEXT(F42,"yyyy-mm")),CONCATENATE([2]tailored_settings!$B$4&amp;TEXT(ROW(A42)-1,"0000")&amp;"_"&amp;TEXT(F42,"yyyy-mm")))))</f>
        <v>360G-Longleigh-IND-0041_2024-01</v>
      </c>
      <c r="I42" s="6" t="str">
        <f>IF([2]source_data!G44="","",[2]tailored_settings!$B$7)</f>
        <v>Longleigh Foundation</v>
      </c>
      <c r="J42" s="6" t="str">
        <f>IF([2]source_data!G44="","",[2]tailored_settings!$B$6)</f>
        <v>GB-CHC-1169016</v>
      </c>
      <c r="K42" s="6" t="str">
        <f>IF([2]source_data!G44="","",IF([2]source_data!I44="","",VLOOKUP([2]source_data!I44,[2]codelist_mapping!A:C,3,FALSE)))</f>
        <v>GTIR030</v>
      </c>
      <c r="L42" s="6" t="str">
        <f>IF([2]source_data!G44="","",IF([2]source_data!J44="","",VLOOKUP([2]source_data!J44,[2]codelist_mapping!A:C,3,FALSE)))</f>
        <v>GTIR040</v>
      </c>
      <c r="M42" s="6" t="str">
        <f>IF([2]source_data!G44="","",IF([2]source_data!K44="","",IF([2]source_data!M44&lt;&gt;"",CONCATENATE(VLOOKUP([2]source_data!K44,[2]codelist_mapping!F:H,3,FALSE)&amp;";"&amp;VLOOKUP([2]source_data!L44,[2]codelist_mapping!F:H,3,FALSE)&amp;";"&amp;VLOOKUP([2]source_data!M44,[2]codelist_mapping!F:H,3,FALSE)),IF([2]source_data!L44&lt;&gt;"",CONCATENATE(VLOOKUP([2]source_data!K44,[2]codelist_mapping!F:H,3,FALSE)&amp;";"&amp;VLOOKUP([2]source_data!L44,[2]codelist_mapping!F:H,3,FALSE)),IF([2]source_data!K44&lt;&gt;"",CONCATENATE(VLOOKUP([2]source_data!K44,[2]codelist_mapping!F:H,3,FALSE)))))))</f>
        <v>GTIP070</v>
      </c>
      <c r="N42" s="9" t="str">
        <f>IF([2]source_data!G44="","",IF([2]source_data!D44="","",VLOOKUP([2]source_data!D44,[2]geo_data!A:I,9,FALSE)))</f>
        <v>Hampden Park</v>
      </c>
      <c r="O42" s="9" t="str">
        <f>IF([2]source_data!G44="","",IF([2]source_data!D44="","",VLOOKUP([2]source_data!D44,[2]geo_data!A:I,8,FALSE)))</f>
        <v>E05011575</v>
      </c>
      <c r="P42" s="9" t="str">
        <f>IF([2]source_data!G44="","",IF(LEFT(O42,3)="E05","WD",IF(LEFT(O42,3)="S13","WD",IF(LEFT(O42,3)="W05","WD",IF(LEFT(O42,3)="W06","UA",IF(LEFT(O42,3)="S12","CA",IF(LEFT(O42,3)="E06","UA",IF(LEFT(O42,3)="E07","NMD",IF(LEFT(O42,3)="E08","MD",IF(LEFT(O42,3)="E09","LONB"))))))))))</f>
        <v>WD</v>
      </c>
      <c r="Q42" s="9" t="str">
        <f>IF([2]source_data!G44="","",IF([2]source_data!D44="","",VLOOKUP([2]source_data!D44,[2]geo_data!A:I,7,FALSE)))</f>
        <v>Eastbourne</v>
      </c>
      <c r="R42" s="9" t="str">
        <f>IF([2]source_data!G44="","",IF([2]source_data!D44="","",VLOOKUP([2]source_data!D44,[2]geo_data!A:I,6,FALSE)))</f>
        <v>E07000061</v>
      </c>
      <c r="S42" s="9" t="str">
        <f>IF([2]source_data!G44="","",IF(LEFT(R42,3)="E05","WD",IF(LEFT(R42,3)="S13","WD",IF(LEFT(R42,3)="W05","WD",IF(LEFT(R42,3)="W06","UA",IF(LEFT(R42,3)="S12","CA",IF(LEFT(R42,3)="E06","UA",IF(LEFT(R42,3)="E07","NMD",IF(LEFT(R42,3)="E08","MD",IF(LEFT(R42,3)="E09","LONB"))))))))))</f>
        <v>NMD</v>
      </c>
      <c r="T42" s="6" t="str">
        <f>IF([2]source_data!G44="","",IF([2]source_data!N44="","",[2]source_data!N44))</f>
        <v>Hardship Grant</v>
      </c>
      <c r="U42" s="10">
        <f>IF([2]source_data!G44="","",[2]tailored_settings!$B$8)</f>
        <v>45789</v>
      </c>
      <c r="V42" s="6" t="str">
        <f>IF([2]source_data!G44="","",[2]tailored_settings!$B$9)</f>
        <v>http://www.longleigh.org/</v>
      </c>
      <c r="W42" s="8">
        <f>IF([2]source_data!G44="","",IF([2]source_data!O44="","",[2]source_data!O44))</f>
        <v>45306</v>
      </c>
      <c r="X42" s="12">
        <f>IF([2]source_data!G44="","",IF([2]source_data!P44="","",[2]source_data!P44))</f>
        <v>45399</v>
      </c>
      <c r="Y42" s="13">
        <f>IF([2]source_data!G44="","",IF([2]source_data!Q44="","",[2]source_data!Q44))</f>
        <v>3</v>
      </c>
      <c r="Z42" s="11" t="str">
        <f>IF([2]source_data!G44="","",IF([2]source_data!I44="","",[2]tailored_settings!$B$10))</f>
        <v>Primary grant reason</v>
      </c>
      <c r="AA42" s="11" t="str">
        <f>IF([2]source_data!G44="","",IF([2]source_data!I44="","",[2]source_data!I44))</f>
        <v>1. Customer (or family member residing with them) with a diagnosed condition or disability (physical and/or sensory and/or behavioural)</v>
      </c>
      <c r="AB42" s="11" t="str">
        <f>IF([2]source_data!G44="","",IF([2]source_data!J44="","",[2]tailored_settings!$B$11))</f>
        <v>Secondary grant reason</v>
      </c>
      <c r="AC42" s="11" t="str">
        <f>IF([2]source_data!G44="","",IF([2]source_data!J44="","",[2]source_data!J44))</f>
        <v>2. Customer receiving medication and/or therapy for a mental health condition or substance addiction</v>
      </c>
      <c r="AD42" s="11" t="str">
        <f>IF([2]source_data!G44="","",IF([2]source_data!K44="","",[2]tailored_settings!$B$12))</f>
        <v>Grant purpose</v>
      </c>
      <c r="AE42" s="11" t="str">
        <f>IF([2]source_data!G44="","",IF([2]source_data!K44="","",[2]source_data!K44))</f>
        <v>Food Vouchers</v>
      </c>
      <c r="AF42" s="11" t="str">
        <f>IF([2]source_data!G44="","",IF([2]source_data!K44="","",[2]tailored_settings!$B$13))</f>
        <v>Grant purpose</v>
      </c>
      <c r="AG42" s="11" t="str">
        <f>IF([2]source_data!G44="","",IF([2]source_data!K44="","",[2]source_data!K44))</f>
        <v>Food Vouchers</v>
      </c>
      <c r="AH42" s="11" t="str">
        <f>IF([2]source_data!G44="","",IF([2]source_data!M44="","",[2]tailored_settings!$B$14))</f>
        <v/>
      </c>
      <c r="AI42" s="11" t="str">
        <f>IF([2]source_data!G44="","",IF([2]source_data!M44="","",[2]source_data!M44))</f>
        <v/>
      </c>
    </row>
    <row r="43" spans="1:35" x14ac:dyDescent="0.2">
      <c r="A43" s="6" t="str">
        <f>IF([2]source_data!G45="","",IF(AND([2]source_data!C45&lt;&gt;"",[2]tailored_settings!$B$15="Publish"),CONCATENATE([2]tailored_settings!$B$2&amp;[2]source_data!C45),IF(AND([2]source_data!C45&lt;&gt;"",[2]tailored_settings!$B$15="Do not publish"),CONCATENATE([2]tailored_settings!$B$2&amp;TEXT(ROW(A43)-1,"0000")&amp;"_"&amp;TEXT(F43,"yyyy-mm")),CONCATENATE([2]tailored_settings!$B$2&amp;TEXT(ROW(A43)-1,"0000")&amp;"_"&amp;TEXT(F43,"yyyy-mm")))))</f>
        <v>360G-Longleigh-0042_2024-01</v>
      </c>
      <c r="B43" s="6" t="str">
        <f>IF([2]source_data!G45="","",IF([2]source_data!E45&lt;&gt;"",[2]source_data!E45,CONCATENATE("Grant to "&amp;G43)))</f>
        <v>Grant to Individual Recipient</v>
      </c>
      <c r="C43" s="6" t="str">
        <f>IF([2]source_data!G45="","",IF([2]source_data!F45="",_xlfn.XLOOKUP(T43,[2]tailored_settings!$B$20:$B$25,[2]tailored_settings!$A$20:$A$25,"")))</f>
        <v>Providing financial aid during a time of crisis</v>
      </c>
      <c r="D43" s="7">
        <f>IF([2]source_data!G45="","",IF([2]source_data!G45="","",[2]source_data!G45))</f>
        <v>311.26</v>
      </c>
      <c r="E43" s="6" t="str">
        <f>IF([2]source_data!G45="","",[2]tailored_settings!$B$3)</f>
        <v>GBP</v>
      </c>
      <c r="F43" s="8">
        <f>IF([2]source_data!G45="","",IF([2]source_data!H45="","",[2]source_data!H45))</f>
        <v>45306</v>
      </c>
      <c r="G43" s="6" t="str">
        <f>IF([2]source_data!G45="","",[2]tailored_settings!$B$5)</f>
        <v>Individual Recipient</v>
      </c>
      <c r="H43" s="6" t="str">
        <f>IF([2]source_data!G45="","",IF(AND([2]source_data!A45&lt;&gt;"",[2]tailored_settings!$B$16="Publish"),CONCATENATE([2]tailored_settings!$B$2&amp;[2]source_data!A45),IF(AND([2]source_data!A45&lt;&gt;"",[2]tailored_settings!$B$16="Do not publish"),CONCATENATE([2]tailored_settings!$B$4&amp;TEXT(ROW(A43)-1,"0000")&amp;"_"&amp;TEXT(F43,"yyyy-mm")),CONCATENATE([2]tailored_settings!$B$4&amp;TEXT(ROW(A43)-1,"0000")&amp;"_"&amp;TEXT(F43,"yyyy-mm")))))</f>
        <v>360G-Longleigh-IND-0042_2024-01</v>
      </c>
      <c r="I43" s="6" t="str">
        <f>IF([2]source_data!G45="","",[2]tailored_settings!$B$7)</f>
        <v>Longleigh Foundation</v>
      </c>
      <c r="J43" s="6" t="str">
        <f>IF([2]source_data!G45="","",[2]tailored_settings!$B$6)</f>
        <v>GB-CHC-1169016</v>
      </c>
      <c r="K43" s="6" t="str">
        <f>IF([2]source_data!G45="","",IF([2]source_data!I45="","",VLOOKUP([2]source_data!I45,[2]codelist_mapping!A:C,3,FALSE)))</f>
        <v>GTIR100</v>
      </c>
      <c r="L43" s="6" t="str">
        <f>IF([2]source_data!G45="","",IF([2]source_data!J45="","",VLOOKUP([2]source_data!J45,[2]codelist_mapping!A:C,3,FALSE)))</f>
        <v/>
      </c>
      <c r="M43" s="6" t="str">
        <f>IF([2]source_data!G45="","",IF([2]source_data!K45="","",IF([2]source_data!M45&lt;&gt;"",CONCATENATE(VLOOKUP([2]source_data!K45,[2]codelist_mapping!F:H,3,FALSE)&amp;";"&amp;VLOOKUP([2]source_data!L45,[2]codelist_mapping!F:H,3,FALSE)&amp;";"&amp;VLOOKUP([2]source_data!M45,[2]codelist_mapping!F:H,3,FALSE)),IF([2]source_data!L45&lt;&gt;"",CONCATENATE(VLOOKUP([2]source_data!K45,[2]codelist_mapping!F:H,3,FALSE)&amp;";"&amp;VLOOKUP([2]source_data!L45,[2]codelist_mapping!F:H,3,FALSE)),IF([2]source_data!K45&lt;&gt;"",CONCATENATE(VLOOKUP([2]source_data!K45,[2]codelist_mapping!F:H,3,FALSE)))))))</f>
        <v>GTIP040;GTIP080;GTIP070</v>
      </c>
      <c r="N43" s="9" t="str">
        <f>IF([2]source_data!G45="","",IF([2]source_data!D45="","",VLOOKUP([2]source_data!D45,[2]geo_data!A:I,9,FALSE)))</f>
        <v>Swanage</v>
      </c>
      <c r="O43" s="9" t="str">
        <f>IF([2]source_data!G45="","",IF([2]source_data!D45="","",VLOOKUP([2]source_data!D45,[2]geo_data!A:I,8,FALSE)))</f>
        <v>E05012722</v>
      </c>
      <c r="P43" s="9" t="str">
        <f>IF([2]source_data!G45="","",IF(LEFT(O43,3)="E05","WD",IF(LEFT(O43,3)="S13","WD",IF(LEFT(O43,3)="W05","WD",IF(LEFT(O43,3)="W06","UA",IF(LEFT(O43,3)="S12","CA",IF(LEFT(O43,3)="E06","UA",IF(LEFT(O43,3)="E07","NMD",IF(LEFT(O43,3)="E08","MD",IF(LEFT(O43,3)="E09","LONB"))))))))))</f>
        <v>WD</v>
      </c>
      <c r="Q43" s="9" t="str">
        <f>IF([2]source_data!G45="","",IF([2]source_data!D45="","",VLOOKUP([2]source_data!D45,[2]geo_data!A:I,7,FALSE)))</f>
        <v>Dorset</v>
      </c>
      <c r="R43" s="9" t="str">
        <f>IF([2]source_data!G45="","",IF([2]source_data!D45="","",VLOOKUP([2]source_data!D45,[2]geo_data!A:I,6,FALSE)))</f>
        <v>E06000059</v>
      </c>
      <c r="S43" s="9" t="str">
        <f>IF([2]source_data!G45="","",IF(LEFT(R43,3)="E05","WD",IF(LEFT(R43,3)="S13","WD",IF(LEFT(R43,3)="W05","WD",IF(LEFT(R43,3)="W06","UA",IF(LEFT(R43,3)="S12","CA",IF(LEFT(R43,3)="E06","UA",IF(LEFT(R43,3)="E07","NMD",IF(LEFT(R43,3)="E08","MD",IF(LEFT(R43,3)="E09","LONB"))))))))))</f>
        <v>UA</v>
      </c>
      <c r="T43" s="6" t="str">
        <f>IF([2]source_data!G45="","",IF([2]source_data!N45="","",[2]source_data!N45))</f>
        <v>Crisis Grant</v>
      </c>
      <c r="U43" s="10">
        <f>IF([2]source_data!G45="","",[2]tailored_settings!$B$8)</f>
        <v>45789</v>
      </c>
      <c r="V43" s="6" t="str">
        <f>IF([2]source_data!G45="","",[2]tailored_settings!$B$9)</f>
        <v>http://www.longleigh.org/</v>
      </c>
      <c r="W43" s="8">
        <f>IF([2]source_data!G45="","",IF([2]source_data!O45="","",[2]source_data!O45))</f>
        <v>45306</v>
      </c>
      <c r="X43" s="12">
        <f>IF([2]source_data!G45="","",IF([2]source_data!P45="","",[2]source_data!P45))</f>
        <v>45408</v>
      </c>
      <c r="Y43" s="13">
        <f>IF([2]source_data!G45="","",IF([2]source_data!Q45="","",[2]source_data!Q45))</f>
        <v>3</v>
      </c>
      <c r="Z43" s="11" t="str">
        <f>IF([2]source_data!G45="","",IF([2]source_data!I45="","",[2]tailored_settings!$B$10))</f>
        <v>Primary grant reason</v>
      </c>
      <c r="AA43" s="11" t="str">
        <f>IF([2]source_data!G45="","",IF([2]source_data!I45="","",[2]source_data!I45))</f>
        <v>5. Customer/family having been the victims of a reported crime in their home.</v>
      </c>
      <c r="AB43" s="11" t="str">
        <f>IF([2]source_data!G45="","",IF([2]source_data!J45="","",[2]tailored_settings!$B$11))</f>
        <v/>
      </c>
      <c r="AC43" s="11" t="str">
        <f>IF([2]source_data!G45="","",IF([2]source_data!J45="","",[2]source_data!J45))</f>
        <v/>
      </c>
      <c r="AD43" s="11" t="str">
        <f>IF([2]source_data!G45="","",IF([2]source_data!K45="","",[2]tailored_settings!$B$12))</f>
        <v>Grant purpose</v>
      </c>
      <c r="AE43" s="11" t="str">
        <f>IF([2]source_data!G45="","",IF([2]source_data!K45="","",[2]source_data!K45))</f>
        <v>Mobile Phone</v>
      </c>
      <c r="AF43" s="11" t="str">
        <f>IF([2]source_data!G45="","",IF([2]source_data!K45="","",[2]tailored_settings!$B$13))</f>
        <v>Grant purpose</v>
      </c>
      <c r="AG43" s="11" t="str">
        <f>IF([2]source_data!G45="","",IF([2]source_data!K45="","",[2]source_data!K45))</f>
        <v>Mobile Phone</v>
      </c>
      <c r="AH43" s="11" t="str">
        <f>IF([2]source_data!G45="","",IF([2]source_data!M45="","",[2]tailored_settings!$B$14))</f>
        <v>Grant purpose</v>
      </c>
      <c r="AI43" s="11" t="str">
        <f>IF([2]source_data!G45="","",IF([2]source_data!M45="","",[2]source_data!M45))</f>
        <v>Food Vouchers</v>
      </c>
    </row>
    <row r="44" spans="1:35" x14ac:dyDescent="0.2">
      <c r="A44" s="6" t="str">
        <f>IF([2]source_data!G46="","",IF(AND([2]source_data!C46&lt;&gt;"",[2]tailored_settings!$B$15="Publish"),CONCATENATE([2]tailored_settings!$B$2&amp;[2]source_data!C46),IF(AND([2]source_data!C46&lt;&gt;"",[2]tailored_settings!$B$15="Do not publish"),CONCATENATE([2]tailored_settings!$B$2&amp;TEXT(ROW(A44)-1,"0000")&amp;"_"&amp;TEXT(F44,"yyyy-mm")),CONCATENATE([2]tailored_settings!$B$2&amp;TEXT(ROW(A44)-1,"0000")&amp;"_"&amp;TEXT(F44,"yyyy-mm")))))</f>
        <v>360G-Longleigh-0043_2024-01</v>
      </c>
      <c r="B44" s="6" t="str">
        <f>IF([2]source_data!G46="","",IF([2]source_data!E46&lt;&gt;"",[2]source_data!E46,CONCATENATE("Grant to "&amp;G44)))</f>
        <v>Grant to Individual Recipient</v>
      </c>
      <c r="C44" s="6" t="str">
        <f>IF([2]source_data!G46="","",IF([2]source_data!F46="",_xlfn.XLOOKUP(T44,[2]tailored_settings!$B$20:$B$25,[2]tailored_settings!$A$20:$A$25,"")))</f>
        <v>Helping to alleviate financial hardship</v>
      </c>
      <c r="D44" s="7">
        <f>IF([2]source_data!G46="","",IF([2]source_data!G46="","",[2]source_data!G46))</f>
        <v>775.3</v>
      </c>
      <c r="E44" s="6" t="str">
        <f>IF([2]source_data!G46="","",[2]tailored_settings!$B$3)</f>
        <v>GBP</v>
      </c>
      <c r="F44" s="8">
        <f>IF([2]source_data!G46="","",IF([2]source_data!H46="","",[2]source_data!H46))</f>
        <v>45309</v>
      </c>
      <c r="G44" s="6" t="str">
        <f>IF([2]source_data!G46="","",[2]tailored_settings!$B$5)</f>
        <v>Individual Recipient</v>
      </c>
      <c r="H44" s="6" t="str">
        <f>IF([2]source_data!G46="","",IF(AND([2]source_data!A46&lt;&gt;"",[2]tailored_settings!$B$16="Publish"),CONCATENATE([2]tailored_settings!$B$2&amp;[2]source_data!A46),IF(AND([2]source_data!A46&lt;&gt;"",[2]tailored_settings!$B$16="Do not publish"),CONCATENATE([2]tailored_settings!$B$4&amp;TEXT(ROW(A44)-1,"0000")&amp;"_"&amp;TEXT(F44,"yyyy-mm")),CONCATENATE([2]tailored_settings!$B$4&amp;TEXT(ROW(A44)-1,"0000")&amp;"_"&amp;TEXT(F44,"yyyy-mm")))))</f>
        <v>360G-Longleigh-IND-0043_2024-01</v>
      </c>
      <c r="I44" s="6" t="str">
        <f>IF([2]source_data!G46="","",[2]tailored_settings!$B$7)</f>
        <v>Longleigh Foundation</v>
      </c>
      <c r="J44" s="6" t="str">
        <f>IF([2]source_data!G46="","",[2]tailored_settings!$B$6)</f>
        <v>GB-CHC-1169016</v>
      </c>
      <c r="K44" s="6" t="str">
        <f>IF([2]source_data!G46="","",IF([2]source_data!I46="","",VLOOKUP([2]source_data!I46,[2]codelist_mapping!A:C,3,FALSE)))</f>
        <v>GTIR040</v>
      </c>
      <c r="L44" s="6" t="str">
        <f>IF([2]source_data!G46="","",IF([2]source_data!J46="","",VLOOKUP([2]source_data!J46,[2]codelist_mapping!A:C,3,FALSE)))</f>
        <v/>
      </c>
      <c r="M44" s="6" t="str">
        <f>IF([2]source_data!G46="","",IF([2]source_data!K46="","",IF([2]source_data!M46&lt;&gt;"",CONCATENATE(VLOOKUP([2]source_data!K46,[2]codelist_mapping!F:H,3,FALSE)&amp;";"&amp;VLOOKUP([2]source_data!L46,[2]codelist_mapping!F:H,3,FALSE)&amp;";"&amp;VLOOKUP([2]source_data!M46,[2]codelist_mapping!F:H,3,FALSE)),IF([2]source_data!L46&lt;&gt;"",CONCATENATE(VLOOKUP([2]source_data!K46,[2]codelist_mapping!F:H,3,FALSE)&amp;";"&amp;VLOOKUP([2]source_data!L46,[2]codelist_mapping!F:H,3,FALSE)),IF([2]source_data!K46&lt;&gt;"",CONCATENATE(VLOOKUP([2]source_data!K46,[2]codelist_mapping!F:H,3,FALSE)))))))</f>
        <v>GTIP020;GTIP070;GTIP060</v>
      </c>
      <c r="N44" s="9" t="str">
        <f>IF([2]source_data!G46="","",IF([2]source_data!D46="","",VLOOKUP([2]source_data!D46,[2]geo_data!A:I,9,FALSE)))</f>
        <v>Loughborough East</v>
      </c>
      <c r="O44" s="9" t="str">
        <f>IF([2]source_data!G46="","",IF([2]source_data!D46="","",VLOOKUP([2]source_data!D46,[2]geo_data!A:I,8,FALSE)))</f>
        <v>E05014673</v>
      </c>
      <c r="P44" s="9" t="str">
        <f>IF([2]source_data!G46="","",IF(LEFT(O44,3)="E05","WD",IF(LEFT(O44,3)="S13","WD",IF(LEFT(O44,3)="W05","WD",IF(LEFT(O44,3)="W06","UA",IF(LEFT(O44,3)="S12","CA",IF(LEFT(O44,3)="E06","UA",IF(LEFT(O44,3)="E07","NMD",IF(LEFT(O44,3)="E08","MD",IF(LEFT(O44,3)="E09","LONB"))))))))))</f>
        <v>WD</v>
      </c>
      <c r="Q44" s="9" t="str">
        <f>IF([2]source_data!G46="","",IF([2]source_data!D46="","",VLOOKUP([2]source_data!D46,[2]geo_data!A:I,7,FALSE)))</f>
        <v>Charnwood</v>
      </c>
      <c r="R44" s="9" t="str">
        <f>IF([2]source_data!G46="","",IF([2]source_data!D46="","",VLOOKUP([2]source_data!D46,[2]geo_data!A:I,6,FALSE)))</f>
        <v>E07000130</v>
      </c>
      <c r="S44" s="9" t="str">
        <f>IF([2]source_data!G46="","",IF(LEFT(R44,3)="E05","WD",IF(LEFT(R44,3)="S13","WD",IF(LEFT(R44,3)="W05","WD",IF(LEFT(R44,3)="W06","UA",IF(LEFT(R44,3)="S12","CA",IF(LEFT(R44,3)="E06","UA",IF(LEFT(R44,3)="E07","NMD",IF(LEFT(R44,3)="E08","MD",IF(LEFT(R44,3)="E09","LONB"))))))))))</f>
        <v>NMD</v>
      </c>
      <c r="T44" s="6" t="str">
        <f>IF([2]source_data!G46="","",IF([2]source_data!N46="","",[2]source_data!N46))</f>
        <v>Hardship Grant</v>
      </c>
      <c r="U44" s="10">
        <f>IF([2]source_data!G46="","",[2]tailored_settings!$B$8)</f>
        <v>45789</v>
      </c>
      <c r="V44" s="6" t="str">
        <f>IF([2]source_data!G46="","",[2]tailored_settings!$B$9)</f>
        <v>http://www.longleigh.org/</v>
      </c>
      <c r="W44" s="8">
        <f>IF([2]source_data!G46="","",IF([2]source_data!O46="","",[2]source_data!O46))</f>
        <v>45309</v>
      </c>
      <c r="X44" s="12">
        <f>IF([2]source_data!G46="","",IF([2]source_data!P46="","",[2]source_data!P46))</f>
        <v>45334</v>
      </c>
      <c r="Y44" s="13">
        <f>IF([2]source_data!G46="","",IF([2]source_data!Q46="","",[2]source_data!Q46))</f>
        <v>1</v>
      </c>
      <c r="Z44" s="11" t="str">
        <f>IF([2]source_data!G46="","",IF([2]source_data!I46="","",[2]tailored_settings!$B$10))</f>
        <v>Primary grant reason</v>
      </c>
      <c r="AA44" s="11" t="str">
        <f>IF([2]source_data!G46="","",IF([2]source_data!I46="","",[2]source_data!I46))</f>
        <v>2. Customer receiving medication and/or therapy for a mental health condition or substance addiction</v>
      </c>
      <c r="AB44" s="11" t="str">
        <f>IF([2]source_data!G46="","",IF([2]source_data!J46="","",[2]tailored_settings!$B$11))</f>
        <v/>
      </c>
      <c r="AC44" s="11" t="str">
        <f>IF([2]source_data!G46="","",IF([2]source_data!J46="","",[2]source_data!J46))</f>
        <v/>
      </c>
      <c r="AD44" s="11" t="str">
        <f>IF([2]source_data!G46="","",IF([2]source_data!K46="","",[2]tailored_settings!$B$12))</f>
        <v>Grant purpose</v>
      </c>
      <c r="AE44" s="11" t="str">
        <f>IF([2]source_data!G46="","",IF([2]source_data!K46="","",[2]source_data!K46))</f>
        <v>Appliances</v>
      </c>
      <c r="AF44" s="11" t="str">
        <f>IF([2]source_data!G46="","",IF([2]source_data!K46="","",[2]tailored_settings!$B$13))</f>
        <v>Grant purpose</v>
      </c>
      <c r="AG44" s="11" t="str">
        <f>IF([2]source_data!G46="","",IF([2]source_data!K46="","",[2]source_data!K46))</f>
        <v>Appliances</v>
      </c>
      <c r="AH44" s="11" t="str">
        <f>IF([2]source_data!G46="","",IF([2]source_data!M46="","",[2]tailored_settings!$B$14))</f>
        <v>Grant purpose</v>
      </c>
      <c r="AI44" s="11" t="str">
        <f>IF([2]source_data!G46="","",IF([2]source_data!M46="","",[2]source_data!M46))</f>
        <v>Voucher for small household items</v>
      </c>
    </row>
    <row r="45" spans="1:35" x14ac:dyDescent="0.2">
      <c r="A45" s="6" t="str">
        <f>IF([2]source_data!G47="","",IF(AND([2]source_data!C47&lt;&gt;"",[2]tailored_settings!$B$15="Publish"),CONCATENATE([2]tailored_settings!$B$2&amp;[2]source_data!C47),IF(AND([2]source_data!C47&lt;&gt;"",[2]tailored_settings!$B$15="Do not publish"),CONCATENATE([2]tailored_settings!$B$2&amp;TEXT(ROW(A45)-1,"0000")&amp;"_"&amp;TEXT(F45,"yyyy-mm")),CONCATENATE([2]tailored_settings!$B$2&amp;TEXT(ROW(A45)-1,"0000")&amp;"_"&amp;TEXT(F45,"yyyy-mm")))))</f>
        <v>360G-Longleigh-0044_2024-01</v>
      </c>
      <c r="B45" s="6" t="str">
        <f>IF([2]source_data!G47="","",IF([2]source_data!E47&lt;&gt;"",[2]source_data!E47,CONCATENATE("Grant to "&amp;G45)))</f>
        <v>Grant to Individual Recipient</v>
      </c>
      <c r="C45" s="6" t="str">
        <f>IF([2]source_data!G47="","",IF([2]source_data!F47="",_xlfn.XLOOKUP(T45,[2]tailored_settings!$B$20:$B$25,[2]tailored_settings!$A$20:$A$25,"")))</f>
        <v>Helping to alleviate financial hardship</v>
      </c>
      <c r="D45" s="7">
        <f>IF([2]source_data!G47="","",IF([2]source_data!G47="","",[2]source_data!G47))</f>
        <v>786.45</v>
      </c>
      <c r="E45" s="6" t="str">
        <f>IF([2]source_data!G47="","",[2]tailored_settings!$B$3)</f>
        <v>GBP</v>
      </c>
      <c r="F45" s="8">
        <f>IF([2]source_data!G47="","",IF([2]source_data!H47="","",[2]source_data!H47))</f>
        <v>45320</v>
      </c>
      <c r="G45" s="6" t="str">
        <f>IF([2]source_data!G47="","",[2]tailored_settings!$B$5)</f>
        <v>Individual Recipient</v>
      </c>
      <c r="H45" s="6" t="str">
        <f>IF([2]source_data!G47="","",IF(AND([2]source_data!A47&lt;&gt;"",[2]tailored_settings!$B$16="Publish"),CONCATENATE([2]tailored_settings!$B$2&amp;[2]source_data!A47),IF(AND([2]source_data!A47&lt;&gt;"",[2]tailored_settings!$B$16="Do not publish"),CONCATENATE([2]tailored_settings!$B$4&amp;TEXT(ROW(A45)-1,"0000")&amp;"_"&amp;TEXT(F45,"yyyy-mm")),CONCATENATE([2]tailored_settings!$B$4&amp;TEXT(ROW(A45)-1,"0000")&amp;"_"&amp;TEXT(F45,"yyyy-mm")))))</f>
        <v>360G-Longleigh-IND-0044_2024-01</v>
      </c>
      <c r="I45" s="6" t="str">
        <f>IF([2]source_data!G47="","",[2]tailored_settings!$B$7)</f>
        <v>Longleigh Foundation</v>
      </c>
      <c r="J45" s="6" t="str">
        <f>IF([2]source_data!G47="","",[2]tailored_settings!$B$6)</f>
        <v>GB-CHC-1169016</v>
      </c>
      <c r="K45" s="6" t="str">
        <f>IF([2]source_data!G47="","",IF([2]source_data!I47="","",VLOOKUP([2]source_data!I47,[2]codelist_mapping!A:C,3,FALSE)))</f>
        <v>GTIR010</v>
      </c>
      <c r="L45" s="6" t="str">
        <f>IF([2]source_data!G47="","",IF([2]source_data!J47="","",VLOOKUP([2]source_data!J47,[2]codelist_mapping!A:C,3,FALSE)))</f>
        <v/>
      </c>
      <c r="M45" s="6" t="str">
        <f>IF([2]source_data!G47="","",IF([2]source_data!K47="","",IF([2]source_data!M47&lt;&gt;"",CONCATENATE(VLOOKUP([2]source_data!K47,[2]codelist_mapping!F:H,3,FALSE)&amp;";"&amp;VLOOKUP([2]source_data!L47,[2]codelist_mapping!F:H,3,FALSE)&amp;";"&amp;VLOOKUP([2]source_data!M47,[2]codelist_mapping!F:H,3,FALSE)),IF([2]source_data!L47&lt;&gt;"",CONCATENATE(VLOOKUP([2]source_data!K47,[2]codelist_mapping!F:H,3,FALSE)&amp;";"&amp;VLOOKUP([2]source_data!L47,[2]codelist_mapping!F:H,3,FALSE)),IF([2]source_data!K47&lt;&gt;"",CONCATENATE(VLOOKUP([2]source_data!K47,[2]codelist_mapping!F:H,3,FALSE)))))))</f>
        <v>GTIP070;GTIP050;GTIP100</v>
      </c>
      <c r="N45" s="9" t="str">
        <f>IF([2]source_data!G47="","",IF([2]source_data!D47="","",VLOOKUP([2]source_data!D47,[2]geo_data!A:I,9,FALSE)))</f>
        <v>Lechlade, Kempsford &amp; Fairford South</v>
      </c>
      <c r="O45" s="9" t="str">
        <f>IF([2]source_data!G47="","",IF([2]source_data!D47="","",VLOOKUP([2]source_data!D47,[2]geo_data!A:I,8,FALSE)))</f>
        <v>E05010710</v>
      </c>
      <c r="P45" s="9" t="str">
        <f>IF([2]source_data!G47="","",IF(LEFT(O45,3)="E05","WD",IF(LEFT(O45,3)="S13","WD",IF(LEFT(O45,3)="W05","WD",IF(LEFT(O45,3)="W06","UA",IF(LEFT(O45,3)="S12","CA",IF(LEFT(O45,3)="E06","UA",IF(LEFT(O45,3)="E07","NMD",IF(LEFT(O45,3)="E08","MD",IF(LEFT(O45,3)="E09","LONB"))))))))))</f>
        <v>WD</v>
      </c>
      <c r="Q45" s="9" t="str">
        <f>IF([2]source_data!G47="","",IF([2]source_data!D47="","",VLOOKUP([2]source_data!D47,[2]geo_data!A:I,7,FALSE)))</f>
        <v>Cotswold</v>
      </c>
      <c r="R45" s="9" t="str">
        <f>IF([2]source_data!G47="","",IF([2]source_data!D47="","",VLOOKUP([2]source_data!D47,[2]geo_data!A:I,6,FALSE)))</f>
        <v>E07000079</v>
      </c>
      <c r="S45" s="9" t="str">
        <f>IF([2]source_data!G47="","",IF(LEFT(R45,3)="E05","WD",IF(LEFT(R45,3)="S13","WD",IF(LEFT(R45,3)="W05","WD",IF(LEFT(R45,3)="W06","UA",IF(LEFT(R45,3)="S12","CA",IF(LEFT(R45,3)="E06","UA",IF(LEFT(R45,3)="E07","NMD",IF(LEFT(R45,3)="E08","MD",IF(LEFT(R45,3)="E09","LONB"))))))))))</f>
        <v>NMD</v>
      </c>
      <c r="T45" s="6" t="str">
        <f>IF([2]source_data!G47="","",IF([2]source_data!N47="","",[2]source_data!N47))</f>
        <v>Hardship Grant</v>
      </c>
      <c r="U45" s="10">
        <f>IF([2]source_data!G47="","",[2]tailored_settings!$B$8)</f>
        <v>45789</v>
      </c>
      <c r="V45" s="6" t="str">
        <f>IF([2]source_data!G47="","",[2]tailored_settings!$B$9)</f>
        <v>http://www.longleigh.org/</v>
      </c>
      <c r="W45" s="8">
        <f>IF([2]source_data!G47="","",IF([2]source_data!O47="","",[2]source_data!O47))</f>
        <v>45320</v>
      </c>
      <c r="X45" s="12">
        <f>IF([2]source_data!G47="","",IF([2]source_data!P47="","",[2]source_data!P47))</f>
        <v>45399</v>
      </c>
      <c r="Y45" s="13">
        <f>IF([2]source_data!G47="","",IF([2]source_data!Q47="","",[2]source_data!Q47))</f>
        <v>3</v>
      </c>
      <c r="Z45" s="11" t="str">
        <f>IF([2]source_data!G47="","",IF([2]source_data!I47="","",[2]tailored_settings!$B$10))</f>
        <v>Primary grant reason</v>
      </c>
      <c r="AA45" s="11" t="str">
        <f>IF([2]source_data!G47="","",IF([2]source_data!I47="","",[2]source_data!I47))</f>
        <v>8. Customer is in financial hardship and their household meets one of two criteria</v>
      </c>
      <c r="AB45" s="11" t="str">
        <f>IF([2]source_data!G47="","",IF([2]source_data!J47="","",[2]tailored_settings!$B$11))</f>
        <v/>
      </c>
      <c r="AC45" s="11" t="str">
        <f>IF([2]source_data!G47="","",IF([2]source_data!J47="","",[2]source_data!J47))</f>
        <v/>
      </c>
      <c r="AD45" s="11" t="str">
        <f>IF([2]source_data!G47="","",IF([2]source_data!K47="","",[2]tailored_settings!$B$12))</f>
        <v>Grant purpose</v>
      </c>
      <c r="AE45" s="11" t="str">
        <f>IF([2]source_data!G47="","",IF([2]source_data!K47="","",[2]source_data!K47))</f>
        <v>Food Vouchers</v>
      </c>
      <c r="AF45" s="11" t="str">
        <f>IF([2]source_data!G47="","",IF([2]source_data!K47="","",[2]tailored_settings!$B$13))</f>
        <v>Grant purpose</v>
      </c>
      <c r="AG45" s="11" t="str">
        <f>IF([2]source_data!G47="","",IF([2]source_data!K47="","",[2]source_data!K47))</f>
        <v>Food Vouchers</v>
      </c>
      <c r="AH45" s="11" t="str">
        <f>IF([2]source_data!G47="","",IF([2]source_data!M47="","",[2]tailored_settings!$B$14))</f>
        <v>Grant purpose</v>
      </c>
      <c r="AI45" s="11" t="str">
        <f>IF([2]source_data!G47="","",IF([2]source_data!M47="","",[2]source_data!M47))</f>
        <v>Travel costs</v>
      </c>
    </row>
    <row r="46" spans="1:35" x14ac:dyDescent="0.2">
      <c r="A46" s="6" t="str">
        <f>IF([2]source_data!G48="","",IF(AND([2]source_data!C48&lt;&gt;"",[2]tailored_settings!$B$15="Publish"),CONCATENATE([2]tailored_settings!$B$2&amp;[2]source_data!C48),IF(AND([2]source_data!C48&lt;&gt;"",[2]tailored_settings!$B$15="Do not publish"),CONCATENATE([2]tailored_settings!$B$2&amp;TEXT(ROW(A46)-1,"0000")&amp;"_"&amp;TEXT(F46,"yyyy-mm")),CONCATENATE([2]tailored_settings!$B$2&amp;TEXT(ROW(A46)-1,"0000")&amp;"_"&amp;TEXT(F46,"yyyy-mm")))))</f>
        <v>360G-Longleigh-0045_2024-01</v>
      </c>
      <c r="B46" s="6" t="str">
        <f>IF([2]source_data!G48="","",IF([2]source_data!E48&lt;&gt;"",[2]source_data!E48,CONCATENATE("Grant to "&amp;G46)))</f>
        <v>Grant to Individual Recipient</v>
      </c>
      <c r="C46" s="6" t="str">
        <f>IF([2]source_data!G48="","",IF([2]source_data!F48="",_xlfn.XLOOKUP(T46,[2]tailored_settings!$B$20:$B$25,[2]tailored_settings!$A$20:$A$25,"")))</f>
        <v>Helping to alleviate financial hardship</v>
      </c>
      <c r="D46" s="7">
        <f>IF([2]source_data!G48="","",IF([2]source_data!G48="","",[2]source_data!G48))</f>
        <v>1000</v>
      </c>
      <c r="E46" s="6" t="str">
        <f>IF([2]source_data!G48="","",[2]tailored_settings!$B$3)</f>
        <v>GBP</v>
      </c>
      <c r="F46" s="8">
        <f>IF([2]source_data!G48="","",IF([2]source_data!H48="","",[2]source_data!H48))</f>
        <v>45310</v>
      </c>
      <c r="G46" s="6" t="str">
        <f>IF([2]source_data!G48="","",[2]tailored_settings!$B$5)</f>
        <v>Individual Recipient</v>
      </c>
      <c r="H46" s="6" t="str">
        <f>IF([2]source_data!G48="","",IF(AND([2]source_data!A48&lt;&gt;"",[2]tailored_settings!$B$16="Publish"),CONCATENATE([2]tailored_settings!$B$2&amp;[2]source_data!A48),IF(AND([2]source_data!A48&lt;&gt;"",[2]tailored_settings!$B$16="Do not publish"),CONCATENATE([2]tailored_settings!$B$4&amp;TEXT(ROW(A46)-1,"0000")&amp;"_"&amp;TEXT(F46,"yyyy-mm")),CONCATENATE([2]tailored_settings!$B$4&amp;TEXT(ROW(A46)-1,"0000")&amp;"_"&amp;TEXT(F46,"yyyy-mm")))))</f>
        <v>360G-Longleigh-IND-0045_2024-01</v>
      </c>
      <c r="I46" s="6" t="str">
        <f>IF([2]source_data!G48="","",[2]tailored_settings!$B$7)</f>
        <v>Longleigh Foundation</v>
      </c>
      <c r="J46" s="6" t="str">
        <f>IF([2]source_data!G48="","",[2]tailored_settings!$B$6)</f>
        <v>GB-CHC-1169016</v>
      </c>
      <c r="K46" s="6" t="str">
        <f>IF([2]source_data!G48="","",IF([2]source_data!I48="","",VLOOKUP([2]source_data!I48,[2]codelist_mapping!A:C,3,FALSE)))</f>
        <v>GTIR030</v>
      </c>
      <c r="L46" s="6" t="str">
        <f>IF([2]source_data!G48="","",IF([2]source_data!J48="","",VLOOKUP([2]source_data!J48,[2]codelist_mapping!A:C,3,FALSE)))</f>
        <v/>
      </c>
      <c r="M46" s="6" t="str">
        <f>IF([2]source_data!G48="","",IF([2]source_data!K48="","",IF([2]source_data!M48&lt;&gt;"",CONCATENATE(VLOOKUP([2]source_data!K48,[2]codelist_mapping!F:H,3,FALSE)&amp;";"&amp;VLOOKUP([2]source_data!L48,[2]codelist_mapping!F:H,3,FALSE)&amp;";"&amp;VLOOKUP([2]source_data!M48,[2]codelist_mapping!F:H,3,FALSE)),IF([2]source_data!L48&lt;&gt;"",CONCATENATE(VLOOKUP([2]source_data!K48,[2]codelist_mapping!F:H,3,FALSE)&amp;";"&amp;VLOOKUP([2]source_data!L48,[2]codelist_mapping!F:H,3,FALSE)),IF([2]source_data!K48&lt;&gt;"",CONCATENATE(VLOOKUP([2]source_data!K48,[2]codelist_mapping!F:H,3,FALSE)))))))</f>
        <v>GTIP050;GTIP070</v>
      </c>
      <c r="N46" s="9" t="str">
        <f>IF([2]source_data!G48="","",IF([2]source_data!D48="","",VLOOKUP([2]source_data!D48,[2]geo_data!A:I,9,FALSE)))</f>
        <v>Devizes South</v>
      </c>
      <c r="O46" s="9" t="str">
        <f>IF([2]source_data!G48="","",IF([2]source_data!D48="","",VLOOKUP([2]source_data!D48,[2]geo_data!A:I,8,FALSE)))</f>
        <v>E05013431</v>
      </c>
      <c r="P46" s="9" t="str">
        <f>IF([2]source_data!G48="","",IF(LEFT(O46,3)="E05","WD",IF(LEFT(O46,3)="S13","WD",IF(LEFT(O46,3)="W05","WD",IF(LEFT(O46,3)="W06","UA",IF(LEFT(O46,3)="S12","CA",IF(LEFT(O46,3)="E06","UA",IF(LEFT(O46,3)="E07","NMD",IF(LEFT(O46,3)="E08","MD",IF(LEFT(O46,3)="E09","LONB"))))))))))</f>
        <v>WD</v>
      </c>
      <c r="Q46" s="9" t="str">
        <f>IF([2]source_data!G48="","",IF([2]source_data!D48="","",VLOOKUP([2]source_data!D48,[2]geo_data!A:I,7,FALSE)))</f>
        <v>Wiltshire</v>
      </c>
      <c r="R46" s="9" t="str">
        <f>IF([2]source_data!G48="","",IF([2]source_data!D48="","",VLOOKUP([2]source_data!D48,[2]geo_data!A:I,6,FALSE)))</f>
        <v>E06000054</v>
      </c>
      <c r="S46" s="9" t="str">
        <f>IF([2]source_data!G48="","",IF(LEFT(R46,3)="E05","WD",IF(LEFT(R46,3)="S13","WD",IF(LEFT(R46,3)="W05","WD",IF(LEFT(R46,3)="W06","UA",IF(LEFT(R46,3)="S12","CA",IF(LEFT(R46,3)="E06","UA",IF(LEFT(R46,3)="E07","NMD",IF(LEFT(R46,3)="E08","MD",IF(LEFT(R46,3)="E09","LONB"))))))))))</f>
        <v>UA</v>
      </c>
      <c r="T46" s="6" t="str">
        <f>IF([2]source_data!G48="","",IF([2]source_data!N48="","",[2]source_data!N48))</f>
        <v>Hardship Grant</v>
      </c>
      <c r="U46" s="10">
        <f>IF([2]source_data!G48="","",[2]tailored_settings!$B$8)</f>
        <v>45789</v>
      </c>
      <c r="V46" s="6" t="str">
        <f>IF([2]source_data!G48="","",[2]tailored_settings!$B$9)</f>
        <v>http://www.longleigh.org/</v>
      </c>
      <c r="W46" s="8">
        <f>IF([2]source_data!G48="","",IF([2]source_data!O48="","",[2]source_data!O48))</f>
        <v>45310</v>
      </c>
      <c r="X46" s="12">
        <f>IF([2]source_data!G48="","",IF([2]source_data!P48="","",[2]source_data!P48))</f>
        <v>45399</v>
      </c>
      <c r="Y46" s="13">
        <f>IF([2]source_data!G48="","",IF([2]source_data!Q48="","",[2]source_data!Q48))</f>
        <v>3</v>
      </c>
      <c r="Z46" s="11" t="str">
        <f>IF([2]source_data!G48="","",IF([2]source_data!I48="","",[2]tailored_settings!$B$10))</f>
        <v>Primary grant reason</v>
      </c>
      <c r="AA46" s="11" t="str">
        <f>IF([2]source_data!G48="","",IF([2]source_data!I48="","",[2]source_data!I48))</f>
        <v>1. Customer (or family member residing with them) with a diagnosed condition or disability (physical and/or sensory and/or behavioural)</v>
      </c>
      <c r="AB46" s="11" t="str">
        <f>IF([2]source_data!G48="","",IF([2]source_data!J48="","",[2]tailored_settings!$B$11))</f>
        <v/>
      </c>
      <c r="AC46" s="11" t="str">
        <f>IF([2]source_data!G48="","",IF([2]source_data!J48="","",[2]source_data!J48))</f>
        <v/>
      </c>
      <c r="AD46" s="11" t="str">
        <f>IF([2]source_data!G48="","",IF([2]source_data!K48="","",[2]tailored_settings!$B$12))</f>
        <v>Grant purpose</v>
      </c>
      <c r="AE46" s="11" t="str">
        <f>IF([2]source_data!G48="","",IF([2]source_data!K48="","",[2]source_data!K48))</f>
        <v>Utility Vouchers</v>
      </c>
      <c r="AF46" s="11" t="str">
        <f>IF([2]source_data!G48="","",IF([2]source_data!K48="","",[2]tailored_settings!$B$13))</f>
        <v>Grant purpose</v>
      </c>
      <c r="AG46" s="11" t="str">
        <f>IF([2]source_data!G48="","",IF([2]source_data!K48="","",[2]source_data!K48))</f>
        <v>Utility Vouchers</v>
      </c>
      <c r="AH46" s="11" t="str">
        <f>IF([2]source_data!G48="","",IF([2]source_data!M48="","",[2]tailored_settings!$B$14))</f>
        <v/>
      </c>
      <c r="AI46" s="11" t="str">
        <f>IF([2]source_data!G48="","",IF([2]source_data!M48="","",[2]source_data!M48))</f>
        <v/>
      </c>
    </row>
    <row r="47" spans="1:35" x14ac:dyDescent="0.2">
      <c r="A47" s="6" t="str">
        <f>IF([2]source_data!G49="","",IF(AND([2]source_data!C49&lt;&gt;"",[2]tailored_settings!$B$15="Publish"),CONCATENATE([2]tailored_settings!$B$2&amp;[2]source_data!C49),IF(AND([2]source_data!C49&lt;&gt;"",[2]tailored_settings!$B$15="Do not publish"),CONCATENATE([2]tailored_settings!$B$2&amp;TEXT(ROW(A47)-1,"0000")&amp;"_"&amp;TEXT(F47,"yyyy-mm")),CONCATENATE([2]tailored_settings!$B$2&amp;TEXT(ROW(A47)-1,"0000")&amp;"_"&amp;TEXT(F47,"yyyy-mm")))))</f>
        <v>360G-Longleigh-0046_2024-01</v>
      </c>
      <c r="B47" s="6" t="str">
        <f>IF([2]source_data!G49="","",IF([2]source_data!E49&lt;&gt;"",[2]source_data!E49,CONCATENATE("Grant to "&amp;G47)))</f>
        <v>Grant to Individual Recipient</v>
      </c>
      <c r="C47" s="6" t="str">
        <f>IF([2]source_data!G49="","",IF([2]source_data!F49="",_xlfn.XLOOKUP(T47,[2]tailored_settings!$B$20:$B$25,[2]tailored_settings!$A$20:$A$25,"")))</f>
        <v>Helping to alleviate financial hardship</v>
      </c>
      <c r="D47" s="7">
        <f>IF([2]source_data!G49="","",IF([2]source_data!G49="","",[2]source_data!G49))</f>
        <v>974.04</v>
      </c>
      <c r="E47" s="6" t="str">
        <f>IF([2]source_data!G49="","",[2]tailored_settings!$B$3)</f>
        <v>GBP</v>
      </c>
      <c r="F47" s="8">
        <f>IF([2]source_data!G49="","",IF([2]source_data!H49="","",[2]source_data!H49))</f>
        <v>45310</v>
      </c>
      <c r="G47" s="6" t="str">
        <f>IF([2]source_data!G49="","",[2]tailored_settings!$B$5)</f>
        <v>Individual Recipient</v>
      </c>
      <c r="H47" s="6" t="str">
        <f>IF([2]source_data!G49="","",IF(AND([2]source_data!A49&lt;&gt;"",[2]tailored_settings!$B$16="Publish"),CONCATENATE([2]tailored_settings!$B$2&amp;[2]source_data!A49),IF(AND([2]source_data!A49&lt;&gt;"",[2]tailored_settings!$B$16="Do not publish"),CONCATENATE([2]tailored_settings!$B$4&amp;TEXT(ROW(A47)-1,"0000")&amp;"_"&amp;TEXT(F47,"yyyy-mm")),CONCATENATE([2]tailored_settings!$B$4&amp;TEXT(ROW(A47)-1,"0000")&amp;"_"&amp;TEXT(F47,"yyyy-mm")))))</f>
        <v>360G-Longleigh-IND-0046_2024-01</v>
      </c>
      <c r="I47" s="6" t="str">
        <f>IF([2]source_data!G49="","",[2]tailored_settings!$B$7)</f>
        <v>Longleigh Foundation</v>
      </c>
      <c r="J47" s="6" t="str">
        <f>IF([2]source_data!G49="","",[2]tailored_settings!$B$6)</f>
        <v>GB-CHC-1169016</v>
      </c>
      <c r="K47" s="6" t="str">
        <f>IF([2]source_data!G49="","",IF([2]source_data!I49="","",VLOOKUP([2]source_data!I49,[2]codelist_mapping!A:C,3,FALSE)))</f>
        <v>GTIR030</v>
      </c>
      <c r="L47" s="6" t="str">
        <f>IF([2]source_data!G49="","",IF([2]source_data!J49="","",VLOOKUP([2]source_data!J49,[2]codelist_mapping!A:C,3,FALSE)))</f>
        <v/>
      </c>
      <c r="M47" s="6" t="str">
        <f>IF([2]source_data!G49="","",IF([2]source_data!K49="","",IF([2]source_data!M49&lt;&gt;"",CONCATENATE(VLOOKUP([2]source_data!K49,[2]codelist_mapping!F:H,3,FALSE)&amp;";"&amp;VLOOKUP([2]source_data!L49,[2]codelist_mapping!F:H,3,FALSE)&amp;";"&amp;VLOOKUP([2]source_data!M49,[2]codelist_mapping!F:H,3,FALSE)),IF([2]source_data!L49&lt;&gt;"",CONCATENATE(VLOOKUP([2]source_data!K49,[2]codelist_mapping!F:H,3,FALSE)&amp;";"&amp;VLOOKUP([2]source_data!L49,[2]codelist_mapping!F:H,3,FALSE)),IF([2]source_data!K49&lt;&gt;"",CONCATENATE(VLOOKUP([2]source_data!K49,[2]codelist_mapping!F:H,3,FALSE)))))))</f>
        <v>GTIP020;GTIP080</v>
      </c>
      <c r="N47" s="9" t="str">
        <f>IF([2]source_data!G49="","",IF([2]source_data!D49="","",VLOOKUP([2]source_data!D49,[2]geo_data!A:I,9,FALSE)))</f>
        <v>Ramsey</v>
      </c>
      <c r="O47" s="9" t="str">
        <f>IF([2]source_data!G49="","",IF([2]source_data!D49="","",VLOOKUP([2]source_data!D49,[2]geo_data!A:I,8,FALSE)))</f>
        <v>E05011268</v>
      </c>
      <c r="P47" s="9" t="str">
        <f>IF([2]source_data!G49="","",IF(LEFT(O47,3)="E05","WD",IF(LEFT(O47,3)="S13","WD",IF(LEFT(O47,3)="W05","WD",IF(LEFT(O47,3)="W06","UA",IF(LEFT(O47,3)="S12","CA",IF(LEFT(O47,3)="E06","UA",IF(LEFT(O47,3)="E07","NMD",IF(LEFT(O47,3)="E08","MD",IF(LEFT(O47,3)="E09","LONB"))))))))))</f>
        <v>WD</v>
      </c>
      <c r="Q47" s="9" t="str">
        <f>IF([2]source_data!G49="","",IF([2]source_data!D49="","",VLOOKUP([2]source_data!D49,[2]geo_data!A:I,7,FALSE)))</f>
        <v>Huntingdonshire</v>
      </c>
      <c r="R47" s="9" t="str">
        <f>IF([2]source_data!G49="","",IF([2]source_data!D49="","",VLOOKUP([2]source_data!D49,[2]geo_data!A:I,6,FALSE)))</f>
        <v>E07000011</v>
      </c>
      <c r="S47" s="9" t="str">
        <f>IF([2]source_data!G49="","",IF(LEFT(R47,3)="E05","WD",IF(LEFT(R47,3)="S13","WD",IF(LEFT(R47,3)="W05","WD",IF(LEFT(R47,3)="W06","UA",IF(LEFT(R47,3)="S12","CA",IF(LEFT(R47,3)="E06","UA",IF(LEFT(R47,3)="E07","NMD",IF(LEFT(R47,3)="E08","MD",IF(LEFT(R47,3)="E09","LONB"))))))))))</f>
        <v>NMD</v>
      </c>
      <c r="T47" s="6" t="str">
        <f>IF([2]source_data!G49="","",IF([2]source_data!N49="","",[2]source_data!N49))</f>
        <v>Hardship Grant</v>
      </c>
      <c r="U47" s="10">
        <f>IF([2]source_data!G49="","",[2]tailored_settings!$B$8)</f>
        <v>45789</v>
      </c>
      <c r="V47" s="6" t="str">
        <f>IF([2]source_data!G49="","",[2]tailored_settings!$B$9)</f>
        <v>http://www.longleigh.org/</v>
      </c>
      <c r="W47" s="8">
        <f>IF([2]source_data!G49="","",IF([2]source_data!O49="","",[2]source_data!O49))</f>
        <v>45310</v>
      </c>
      <c r="X47" s="12">
        <f>IF([2]source_data!G49="","",IF([2]source_data!P49="","",[2]source_data!P49))</f>
        <v>45362</v>
      </c>
      <c r="Y47" s="13">
        <f>IF([2]source_data!G49="","",IF([2]source_data!Q49="","",[2]source_data!Q49))</f>
        <v>2</v>
      </c>
      <c r="Z47" s="11" t="str">
        <f>IF([2]source_data!G49="","",IF([2]source_data!I49="","",[2]tailored_settings!$B$10))</f>
        <v>Primary grant reason</v>
      </c>
      <c r="AA47" s="11" t="str">
        <f>IF([2]source_data!G49="","",IF([2]source_data!I49="","",[2]source_data!I49))</f>
        <v>1. Customer (or family member residing with them) with a diagnosed condition or disability (physical and/or sensory and/or behavioural)</v>
      </c>
      <c r="AB47" s="11" t="str">
        <f>IF([2]source_data!G49="","",IF([2]source_data!J49="","",[2]tailored_settings!$B$11))</f>
        <v/>
      </c>
      <c r="AC47" s="11" t="str">
        <f>IF([2]source_data!G49="","",IF([2]source_data!J49="","",[2]source_data!J49))</f>
        <v/>
      </c>
      <c r="AD47" s="11" t="str">
        <f>IF([2]source_data!G49="","",IF([2]source_data!K49="","",[2]tailored_settings!$B$12))</f>
        <v>Grant purpose</v>
      </c>
      <c r="AE47" s="11" t="str">
        <f>IF([2]source_data!G49="","",IF([2]source_data!K49="","",[2]source_data!K49))</f>
        <v>Appliances</v>
      </c>
      <c r="AF47" s="11" t="str">
        <f>IF([2]source_data!G49="","",IF([2]source_data!K49="","",[2]tailored_settings!$B$13))</f>
        <v>Grant purpose</v>
      </c>
      <c r="AG47" s="11" t="str">
        <f>IF([2]source_data!G49="","",IF([2]source_data!K49="","",[2]source_data!K49))</f>
        <v>Appliances</v>
      </c>
      <c r="AH47" s="11" t="str">
        <f>IF([2]source_data!G49="","",IF([2]source_data!M49="","",[2]tailored_settings!$B$14))</f>
        <v/>
      </c>
      <c r="AI47" s="11" t="str">
        <f>IF([2]source_data!G49="","",IF([2]source_data!M49="","",[2]source_data!M49))</f>
        <v/>
      </c>
    </row>
    <row r="48" spans="1:35" x14ac:dyDescent="0.2">
      <c r="A48" s="6" t="str">
        <f>IF([2]source_data!G50="","",IF(AND([2]source_data!C50&lt;&gt;"",[2]tailored_settings!$B$15="Publish"),CONCATENATE([2]tailored_settings!$B$2&amp;[2]source_data!C50),IF(AND([2]source_data!C50&lt;&gt;"",[2]tailored_settings!$B$15="Do not publish"),CONCATENATE([2]tailored_settings!$B$2&amp;TEXT(ROW(A48)-1,"0000")&amp;"_"&amp;TEXT(F48,"yyyy-mm")),CONCATENATE([2]tailored_settings!$B$2&amp;TEXT(ROW(A48)-1,"0000")&amp;"_"&amp;TEXT(F48,"yyyy-mm")))))</f>
        <v>360G-Longleigh-0047_2024-02</v>
      </c>
      <c r="B48" s="6" t="str">
        <f>IF([2]source_data!G50="","",IF([2]source_data!E50&lt;&gt;"",[2]source_data!E50,CONCATENATE("Grant to "&amp;G48)))</f>
        <v>Grant to Individual Recipient</v>
      </c>
      <c r="C48" s="6" t="str">
        <f>IF([2]source_data!G50="","",IF([2]source_data!F50="",_xlfn.XLOOKUP(T48,[2]tailored_settings!$B$20:$B$25,[2]tailored_settings!$A$20:$A$25,"")))</f>
        <v xml:space="preserve">Providing new flooring </v>
      </c>
      <c r="D48" s="7">
        <f>IF([2]source_data!G50="","",IF([2]source_data!G50="","",[2]source_data!G50))</f>
        <v>1200</v>
      </c>
      <c r="E48" s="6" t="str">
        <f>IF([2]source_data!G50="","",[2]tailored_settings!$B$3)</f>
        <v>GBP</v>
      </c>
      <c r="F48" s="8">
        <f>IF([2]source_data!G50="","",IF([2]source_data!H50="","",[2]source_data!H50))</f>
        <v>45327</v>
      </c>
      <c r="G48" s="6" t="str">
        <f>IF([2]source_data!G50="","",[2]tailored_settings!$B$5)</f>
        <v>Individual Recipient</v>
      </c>
      <c r="H48" s="6" t="str">
        <f>IF([2]source_data!G50="","",IF(AND([2]source_data!A50&lt;&gt;"",[2]tailored_settings!$B$16="Publish"),CONCATENATE([2]tailored_settings!$B$2&amp;[2]source_data!A50),IF(AND([2]source_data!A50&lt;&gt;"",[2]tailored_settings!$B$16="Do not publish"),CONCATENATE([2]tailored_settings!$B$4&amp;TEXT(ROW(A48)-1,"0000")&amp;"_"&amp;TEXT(F48,"yyyy-mm")),CONCATENATE([2]tailored_settings!$B$4&amp;TEXT(ROW(A48)-1,"0000")&amp;"_"&amp;TEXT(F48,"yyyy-mm")))))</f>
        <v>360G-Longleigh-IND-0047_2024-02</v>
      </c>
      <c r="I48" s="6" t="str">
        <f>IF([2]source_data!G50="","",[2]tailored_settings!$B$7)</f>
        <v>Longleigh Foundation</v>
      </c>
      <c r="J48" s="6" t="str">
        <f>IF([2]source_data!G50="","",[2]tailored_settings!$B$6)</f>
        <v>GB-CHC-1169016</v>
      </c>
      <c r="K48" s="6" t="str">
        <f>IF([2]source_data!G50="","",IF([2]source_data!I50="","",VLOOKUP([2]source_data!I50,[2]codelist_mapping!A:C,3,FALSE)))</f>
        <v>GTIR030</v>
      </c>
      <c r="L48" s="6" t="str">
        <f>IF([2]source_data!G50="","",IF([2]source_data!J50="","",VLOOKUP([2]source_data!J50,[2]codelist_mapping!A:C,3,FALSE)))</f>
        <v/>
      </c>
      <c r="M48" s="6" t="str">
        <f>IF([2]source_data!G50="","",IF([2]source_data!K50="","",IF([2]source_data!M50&lt;&gt;"",CONCATENATE(VLOOKUP([2]source_data!K50,[2]codelist_mapping!F:H,3,FALSE)&amp;";"&amp;VLOOKUP([2]source_data!L50,[2]codelist_mapping!F:H,3,FALSE)&amp;";"&amp;VLOOKUP([2]source_data!M50,[2]codelist_mapping!F:H,3,FALSE)),IF([2]source_data!L50&lt;&gt;"",CONCATENATE(VLOOKUP([2]source_data!K50,[2]codelist_mapping!F:H,3,FALSE)&amp;";"&amp;VLOOKUP([2]source_data!L50,[2]codelist_mapping!F:H,3,FALSE)),IF([2]source_data!K50&lt;&gt;"",CONCATENATE(VLOOKUP([2]source_data!K50,[2]codelist_mapping!F:H,3,FALSE)))))))</f>
        <v>GTIP030</v>
      </c>
      <c r="N48" s="9" t="str">
        <f>IF([2]source_data!G50="","",IF([2]source_data!D50="","",VLOOKUP([2]source_data!D50,[2]geo_data!A:I,9,FALSE)))</f>
        <v>Lytchett Matravers &amp; Upton</v>
      </c>
      <c r="O48" s="9" t="str">
        <f>IF([2]source_data!G50="","",IF([2]source_data!D50="","",VLOOKUP([2]source_data!D50,[2]geo_data!A:I,8,FALSE)))</f>
        <v>E05012706</v>
      </c>
      <c r="P48" s="9" t="str">
        <f>IF([2]source_data!G50="","",IF(LEFT(O48,3)="E05","WD",IF(LEFT(O48,3)="S13","WD",IF(LEFT(O48,3)="W05","WD",IF(LEFT(O48,3)="W06","UA",IF(LEFT(O48,3)="S12","CA",IF(LEFT(O48,3)="E06","UA",IF(LEFT(O48,3)="E07","NMD",IF(LEFT(O48,3)="E08","MD",IF(LEFT(O48,3)="E09","LONB"))))))))))</f>
        <v>WD</v>
      </c>
      <c r="Q48" s="9" t="str">
        <f>IF([2]source_data!G50="","",IF([2]source_data!D50="","",VLOOKUP([2]source_data!D50,[2]geo_data!A:I,7,FALSE)))</f>
        <v>Dorset</v>
      </c>
      <c r="R48" s="9" t="str">
        <f>IF([2]source_data!G50="","",IF([2]source_data!D50="","",VLOOKUP([2]source_data!D50,[2]geo_data!A:I,6,FALSE)))</f>
        <v>E06000059</v>
      </c>
      <c r="S48" s="9" t="str">
        <f>IF([2]source_data!G50="","",IF(LEFT(R48,3)="E05","WD",IF(LEFT(R48,3)="S13","WD",IF(LEFT(R48,3)="W05","WD",IF(LEFT(R48,3)="W06","UA",IF(LEFT(R48,3)="S12","CA",IF(LEFT(R48,3)="E06","UA",IF(LEFT(R48,3)="E07","NMD",IF(LEFT(R48,3)="E08","MD",IF(LEFT(R48,3)="E09","LONB"))))))))))</f>
        <v>UA</v>
      </c>
      <c r="T48" s="6" t="str">
        <f>IF([2]source_data!G50="","",IF([2]source_data!N50="","",[2]source_data!N50))</f>
        <v>Flooring Grant</v>
      </c>
      <c r="U48" s="10">
        <f>IF([2]source_data!G50="","",[2]tailored_settings!$B$8)</f>
        <v>45789</v>
      </c>
      <c r="V48" s="6" t="str">
        <f>IF([2]source_data!G50="","",[2]tailored_settings!$B$9)</f>
        <v>http://www.longleigh.org/</v>
      </c>
      <c r="W48" s="8">
        <f>IF([2]source_data!G50="","",IF([2]source_data!O50="","",[2]source_data!O50))</f>
        <v>45327</v>
      </c>
      <c r="X48" s="12">
        <f>IF([2]source_data!G50="","",IF([2]source_data!P50="","",[2]source_data!P50))</f>
        <v>45385</v>
      </c>
      <c r="Y48" s="13">
        <f>IF([2]source_data!G50="","",IF([2]source_data!Q50="","",[2]source_data!Q50))</f>
        <v>2</v>
      </c>
      <c r="Z48" s="11" t="str">
        <f>IF([2]source_data!G50="","",IF([2]source_data!I50="","",[2]tailored_settings!$B$10))</f>
        <v>Primary grant reason</v>
      </c>
      <c r="AA48" s="11" t="str">
        <f>IF([2]source_data!G50="","",IF([2]source_data!I50="","",[2]source_data!I50))</f>
        <v>1. Customer (or family member residing with them) with a diagnosed condition or disability (physical and/or sensory and/or behavioural)</v>
      </c>
      <c r="AB48" s="11" t="str">
        <f>IF([2]source_data!G50="","",IF([2]source_data!J50="","",[2]tailored_settings!$B$11))</f>
        <v/>
      </c>
      <c r="AC48" s="11" t="str">
        <f>IF([2]source_data!G50="","",IF([2]source_data!J50="","",[2]source_data!J50))</f>
        <v/>
      </c>
      <c r="AD48" s="11" t="str">
        <f>IF([2]source_data!G50="","",IF([2]source_data!K50="","",[2]tailored_settings!$B$12))</f>
        <v>Grant purpose</v>
      </c>
      <c r="AE48" s="11" t="str">
        <f>IF([2]source_data!G50="","",IF([2]source_data!K50="","",[2]source_data!K50))</f>
        <v>Flooring</v>
      </c>
      <c r="AF48" s="11" t="str">
        <f>IF([2]source_data!G50="","",IF([2]source_data!K50="","",[2]tailored_settings!$B$13))</f>
        <v>Grant purpose</v>
      </c>
      <c r="AG48" s="11" t="str">
        <f>IF([2]source_data!G50="","",IF([2]source_data!K50="","",[2]source_data!K50))</f>
        <v>Flooring</v>
      </c>
      <c r="AH48" s="11" t="str">
        <f>IF([2]source_data!G50="","",IF([2]source_data!M50="","",[2]tailored_settings!$B$14))</f>
        <v/>
      </c>
      <c r="AI48" s="11" t="str">
        <f>IF([2]source_data!G50="","",IF([2]source_data!M50="","",[2]source_data!M50))</f>
        <v/>
      </c>
    </row>
    <row r="49" spans="1:35" x14ac:dyDescent="0.2">
      <c r="A49" s="6" t="str">
        <f>IF([2]source_data!G51="","",IF(AND([2]source_data!C51&lt;&gt;"",[2]tailored_settings!$B$15="Publish"),CONCATENATE([2]tailored_settings!$B$2&amp;[2]source_data!C51),IF(AND([2]source_data!C51&lt;&gt;"",[2]tailored_settings!$B$15="Do not publish"),CONCATENATE([2]tailored_settings!$B$2&amp;TEXT(ROW(A49)-1,"0000")&amp;"_"&amp;TEXT(F49,"yyyy-mm")),CONCATENATE([2]tailored_settings!$B$2&amp;TEXT(ROW(A49)-1,"0000")&amp;"_"&amp;TEXT(F49,"yyyy-mm")))))</f>
        <v>360G-Longleigh-0048_2024-01</v>
      </c>
      <c r="B49" s="6" t="str">
        <f>IF([2]source_data!G51="","",IF([2]source_data!E51&lt;&gt;"",[2]source_data!E51,CONCATENATE("Grant to "&amp;G49)))</f>
        <v>Grant to Individual Recipient</v>
      </c>
      <c r="C49" s="6" t="str">
        <f>IF([2]source_data!G51="","",IF([2]source_data!F51="",_xlfn.XLOOKUP(T49,[2]tailored_settings!$B$20:$B$25,[2]tailored_settings!$A$20:$A$25,"")))</f>
        <v xml:space="preserve">Providing new flooring </v>
      </c>
      <c r="D49" s="7">
        <f>IF([2]source_data!G51="","",IF([2]source_data!G51="","",[2]source_data!G51))</f>
        <v>2497.1999999999998</v>
      </c>
      <c r="E49" s="6" t="str">
        <f>IF([2]source_data!G51="","",[2]tailored_settings!$B$3)</f>
        <v>GBP</v>
      </c>
      <c r="F49" s="8">
        <f>IF([2]source_data!G51="","",IF([2]source_data!H51="","",[2]source_data!H51))</f>
        <v>45316</v>
      </c>
      <c r="G49" s="6" t="str">
        <f>IF([2]source_data!G51="","",[2]tailored_settings!$B$5)</f>
        <v>Individual Recipient</v>
      </c>
      <c r="H49" s="6" t="str">
        <f>IF([2]source_data!G51="","",IF(AND([2]source_data!A51&lt;&gt;"",[2]tailored_settings!$B$16="Publish"),CONCATENATE([2]tailored_settings!$B$2&amp;[2]source_data!A51),IF(AND([2]source_data!A51&lt;&gt;"",[2]tailored_settings!$B$16="Do not publish"),CONCATENATE([2]tailored_settings!$B$4&amp;TEXT(ROW(A49)-1,"0000")&amp;"_"&amp;TEXT(F49,"yyyy-mm")),CONCATENATE([2]tailored_settings!$B$4&amp;TEXT(ROW(A49)-1,"0000")&amp;"_"&amp;TEXT(F49,"yyyy-mm")))))</f>
        <v>360G-Longleigh-IND-0048_2024-01</v>
      </c>
      <c r="I49" s="6" t="str">
        <f>IF([2]source_data!G51="","",[2]tailored_settings!$B$7)</f>
        <v>Longleigh Foundation</v>
      </c>
      <c r="J49" s="6" t="str">
        <f>IF([2]source_data!G51="","",[2]tailored_settings!$B$6)</f>
        <v>GB-CHC-1169016</v>
      </c>
      <c r="K49" s="6" t="str">
        <f>IF([2]source_data!G51="","",IF([2]source_data!I51="","",VLOOKUP([2]source_data!I51,[2]codelist_mapping!A:C,3,FALSE)))</f>
        <v>GTIR040</v>
      </c>
      <c r="L49" s="6" t="str">
        <f>IF([2]source_data!G51="","",IF([2]source_data!J51="","",VLOOKUP([2]source_data!J51,[2]codelist_mapping!A:C,3,FALSE)))</f>
        <v/>
      </c>
      <c r="M49" s="6" t="str">
        <f>IF([2]source_data!G51="","",IF([2]source_data!K51="","",IF([2]source_data!M51&lt;&gt;"",CONCATENATE(VLOOKUP([2]source_data!K51,[2]codelist_mapping!F:H,3,FALSE)&amp;";"&amp;VLOOKUP([2]source_data!L51,[2]codelist_mapping!F:H,3,FALSE)&amp;";"&amp;VLOOKUP([2]source_data!M51,[2]codelist_mapping!F:H,3,FALSE)),IF([2]source_data!L51&lt;&gt;"",CONCATENATE(VLOOKUP([2]source_data!K51,[2]codelist_mapping!F:H,3,FALSE)&amp;";"&amp;VLOOKUP([2]source_data!L51,[2]codelist_mapping!F:H,3,FALSE)),IF([2]source_data!K51&lt;&gt;"",CONCATENATE(VLOOKUP([2]source_data!K51,[2]codelist_mapping!F:H,3,FALSE)))))))</f>
        <v>GTIP030</v>
      </c>
      <c r="N49" s="9" t="str">
        <f>IF([2]source_data!G51="","",IF([2]source_data!D51="","",VLOOKUP([2]source_data!D51,[2]geo_data!A:I,9,FALSE)))</f>
        <v>Liden, Eldene and Park South</v>
      </c>
      <c r="O49" s="9" t="str">
        <f>IF([2]source_data!G51="","",IF([2]source_data!D51="","",VLOOKUP([2]source_data!D51,[2]geo_data!A:I,8,FALSE)))</f>
        <v>E05008960</v>
      </c>
      <c r="P49" s="9" t="str">
        <f>IF([2]source_data!G51="","",IF(LEFT(O49,3)="E05","WD",IF(LEFT(O49,3)="S13","WD",IF(LEFT(O49,3)="W05","WD",IF(LEFT(O49,3)="W06","UA",IF(LEFT(O49,3)="S12","CA",IF(LEFT(O49,3)="E06","UA",IF(LEFT(O49,3)="E07","NMD",IF(LEFT(O49,3)="E08","MD",IF(LEFT(O49,3)="E09","LONB"))))))))))</f>
        <v>WD</v>
      </c>
      <c r="Q49" s="9" t="str">
        <f>IF([2]source_data!G51="","",IF([2]source_data!D51="","",VLOOKUP([2]source_data!D51,[2]geo_data!A:I,7,FALSE)))</f>
        <v>Swindon</v>
      </c>
      <c r="R49" s="9" t="str">
        <f>IF([2]source_data!G51="","",IF([2]source_data!D51="","",VLOOKUP([2]source_data!D51,[2]geo_data!A:I,6,FALSE)))</f>
        <v>E06000030</v>
      </c>
      <c r="S49" s="9" t="str">
        <f>IF([2]source_data!G51="","",IF(LEFT(R49,3)="E05","WD",IF(LEFT(R49,3)="S13","WD",IF(LEFT(R49,3)="W05","WD",IF(LEFT(R49,3)="W06","UA",IF(LEFT(R49,3)="S12","CA",IF(LEFT(R49,3)="E06","UA",IF(LEFT(R49,3)="E07","NMD",IF(LEFT(R49,3)="E08","MD",IF(LEFT(R49,3)="E09","LONB"))))))))))</f>
        <v>UA</v>
      </c>
      <c r="T49" s="6" t="str">
        <f>IF([2]source_data!G51="","",IF([2]source_data!N51="","",[2]source_data!N51))</f>
        <v>Flooring Grant</v>
      </c>
      <c r="U49" s="10">
        <f>IF([2]source_data!G51="","",[2]tailored_settings!$B$8)</f>
        <v>45789</v>
      </c>
      <c r="V49" s="6" t="str">
        <f>IF([2]source_data!G51="","",[2]tailored_settings!$B$9)</f>
        <v>http://www.longleigh.org/</v>
      </c>
      <c r="W49" s="8">
        <f>IF([2]source_data!G51="","",IF([2]source_data!O51="","",[2]source_data!O51))</f>
        <v>45316</v>
      </c>
      <c r="X49" s="12">
        <f>IF([2]source_data!G51="","",IF([2]source_data!P51="","",[2]source_data!P51))</f>
        <v>45345</v>
      </c>
      <c r="Y49" s="13">
        <f>IF([2]source_data!G51="","",IF([2]source_data!Q51="","",[2]source_data!Q51))</f>
        <v>1</v>
      </c>
      <c r="Z49" s="11" t="str">
        <f>IF([2]source_data!G51="","",IF([2]source_data!I51="","",[2]tailored_settings!$B$10))</f>
        <v>Primary grant reason</v>
      </c>
      <c r="AA49" s="11" t="str">
        <f>IF([2]source_data!G51="","",IF([2]source_data!I51="","",[2]source_data!I51))</f>
        <v>6a. Customer/family under the care of Social Services (Adult or Children’s) - MH</v>
      </c>
      <c r="AB49" s="11" t="str">
        <f>IF([2]source_data!G51="","",IF([2]source_data!J51="","",[2]tailored_settings!$B$11))</f>
        <v/>
      </c>
      <c r="AC49" s="11" t="str">
        <f>IF([2]source_data!G51="","",IF([2]source_data!J51="","",[2]source_data!J51))</f>
        <v/>
      </c>
      <c r="AD49" s="11" t="str">
        <f>IF([2]source_data!G51="","",IF([2]source_data!K51="","",[2]tailored_settings!$B$12))</f>
        <v>Grant purpose</v>
      </c>
      <c r="AE49" s="11" t="str">
        <f>IF([2]source_data!G51="","",IF([2]source_data!K51="","",[2]source_data!K51))</f>
        <v>Flooring</v>
      </c>
      <c r="AF49" s="11" t="str">
        <f>IF([2]source_data!G51="","",IF([2]source_data!K51="","",[2]tailored_settings!$B$13))</f>
        <v>Grant purpose</v>
      </c>
      <c r="AG49" s="11" t="str">
        <f>IF([2]source_data!G51="","",IF([2]source_data!K51="","",[2]source_data!K51))</f>
        <v>Flooring</v>
      </c>
      <c r="AH49" s="11" t="str">
        <f>IF([2]source_data!G51="","",IF([2]source_data!M51="","",[2]tailored_settings!$B$14))</f>
        <v/>
      </c>
      <c r="AI49" s="11" t="str">
        <f>IF([2]source_data!G51="","",IF([2]source_data!M51="","",[2]source_data!M51))</f>
        <v/>
      </c>
    </row>
    <row r="50" spans="1:35" x14ac:dyDescent="0.2">
      <c r="A50" s="6" t="str">
        <f>IF([2]source_data!G52="","",IF(AND([2]source_data!C52&lt;&gt;"",[2]tailored_settings!$B$15="Publish"),CONCATENATE([2]tailored_settings!$B$2&amp;[2]source_data!C52),IF(AND([2]source_data!C52&lt;&gt;"",[2]tailored_settings!$B$15="Do not publish"),CONCATENATE([2]tailored_settings!$B$2&amp;TEXT(ROW(A50)-1,"0000")&amp;"_"&amp;TEXT(F50,"yyyy-mm")),CONCATENATE([2]tailored_settings!$B$2&amp;TEXT(ROW(A50)-1,"0000")&amp;"_"&amp;TEXT(F50,"yyyy-mm")))))</f>
        <v>360G-Longleigh-0049_2024-01</v>
      </c>
      <c r="B50" s="6" t="str">
        <f>IF([2]source_data!G52="","",IF([2]source_data!E52&lt;&gt;"",[2]source_data!E52,CONCATENATE("Grant to "&amp;G50)))</f>
        <v>Grant to Individual Recipient</v>
      </c>
      <c r="C50" s="6" t="str">
        <f>IF([2]source_data!G52="","",IF([2]source_data!F52="",_xlfn.XLOOKUP(T50,[2]tailored_settings!$B$20:$B$25,[2]tailored_settings!$A$20:$A$25,"")))</f>
        <v>Helping to alleviate financial hardship</v>
      </c>
      <c r="D50" s="7">
        <f>IF([2]source_data!G52="","",IF([2]source_data!G52="","",[2]source_data!G52))</f>
        <v>1001.87</v>
      </c>
      <c r="E50" s="6" t="str">
        <f>IF([2]source_data!G52="","",[2]tailored_settings!$B$3)</f>
        <v>GBP</v>
      </c>
      <c r="F50" s="8">
        <f>IF([2]source_data!G52="","",IF([2]source_data!H52="","",[2]source_data!H52))</f>
        <v>45315</v>
      </c>
      <c r="G50" s="6" t="str">
        <f>IF([2]source_data!G52="","",[2]tailored_settings!$B$5)</f>
        <v>Individual Recipient</v>
      </c>
      <c r="H50" s="6" t="str">
        <f>IF([2]source_data!G52="","",IF(AND([2]source_data!A52&lt;&gt;"",[2]tailored_settings!$B$16="Publish"),CONCATENATE([2]tailored_settings!$B$2&amp;[2]source_data!A52),IF(AND([2]source_data!A52&lt;&gt;"",[2]tailored_settings!$B$16="Do not publish"),CONCATENATE([2]tailored_settings!$B$4&amp;TEXT(ROW(A50)-1,"0000")&amp;"_"&amp;TEXT(F50,"yyyy-mm")),CONCATENATE([2]tailored_settings!$B$4&amp;TEXT(ROW(A50)-1,"0000")&amp;"_"&amp;TEXT(F50,"yyyy-mm")))))</f>
        <v>360G-Longleigh-IND-0049_2024-01</v>
      </c>
      <c r="I50" s="6" t="str">
        <f>IF([2]source_data!G52="","",[2]tailored_settings!$B$7)</f>
        <v>Longleigh Foundation</v>
      </c>
      <c r="J50" s="6" t="str">
        <f>IF([2]source_data!G52="","",[2]tailored_settings!$B$6)</f>
        <v>GB-CHC-1169016</v>
      </c>
      <c r="K50" s="6" t="str">
        <f>IF([2]source_data!G52="","",IF([2]source_data!I52="","",VLOOKUP([2]source_data!I52,[2]codelist_mapping!A:C,3,FALSE)))</f>
        <v>GTIR060</v>
      </c>
      <c r="L50" s="6" t="str">
        <f>IF([2]source_data!G52="","",IF([2]source_data!J52="","",VLOOKUP([2]source_data!J52,[2]codelist_mapping!A:C,3,FALSE)))</f>
        <v/>
      </c>
      <c r="M50" s="6" t="str">
        <f>IF([2]source_data!G52="","",IF([2]source_data!K52="","",IF([2]source_data!M52&lt;&gt;"",CONCATENATE(VLOOKUP([2]source_data!K52,[2]codelist_mapping!F:H,3,FALSE)&amp;";"&amp;VLOOKUP([2]source_data!L52,[2]codelist_mapping!F:H,3,FALSE)&amp;";"&amp;VLOOKUP([2]source_data!M52,[2]codelist_mapping!F:H,3,FALSE)),IF([2]source_data!L52&lt;&gt;"",CONCATENATE(VLOOKUP([2]source_data!K52,[2]codelist_mapping!F:H,3,FALSE)&amp;";"&amp;VLOOKUP([2]source_data!L52,[2]codelist_mapping!F:H,3,FALSE)),IF([2]source_data!K52&lt;&gt;"",CONCATENATE(VLOOKUP([2]source_data!K52,[2]codelist_mapping!F:H,3,FALSE)))))))</f>
        <v>GTIP070;GTIP060;GTIP100</v>
      </c>
      <c r="N50" s="9" t="str">
        <f>IF([2]source_data!G52="","",IF([2]source_data!D52="","",VLOOKUP([2]source_data!D52,[2]geo_data!A:I,9,FALSE)))</f>
        <v>West Hill &amp; North Laine</v>
      </c>
      <c r="O50" s="9" t="str">
        <f>IF([2]source_data!G52="","",IF([2]source_data!D52="","",VLOOKUP([2]source_data!D52,[2]geo_data!A:I,8,FALSE)))</f>
        <v>E05015415</v>
      </c>
      <c r="P50" s="9" t="str">
        <f>IF([2]source_data!G52="","",IF(LEFT(O50,3)="E05","WD",IF(LEFT(O50,3)="S13","WD",IF(LEFT(O50,3)="W05","WD",IF(LEFT(O50,3)="W06","UA",IF(LEFT(O50,3)="S12","CA",IF(LEFT(O50,3)="E06","UA",IF(LEFT(O50,3)="E07","NMD",IF(LEFT(O50,3)="E08","MD",IF(LEFT(O50,3)="E09","LONB"))))))))))</f>
        <v>WD</v>
      </c>
      <c r="Q50" s="9" t="str">
        <f>IF([2]source_data!G52="","",IF([2]source_data!D52="","",VLOOKUP([2]source_data!D52,[2]geo_data!A:I,7,FALSE)))</f>
        <v>Brighton and Hove</v>
      </c>
      <c r="R50" s="9" t="str">
        <f>IF([2]source_data!G52="","",IF([2]source_data!D52="","",VLOOKUP([2]source_data!D52,[2]geo_data!A:I,6,FALSE)))</f>
        <v>E06000043</v>
      </c>
      <c r="S50" s="9" t="str">
        <f>IF([2]source_data!G52="","",IF(LEFT(R50,3)="E05","WD",IF(LEFT(R50,3)="S13","WD",IF(LEFT(R50,3)="W05","WD",IF(LEFT(R50,3)="W06","UA",IF(LEFT(R50,3)="S12","CA",IF(LEFT(R50,3)="E06","UA",IF(LEFT(R50,3)="E07","NMD",IF(LEFT(R50,3)="E08","MD",IF(LEFT(R50,3)="E09","LONB"))))))))))</f>
        <v>UA</v>
      </c>
      <c r="T50" s="6" t="str">
        <f>IF([2]source_data!G52="","",IF([2]source_data!N52="","",[2]source_data!N52))</f>
        <v>Hardship Grant</v>
      </c>
      <c r="U50" s="10">
        <f>IF([2]source_data!G52="","",[2]tailored_settings!$B$8)</f>
        <v>45789</v>
      </c>
      <c r="V50" s="6" t="str">
        <f>IF([2]source_data!G52="","",[2]tailored_settings!$B$9)</f>
        <v>http://www.longleigh.org/</v>
      </c>
      <c r="W50" s="8">
        <f>IF([2]source_data!G52="","",IF([2]source_data!O52="","",[2]source_data!O52))</f>
        <v>45315</v>
      </c>
      <c r="X50" s="12">
        <f>IF([2]source_data!G52="","",IF([2]source_data!P52="","",[2]source_data!P52))</f>
        <v>45430</v>
      </c>
      <c r="Y50" s="13">
        <f>IF([2]source_data!G52="","",IF([2]source_data!Q52="","",[2]source_data!Q52))</f>
        <v>4</v>
      </c>
      <c r="Z50" s="11" t="str">
        <f>IF([2]source_data!G52="","",IF([2]source_data!I52="","",[2]tailored_settings!$B$10))</f>
        <v>Primary grant reason</v>
      </c>
      <c r="AA50" s="11" t="str">
        <f>IF([2]source_data!G52="","",IF([2]source_data!I52="","",[2]source_data!I52))</f>
        <v>4. Customer/family fleeing from a violent or abusive relationship</v>
      </c>
      <c r="AB50" s="11" t="str">
        <f>IF([2]source_data!G52="","",IF([2]source_data!J52="","",[2]tailored_settings!$B$11))</f>
        <v/>
      </c>
      <c r="AC50" s="11" t="str">
        <f>IF([2]source_data!G52="","",IF([2]source_data!J52="","",[2]source_data!J52))</f>
        <v/>
      </c>
      <c r="AD50" s="11" t="str">
        <f>IF([2]source_data!G52="","",IF([2]source_data!K52="","",[2]tailored_settings!$B$12))</f>
        <v>Grant purpose</v>
      </c>
      <c r="AE50" s="11" t="str">
        <f>IF([2]source_data!G52="","",IF([2]source_data!K52="","",[2]source_data!K52))</f>
        <v>Food Vouchers</v>
      </c>
      <c r="AF50" s="11" t="str">
        <f>IF([2]source_data!G52="","",IF([2]source_data!K52="","",[2]tailored_settings!$B$13))</f>
        <v>Grant purpose</v>
      </c>
      <c r="AG50" s="11" t="str">
        <f>IF([2]source_data!G52="","",IF([2]source_data!K52="","",[2]source_data!K52))</f>
        <v>Food Vouchers</v>
      </c>
      <c r="AH50" s="11" t="str">
        <f>IF([2]source_data!G52="","",IF([2]source_data!M52="","",[2]tailored_settings!$B$14))</f>
        <v>Grant purpose</v>
      </c>
      <c r="AI50" s="11" t="str">
        <f>IF([2]source_data!G52="","",IF([2]source_data!M52="","",[2]source_data!M52))</f>
        <v>Travel costs</v>
      </c>
    </row>
    <row r="51" spans="1:35" x14ac:dyDescent="0.2">
      <c r="A51" s="6" t="str">
        <f>IF([2]source_data!G53="","",IF(AND([2]source_data!C53&lt;&gt;"",[2]tailored_settings!$B$15="Publish"),CONCATENATE([2]tailored_settings!$B$2&amp;[2]source_data!C53),IF(AND([2]source_data!C53&lt;&gt;"",[2]tailored_settings!$B$15="Do not publish"),CONCATENATE([2]tailored_settings!$B$2&amp;TEXT(ROW(A51)-1,"0000")&amp;"_"&amp;TEXT(F51,"yyyy-mm")),CONCATENATE([2]tailored_settings!$B$2&amp;TEXT(ROW(A51)-1,"0000")&amp;"_"&amp;TEXT(F51,"yyyy-mm")))))</f>
        <v>360G-Longleigh-0050_2024-01</v>
      </c>
      <c r="B51" s="6" t="str">
        <f>IF([2]source_data!G53="","",IF([2]source_data!E53&lt;&gt;"",[2]source_data!E53,CONCATENATE("Grant to "&amp;G51)))</f>
        <v>Grant to Individual Recipient</v>
      </c>
      <c r="C51" s="6" t="str">
        <f>IF([2]source_data!G53="","",IF([2]source_data!F53="",_xlfn.XLOOKUP(T51,[2]tailored_settings!$B$20:$B$25,[2]tailored_settings!$A$20:$A$25,"")))</f>
        <v>Helping to alleviate financial hardship</v>
      </c>
      <c r="D51" s="7">
        <f>IF([2]source_data!G53="","",IF([2]source_data!G53="","",[2]source_data!G53))</f>
        <v>984</v>
      </c>
      <c r="E51" s="6" t="str">
        <f>IF([2]source_data!G53="","",[2]tailored_settings!$B$3)</f>
        <v>GBP</v>
      </c>
      <c r="F51" s="8">
        <f>IF([2]source_data!G53="","",IF([2]source_data!H53="","",[2]source_data!H53))</f>
        <v>45315</v>
      </c>
      <c r="G51" s="6" t="str">
        <f>IF([2]source_data!G53="","",[2]tailored_settings!$B$5)</f>
        <v>Individual Recipient</v>
      </c>
      <c r="H51" s="6" t="str">
        <f>IF([2]source_data!G53="","",IF(AND([2]source_data!A53&lt;&gt;"",[2]tailored_settings!$B$16="Publish"),CONCATENATE([2]tailored_settings!$B$2&amp;[2]source_data!A53),IF(AND([2]source_data!A53&lt;&gt;"",[2]tailored_settings!$B$16="Do not publish"),CONCATENATE([2]tailored_settings!$B$4&amp;TEXT(ROW(A51)-1,"0000")&amp;"_"&amp;TEXT(F51,"yyyy-mm")),CONCATENATE([2]tailored_settings!$B$4&amp;TEXT(ROW(A51)-1,"0000")&amp;"_"&amp;TEXT(F51,"yyyy-mm")))))</f>
        <v>360G-Longleigh-IND-0050_2024-01</v>
      </c>
      <c r="I51" s="6" t="str">
        <f>IF([2]source_data!G53="","",[2]tailored_settings!$B$7)</f>
        <v>Longleigh Foundation</v>
      </c>
      <c r="J51" s="6" t="str">
        <f>IF([2]source_data!G53="","",[2]tailored_settings!$B$6)</f>
        <v>GB-CHC-1169016</v>
      </c>
      <c r="K51" s="6" t="str">
        <f>IF([2]source_data!G53="","",IF([2]source_data!I53="","",VLOOKUP([2]source_data!I53,[2]codelist_mapping!A:C,3,FALSE)))</f>
        <v>GTIR030</v>
      </c>
      <c r="L51" s="6" t="str">
        <f>IF([2]source_data!G53="","",IF([2]source_data!J53="","",VLOOKUP([2]source_data!J53,[2]codelist_mapping!A:C,3,FALSE)))</f>
        <v/>
      </c>
      <c r="M51" s="6" t="str">
        <f>IF([2]source_data!G53="","",IF([2]source_data!K53="","",IF([2]source_data!M53&lt;&gt;"",CONCATENATE(VLOOKUP([2]source_data!K53,[2]codelist_mapping!F:H,3,FALSE)&amp;";"&amp;VLOOKUP([2]source_data!L53,[2]codelist_mapping!F:H,3,FALSE)&amp;";"&amp;VLOOKUP([2]source_data!M53,[2]codelist_mapping!F:H,3,FALSE)),IF([2]source_data!L53&lt;&gt;"",CONCATENATE(VLOOKUP([2]source_data!K53,[2]codelist_mapping!F:H,3,FALSE)&amp;";"&amp;VLOOKUP([2]source_data!L53,[2]codelist_mapping!F:H,3,FALSE)),IF([2]source_data!K53&lt;&gt;"",CONCATENATE(VLOOKUP([2]source_data!K53,[2]codelist_mapping!F:H,3,FALSE)))))))</f>
        <v>GTIP050;GTIP070</v>
      </c>
      <c r="N51" s="9" t="str">
        <f>IF([2]source_data!G53="","",IF([2]source_data!D53="","",VLOOKUP([2]source_data!D53,[2]geo_data!A:I,9,FALSE)))</f>
        <v>Soho and Victoria</v>
      </c>
      <c r="O51" s="9" t="str">
        <f>IF([2]source_data!G53="","",IF([2]source_data!D53="","",VLOOKUP([2]source_data!D53,[2]geo_data!A:I,8,FALSE)))</f>
        <v>E05001278</v>
      </c>
      <c r="P51" s="9" t="str">
        <f>IF([2]source_data!G53="","",IF(LEFT(O51,3)="E05","WD",IF(LEFT(O51,3)="S13","WD",IF(LEFT(O51,3)="W05","WD",IF(LEFT(O51,3)="W06","UA",IF(LEFT(O51,3)="S12","CA",IF(LEFT(O51,3)="E06","UA",IF(LEFT(O51,3)="E07","NMD",IF(LEFT(O51,3)="E08","MD",IF(LEFT(O51,3)="E09","LONB"))))))))))</f>
        <v>WD</v>
      </c>
      <c r="Q51" s="9" t="str">
        <f>IF([2]source_data!G53="","",IF([2]source_data!D53="","",VLOOKUP([2]source_data!D53,[2]geo_data!A:I,7,FALSE)))</f>
        <v>Sandwell</v>
      </c>
      <c r="R51" s="9" t="str">
        <f>IF([2]source_data!G53="","",IF([2]source_data!D53="","",VLOOKUP([2]source_data!D53,[2]geo_data!A:I,6,FALSE)))</f>
        <v>E08000028</v>
      </c>
      <c r="S51" s="9" t="str">
        <f>IF([2]source_data!G53="","",IF(LEFT(R51,3)="E05","WD",IF(LEFT(R51,3)="S13","WD",IF(LEFT(R51,3)="W05","WD",IF(LEFT(R51,3)="W06","UA",IF(LEFT(R51,3)="S12","CA",IF(LEFT(R51,3)="E06","UA",IF(LEFT(R51,3)="E07","NMD",IF(LEFT(R51,3)="E08","MD",IF(LEFT(R51,3)="E09","LONB"))))))))))</f>
        <v>MD</v>
      </c>
      <c r="T51" s="6" t="str">
        <f>IF([2]source_data!G53="","",IF([2]source_data!N53="","",[2]source_data!N53))</f>
        <v>Hardship Grant</v>
      </c>
      <c r="U51" s="10">
        <f>IF([2]source_data!G53="","",[2]tailored_settings!$B$8)</f>
        <v>45789</v>
      </c>
      <c r="V51" s="6" t="str">
        <f>IF([2]source_data!G53="","",[2]tailored_settings!$B$9)</f>
        <v>http://www.longleigh.org/</v>
      </c>
      <c r="W51" s="8">
        <f>IF([2]source_data!G53="","",IF([2]source_data!O53="","",[2]source_data!O53))</f>
        <v>45315</v>
      </c>
      <c r="X51" s="12">
        <f>IF([2]source_data!G53="","",IF([2]source_data!P53="","",[2]source_data!P53))</f>
        <v>45443</v>
      </c>
      <c r="Y51" s="13">
        <f>IF([2]source_data!G53="","",IF([2]source_data!Q53="","",[2]source_data!Q53))</f>
        <v>4</v>
      </c>
      <c r="Z51" s="11" t="str">
        <f>IF([2]source_data!G53="","",IF([2]source_data!I53="","",[2]tailored_settings!$B$10))</f>
        <v>Primary grant reason</v>
      </c>
      <c r="AA51" s="11" t="str">
        <f>IF([2]source_data!G53="","",IF([2]source_data!I53="","",[2]source_data!I53))</f>
        <v>1. Customer (or family member residing with them) with a diagnosed condition or disability (physical and/or sensory and/or behavioural)</v>
      </c>
      <c r="AB51" s="11" t="str">
        <f>IF([2]source_data!G53="","",IF([2]source_data!J53="","",[2]tailored_settings!$B$11))</f>
        <v/>
      </c>
      <c r="AC51" s="11" t="str">
        <f>IF([2]source_data!G53="","",IF([2]source_data!J53="","",[2]source_data!J53))</f>
        <v/>
      </c>
      <c r="AD51" s="11" t="str">
        <f>IF([2]source_data!G53="","",IF([2]source_data!K53="","",[2]tailored_settings!$B$12))</f>
        <v>Grant purpose</v>
      </c>
      <c r="AE51" s="11" t="str">
        <f>IF([2]source_data!G53="","",IF([2]source_data!K53="","",[2]source_data!K53))</f>
        <v>Utility Vouchers</v>
      </c>
      <c r="AF51" s="11" t="str">
        <f>IF([2]source_data!G53="","",IF([2]source_data!K53="","",[2]tailored_settings!$B$13))</f>
        <v>Grant purpose</v>
      </c>
      <c r="AG51" s="11" t="str">
        <f>IF([2]source_data!G53="","",IF([2]source_data!K53="","",[2]source_data!K53))</f>
        <v>Utility Vouchers</v>
      </c>
      <c r="AH51" s="11" t="str">
        <f>IF([2]source_data!G53="","",IF([2]source_data!M53="","",[2]tailored_settings!$B$14))</f>
        <v/>
      </c>
      <c r="AI51" s="11" t="str">
        <f>IF([2]source_data!G53="","",IF([2]source_data!M53="","",[2]source_data!M53))</f>
        <v/>
      </c>
    </row>
    <row r="52" spans="1:35" x14ac:dyDescent="0.2">
      <c r="A52" s="6" t="str">
        <f>IF([2]source_data!G54="","",IF(AND([2]source_data!C54&lt;&gt;"",[2]tailored_settings!$B$15="Publish"),CONCATENATE([2]tailored_settings!$B$2&amp;[2]source_data!C54),IF(AND([2]source_data!C54&lt;&gt;"",[2]tailored_settings!$B$15="Do not publish"),CONCATENATE([2]tailored_settings!$B$2&amp;TEXT(ROW(A52)-1,"0000")&amp;"_"&amp;TEXT(F52,"yyyy-mm")),CONCATENATE([2]tailored_settings!$B$2&amp;TEXT(ROW(A52)-1,"0000")&amp;"_"&amp;TEXT(F52,"yyyy-mm")))))</f>
        <v>360G-Longleigh-0051_2024-01</v>
      </c>
      <c r="B52" s="6" t="str">
        <f>IF([2]source_data!G54="","",IF([2]source_data!E54&lt;&gt;"",[2]source_data!E54,CONCATENATE("Grant to "&amp;G52)))</f>
        <v>Grant to Individual Recipient</v>
      </c>
      <c r="C52" s="6" t="str">
        <f>IF([2]source_data!G54="","",IF([2]source_data!F54="",_xlfn.XLOOKUP(T52,[2]tailored_settings!$B$20:$B$25,[2]tailored_settings!$A$20:$A$25,"")))</f>
        <v>Helping to alleviate financial hardship</v>
      </c>
      <c r="D52" s="7">
        <f>IF([2]source_data!G54="","",IF([2]source_data!G54="","",[2]source_data!G54))</f>
        <v>1020.96</v>
      </c>
      <c r="E52" s="6" t="str">
        <f>IF([2]source_data!G54="","",[2]tailored_settings!$B$3)</f>
        <v>GBP</v>
      </c>
      <c r="F52" s="8">
        <f>IF([2]source_data!G54="","",IF([2]source_data!H54="","",[2]source_data!H54))</f>
        <v>45315</v>
      </c>
      <c r="G52" s="6" t="str">
        <f>IF([2]source_data!G54="","",[2]tailored_settings!$B$5)</f>
        <v>Individual Recipient</v>
      </c>
      <c r="H52" s="6" t="str">
        <f>IF([2]source_data!G54="","",IF(AND([2]source_data!A54&lt;&gt;"",[2]tailored_settings!$B$16="Publish"),CONCATENATE([2]tailored_settings!$B$2&amp;[2]source_data!A54),IF(AND([2]source_data!A54&lt;&gt;"",[2]tailored_settings!$B$16="Do not publish"),CONCATENATE([2]tailored_settings!$B$4&amp;TEXT(ROW(A52)-1,"0000")&amp;"_"&amp;TEXT(F52,"yyyy-mm")),CONCATENATE([2]tailored_settings!$B$4&amp;TEXT(ROW(A52)-1,"0000")&amp;"_"&amp;TEXT(F52,"yyyy-mm")))))</f>
        <v>360G-Longleigh-IND-0051_2024-01</v>
      </c>
      <c r="I52" s="6" t="str">
        <f>IF([2]source_data!G54="","",[2]tailored_settings!$B$7)</f>
        <v>Longleigh Foundation</v>
      </c>
      <c r="J52" s="6" t="str">
        <f>IF([2]source_data!G54="","",[2]tailored_settings!$B$6)</f>
        <v>GB-CHC-1169016</v>
      </c>
      <c r="K52" s="6" t="str">
        <f>IF([2]source_data!G54="","",IF([2]source_data!I54="","",VLOOKUP([2]source_data!I54,[2]codelist_mapping!A:C,3,FALSE)))</f>
        <v>GTIR040</v>
      </c>
      <c r="L52" s="6" t="str">
        <f>IF([2]source_data!G54="","",IF([2]source_data!J54="","",VLOOKUP([2]source_data!J54,[2]codelist_mapping!A:C,3,FALSE)))</f>
        <v/>
      </c>
      <c r="M52" s="6" t="str">
        <f>IF([2]source_data!G54="","",IF([2]source_data!K54="","",IF([2]source_data!M54&lt;&gt;"",CONCATENATE(VLOOKUP([2]source_data!K54,[2]codelist_mapping!F:H,3,FALSE)&amp;";"&amp;VLOOKUP([2]source_data!L54,[2]codelist_mapping!F:H,3,FALSE)&amp;";"&amp;VLOOKUP([2]source_data!M54,[2]codelist_mapping!F:H,3,FALSE)),IF([2]source_data!L54&lt;&gt;"",CONCATENATE(VLOOKUP([2]source_data!K54,[2]codelist_mapping!F:H,3,FALSE)&amp;";"&amp;VLOOKUP([2]source_data!L54,[2]codelist_mapping!F:H,3,FALSE)),IF([2]source_data!K54&lt;&gt;"",CONCATENATE(VLOOKUP([2]source_data!K54,[2]codelist_mapping!F:H,3,FALSE)))))))</f>
        <v>GTIP020;GTIP070;GTIP050</v>
      </c>
      <c r="N52" s="9" t="str">
        <f>IF([2]source_data!G54="","",IF([2]source_data!D54="","",VLOOKUP([2]source_data!D54,[2]geo_data!A:I,9,FALSE)))</f>
        <v>Southcote</v>
      </c>
      <c r="O52" s="9" t="str">
        <f>IF([2]source_data!G54="","",IF([2]source_data!D54="","",VLOOKUP([2]source_data!D54,[2]geo_data!A:I,8,FALSE)))</f>
        <v>E05013876</v>
      </c>
      <c r="P52" s="9" t="str">
        <f>IF([2]source_data!G54="","",IF(LEFT(O52,3)="E05","WD",IF(LEFT(O52,3)="S13","WD",IF(LEFT(O52,3)="W05","WD",IF(LEFT(O52,3)="W06","UA",IF(LEFT(O52,3)="S12","CA",IF(LEFT(O52,3)="E06","UA",IF(LEFT(O52,3)="E07","NMD",IF(LEFT(O52,3)="E08","MD",IF(LEFT(O52,3)="E09","LONB"))))))))))</f>
        <v>WD</v>
      </c>
      <c r="Q52" s="9" t="str">
        <f>IF([2]source_data!G54="","",IF([2]source_data!D54="","",VLOOKUP([2]source_data!D54,[2]geo_data!A:I,7,FALSE)))</f>
        <v>Reading</v>
      </c>
      <c r="R52" s="9" t="str">
        <f>IF([2]source_data!G54="","",IF([2]source_data!D54="","",VLOOKUP([2]source_data!D54,[2]geo_data!A:I,6,FALSE)))</f>
        <v>E06000038</v>
      </c>
      <c r="S52" s="9" t="str">
        <f>IF([2]source_data!G54="","",IF(LEFT(R52,3)="E05","WD",IF(LEFT(R52,3)="S13","WD",IF(LEFT(R52,3)="W05","WD",IF(LEFT(R52,3)="W06","UA",IF(LEFT(R52,3)="S12","CA",IF(LEFT(R52,3)="E06","UA",IF(LEFT(R52,3)="E07","NMD",IF(LEFT(R52,3)="E08","MD",IF(LEFT(R52,3)="E09","LONB"))))))))))</f>
        <v>UA</v>
      </c>
      <c r="T52" s="6" t="str">
        <f>IF([2]source_data!G54="","",IF([2]source_data!N54="","",[2]source_data!N54))</f>
        <v>Hardship Grant</v>
      </c>
      <c r="U52" s="10">
        <f>IF([2]source_data!G54="","",[2]tailored_settings!$B$8)</f>
        <v>45789</v>
      </c>
      <c r="V52" s="6" t="str">
        <f>IF([2]source_data!G54="","",[2]tailored_settings!$B$9)</f>
        <v>http://www.longleigh.org/</v>
      </c>
      <c r="W52" s="8">
        <f>IF([2]source_data!G54="","",IF([2]source_data!O54="","",[2]source_data!O54))</f>
        <v>45315</v>
      </c>
      <c r="X52" s="12">
        <f>IF([2]source_data!G54="","",IF([2]source_data!P54="","",[2]source_data!P54))</f>
        <v>45420</v>
      </c>
      <c r="Y52" s="13">
        <f>IF([2]source_data!G54="","",IF([2]source_data!Q54="","",[2]source_data!Q54))</f>
        <v>4</v>
      </c>
      <c r="Z52" s="11" t="str">
        <f>IF([2]source_data!G54="","",IF([2]source_data!I54="","",[2]tailored_settings!$B$10))</f>
        <v>Primary grant reason</v>
      </c>
      <c r="AA52" s="11" t="str">
        <f>IF([2]source_data!G54="","",IF([2]source_data!I54="","",[2]source_data!I54))</f>
        <v>2. Customer receiving medication and/or therapy for a mental health condition or substance addiction</v>
      </c>
      <c r="AB52" s="11" t="str">
        <f>IF([2]source_data!G54="","",IF([2]source_data!J54="","",[2]tailored_settings!$B$11))</f>
        <v/>
      </c>
      <c r="AC52" s="11" t="str">
        <f>IF([2]source_data!G54="","",IF([2]source_data!J54="","",[2]source_data!J54))</f>
        <v/>
      </c>
      <c r="AD52" s="11" t="str">
        <f>IF([2]source_data!G54="","",IF([2]source_data!K54="","",[2]tailored_settings!$B$12))</f>
        <v>Grant purpose</v>
      </c>
      <c r="AE52" s="11" t="str">
        <f>IF([2]source_data!G54="","",IF([2]source_data!K54="","",[2]source_data!K54))</f>
        <v>Appliances</v>
      </c>
      <c r="AF52" s="11" t="str">
        <f>IF([2]source_data!G54="","",IF([2]source_data!K54="","",[2]tailored_settings!$B$13))</f>
        <v>Grant purpose</v>
      </c>
      <c r="AG52" s="11" t="str">
        <f>IF([2]source_data!G54="","",IF([2]source_data!K54="","",[2]source_data!K54))</f>
        <v>Appliances</v>
      </c>
      <c r="AH52" s="11" t="str">
        <f>IF([2]source_data!G54="","",IF([2]source_data!M54="","",[2]tailored_settings!$B$14))</f>
        <v>Grant purpose</v>
      </c>
      <c r="AI52" s="11" t="str">
        <f>IF([2]source_data!G54="","",IF([2]source_data!M54="","",[2]source_data!M54))</f>
        <v>Utility Vouchers</v>
      </c>
    </row>
    <row r="53" spans="1:35" x14ac:dyDescent="0.2">
      <c r="A53" s="6" t="str">
        <f>IF([2]source_data!G55="","",IF(AND([2]source_data!C55&lt;&gt;"",[2]tailored_settings!$B$15="Publish"),CONCATENATE([2]tailored_settings!$B$2&amp;[2]source_data!C55),IF(AND([2]source_data!C55&lt;&gt;"",[2]tailored_settings!$B$15="Do not publish"),CONCATENATE([2]tailored_settings!$B$2&amp;TEXT(ROW(A53)-1,"0000")&amp;"_"&amp;TEXT(F53,"yyyy-mm")),CONCATENATE([2]tailored_settings!$B$2&amp;TEXT(ROW(A53)-1,"0000")&amp;"_"&amp;TEXT(F53,"yyyy-mm")))))</f>
        <v>360G-Longleigh-0052_2024-01</v>
      </c>
      <c r="B53" s="6" t="str">
        <f>IF([2]source_data!G55="","",IF([2]source_data!E55&lt;&gt;"",[2]source_data!E55,CONCATENATE("Grant to "&amp;G53)))</f>
        <v>Grant to Individual Recipient</v>
      </c>
      <c r="C53" s="6" t="str">
        <f>IF([2]source_data!G55="","",IF([2]source_data!F55="",_xlfn.XLOOKUP(T53,[2]tailored_settings!$B$20:$B$25,[2]tailored_settings!$A$20:$A$25,"")))</f>
        <v>Helping to alleviate financial hardship</v>
      </c>
      <c r="D53" s="7">
        <f>IF([2]source_data!G55="","",IF([2]source_data!G55="","",[2]source_data!G55))</f>
        <v>801.97</v>
      </c>
      <c r="E53" s="6" t="str">
        <f>IF([2]source_data!G55="","",[2]tailored_settings!$B$3)</f>
        <v>GBP</v>
      </c>
      <c r="F53" s="8">
        <f>IF([2]source_data!G55="","",IF([2]source_data!H55="","",[2]source_data!H55))</f>
        <v>45321</v>
      </c>
      <c r="G53" s="6" t="str">
        <f>IF([2]source_data!G55="","",[2]tailored_settings!$B$5)</f>
        <v>Individual Recipient</v>
      </c>
      <c r="H53" s="6" t="str">
        <f>IF([2]source_data!G55="","",IF(AND([2]source_data!A55&lt;&gt;"",[2]tailored_settings!$B$16="Publish"),CONCATENATE([2]tailored_settings!$B$2&amp;[2]source_data!A55),IF(AND([2]source_data!A55&lt;&gt;"",[2]tailored_settings!$B$16="Do not publish"),CONCATENATE([2]tailored_settings!$B$4&amp;TEXT(ROW(A53)-1,"0000")&amp;"_"&amp;TEXT(F53,"yyyy-mm")),CONCATENATE([2]tailored_settings!$B$4&amp;TEXT(ROW(A53)-1,"0000")&amp;"_"&amp;TEXT(F53,"yyyy-mm")))))</f>
        <v>360G-Longleigh-IND-0052_2024-01</v>
      </c>
      <c r="I53" s="6" t="str">
        <f>IF([2]source_data!G55="","",[2]tailored_settings!$B$7)</f>
        <v>Longleigh Foundation</v>
      </c>
      <c r="J53" s="6" t="str">
        <f>IF([2]source_data!G55="","",[2]tailored_settings!$B$6)</f>
        <v>GB-CHC-1169016</v>
      </c>
      <c r="K53" s="6" t="str">
        <f>IF([2]source_data!G55="","",IF([2]source_data!I55="","",VLOOKUP([2]source_data!I55,[2]codelist_mapping!A:C,3,FALSE)))</f>
        <v>GTIR030</v>
      </c>
      <c r="L53" s="6" t="str">
        <f>IF([2]source_data!G55="","",IF([2]source_data!J55="","",VLOOKUP([2]source_data!J55,[2]codelist_mapping!A:C,3,FALSE)))</f>
        <v>GTIR080</v>
      </c>
      <c r="M53" s="6" t="str">
        <f>IF([2]source_data!G55="","",IF([2]source_data!K55="","",IF([2]source_data!M55&lt;&gt;"",CONCATENATE(VLOOKUP([2]source_data!K55,[2]codelist_mapping!F:H,3,FALSE)&amp;";"&amp;VLOOKUP([2]source_data!L55,[2]codelist_mapping!F:H,3,FALSE)&amp;";"&amp;VLOOKUP([2]source_data!M55,[2]codelist_mapping!F:H,3,FALSE)),IF([2]source_data!L55&lt;&gt;"",CONCATENATE(VLOOKUP([2]source_data!K55,[2]codelist_mapping!F:H,3,FALSE)&amp;";"&amp;VLOOKUP([2]source_data!L55,[2]codelist_mapping!F:H,3,FALSE)),IF([2]source_data!K55&lt;&gt;"",CONCATENATE(VLOOKUP([2]source_data!K55,[2]codelist_mapping!F:H,3,FALSE)))))))</f>
        <v>GTIP020</v>
      </c>
      <c r="N53" s="9" t="str">
        <f>IF([2]source_data!G55="","",IF([2]source_data!D55="","",VLOOKUP([2]source_data!D55,[2]geo_data!A:I,9,FALSE)))</f>
        <v>Liden, Eldene and Park South</v>
      </c>
      <c r="O53" s="9" t="str">
        <f>IF([2]source_data!G55="","",IF([2]source_data!D55="","",VLOOKUP([2]source_data!D55,[2]geo_data!A:I,8,FALSE)))</f>
        <v>E05008960</v>
      </c>
      <c r="P53" s="9" t="str">
        <f>IF([2]source_data!G55="","",IF(LEFT(O53,3)="E05","WD",IF(LEFT(O53,3)="S13","WD",IF(LEFT(O53,3)="W05","WD",IF(LEFT(O53,3)="W06","UA",IF(LEFT(O53,3)="S12","CA",IF(LEFT(O53,3)="E06","UA",IF(LEFT(O53,3)="E07","NMD",IF(LEFT(O53,3)="E08","MD",IF(LEFT(O53,3)="E09","LONB"))))))))))</f>
        <v>WD</v>
      </c>
      <c r="Q53" s="9" t="str">
        <f>IF([2]source_data!G55="","",IF([2]source_data!D55="","",VLOOKUP([2]source_data!D55,[2]geo_data!A:I,7,FALSE)))</f>
        <v>Swindon</v>
      </c>
      <c r="R53" s="9" t="str">
        <f>IF([2]source_data!G55="","",IF([2]source_data!D55="","",VLOOKUP([2]source_data!D55,[2]geo_data!A:I,6,FALSE)))</f>
        <v>E06000030</v>
      </c>
      <c r="S53" s="9" t="str">
        <f>IF([2]source_data!G55="","",IF(LEFT(R53,3)="E05","WD",IF(LEFT(R53,3)="S13","WD",IF(LEFT(R53,3)="W05","WD",IF(LEFT(R53,3)="W06","UA",IF(LEFT(R53,3)="S12","CA",IF(LEFT(R53,3)="E06","UA",IF(LEFT(R53,3)="E07","NMD",IF(LEFT(R53,3)="E08","MD",IF(LEFT(R53,3)="E09","LONB"))))))))))</f>
        <v>UA</v>
      </c>
      <c r="T53" s="6" t="str">
        <f>IF([2]source_data!G55="","",IF([2]source_data!N55="","",[2]source_data!N55))</f>
        <v>Hardship Grant</v>
      </c>
      <c r="U53" s="10">
        <f>IF([2]source_data!G55="","",[2]tailored_settings!$B$8)</f>
        <v>45789</v>
      </c>
      <c r="V53" s="6" t="str">
        <f>IF([2]source_data!G55="","",[2]tailored_settings!$B$9)</f>
        <v>http://www.longleigh.org/</v>
      </c>
      <c r="W53" s="8">
        <f>IF([2]source_data!G55="","",IF([2]source_data!O55="","",[2]source_data!O55))</f>
        <v>45321</v>
      </c>
      <c r="X53" s="12">
        <f>IF([2]source_data!G55="","",IF([2]source_data!P55="","",[2]source_data!P55))</f>
        <v>45345</v>
      </c>
      <c r="Y53" s="13">
        <f>IF([2]source_data!G55="","",IF([2]source_data!Q55="","",[2]source_data!Q55))</f>
        <v>1</v>
      </c>
      <c r="Z53" s="11" t="str">
        <f>IF([2]source_data!G55="","",IF([2]source_data!I55="","",[2]tailored_settings!$B$10))</f>
        <v>Primary grant reason</v>
      </c>
      <c r="AA53" s="11" t="str">
        <f>IF([2]source_data!G55="","",IF([2]source_data!I55="","",[2]source_data!I55))</f>
        <v>1. Customer (or family member residing with them) with a diagnosed condition or disability (physical and/or sensory and/or behavioural)</v>
      </c>
      <c r="AB53" s="11" t="str">
        <f>IF([2]source_data!G55="","",IF([2]source_data!J55="","",[2]tailored_settings!$B$11))</f>
        <v>Secondary grant reason</v>
      </c>
      <c r="AC53" s="11" t="str">
        <f>IF([2]source_data!G55="","",IF([2]source_data!J55="","",[2]source_data!J55))</f>
        <v>3  Customer/family moving from homelessness/supported living into independent living</v>
      </c>
      <c r="AD53" s="11" t="str">
        <f>IF([2]source_data!G55="","",IF([2]source_data!K55="","",[2]tailored_settings!$B$12))</f>
        <v>Grant purpose</v>
      </c>
      <c r="AE53" s="11" t="str">
        <f>IF([2]source_data!G55="","",IF([2]source_data!K55="","",[2]source_data!K55))</f>
        <v>Appliances</v>
      </c>
      <c r="AF53" s="11" t="str">
        <f>IF([2]source_data!G55="","",IF([2]source_data!K55="","",[2]tailored_settings!$B$13))</f>
        <v>Grant purpose</v>
      </c>
      <c r="AG53" s="11" t="str">
        <f>IF([2]source_data!G55="","",IF([2]source_data!K55="","",[2]source_data!K55))</f>
        <v>Appliances</v>
      </c>
      <c r="AH53" s="11" t="str">
        <f>IF([2]source_data!G55="","",IF([2]source_data!M55="","",[2]tailored_settings!$B$14))</f>
        <v/>
      </c>
      <c r="AI53" s="11" t="str">
        <f>IF([2]source_data!G55="","",IF([2]source_data!M55="","",[2]source_data!M55))</f>
        <v/>
      </c>
    </row>
    <row r="54" spans="1:35" x14ac:dyDescent="0.2">
      <c r="A54" s="6" t="str">
        <f>IF([2]source_data!G56="","",IF(AND([2]source_data!C56&lt;&gt;"",[2]tailored_settings!$B$15="Publish"),CONCATENATE([2]tailored_settings!$B$2&amp;[2]source_data!C56),IF(AND([2]source_data!C56&lt;&gt;"",[2]tailored_settings!$B$15="Do not publish"),CONCATENATE([2]tailored_settings!$B$2&amp;TEXT(ROW(A54)-1,"0000")&amp;"_"&amp;TEXT(F54,"yyyy-mm")),CONCATENATE([2]tailored_settings!$B$2&amp;TEXT(ROW(A54)-1,"0000")&amp;"_"&amp;TEXT(F54,"yyyy-mm")))))</f>
        <v>360G-Longleigh-0053_2024-01</v>
      </c>
      <c r="B54" s="6" t="str">
        <f>IF([2]source_data!G56="","",IF([2]source_data!E56&lt;&gt;"",[2]source_data!E56,CONCATENATE("Grant to "&amp;G54)))</f>
        <v>Grant to Individual Recipient</v>
      </c>
      <c r="C54" s="6" t="str">
        <f>IF([2]source_data!G56="","",IF([2]source_data!F56="",_xlfn.XLOOKUP(T54,[2]tailored_settings!$B$20:$B$25,[2]tailored_settings!$A$20:$A$25,"")))</f>
        <v>Helping to alleviate financial hardship</v>
      </c>
      <c r="D54" s="7">
        <f>IF([2]source_data!G56="","",IF([2]source_data!G56="","",[2]source_data!G56))</f>
        <v>958.13</v>
      </c>
      <c r="E54" s="6" t="str">
        <f>IF([2]source_data!G56="","",[2]tailored_settings!$B$3)</f>
        <v>GBP</v>
      </c>
      <c r="F54" s="8">
        <f>IF([2]source_data!G56="","",IF([2]source_data!H56="","",[2]source_data!H56))</f>
        <v>45315</v>
      </c>
      <c r="G54" s="6" t="str">
        <f>IF([2]source_data!G56="","",[2]tailored_settings!$B$5)</f>
        <v>Individual Recipient</v>
      </c>
      <c r="H54" s="6" t="str">
        <f>IF([2]source_data!G56="","",IF(AND([2]source_data!A56&lt;&gt;"",[2]tailored_settings!$B$16="Publish"),CONCATENATE([2]tailored_settings!$B$2&amp;[2]source_data!A56),IF(AND([2]source_data!A56&lt;&gt;"",[2]tailored_settings!$B$16="Do not publish"),CONCATENATE([2]tailored_settings!$B$4&amp;TEXT(ROW(A54)-1,"0000")&amp;"_"&amp;TEXT(F54,"yyyy-mm")),CONCATENATE([2]tailored_settings!$B$4&amp;TEXT(ROW(A54)-1,"0000")&amp;"_"&amp;TEXT(F54,"yyyy-mm")))))</f>
        <v>360G-Longleigh-IND-0053_2024-01</v>
      </c>
      <c r="I54" s="6" t="str">
        <f>IF([2]source_data!G56="","",[2]tailored_settings!$B$7)</f>
        <v>Longleigh Foundation</v>
      </c>
      <c r="J54" s="6" t="str">
        <f>IF([2]source_data!G56="","",[2]tailored_settings!$B$6)</f>
        <v>GB-CHC-1169016</v>
      </c>
      <c r="K54" s="6" t="str">
        <f>IF([2]source_data!G56="","",IF([2]source_data!I56="","",VLOOKUP([2]source_data!I56,[2]codelist_mapping!A:C,3,FALSE)))</f>
        <v>GTIR080</v>
      </c>
      <c r="L54" s="6" t="str">
        <f>IF([2]source_data!G56="","",IF([2]source_data!J56="","",VLOOKUP([2]source_data!J56,[2]codelist_mapping!A:C,3,FALSE)))</f>
        <v/>
      </c>
      <c r="M54" s="6" t="str">
        <f>IF([2]source_data!G56="","",IF([2]source_data!K56="","",IF([2]source_data!M56&lt;&gt;"",CONCATENATE(VLOOKUP([2]source_data!K56,[2]codelist_mapping!F:H,3,FALSE)&amp;";"&amp;VLOOKUP([2]source_data!L56,[2]codelist_mapping!F:H,3,FALSE)&amp;";"&amp;VLOOKUP([2]source_data!M56,[2]codelist_mapping!F:H,3,FALSE)),IF([2]source_data!L56&lt;&gt;"",CONCATENATE(VLOOKUP([2]source_data!K56,[2]codelist_mapping!F:H,3,FALSE)&amp;";"&amp;VLOOKUP([2]source_data!L56,[2]codelist_mapping!F:H,3,FALSE)),IF([2]source_data!K56&lt;&gt;"",CONCATENATE(VLOOKUP([2]source_data!K56,[2]codelist_mapping!F:H,3,FALSE)))))))</f>
        <v>GTIP020;GTIP020</v>
      </c>
      <c r="N54" s="9" t="str">
        <f>IF([2]source_data!G56="","",IF([2]source_data!D56="","",VLOOKUP([2]source_data!D56,[2]geo_data!A:I,9,FALSE)))</f>
        <v>Polegate Central</v>
      </c>
      <c r="O54" s="9" t="str">
        <f>IF([2]source_data!G56="","",IF([2]source_data!D56="","",VLOOKUP([2]source_data!D56,[2]geo_data!A:I,8,FALSE)))</f>
        <v>E05011655</v>
      </c>
      <c r="P54" s="9" t="str">
        <f>IF([2]source_data!G56="","",IF(LEFT(O54,3)="E05","WD",IF(LEFT(O54,3)="S13","WD",IF(LEFT(O54,3)="W05","WD",IF(LEFT(O54,3)="W06","UA",IF(LEFT(O54,3)="S12","CA",IF(LEFT(O54,3)="E06","UA",IF(LEFT(O54,3)="E07","NMD",IF(LEFT(O54,3)="E08","MD",IF(LEFT(O54,3)="E09","LONB"))))))))))</f>
        <v>WD</v>
      </c>
      <c r="Q54" s="9" t="str">
        <f>IF([2]source_data!G56="","",IF([2]source_data!D56="","",VLOOKUP([2]source_data!D56,[2]geo_data!A:I,7,FALSE)))</f>
        <v>Wealden</v>
      </c>
      <c r="R54" s="9" t="str">
        <f>IF([2]source_data!G56="","",IF([2]source_data!D56="","",VLOOKUP([2]source_data!D56,[2]geo_data!A:I,6,FALSE)))</f>
        <v>E07000065</v>
      </c>
      <c r="S54" s="9" t="str">
        <f>IF([2]source_data!G56="","",IF(LEFT(R54,3)="E05","WD",IF(LEFT(R54,3)="S13","WD",IF(LEFT(R54,3)="W05","WD",IF(LEFT(R54,3)="W06","UA",IF(LEFT(R54,3)="S12","CA",IF(LEFT(R54,3)="E06","UA",IF(LEFT(R54,3)="E07","NMD",IF(LEFT(R54,3)="E08","MD",IF(LEFT(R54,3)="E09","LONB"))))))))))</f>
        <v>NMD</v>
      </c>
      <c r="T54" s="6" t="str">
        <f>IF([2]source_data!G56="","",IF([2]source_data!N56="","",[2]source_data!N56))</f>
        <v>Hardship Grant</v>
      </c>
      <c r="U54" s="10">
        <f>IF([2]source_data!G56="","",[2]tailored_settings!$B$8)</f>
        <v>45789</v>
      </c>
      <c r="V54" s="6" t="str">
        <f>IF([2]source_data!G56="","",[2]tailored_settings!$B$9)</f>
        <v>http://www.longleigh.org/</v>
      </c>
      <c r="W54" s="8">
        <f>IF([2]source_data!G56="","",IF([2]source_data!O56="","",[2]source_data!O56))</f>
        <v>45315</v>
      </c>
      <c r="X54" s="12">
        <f>IF([2]source_data!G56="","",IF([2]source_data!P56="","",[2]source_data!P56))</f>
        <v>45362</v>
      </c>
      <c r="Y54" s="13">
        <f>IF([2]source_data!G56="","",IF([2]source_data!Q56="","",[2]source_data!Q56))</f>
        <v>2</v>
      </c>
      <c r="Z54" s="11" t="str">
        <f>IF([2]source_data!G56="","",IF([2]source_data!I56="","",[2]tailored_settings!$B$10))</f>
        <v>Primary grant reason</v>
      </c>
      <c r="AA54" s="11" t="str">
        <f>IF([2]source_data!G56="","",IF([2]source_data!I56="","",[2]source_data!I56))</f>
        <v>3  Customer/family moving from homelessness/supported living into independent living</v>
      </c>
      <c r="AB54" s="11" t="str">
        <f>IF([2]source_data!G56="","",IF([2]source_data!J56="","",[2]tailored_settings!$B$11))</f>
        <v/>
      </c>
      <c r="AC54" s="11" t="str">
        <f>IF([2]source_data!G56="","",IF([2]source_data!J56="","",[2]source_data!J56))</f>
        <v/>
      </c>
      <c r="AD54" s="11" t="str">
        <f>IF([2]source_data!G56="","",IF([2]source_data!K56="","",[2]tailored_settings!$B$12))</f>
        <v>Grant purpose</v>
      </c>
      <c r="AE54" s="11" t="str">
        <f>IF([2]source_data!G56="","",IF([2]source_data!K56="","",[2]source_data!K56))</f>
        <v>Appliances</v>
      </c>
      <c r="AF54" s="11" t="str">
        <f>IF([2]source_data!G56="","",IF([2]source_data!K56="","",[2]tailored_settings!$B$13))</f>
        <v>Grant purpose</v>
      </c>
      <c r="AG54" s="11" t="str">
        <f>IF([2]source_data!G56="","",IF([2]source_data!K56="","",[2]source_data!K56))</f>
        <v>Appliances</v>
      </c>
      <c r="AH54" s="11" t="str">
        <f>IF([2]source_data!G56="","",IF([2]source_data!M56="","",[2]tailored_settings!$B$14))</f>
        <v/>
      </c>
      <c r="AI54" s="11" t="str">
        <f>IF([2]source_data!G56="","",IF([2]source_data!M56="","",[2]source_data!M56))</f>
        <v/>
      </c>
    </row>
    <row r="55" spans="1:35" x14ac:dyDescent="0.2">
      <c r="A55" s="6" t="str">
        <f>IF([2]source_data!G57="","",IF(AND([2]source_data!C57&lt;&gt;"",[2]tailored_settings!$B$15="Publish"),CONCATENATE([2]tailored_settings!$B$2&amp;[2]source_data!C57),IF(AND([2]source_data!C57&lt;&gt;"",[2]tailored_settings!$B$15="Do not publish"),CONCATENATE([2]tailored_settings!$B$2&amp;TEXT(ROW(A55)-1,"0000")&amp;"_"&amp;TEXT(F55,"yyyy-mm")),CONCATENATE([2]tailored_settings!$B$2&amp;TEXT(ROW(A55)-1,"0000")&amp;"_"&amp;TEXT(F55,"yyyy-mm")))))</f>
        <v>360G-Longleigh-0054_2024-01</v>
      </c>
      <c r="B55" s="6" t="str">
        <f>IF([2]source_data!G57="","",IF([2]source_data!E57&lt;&gt;"",[2]source_data!E57,CONCATENATE("Grant to "&amp;G55)))</f>
        <v>Grant to Individual Recipient</v>
      </c>
      <c r="C55" s="6" t="str">
        <f>IF([2]source_data!G57="","",IF([2]source_data!F57="",_xlfn.XLOOKUP(T55,[2]tailored_settings!$B$20:$B$25,[2]tailored_settings!$A$20:$A$25,"")))</f>
        <v>Helping to alleviate financial hardship</v>
      </c>
      <c r="D55" s="7">
        <f>IF([2]source_data!G57="","",IF([2]source_data!G57="","",[2]source_data!G57))</f>
        <v>850</v>
      </c>
      <c r="E55" s="6" t="str">
        <f>IF([2]source_data!G57="","",[2]tailored_settings!$B$3)</f>
        <v>GBP</v>
      </c>
      <c r="F55" s="8">
        <f>IF([2]source_data!G57="","",IF([2]source_data!H57="","",[2]source_data!H57))</f>
        <v>45316</v>
      </c>
      <c r="G55" s="6" t="str">
        <f>IF([2]source_data!G57="","",[2]tailored_settings!$B$5)</f>
        <v>Individual Recipient</v>
      </c>
      <c r="H55" s="6" t="str">
        <f>IF([2]source_data!G57="","",IF(AND([2]source_data!A57&lt;&gt;"",[2]tailored_settings!$B$16="Publish"),CONCATENATE([2]tailored_settings!$B$2&amp;[2]source_data!A57),IF(AND([2]source_data!A57&lt;&gt;"",[2]tailored_settings!$B$16="Do not publish"),CONCATENATE([2]tailored_settings!$B$4&amp;TEXT(ROW(A55)-1,"0000")&amp;"_"&amp;TEXT(F55,"yyyy-mm")),CONCATENATE([2]tailored_settings!$B$4&amp;TEXT(ROW(A55)-1,"0000")&amp;"_"&amp;TEXT(F55,"yyyy-mm")))))</f>
        <v>360G-Longleigh-IND-0054_2024-01</v>
      </c>
      <c r="I55" s="6" t="str">
        <f>IF([2]source_data!G57="","",[2]tailored_settings!$B$7)</f>
        <v>Longleigh Foundation</v>
      </c>
      <c r="J55" s="6" t="str">
        <f>IF([2]source_data!G57="","",[2]tailored_settings!$B$6)</f>
        <v>GB-CHC-1169016</v>
      </c>
      <c r="K55" s="6" t="str">
        <f>IF([2]source_data!G57="","",IF([2]source_data!I57="","",VLOOKUP([2]source_data!I57,[2]codelist_mapping!A:C,3,FALSE)))</f>
        <v>GTIR040</v>
      </c>
      <c r="L55" s="6" t="str">
        <f>IF([2]source_data!G57="","",IF([2]source_data!J57="","",VLOOKUP([2]source_data!J57,[2]codelist_mapping!A:C,3,FALSE)))</f>
        <v/>
      </c>
      <c r="M55" s="6" t="str">
        <f>IF([2]source_data!G57="","",IF([2]source_data!K57="","",IF([2]source_data!M57&lt;&gt;"",CONCATENATE(VLOOKUP([2]source_data!K57,[2]codelist_mapping!F:H,3,FALSE)&amp;";"&amp;VLOOKUP([2]source_data!L57,[2]codelist_mapping!F:H,3,FALSE)&amp;";"&amp;VLOOKUP([2]source_data!M57,[2]codelist_mapping!F:H,3,FALSE)),IF([2]source_data!L57&lt;&gt;"",CONCATENATE(VLOOKUP([2]source_data!K57,[2]codelist_mapping!F:H,3,FALSE)&amp;";"&amp;VLOOKUP([2]source_data!L57,[2]codelist_mapping!F:H,3,FALSE)),IF([2]source_data!K57&lt;&gt;"",CONCATENATE(VLOOKUP([2]source_data!K57,[2]codelist_mapping!F:H,3,FALSE)))))))</f>
        <v>GTIP060</v>
      </c>
      <c r="N55" s="9" t="str">
        <f>IF([2]source_data!G57="","",IF([2]source_data!D57="","",VLOOKUP([2]source_data!D57,[2]geo_data!A:I,9,FALSE)))</f>
        <v>Warwick All Saints &amp; Woodloes</v>
      </c>
      <c r="O55" s="9" t="str">
        <f>IF([2]source_data!G57="","",IF([2]source_data!D57="","",VLOOKUP([2]source_data!D57,[2]geo_data!A:I,8,FALSE)))</f>
        <v>E05012627</v>
      </c>
      <c r="P55" s="9" t="str">
        <f>IF([2]source_data!G57="","",IF(LEFT(O55,3)="E05","WD",IF(LEFT(O55,3)="S13","WD",IF(LEFT(O55,3)="W05","WD",IF(LEFT(O55,3)="W06","UA",IF(LEFT(O55,3)="S12","CA",IF(LEFT(O55,3)="E06","UA",IF(LEFT(O55,3)="E07","NMD",IF(LEFT(O55,3)="E08","MD",IF(LEFT(O55,3)="E09","LONB"))))))))))</f>
        <v>WD</v>
      </c>
      <c r="Q55" s="9" t="str">
        <f>IF([2]source_data!G57="","",IF([2]source_data!D57="","",VLOOKUP([2]source_data!D57,[2]geo_data!A:I,7,FALSE)))</f>
        <v>Warwick</v>
      </c>
      <c r="R55" s="9" t="str">
        <f>IF([2]source_data!G57="","",IF([2]source_data!D57="","",VLOOKUP([2]source_data!D57,[2]geo_data!A:I,6,FALSE)))</f>
        <v>E07000222</v>
      </c>
      <c r="S55" s="9" t="str">
        <f>IF([2]source_data!G57="","",IF(LEFT(R55,3)="E05","WD",IF(LEFT(R55,3)="S13","WD",IF(LEFT(R55,3)="W05","WD",IF(LEFT(R55,3)="W06","UA",IF(LEFT(R55,3)="S12","CA",IF(LEFT(R55,3)="E06","UA",IF(LEFT(R55,3)="E07","NMD",IF(LEFT(R55,3)="E08","MD",IF(LEFT(R55,3)="E09","LONB"))))))))))</f>
        <v>NMD</v>
      </c>
      <c r="T55" s="6" t="str">
        <f>IF([2]source_data!G57="","",IF([2]source_data!N57="","",[2]source_data!N57))</f>
        <v>Hardship Grant</v>
      </c>
      <c r="U55" s="10">
        <f>IF([2]source_data!G57="","",[2]tailored_settings!$B$8)</f>
        <v>45789</v>
      </c>
      <c r="V55" s="6" t="str">
        <f>IF([2]source_data!G57="","",[2]tailored_settings!$B$9)</f>
        <v>http://www.longleigh.org/</v>
      </c>
      <c r="W55" s="8">
        <f>IF([2]source_data!G57="","",IF([2]source_data!O57="","",[2]source_data!O57))</f>
        <v>45316</v>
      </c>
      <c r="X55" s="12">
        <f>IF([2]source_data!G57="","",IF([2]source_data!P57="","",[2]source_data!P57))</f>
        <v>45362</v>
      </c>
      <c r="Y55" s="13">
        <f>IF([2]source_data!G57="","",IF([2]source_data!Q57="","",[2]source_data!Q57))</f>
        <v>2</v>
      </c>
      <c r="Z55" s="11" t="str">
        <f>IF([2]source_data!G57="","",IF([2]source_data!I57="","",[2]tailored_settings!$B$10))</f>
        <v>Primary grant reason</v>
      </c>
      <c r="AA55" s="11" t="str">
        <f>IF([2]source_data!G57="","",IF([2]source_data!I57="","",[2]source_data!I57))</f>
        <v>2. Customer receiving medication and/or therapy for a mental health condition or substance addiction</v>
      </c>
      <c r="AB55" s="11" t="str">
        <f>IF([2]source_data!G57="","",IF([2]source_data!J57="","",[2]tailored_settings!$B$11))</f>
        <v/>
      </c>
      <c r="AC55" s="11" t="str">
        <f>IF([2]source_data!G57="","",IF([2]source_data!J57="","",[2]source_data!J57))</f>
        <v/>
      </c>
      <c r="AD55" s="11" t="str">
        <f>IF([2]source_data!G57="","",IF([2]source_data!K57="","",[2]tailored_settings!$B$12))</f>
        <v>Grant purpose</v>
      </c>
      <c r="AE55" s="11" t="str">
        <f>IF([2]source_data!G57="","",IF([2]source_data!K57="","",[2]source_data!K57))</f>
        <v>Removals</v>
      </c>
      <c r="AF55" s="11" t="str">
        <f>IF([2]source_data!G57="","",IF([2]source_data!K57="","",[2]tailored_settings!$B$13))</f>
        <v>Grant purpose</v>
      </c>
      <c r="AG55" s="11" t="str">
        <f>IF([2]source_data!G57="","",IF([2]source_data!K57="","",[2]source_data!K57))</f>
        <v>Removals</v>
      </c>
      <c r="AH55" s="11" t="str">
        <f>IF([2]source_data!G57="","",IF([2]source_data!M57="","",[2]tailored_settings!$B$14))</f>
        <v/>
      </c>
      <c r="AI55" s="11" t="str">
        <f>IF([2]source_data!G57="","",IF([2]source_data!M57="","",[2]source_data!M57))</f>
        <v/>
      </c>
    </row>
    <row r="56" spans="1:35" x14ac:dyDescent="0.2">
      <c r="A56" s="6" t="str">
        <f>IF([2]source_data!G58="","",IF(AND([2]source_data!C58&lt;&gt;"",[2]tailored_settings!$B$15="Publish"),CONCATENATE([2]tailored_settings!$B$2&amp;[2]source_data!C58),IF(AND([2]source_data!C58&lt;&gt;"",[2]tailored_settings!$B$15="Do not publish"),CONCATENATE([2]tailored_settings!$B$2&amp;TEXT(ROW(A56)-1,"0000")&amp;"_"&amp;TEXT(F56,"yyyy-mm")),CONCATENATE([2]tailored_settings!$B$2&amp;TEXT(ROW(A56)-1,"0000")&amp;"_"&amp;TEXT(F56,"yyyy-mm")))))</f>
        <v>360G-Longleigh-0055_2024-01</v>
      </c>
      <c r="B56" s="6" t="str">
        <f>IF([2]source_data!G58="","",IF([2]source_data!E58&lt;&gt;"",[2]source_data!E58,CONCATENATE("Grant to "&amp;G56)))</f>
        <v>Grant to Individual Recipient</v>
      </c>
      <c r="C56" s="6" t="str">
        <f>IF([2]source_data!G58="","",IF([2]source_data!F58="",_xlfn.XLOOKUP(T56,[2]tailored_settings!$B$20:$B$25,[2]tailored_settings!$A$20:$A$25,"")))</f>
        <v>Helping to alleviate financial hardship</v>
      </c>
      <c r="D56" s="7">
        <f>IF([2]source_data!G58="","",IF([2]source_data!G58="","",[2]source_data!G58))</f>
        <v>857.89</v>
      </c>
      <c r="E56" s="6" t="str">
        <f>IF([2]source_data!G58="","",[2]tailored_settings!$B$3)</f>
        <v>GBP</v>
      </c>
      <c r="F56" s="8">
        <f>IF([2]source_data!G58="","",IF([2]source_data!H58="","",[2]source_data!H58))</f>
        <v>45320</v>
      </c>
      <c r="G56" s="6" t="str">
        <f>IF([2]source_data!G58="","",[2]tailored_settings!$B$5)</f>
        <v>Individual Recipient</v>
      </c>
      <c r="H56" s="6" t="str">
        <f>IF([2]source_data!G58="","",IF(AND([2]source_data!A58&lt;&gt;"",[2]tailored_settings!$B$16="Publish"),CONCATENATE([2]tailored_settings!$B$2&amp;[2]source_data!A58),IF(AND([2]source_data!A58&lt;&gt;"",[2]tailored_settings!$B$16="Do not publish"),CONCATENATE([2]tailored_settings!$B$4&amp;TEXT(ROW(A56)-1,"0000")&amp;"_"&amp;TEXT(F56,"yyyy-mm")),CONCATENATE([2]tailored_settings!$B$4&amp;TEXT(ROW(A56)-1,"0000")&amp;"_"&amp;TEXT(F56,"yyyy-mm")))))</f>
        <v>360G-Longleigh-IND-0055_2024-01</v>
      </c>
      <c r="I56" s="6" t="str">
        <f>IF([2]source_data!G58="","",[2]tailored_settings!$B$7)</f>
        <v>Longleigh Foundation</v>
      </c>
      <c r="J56" s="6" t="str">
        <f>IF([2]source_data!G58="","",[2]tailored_settings!$B$6)</f>
        <v>GB-CHC-1169016</v>
      </c>
      <c r="K56" s="6" t="str">
        <f>IF([2]source_data!G58="","",IF([2]source_data!I58="","",VLOOKUP([2]source_data!I58,[2]codelist_mapping!A:C,3,FALSE)))</f>
        <v>GTIR030</v>
      </c>
      <c r="L56" s="6" t="str">
        <f>IF([2]source_data!G58="","",IF([2]source_data!J58="","",VLOOKUP([2]source_data!J58,[2]codelist_mapping!A:C,3,FALSE)))</f>
        <v/>
      </c>
      <c r="M56" s="6" t="str">
        <f>IF([2]source_data!G58="","",IF([2]source_data!K58="","",IF([2]source_data!M58&lt;&gt;"",CONCATENATE(VLOOKUP([2]source_data!K58,[2]codelist_mapping!F:H,3,FALSE)&amp;";"&amp;VLOOKUP([2]source_data!L58,[2]codelist_mapping!F:H,3,FALSE)&amp;";"&amp;VLOOKUP([2]source_data!M58,[2]codelist_mapping!F:H,3,FALSE)),IF([2]source_data!L58&lt;&gt;"",CONCATENATE(VLOOKUP([2]source_data!K58,[2]codelist_mapping!F:H,3,FALSE)&amp;";"&amp;VLOOKUP([2]source_data!L58,[2]codelist_mapping!F:H,3,FALSE)),IF([2]source_data!K58&lt;&gt;"",CONCATENATE(VLOOKUP([2]source_data!K58,[2]codelist_mapping!F:H,3,FALSE)))))))</f>
        <v>GTIP020;GTIP020</v>
      </c>
      <c r="N56" s="9" t="str">
        <f>IF([2]source_data!G58="","",IF([2]source_data!D58="","",VLOOKUP([2]source_data!D58,[2]geo_data!A:I,9,FALSE)))</f>
        <v>Warwick All Saints &amp; Woodloes</v>
      </c>
      <c r="O56" s="9" t="str">
        <f>IF([2]source_data!G58="","",IF([2]source_data!D58="","",VLOOKUP([2]source_data!D58,[2]geo_data!A:I,8,FALSE)))</f>
        <v>E05012627</v>
      </c>
      <c r="P56" s="9" t="str">
        <f>IF([2]source_data!G58="","",IF(LEFT(O56,3)="E05","WD",IF(LEFT(O56,3)="S13","WD",IF(LEFT(O56,3)="W05","WD",IF(LEFT(O56,3)="W06","UA",IF(LEFT(O56,3)="S12","CA",IF(LEFT(O56,3)="E06","UA",IF(LEFT(O56,3)="E07","NMD",IF(LEFT(O56,3)="E08","MD",IF(LEFT(O56,3)="E09","LONB"))))))))))</f>
        <v>WD</v>
      </c>
      <c r="Q56" s="9" t="str">
        <f>IF([2]source_data!G58="","",IF([2]source_data!D58="","",VLOOKUP([2]source_data!D58,[2]geo_data!A:I,7,FALSE)))</f>
        <v>Warwick</v>
      </c>
      <c r="R56" s="9" t="str">
        <f>IF([2]source_data!G58="","",IF([2]source_data!D58="","",VLOOKUP([2]source_data!D58,[2]geo_data!A:I,6,FALSE)))</f>
        <v>E07000222</v>
      </c>
      <c r="S56" s="9" t="str">
        <f>IF([2]source_data!G58="","",IF(LEFT(R56,3)="E05","WD",IF(LEFT(R56,3)="S13","WD",IF(LEFT(R56,3)="W05","WD",IF(LEFT(R56,3)="W06","UA",IF(LEFT(R56,3)="S12","CA",IF(LEFT(R56,3)="E06","UA",IF(LEFT(R56,3)="E07","NMD",IF(LEFT(R56,3)="E08","MD",IF(LEFT(R56,3)="E09","LONB"))))))))))</f>
        <v>NMD</v>
      </c>
      <c r="T56" s="6" t="str">
        <f>IF([2]source_data!G58="","",IF([2]source_data!N58="","",[2]source_data!N58))</f>
        <v>Hardship Grant</v>
      </c>
      <c r="U56" s="10">
        <f>IF([2]source_data!G58="","",[2]tailored_settings!$B$8)</f>
        <v>45789</v>
      </c>
      <c r="V56" s="6" t="str">
        <f>IF([2]source_data!G58="","",[2]tailored_settings!$B$9)</f>
        <v>http://www.longleigh.org/</v>
      </c>
      <c r="W56" s="8">
        <f>IF([2]source_data!G58="","",IF([2]source_data!O58="","",[2]source_data!O58))</f>
        <v>45320</v>
      </c>
      <c r="X56" s="12">
        <f>IF([2]source_data!G58="","",IF([2]source_data!P58="","",[2]source_data!P58))</f>
        <v>45345</v>
      </c>
      <c r="Y56" s="13">
        <f>IF([2]source_data!G58="","",IF([2]source_data!Q58="","",[2]source_data!Q58))</f>
        <v>1</v>
      </c>
      <c r="Z56" s="11" t="str">
        <f>IF([2]source_data!G58="","",IF([2]source_data!I58="","",[2]tailored_settings!$B$10))</f>
        <v>Primary grant reason</v>
      </c>
      <c r="AA56" s="11" t="str">
        <f>IF([2]source_data!G58="","",IF([2]source_data!I58="","",[2]source_data!I58))</f>
        <v>1. Customer (or family member residing with them) with a diagnosed condition or disability (physical and/or sensory and/or behavioural)</v>
      </c>
      <c r="AB56" s="11" t="str">
        <f>IF([2]source_data!G58="","",IF([2]source_data!J58="","",[2]tailored_settings!$B$11))</f>
        <v/>
      </c>
      <c r="AC56" s="11" t="str">
        <f>IF([2]source_data!G58="","",IF([2]source_data!J58="","",[2]source_data!J58))</f>
        <v/>
      </c>
      <c r="AD56" s="11" t="str">
        <f>IF([2]source_data!G58="","",IF([2]source_data!K58="","",[2]tailored_settings!$B$12))</f>
        <v>Grant purpose</v>
      </c>
      <c r="AE56" s="11" t="str">
        <f>IF([2]source_data!G58="","",IF([2]source_data!K58="","",[2]source_data!K58))</f>
        <v>Appliances</v>
      </c>
      <c r="AF56" s="11" t="str">
        <f>IF([2]source_data!G58="","",IF([2]source_data!K58="","",[2]tailored_settings!$B$13))</f>
        <v>Grant purpose</v>
      </c>
      <c r="AG56" s="11" t="str">
        <f>IF([2]source_data!G58="","",IF([2]source_data!K58="","",[2]source_data!K58))</f>
        <v>Appliances</v>
      </c>
      <c r="AH56" s="11" t="str">
        <f>IF([2]source_data!G58="","",IF([2]source_data!M58="","",[2]tailored_settings!$B$14))</f>
        <v/>
      </c>
      <c r="AI56" s="11" t="str">
        <f>IF([2]source_data!G58="","",IF([2]source_data!M58="","",[2]source_data!M58))</f>
        <v/>
      </c>
    </row>
    <row r="57" spans="1:35" x14ac:dyDescent="0.2">
      <c r="A57" s="6" t="str">
        <f>IF([2]source_data!G59="","",IF(AND([2]source_data!C59&lt;&gt;"",[2]tailored_settings!$B$15="Publish"),CONCATENATE([2]tailored_settings!$B$2&amp;[2]source_data!C59),IF(AND([2]source_data!C59&lt;&gt;"",[2]tailored_settings!$B$15="Do not publish"),CONCATENATE([2]tailored_settings!$B$2&amp;TEXT(ROW(A57)-1,"0000")&amp;"_"&amp;TEXT(F57,"yyyy-mm")),CONCATENATE([2]tailored_settings!$B$2&amp;TEXT(ROW(A57)-1,"0000")&amp;"_"&amp;TEXT(F57,"yyyy-mm")))))</f>
        <v>360G-Longleigh-0056_2024-01</v>
      </c>
      <c r="B57" s="6" t="str">
        <f>IF([2]source_data!G59="","",IF([2]source_data!E59&lt;&gt;"",[2]source_data!E59,CONCATENATE("Grant to "&amp;G57)))</f>
        <v>Grant to Individual Recipient</v>
      </c>
      <c r="C57" s="6" t="str">
        <f>IF([2]source_data!G59="","",IF([2]source_data!F59="",_xlfn.XLOOKUP(T57,[2]tailored_settings!$B$20:$B$25,[2]tailored_settings!$A$20:$A$25,"")))</f>
        <v>Helping to alleviate financial hardship</v>
      </c>
      <c r="D57" s="7">
        <f>IF([2]source_data!G59="","",IF([2]source_data!G59="","",[2]source_data!G59))</f>
        <v>992.32</v>
      </c>
      <c r="E57" s="6" t="str">
        <f>IF([2]source_data!G59="","",[2]tailored_settings!$B$3)</f>
        <v>GBP</v>
      </c>
      <c r="F57" s="8">
        <f>IF([2]source_data!G59="","",IF([2]source_data!H59="","",[2]source_data!H59))</f>
        <v>45322</v>
      </c>
      <c r="G57" s="6" t="str">
        <f>IF([2]source_data!G59="","",[2]tailored_settings!$B$5)</f>
        <v>Individual Recipient</v>
      </c>
      <c r="H57" s="6" t="str">
        <f>IF([2]source_data!G59="","",IF(AND([2]source_data!A59&lt;&gt;"",[2]tailored_settings!$B$16="Publish"),CONCATENATE([2]tailored_settings!$B$2&amp;[2]source_data!A59),IF(AND([2]source_data!A59&lt;&gt;"",[2]tailored_settings!$B$16="Do not publish"),CONCATENATE([2]tailored_settings!$B$4&amp;TEXT(ROW(A57)-1,"0000")&amp;"_"&amp;TEXT(F57,"yyyy-mm")),CONCATENATE([2]tailored_settings!$B$4&amp;TEXT(ROW(A57)-1,"0000")&amp;"_"&amp;TEXT(F57,"yyyy-mm")))))</f>
        <v>360G-Longleigh-IND-0056_2024-01</v>
      </c>
      <c r="I57" s="6" t="str">
        <f>IF([2]source_data!G59="","",[2]tailored_settings!$B$7)</f>
        <v>Longleigh Foundation</v>
      </c>
      <c r="J57" s="6" t="str">
        <f>IF([2]source_data!G59="","",[2]tailored_settings!$B$6)</f>
        <v>GB-CHC-1169016</v>
      </c>
      <c r="K57" s="6" t="str">
        <f>IF([2]source_data!G59="","",IF([2]source_data!I59="","",VLOOKUP([2]source_data!I59,[2]codelist_mapping!A:C,3,FALSE)))</f>
        <v>GTIR030</v>
      </c>
      <c r="L57" s="6" t="str">
        <f>IF([2]source_data!G59="","",IF([2]source_data!J59="","",VLOOKUP([2]source_data!J59,[2]codelist_mapping!A:C,3,FALSE)))</f>
        <v/>
      </c>
      <c r="M57" s="6" t="str">
        <f>IF([2]source_data!G59="","",IF([2]source_data!K59="","",IF([2]source_data!M59&lt;&gt;"",CONCATENATE(VLOOKUP([2]source_data!K59,[2]codelist_mapping!F:H,3,FALSE)&amp;";"&amp;VLOOKUP([2]source_data!L59,[2]codelist_mapping!F:H,3,FALSE)&amp;";"&amp;VLOOKUP([2]source_data!M59,[2]codelist_mapping!F:H,3,FALSE)),IF([2]source_data!L59&lt;&gt;"",CONCATENATE(VLOOKUP([2]source_data!K59,[2]codelist_mapping!F:H,3,FALSE)&amp;";"&amp;VLOOKUP([2]source_data!L59,[2]codelist_mapping!F:H,3,FALSE)),IF([2]source_data!K59&lt;&gt;"",CONCATENATE(VLOOKUP([2]source_data!K59,[2]codelist_mapping!F:H,3,FALSE)))))))</f>
        <v>GTIP020;GTIP020;GTIP060</v>
      </c>
      <c r="N57" s="9" t="str">
        <f>IF([2]source_data!G59="","",IF([2]source_data!D59="","",VLOOKUP([2]source_data!D59,[2]geo_data!A:I,9,FALSE)))</f>
        <v>Dorchester Poundbury</v>
      </c>
      <c r="O57" s="9" t="str">
        <f>IF([2]source_data!G59="","",IF([2]source_data!D59="","",VLOOKUP([2]source_data!D59,[2]geo_data!A:I,8,FALSE)))</f>
        <v>E05012697</v>
      </c>
      <c r="P57" s="9" t="str">
        <f>IF([2]source_data!G59="","",IF(LEFT(O57,3)="E05","WD",IF(LEFT(O57,3)="S13","WD",IF(LEFT(O57,3)="W05","WD",IF(LEFT(O57,3)="W06","UA",IF(LEFT(O57,3)="S12","CA",IF(LEFT(O57,3)="E06","UA",IF(LEFT(O57,3)="E07","NMD",IF(LEFT(O57,3)="E08","MD",IF(LEFT(O57,3)="E09","LONB"))))))))))</f>
        <v>WD</v>
      </c>
      <c r="Q57" s="9" t="str">
        <f>IF([2]source_data!G59="","",IF([2]source_data!D59="","",VLOOKUP([2]source_data!D59,[2]geo_data!A:I,7,FALSE)))</f>
        <v>Dorset</v>
      </c>
      <c r="R57" s="9" t="str">
        <f>IF([2]source_data!G59="","",IF([2]source_data!D59="","",VLOOKUP([2]source_data!D59,[2]geo_data!A:I,6,FALSE)))</f>
        <v>E06000059</v>
      </c>
      <c r="S57" s="9" t="str">
        <f>IF([2]source_data!G59="","",IF(LEFT(R57,3)="E05","WD",IF(LEFT(R57,3)="S13","WD",IF(LEFT(R57,3)="W05","WD",IF(LEFT(R57,3)="W06","UA",IF(LEFT(R57,3)="S12","CA",IF(LEFT(R57,3)="E06","UA",IF(LEFT(R57,3)="E07","NMD",IF(LEFT(R57,3)="E08","MD",IF(LEFT(R57,3)="E09","LONB"))))))))))</f>
        <v>UA</v>
      </c>
      <c r="T57" s="6" t="str">
        <f>IF([2]source_data!G59="","",IF([2]source_data!N59="","",[2]source_data!N59))</f>
        <v>Hardship Grant</v>
      </c>
      <c r="U57" s="10">
        <f>IF([2]source_data!G59="","",[2]tailored_settings!$B$8)</f>
        <v>45789</v>
      </c>
      <c r="V57" s="6" t="str">
        <f>IF([2]source_data!G59="","",[2]tailored_settings!$B$9)</f>
        <v>http://www.longleigh.org/</v>
      </c>
      <c r="W57" s="8">
        <f>IF([2]source_data!G59="","",IF([2]source_data!O59="","",[2]source_data!O59))</f>
        <v>45322</v>
      </c>
      <c r="X57" s="12">
        <f>IF([2]source_data!G59="","",IF([2]source_data!P59="","",[2]source_data!P59))</f>
        <v>45375</v>
      </c>
      <c r="Y57" s="13">
        <f>IF([2]source_data!G59="","",IF([2]source_data!Q59="","",[2]source_data!Q59))</f>
        <v>2</v>
      </c>
      <c r="Z57" s="11" t="str">
        <f>IF([2]source_data!G59="","",IF([2]source_data!I59="","",[2]tailored_settings!$B$10))</f>
        <v>Primary grant reason</v>
      </c>
      <c r="AA57" s="11" t="str">
        <f>IF([2]source_data!G59="","",IF([2]source_data!I59="","",[2]source_data!I59))</f>
        <v>1. Customer (or family member residing with them) with a diagnosed condition or disability (physical and/or sensory and/or behavioural)</v>
      </c>
      <c r="AB57" s="11" t="str">
        <f>IF([2]source_data!G59="","",IF([2]source_data!J59="","",[2]tailored_settings!$B$11))</f>
        <v/>
      </c>
      <c r="AC57" s="11" t="str">
        <f>IF([2]source_data!G59="","",IF([2]source_data!J59="","",[2]source_data!J59))</f>
        <v/>
      </c>
      <c r="AD57" s="11" t="str">
        <f>IF([2]source_data!G59="","",IF([2]source_data!K59="","",[2]tailored_settings!$B$12))</f>
        <v>Grant purpose</v>
      </c>
      <c r="AE57" s="11" t="str">
        <f>IF([2]source_data!G59="","",IF([2]source_data!K59="","",[2]source_data!K59))</f>
        <v xml:space="preserve">Furniture </v>
      </c>
      <c r="AF57" s="11" t="str">
        <f>IF([2]source_data!G59="","",IF([2]source_data!K59="","",[2]tailored_settings!$B$13))</f>
        <v>Grant purpose</v>
      </c>
      <c r="AG57" s="11" t="str">
        <f>IF([2]source_data!G59="","",IF([2]source_data!K59="","",[2]source_data!K59))</f>
        <v xml:space="preserve">Furniture </v>
      </c>
      <c r="AH57" s="11" t="str">
        <f>IF([2]source_data!G59="","",IF([2]source_data!M59="","",[2]tailored_settings!$B$14))</f>
        <v>Grant purpose</v>
      </c>
      <c r="AI57" s="11" t="str">
        <f>IF([2]source_data!G59="","",IF([2]source_data!M59="","",[2]source_data!M59))</f>
        <v>Voucher for small household items</v>
      </c>
    </row>
    <row r="58" spans="1:35" x14ac:dyDescent="0.2">
      <c r="A58" s="6" t="str">
        <f>IF([2]source_data!G60="","",IF(AND([2]source_data!C60&lt;&gt;"",[2]tailored_settings!$B$15="Publish"),CONCATENATE([2]tailored_settings!$B$2&amp;[2]source_data!C60),IF(AND([2]source_data!C60&lt;&gt;"",[2]tailored_settings!$B$15="Do not publish"),CONCATENATE([2]tailored_settings!$B$2&amp;TEXT(ROW(A58)-1,"0000")&amp;"_"&amp;TEXT(F58,"yyyy-mm")),CONCATENATE([2]tailored_settings!$B$2&amp;TEXT(ROW(A58)-1,"0000")&amp;"_"&amp;TEXT(F58,"yyyy-mm")))))</f>
        <v>360G-Longleigh-0057_2024-01</v>
      </c>
      <c r="B58" s="6" t="str">
        <f>IF([2]source_data!G60="","",IF([2]source_data!E60&lt;&gt;"",[2]source_data!E60,CONCATENATE("Grant to "&amp;G58)))</f>
        <v>Grant to Individual Recipient</v>
      </c>
      <c r="C58" s="6" t="str">
        <f>IF([2]source_data!G60="","",IF([2]source_data!F60="",_xlfn.XLOOKUP(T58,[2]tailored_settings!$B$20:$B$25,[2]tailored_settings!$A$20:$A$25,"")))</f>
        <v>Helping to alleviate financial hardship</v>
      </c>
      <c r="D58" s="7">
        <f>IF([2]source_data!G60="","",IF([2]source_data!G60="","",[2]source_data!G60))</f>
        <v>984.85</v>
      </c>
      <c r="E58" s="6" t="str">
        <f>IF([2]source_data!G60="","",[2]tailored_settings!$B$3)</f>
        <v>GBP</v>
      </c>
      <c r="F58" s="8">
        <f>IF([2]source_data!G60="","",IF([2]source_data!H60="","",[2]source_data!H60))</f>
        <v>45322</v>
      </c>
      <c r="G58" s="6" t="str">
        <f>IF([2]source_data!G60="","",[2]tailored_settings!$B$5)</f>
        <v>Individual Recipient</v>
      </c>
      <c r="H58" s="6" t="str">
        <f>IF([2]source_data!G60="","",IF(AND([2]source_data!A60&lt;&gt;"",[2]tailored_settings!$B$16="Publish"),CONCATENATE([2]tailored_settings!$B$2&amp;[2]source_data!A60),IF(AND([2]source_data!A60&lt;&gt;"",[2]tailored_settings!$B$16="Do not publish"),CONCATENATE([2]tailored_settings!$B$4&amp;TEXT(ROW(A58)-1,"0000")&amp;"_"&amp;TEXT(F58,"yyyy-mm")),CONCATENATE([2]tailored_settings!$B$4&amp;TEXT(ROW(A58)-1,"0000")&amp;"_"&amp;TEXT(F58,"yyyy-mm")))))</f>
        <v>360G-Longleigh-IND-0057_2024-01</v>
      </c>
      <c r="I58" s="6" t="str">
        <f>IF([2]source_data!G60="","",[2]tailored_settings!$B$7)</f>
        <v>Longleigh Foundation</v>
      </c>
      <c r="J58" s="6" t="str">
        <f>IF([2]source_data!G60="","",[2]tailored_settings!$B$6)</f>
        <v>GB-CHC-1169016</v>
      </c>
      <c r="K58" s="6" t="str">
        <f>IF([2]source_data!G60="","",IF([2]source_data!I60="","",VLOOKUP([2]source_data!I60,[2]codelist_mapping!A:C,3,FALSE)))</f>
        <v>GTIR030</v>
      </c>
      <c r="L58" s="6" t="str">
        <f>IF([2]source_data!G60="","",IF([2]source_data!J60="","",VLOOKUP([2]source_data!J60,[2]codelist_mapping!A:C,3,FALSE)))</f>
        <v/>
      </c>
      <c r="M58" s="6" t="str">
        <f>IF([2]source_data!G60="","",IF([2]source_data!K60="","",IF([2]source_data!M60&lt;&gt;"",CONCATENATE(VLOOKUP([2]source_data!K60,[2]codelist_mapping!F:H,3,FALSE)&amp;";"&amp;VLOOKUP([2]source_data!L60,[2]codelist_mapping!F:H,3,FALSE)&amp;";"&amp;VLOOKUP([2]source_data!M60,[2]codelist_mapping!F:H,3,FALSE)),IF([2]source_data!L60&lt;&gt;"",CONCATENATE(VLOOKUP([2]source_data!K60,[2]codelist_mapping!F:H,3,FALSE)&amp;";"&amp;VLOOKUP([2]source_data!L60,[2]codelist_mapping!F:H,3,FALSE)),IF([2]source_data!K60&lt;&gt;"",CONCATENATE(VLOOKUP([2]source_data!K60,[2]codelist_mapping!F:H,3,FALSE)))))))</f>
        <v>GTIP020</v>
      </c>
      <c r="N58" s="9" t="str">
        <f>IF([2]source_data!G60="","",IF([2]source_data!D60="","",VLOOKUP([2]source_data!D60,[2]geo_data!A:I,9,FALSE)))</f>
        <v>Weston-super-Mare Milton</v>
      </c>
      <c r="O58" s="9" t="str">
        <f>IF([2]source_data!G60="","",IF([2]source_data!D60="","",VLOOKUP([2]source_data!D60,[2]geo_data!A:I,8,FALSE)))</f>
        <v>E05010302</v>
      </c>
      <c r="P58" s="9" t="str">
        <f>IF([2]source_data!G60="","",IF(LEFT(O58,3)="E05","WD",IF(LEFT(O58,3)="S13","WD",IF(LEFT(O58,3)="W05","WD",IF(LEFT(O58,3)="W06","UA",IF(LEFT(O58,3)="S12","CA",IF(LEFT(O58,3)="E06","UA",IF(LEFT(O58,3)="E07","NMD",IF(LEFT(O58,3)="E08","MD",IF(LEFT(O58,3)="E09","LONB"))))))))))</f>
        <v>WD</v>
      </c>
      <c r="Q58" s="9" t="str">
        <f>IF([2]source_data!G60="","",IF([2]source_data!D60="","",VLOOKUP([2]source_data!D60,[2]geo_data!A:I,7,FALSE)))</f>
        <v>North Somerset</v>
      </c>
      <c r="R58" s="9" t="str">
        <f>IF([2]source_data!G60="","",IF([2]source_data!D60="","",VLOOKUP([2]source_data!D60,[2]geo_data!A:I,6,FALSE)))</f>
        <v>E06000024</v>
      </c>
      <c r="S58" s="9" t="str">
        <f>IF([2]source_data!G60="","",IF(LEFT(R58,3)="E05","WD",IF(LEFT(R58,3)="S13","WD",IF(LEFT(R58,3)="W05","WD",IF(LEFT(R58,3)="W06","UA",IF(LEFT(R58,3)="S12","CA",IF(LEFT(R58,3)="E06","UA",IF(LEFT(R58,3)="E07","NMD",IF(LEFT(R58,3)="E08","MD",IF(LEFT(R58,3)="E09","LONB"))))))))))</f>
        <v>UA</v>
      </c>
      <c r="T58" s="6" t="str">
        <f>IF([2]source_data!G60="","",IF([2]source_data!N60="","",[2]source_data!N60))</f>
        <v>Hardship Grant</v>
      </c>
      <c r="U58" s="10">
        <f>IF([2]source_data!G60="","",[2]tailored_settings!$B$8)</f>
        <v>45789</v>
      </c>
      <c r="V58" s="6" t="str">
        <f>IF([2]source_data!G60="","",[2]tailored_settings!$B$9)</f>
        <v>http://www.longleigh.org/</v>
      </c>
      <c r="W58" s="8">
        <f>IF([2]source_data!G60="","",IF([2]source_data!O60="","",[2]source_data!O60))</f>
        <v>45322</v>
      </c>
      <c r="X58" s="12">
        <f>IF([2]source_data!G60="","",IF([2]source_data!P60="","",[2]source_data!P60))</f>
        <v>45385</v>
      </c>
      <c r="Y58" s="13">
        <f>IF([2]source_data!G60="","",IF([2]source_data!Q60="","",[2]source_data!Q60))</f>
        <v>3</v>
      </c>
      <c r="Z58" s="11" t="str">
        <f>IF([2]source_data!G60="","",IF([2]source_data!I60="","",[2]tailored_settings!$B$10))</f>
        <v>Primary grant reason</v>
      </c>
      <c r="AA58" s="11" t="str">
        <f>IF([2]source_data!G60="","",IF([2]source_data!I60="","",[2]source_data!I60))</f>
        <v>1. Customer (or family member residing with them) with a diagnosed condition or disability (physical and/or sensory and/or behavioural)</v>
      </c>
      <c r="AB58" s="11" t="str">
        <f>IF([2]source_data!G60="","",IF([2]source_data!J60="","",[2]tailored_settings!$B$11))</f>
        <v/>
      </c>
      <c r="AC58" s="11" t="str">
        <f>IF([2]source_data!G60="","",IF([2]source_data!J60="","",[2]source_data!J60))</f>
        <v/>
      </c>
      <c r="AD58" s="11" t="str">
        <f>IF([2]source_data!G60="","",IF([2]source_data!K60="","",[2]tailored_settings!$B$12))</f>
        <v>Grant purpose</v>
      </c>
      <c r="AE58" s="11" t="str">
        <f>IF([2]source_data!G60="","",IF([2]source_data!K60="","",[2]source_data!K60))</f>
        <v xml:space="preserve">Furniture </v>
      </c>
      <c r="AF58" s="11" t="str">
        <f>IF([2]source_data!G60="","",IF([2]source_data!K60="","",[2]tailored_settings!$B$13))</f>
        <v>Grant purpose</v>
      </c>
      <c r="AG58" s="11" t="str">
        <f>IF([2]source_data!G60="","",IF([2]source_data!K60="","",[2]source_data!K60))</f>
        <v xml:space="preserve">Furniture </v>
      </c>
      <c r="AH58" s="11" t="str">
        <f>IF([2]source_data!G60="","",IF([2]source_data!M60="","",[2]tailored_settings!$B$14))</f>
        <v/>
      </c>
      <c r="AI58" s="11" t="str">
        <f>IF([2]source_data!G60="","",IF([2]source_data!M60="","",[2]source_data!M60))</f>
        <v/>
      </c>
    </row>
    <row r="59" spans="1:35" x14ac:dyDescent="0.2">
      <c r="A59" s="6" t="str">
        <f>IF([2]source_data!G61="","",IF(AND([2]source_data!C61&lt;&gt;"",[2]tailored_settings!$B$15="Publish"),CONCATENATE([2]tailored_settings!$B$2&amp;[2]source_data!C61),IF(AND([2]source_data!C61&lt;&gt;"",[2]tailored_settings!$B$15="Do not publish"),CONCATENATE([2]tailored_settings!$B$2&amp;TEXT(ROW(A59)-1,"0000")&amp;"_"&amp;TEXT(F59,"yyyy-mm")),CONCATENATE([2]tailored_settings!$B$2&amp;TEXT(ROW(A59)-1,"0000")&amp;"_"&amp;TEXT(F59,"yyyy-mm")))))</f>
        <v>360G-Longleigh-0058_2024-01</v>
      </c>
      <c r="B59" s="6" t="str">
        <f>IF([2]source_data!G61="","",IF([2]source_data!E61&lt;&gt;"",[2]source_data!E61,CONCATENATE("Grant to "&amp;G59)))</f>
        <v>Grant to Individual Recipient</v>
      </c>
      <c r="C59" s="6" t="str">
        <f>IF([2]source_data!G61="","",IF([2]source_data!F61="",_xlfn.XLOOKUP(T59,[2]tailored_settings!$B$20:$B$25,[2]tailored_settings!$A$20:$A$25,"")))</f>
        <v>Providing aid to the staff of our donor</v>
      </c>
      <c r="D59" s="7">
        <f>IF([2]source_data!G61="","",IF([2]source_data!G61="","",[2]source_data!G61))</f>
        <v>1000</v>
      </c>
      <c r="E59" s="6" t="str">
        <f>IF([2]source_data!G61="","",[2]tailored_settings!$B$3)</f>
        <v>GBP</v>
      </c>
      <c r="F59" s="8">
        <f>IF([2]source_data!G61="","",IF([2]source_data!H61="","",[2]source_data!H61))</f>
        <v>45322</v>
      </c>
      <c r="G59" s="6" t="str">
        <f>IF([2]source_data!G61="","",[2]tailored_settings!$B$5)</f>
        <v>Individual Recipient</v>
      </c>
      <c r="H59" s="6" t="str">
        <f>IF([2]source_data!G61="","",IF(AND([2]source_data!A61&lt;&gt;"",[2]tailored_settings!$B$16="Publish"),CONCATENATE([2]tailored_settings!$B$2&amp;[2]source_data!A61),IF(AND([2]source_data!A61&lt;&gt;"",[2]tailored_settings!$B$16="Do not publish"),CONCATENATE([2]tailored_settings!$B$4&amp;TEXT(ROW(A59)-1,"0000")&amp;"_"&amp;TEXT(F59,"yyyy-mm")),CONCATENATE([2]tailored_settings!$B$4&amp;TEXT(ROW(A59)-1,"0000")&amp;"_"&amp;TEXT(F59,"yyyy-mm")))))</f>
        <v>360G-Longleigh-IND-0058_2024-01</v>
      </c>
      <c r="I59" s="6" t="str">
        <f>IF([2]source_data!G61="","",[2]tailored_settings!$B$7)</f>
        <v>Longleigh Foundation</v>
      </c>
      <c r="J59" s="6" t="str">
        <f>IF([2]source_data!G61="","",[2]tailored_settings!$B$6)</f>
        <v>GB-CHC-1169016</v>
      </c>
      <c r="K59" s="6" t="str">
        <f>IF([2]source_data!G61="","",IF([2]source_data!I61="","",VLOOKUP([2]source_data!I61,[2]codelist_mapping!A:C,3,FALSE)))</f>
        <v>GTIR010</v>
      </c>
      <c r="L59" s="6" t="str">
        <f>IF([2]source_data!G61="","",IF([2]source_data!J61="","",VLOOKUP([2]source_data!J61,[2]codelist_mapping!A:C,3,FALSE)))</f>
        <v/>
      </c>
      <c r="M59" s="6" t="str">
        <f>IF([2]source_data!G61="","",IF([2]source_data!K61="","",IF([2]source_data!M61&lt;&gt;"",CONCATENATE(VLOOKUP([2]source_data!K61,[2]codelist_mapping!F:H,3,FALSE)&amp;";"&amp;VLOOKUP([2]source_data!L61,[2]codelist_mapping!F:H,3,FALSE)&amp;";"&amp;VLOOKUP([2]source_data!M61,[2]codelist_mapping!F:H,3,FALSE)),IF([2]source_data!L61&lt;&gt;"",CONCATENATE(VLOOKUP([2]source_data!K61,[2]codelist_mapping!F:H,3,FALSE)&amp;";"&amp;VLOOKUP([2]source_data!L61,[2]codelist_mapping!F:H,3,FALSE)),IF([2]source_data!K61&lt;&gt;"",CONCATENATE(VLOOKUP([2]source_data!K61,[2]codelist_mapping!F:H,3,FALSE)))))))</f>
        <v>GTIP070;GTIP050</v>
      </c>
      <c r="N59" s="9" t="str">
        <f>IF([2]source_data!G61="","",IF([2]source_data!D61="","",VLOOKUP([2]source_data!D61,[2]geo_data!A:I,9,FALSE)))</f>
        <v>St Mary's</v>
      </c>
      <c r="O59" s="9" t="str">
        <f>IF([2]source_data!G61="","",IF([2]source_data!D61="","",VLOOKUP([2]source_data!D61,[2]geo_data!A:I,8,FALSE)))</f>
        <v>E05004093</v>
      </c>
      <c r="P59" s="9" t="str">
        <f>IF([2]source_data!G61="","",IF(LEFT(O59,3)="E05","WD",IF(LEFT(O59,3)="S13","WD",IF(LEFT(O59,3)="W05","WD",IF(LEFT(O59,3)="W06","UA",IF(LEFT(O59,3)="S12","CA",IF(LEFT(O59,3)="E06","UA",IF(LEFT(O59,3)="E07","NMD",IF(LEFT(O59,3)="E08","MD",IF(LEFT(O59,3)="E09","LONB"))))))))))</f>
        <v>WD</v>
      </c>
      <c r="Q59" s="9" t="str">
        <f>IF([2]source_data!G61="","",IF([2]source_data!D61="","",VLOOKUP([2]source_data!D61,[2]geo_data!A:I,7,FALSE)))</f>
        <v>Castle Point</v>
      </c>
      <c r="R59" s="9" t="str">
        <f>IF([2]source_data!G61="","",IF([2]source_data!D61="","",VLOOKUP([2]source_data!D61,[2]geo_data!A:I,6,FALSE)))</f>
        <v>E07000069</v>
      </c>
      <c r="S59" s="9" t="str">
        <f>IF([2]source_data!G61="","",IF(LEFT(R59,3)="E05","WD",IF(LEFT(R59,3)="S13","WD",IF(LEFT(R59,3)="W05","WD",IF(LEFT(R59,3)="W06","UA",IF(LEFT(R59,3)="S12","CA",IF(LEFT(R59,3)="E06","UA",IF(LEFT(R59,3)="E07","NMD",IF(LEFT(R59,3)="E08","MD",IF(LEFT(R59,3)="E09","LONB"))))))))))</f>
        <v>NMD</v>
      </c>
      <c r="T59" s="6" t="str">
        <f>IF([2]source_data!G61="","",IF([2]source_data!N61="","",[2]source_data!N61))</f>
        <v>Stonewater Employee Support Fund</v>
      </c>
      <c r="U59" s="10">
        <f>IF([2]source_data!G61="","",[2]tailored_settings!$B$8)</f>
        <v>45789</v>
      </c>
      <c r="V59" s="6" t="str">
        <f>IF([2]source_data!G61="","",[2]tailored_settings!$B$9)</f>
        <v>http://www.longleigh.org/</v>
      </c>
      <c r="W59" s="8">
        <f>IF([2]source_data!G61="","",IF([2]source_data!O61="","",[2]source_data!O61))</f>
        <v>45322</v>
      </c>
      <c r="X59" s="12">
        <f>IF([2]source_data!G61="","",IF([2]source_data!P61="","",[2]source_data!P61))</f>
        <v>45430</v>
      </c>
      <c r="Y59" s="13">
        <f>IF([2]source_data!G61="","",IF([2]source_data!Q61="","",[2]source_data!Q61))</f>
        <v>4</v>
      </c>
      <c r="Z59" s="11" t="str">
        <f>IF([2]source_data!G61="","",IF([2]source_data!I61="","",[2]tailored_settings!$B$10))</f>
        <v>Primary grant reason</v>
      </c>
      <c r="AA59" s="11" t="str">
        <f>IF([2]source_data!G61="","",IF([2]source_data!I61="","",[2]source_data!I61))</f>
        <v>8. Customer is in financial hardship and their household meets one of two criteria</v>
      </c>
      <c r="AB59" s="11" t="str">
        <f>IF([2]source_data!G61="","",IF([2]source_data!J61="","",[2]tailored_settings!$B$11))</f>
        <v/>
      </c>
      <c r="AC59" s="11" t="str">
        <f>IF([2]source_data!G61="","",IF([2]source_data!J61="","",[2]source_data!J61))</f>
        <v/>
      </c>
      <c r="AD59" s="11" t="str">
        <f>IF([2]source_data!G61="","",IF([2]source_data!K61="","",[2]tailored_settings!$B$12))</f>
        <v>Grant purpose</v>
      </c>
      <c r="AE59" s="11" t="str">
        <f>IF([2]source_data!G61="","",IF([2]source_data!K61="","",[2]source_data!K61))</f>
        <v>Food Vouchers</v>
      </c>
      <c r="AF59" s="11" t="str">
        <f>IF([2]source_data!G61="","",IF([2]source_data!K61="","",[2]tailored_settings!$B$13))</f>
        <v>Grant purpose</v>
      </c>
      <c r="AG59" s="11" t="str">
        <f>IF([2]source_data!G61="","",IF([2]source_data!K61="","",[2]source_data!K61))</f>
        <v>Food Vouchers</v>
      </c>
      <c r="AH59" s="11" t="str">
        <f>IF([2]source_data!G61="","",IF([2]source_data!M61="","",[2]tailored_settings!$B$14))</f>
        <v/>
      </c>
      <c r="AI59" s="11" t="str">
        <f>IF([2]source_data!G61="","",IF([2]source_data!M61="","",[2]source_data!M61))</f>
        <v/>
      </c>
    </row>
    <row r="60" spans="1:35" x14ac:dyDescent="0.2">
      <c r="A60" s="6" t="str">
        <f>IF([2]source_data!G62="","",IF(AND([2]source_data!C62&lt;&gt;"",[2]tailored_settings!$B$15="Publish"),CONCATENATE([2]tailored_settings!$B$2&amp;[2]source_data!C62),IF(AND([2]source_data!C62&lt;&gt;"",[2]tailored_settings!$B$15="Do not publish"),CONCATENATE([2]tailored_settings!$B$2&amp;TEXT(ROW(A60)-1,"0000")&amp;"_"&amp;TEXT(F60,"yyyy-mm")),CONCATENATE([2]tailored_settings!$B$2&amp;TEXT(ROW(A60)-1,"0000")&amp;"_"&amp;TEXT(F60,"yyyy-mm")))))</f>
        <v>360G-Longleigh-0059_2024-01</v>
      </c>
      <c r="B60" s="6" t="str">
        <f>IF([2]source_data!G62="","",IF([2]source_data!E62&lt;&gt;"",[2]source_data!E62,CONCATENATE("Grant to "&amp;G60)))</f>
        <v>Grant to Individual Recipient</v>
      </c>
      <c r="C60" s="6" t="str">
        <f>IF([2]source_data!G62="","",IF([2]source_data!F62="",_xlfn.XLOOKUP(T60,[2]tailored_settings!$B$20:$B$25,[2]tailored_settings!$A$20:$A$25,"")))</f>
        <v>Helping to alleviate financial hardship</v>
      </c>
      <c r="D60" s="7">
        <f>IF([2]source_data!G62="","",IF([2]source_data!G62="","",[2]source_data!G62))</f>
        <v>700</v>
      </c>
      <c r="E60" s="6" t="str">
        <f>IF([2]source_data!G62="","",[2]tailored_settings!$B$3)</f>
        <v>GBP</v>
      </c>
      <c r="F60" s="8">
        <f>IF([2]source_data!G62="","",IF([2]source_data!H62="","",[2]source_data!H62))</f>
        <v>45322</v>
      </c>
      <c r="G60" s="6" t="str">
        <f>IF([2]source_data!G62="","",[2]tailored_settings!$B$5)</f>
        <v>Individual Recipient</v>
      </c>
      <c r="H60" s="6" t="str">
        <f>IF([2]source_data!G62="","",IF(AND([2]source_data!A62&lt;&gt;"",[2]tailored_settings!$B$16="Publish"),CONCATENATE([2]tailored_settings!$B$2&amp;[2]source_data!A62),IF(AND([2]source_data!A62&lt;&gt;"",[2]tailored_settings!$B$16="Do not publish"),CONCATENATE([2]tailored_settings!$B$4&amp;TEXT(ROW(A60)-1,"0000")&amp;"_"&amp;TEXT(F60,"yyyy-mm")),CONCATENATE([2]tailored_settings!$B$4&amp;TEXT(ROW(A60)-1,"0000")&amp;"_"&amp;TEXT(F60,"yyyy-mm")))))</f>
        <v>360G-Longleigh-IND-0059_2024-01</v>
      </c>
      <c r="I60" s="6" t="str">
        <f>IF([2]source_data!G62="","",[2]tailored_settings!$B$7)</f>
        <v>Longleigh Foundation</v>
      </c>
      <c r="J60" s="6" t="str">
        <f>IF([2]source_data!G62="","",[2]tailored_settings!$B$6)</f>
        <v>GB-CHC-1169016</v>
      </c>
      <c r="K60" s="6" t="str">
        <f>IF([2]source_data!G62="","",IF([2]source_data!I62="","",VLOOKUP([2]source_data!I62,[2]codelist_mapping!A:C,3,FALSE)))</f>
        <v>GTIR040</v>
      </c>
      <c r="L60" s="6" t="str">
        <f>IF([2]source_data!G62="","",IF([2]source_data!J62="","",VLOOKUP([2]source_data!J62,[2]codelist_mapping!A:C,3,FALSE)))</f>
        <v/>
      </c>
      <c r="M60" s="6" t="str">
        <f>IF([2]source_data!G62="","",IF([2]source_data!K62="","",IF([2]source_data!M62&lt;&gt;"",CONCATENATE(VLOOKUP([2]source_data!K62,[2]codelist_mapping!F:H,3,FALSE)&amp;";"&amp;VLOOKUP([2]source_data!L62,[2]codelist_mapping!F:H,3,FALSE)&amp;";"&amp;VLOOKUP([2]source_data!M62,[2]codelist_mapping!F:H,3,FALSE)),IF([2]source_data!L62&lt;&gt;"",CONCATENATE(VLOOKUP([2]source_data!K62,[2]codelist_mapping!F:H,3,FALSE)&amp;";"&amp;VLOOKUP([2]source_data!L62,[2]codelist_mapping!F:H,3,FALSE)),IF([2]source_data!K62&lt;&gt;"",CONCATENATE(VLOOKUP([2]source_data!K62,[2]codelist_mapping!F:H,3,FALSE)))))))</f>
        <v>GTIP070;GTIP050</v>
      </c>
      <c r="N60" s="9" t="str">
        <f>IF([2]source_data!G62="","",IF([2]source_data!D62="","",VLOOKUP([2]source_data!D62,[2]geo_data!A:I,9,FALSE)))</f>
        <v>Bradford-on-Avon South</v>
      </c>
      <c r="O60" s="9" t="str">
        <f>IF([2]source_data!G62="","",IF([2]source_data!D62="","",VLOOKUP([2]source_data!D62,[2]geo_data!A:I,8,FALSE)))</f>
        <v>E05013407</v>
      </c>
      <c r="P60" s="9" t="str">
        <f>IF([2]source_data!G62="","",IF(LEFT(O60,3)="E05","WD",IF(LEFT(O60,3)="S13","WD",IF(LEFT(O60,3)="W05","WD",IF(LEFT(O60,3)="W06","UA",IF(LEFT(O60,3)="S12","CA",IF(LEFT(O60,3)="E06","UA",IF(LEFT(O60,3)="E07","NMD",IF(LEFT(O60,3)="E08","MD",IF(LEFT(O60,3)="E09","LONB"))))))))))</f>
        <v>WD</v>
      </c>
      <c r="Q60" s="9" t="str">
        <f>IF([2]source_data!G62="","",IF([2]source_data!D62="","",VLOOKUP([2]source_data!D62,[2]geo_data!A:I,7,FALSE)))</f>
        <v>Wiltshire</v>
      </c>
      <c r="R60" s="9" t="str">
        <f>IF([2]source_data!G62="","",IF([2]source_data!D62="","",VLOOKUP([2]source_data!D62,[2]geo_data!A:I,6,FALSE)))</f>
        <v>E06000054</v>
      </c>
      <c r="S60" s="9" t="str">
        <f>IF([2]source_data!G62="","",IF(LEFT(R60,3)="E05","WD",IF(LEFT(R60,3)="S13","WD",IF(LEFT(R60,3)="W05","WD",IF(LEFT(R60,3)="W06","UA",IF(LEFT(R60,3)="S12","CA",IF(LEFT(R60,3)="E06","UA",IF(LEFT(R60,3)="E07","NMD",IF(LEFT(R60,3)="E08","MD",IF(LEFT(R60,3)="E09","LONB"))))))))))</f>
        <v>UA</v>
      </c>
      <c r="T60" s="6" t="str">
        <f>IF([2]source_data!G62="","",IF([2]source_data!N62="","",[2]source_data!N62))</f>
        <v>Hardship Grant</v>
      </c>
      <c r="U60" s="10">
        <f>IF([2]source_data!G62="","",[2]tailored_settings!$B$8)</f>
        <v>45789</v>
      </c>
      <c r="V60" s="6" t="str">
        <f>IF([2]source_data!G62="","",[2]tailored_settings!$B$9)</f>
        <v>http://www.longleigh.org/</v>
      </c>
      <c r="W60" s="8">
        <f>IF([2]source_data!G62="","",IF([2]source_data!O62="","",[2]source_data!O62))</f>
        <v>45322</v>
      </c>
      <c r="X60" s="12">
        <f>IF([2]source_data!G62="","",IF([2]source_data!P62="","",[2]source_data!P62))</f>
        <v>45408</v>
      </c>
      <c r="Y60" s="13">
        <f>IF([2]source_data!G62="","",IF([2]source_data!Q62="","",[2]source_data!Q62))</f>
        <v>3</v>
      </c>
      <c r="Z60" s="11" t="str">
        <f>IF([2]source_data!G62="","",IF([2]source_data!I62="","",[2]tailored_settings!$B$10))</f>
        <v>Primary grant reason</v>
      </c>
      <c r="AA60" s="11" t="str">
        <f>IF([2]source_data!G62="","",IF([2]source_data!I62="","",[2]source_data!I62))</f>
        <v>2. Customer receiving medication and/or therapy for a mental health condition or substance addiction</v>
      </c>
      <c r="AB60" s="11" t="str">
        <f>IF([2]source_data!G62="","",IF([2]source_data!J62="","",[2]tailored_settings!$B$11))</f>
        <v/>
      </c>
      <c r="AC60" s="11" t="str">
        <f>IF([2]source_data!G62="","",IF([2]source_data!J62="","",[2]source_data!J62))</f>
        <v/>
      </c>
      <c r="AD60" s="11" t="str">
        <f>IF([2]source_data!G62="","",IF([2]source_data!K62="","",[2]tailored_settings!$B$12))</f>
        <v>Grant purpose</v>
      </c>
      <c r="AE60" s="11" t="str">
        <f>IF([2]source_data!G62="","",IF([2]source_data!K62="","",[2]source_data!K62))</f>
        <v>Food Vouchers</v>
      </c>
      <c r="AF60" s="11" t="str">
        <f>IF([2]source_data!G62="","",IF([2]source_data!K62="","",[2]tailored_settings!$B$13))</f>
        <v>Grant purpose</v>
      </c>
      <c r="AG60" s="11" t="str">
        <f>IF([2]source_data!G62="","",IF([2]source_data!K62="","",[2]source_data!K62))</f>
        <v>Food Vouchers</v>
      </c>
      <c r="AH60" s="11" t="str">
        <f>IF([2]source_data!G62="","",IF([2]source_data!M62="","",[2]tailored_settings!$B$14))</f>
        <v/>
      </c>
      <c r="AI60" s="11" t="str">
        <f>IF([2]source_data!G62="","",IF([2]source_data!M62="","",[2]source_data!M62))</f>
        <v/>
      </c>
    </row>
    <row r="61" spans="1:35" x14ac:dyDescent="0.2">
      <c r="A61" s="6" t="str">
        <f>IF([2]source_data!G63="","",IF(AND([2]source_data!C63&lt;&gt;"",[2]tailored_settings!$B$15="Publish"),CONCATENATE([2]tailored_settings!$B$2&amp;[2]source_data!C63),IF(AND([2]source_data!C63&lt;&gt;"",[2]tailored_settings!$B$15="Do not publish"),CONCATENATE([2]tailored_settings!$B$2&amp;TEXT(ROW(A61)-1,"0000")&amp;"_"&amp;TEXT(F61,"yyyy-mm")),CONCATENATE([2]tailored_settings!$B$2&amp;TEXT(ROW(A61)-1,"0000")&amp;"_"&amp;TEXT(F61,"yyyy-mm")))))</f>
        <v>360G-Longleigh-0060_2024-02</v>
      </c>
      <c r="B61" s="6" t="str">
        <f>IF([2]source_data!G63="","",IF([2]source_data!E63&lt;&gt;"",[2]source_data!E63,CONCATENATE("Grant to "&amp;G61)))</f>
        <v>Grant to Individual Recipient</v>
      </c>
      <c r="C61" s="6" t="str">
        <f>IF([2]source_data!G63="","",IF([2]source_data!F63="",_xlfn.XLOOKUP(T61,[2]tailored_settings!$B$20:$B$25,[2]tailored_settings!$A$20:$A$25,"")))</f>
        <v>Helping to alleviate financial hardship</v>
      </c>
      <c r="D61" s="7">
        <f>IF([2]source_data!G63="","",IF([2]source_data!G63="","",[2]source_data!G63))</f>
        <v>854.97</v>
      </c>
      <c r="E61" s="6" t="str">
        <f>IF([2]source_data!G63="","",[2]tailored_settings!$B$3)</f>
        <v>GBP</v>
      </c>
      <c r="F61" s="8">
        <f>IF([2]source_data!G63="","",IF([2]source_data!H63="","",[2]source_data!H63))</f>
        <v>45327</v>
      </c>
      <c r="G61" s="6" t="str">
        <f>IF([2]source_data!G63="","",[2]tailored_settings!$B$5)</f>
        <v>Individual Recipient</v>
      </c>
      <c r="H61" s="6" t="str">
        <f>IF([2]source_data!G63="","",IF(AND([2]source_data!A63&lt;&gt;"",[2]tailored_settings!$B$16="Publish"),CONCATENATE([2]tailored_settings!$B$2&amp;[2]source_data!A63),IF(AND([2]source_data!A63&lt;&gt;"",[2]tailored_settings!$B$16="Do not publish"),CONCATENATE([2]tailored_settings!$B$4&amp;TEXT(ROW(A61)-1,"0000")&amp;"_"&amp;TEXT(F61,"yyyy-mm")),CONCATENATE([2]tailored_settings!$B$4&amp;TEXT(ROW(A61)-1,"0000")&amp;"_"&amp;TEXT(F61,"yyyy-mm")))))</f>
        <v>360G-Longleigh-IND-0060_2024-02</v>
      </c>
      <c r="I61" s="6" t="str">
        <f>IF([2]source_data!G63="","",[2]tailored_settings!$B$7)</f>
        <v>Longleigh Foundation</v>
      </c>
      <c r="J61" s="6" t="str">
        <f>IF([2]source_data!G63="","",[2]tailored_settings!$B$6)</f>
        <v>GB-CHC-1169016</v>
      </c>
      <c r="K61" s="6" t="str">
        <f>IF([2]source_data!G63="","",IF([2]source_data!I63="","",VLOOKUP([2]source_data!I63,[2]codelist_mapping!A:C,3,FALSE)))</f>
        <v>GTIR080</v>
      </c>
      <c r="L61" s="6" t="str">
        <f>IF([2]source_data!G63="","",IF([2]source_data!J63="","",VLOOKUP([2]source_data!J63,[2]codelist_mapping!A:C,3,FALSE)))</f>
        <v/>
      </c>
      <c r="M61" s="6" t="str">
        <f>IF([2]source_data!G63="","",IF([2]source_data!K63="","",IF([2]source_data!M63&lt;&gt;"",CONCATENATE(VLOOKUP([2]source_data!K63,[2]codelist_mapping!F:H,3,FALSE)&amp;";"&amp;VLOOKUP([2]source_data!L63,[2]codelist_mapping!F:H,3,FALSE)&amp;";"&amp;VLOOKUP([2]source_data!M63,[2]codelist_mapping!F:H,3,FALSE)),IF([2]source_data!L63&lt;&gt;"",CONCATENATE(VLOOKUP([2]source_data!K63,[2]codelist_mapping!F:H,3,FALSE)&amp;";"&amp;VLOOKUP([2]source_data!L63,[2]codelist_mapping!F:H,3,FALSE)),IF([2]source_data!K63&lt;&gt;"",CONCATENATE(VLOOKUP([2]source_data!K63,[2]codelist_mapping!F:H,3,FALSE)))))))</f>
        <v>GTIP020</v>
      </c>
      <c r="N61" s="9" t="str">
        <f>IF([2]source_data!G63="","",IF([2]source_data!D63="","",VLOOKUP([2]source_data!D63,[2]geo_data!A:I,9,FALSE)))</f>
        <v>St James's</v>
      </c>
      <c r="O61" s="9" t="str">
        <f>IF([2]source_data!G63="","",IF([2]source_data!D63="","",VLOOKUP([2]source_data!D63,[2]geo_data!A:I,8,FALSE)))</f>
        <v>E05001254</v>
      </c>
      <c r="P61" s="9" t="str">
        <f>IF([2]source_data!G63="","",IF(LEFT(O61,3)="E05","WD",IF(LEFT(O61,3)="S13","WD",IF(LEFT(O61,3)="W05","WD",IF(LEFT(O61,3)="W06","UA",IF(LEFT(O61,3)="S12","CA",IF(LEFT(O61,3)="E06","UA",IF(LEFT(O61,3)="E07","NMD",IF(LEFT(O61,3)="E08","MD",IF(LEFT(O61,3)="E09","LONB"))))))))))</f>
        <v>WD</v>
      </c>
      <c r="Q61" s="9" t="str">
        <f>IF([2]source_data!G63="","",IF([2]source_data!D63="","",VLOOKUP([2]source_data!D63,[2]geo_data!A:I,7,FALSE)))</f>
        <v>Dudley</v>
      </c>
      <c r="R61" s="9" t="str">
        <f>IF([2]source_data!G63="","",IF([2]source_data!D63="","",VLOOKUP([2]source_data!D63,[2]geo_data!A:I,6,FALSE)))</f>
        <v>E08000027</v>
      </c>
      <c r="S61" s="9" t="str">
        <f>IF([2]source_data!G63="","",IF(LEFT(R61,3)="E05","WD",IF(LEFT(R61,3)="S13","WD",IF(LEFT(R61,3)="W05","WD",IF(LEFT(R61,3)="W06","UA",IF(LEFT(R61,3)="S12","CA",IF(LEFT(R61,3)="E06","UA",IF(LEFT(R61,3)="E07","NMD",IF(LEFT(R61,3)="E08","MD",IF(LEFT(R61,3)="E09","LONB"))))))))))</f>
        <v>MD</v>
      </c>
      <c r="T61" s="6" t="str">
        <f>IF([2]source_data!G63="","",IF([2]source_data!N63="","",[2]source_data!N63))</f>
        <v>Hardship Grant</v>
      </c>
      <c r="U61" s="10">
        <f>IF([2]source_data!G63="","",[2]tailored_settings!$B$8)</f>
        <v>45789</v>
      </c>
      <c r="V61" s="6" t="str">
        <f>IF([2]source_data!G63="","",[2]tailored_settings!$B$9)</f>
        <v>http://www.longleigh.org/</v>
      </c>
      <c r="W61" s="8">
        <f>IF([2]source_data!G63="","",IF([2]source_data!O63="","",[2]source_data!O63))</f>
        <v>45327</v>
      </c>
      <c r="X61" s="12">
        <f>IF([2]source_data!G63="","",IF([2]source_data!P63="","",[2]source_data!P63))</f>
        <v>45345</v>
      </c>
      <c r="Y61" s="13">
        <f>IF([2]source_data!G63="","",IF([2]source_data!Q63="","",[2]source_data!Q63))</f>
        <v>1</v>
      </c>
      <c r="Z61" s="11" t="str">
        <f>IF([2]source_data!G63="","",IF([2]source_data!I63="","",[2]tailored_settings!$B$10))</f>
        <v>Primary grant reason</v>
      </c>
      <c r="AA61" s="11" t="str">
        <f>IF([2]source_data!G63="","",IF([2]source_data!I63="","",[2]source_data!I63))</f>
        <v>3  Customer/family moving from homelessness/supported living into independent living</v>
      </c>
      <c r="AB61" s="11" t="str">
        <f>IF([2]source_data!G63="","",IF([2]source_data!J63="","",[2]tailored_settings!$B$11))</f>
        <v/>
      </c>
      <c r="AC61" s="11" t="str">
        <f>IF([2]source_data!G63="","",IF([2]source_data!J63="","",[2]source_data!J63))</f>
        <v/>
      </c>
      <c r="AD61" s="11" t="str">
        <f>IF([2]source_data!G63="","",IF([2]source_data!K63="","",[2]tailored_settings!$B$12))</f>
        <v>Grant purpose</v>
      </c>
      <c r="AE61" s="11" t="str">
        <f>IF([2]source_data!G63="","",IF([2]source_data!K63="","",[2]source_data!K63))</f>
        <v>Appliances</v>
      </c>
      <c r="AF61" s="11" t="str">
        <f>IF([2]source_data!G63="","",IF([2]source_data!K63="","",[2]tailored_settings!$B$13))</f>
        <v>Grant purpose</v>
      </c>
      <c r="AG61" s="11" t="str">
        <f>IF([2]source_data!G63="","",IF([2]source_data!K63="","",[2]source_data!K63))</f>
        <v>Appliances</v>
      </c>
      <c r="AH61" s="11" t="str">
        <f>IF([2]source_data!G63="","",IF([2]source_data!M63="","",[2]tailored_settings!$B$14))</f>
        <v/>
      </c>
      <c r="AI61" s="11" t="str">
        <f>IF([2]source_data!G63="","",IF([2]source_data!M63="","",[2]source_data!M63))</f>
        <v/>
      </c>
    </row>
    <row r="62" spans="1:35" x14ac:dyDescent="0.2">
      <c r="A62" s="6" t="str">
        <f>IF([2]source_data!G64="","",IF(AND([2]source_data!C64&lt;&gt;"",[2]tailored_settings!$B$15="Publish"),CONCATENATE([2]tailored_settings!$B$2&amp;[2]source_data!C64),IF(AND([2]source_data!C64&lt;&gt;"",[2]tailored_settings!$B$15="Do not publish"),CONCATENATE([2]tailored_settings!$B$2&amp;TEXT(ROW(A62)-1,"0000")&amp;"_"&amp;TEXT(F62,"yyyy-mm")),CONCATENATE([2]tailored_settings!$B$2&amp;TEXT(ROW(A62)-1,"0000")&amp;"_"&amp;TEXT(F62,"yyyy-mm")))))</f>
        <v>360G-Longleigh-0061_2024-02</v>
      </c>
      <c r="B62" s="6" t="str">
        <f>IF([2]source_data!G64="","",IF([2]source_data!E64&lt;&gt;"",[2]source_data!E64,CONCATENATE("Grant to "&amp;G62)))</f>
        <v>Grant to Individual Recipient</v>
      </c>
      <c r="C62" s="6" t="str">
        <f>IF([2]source_data!G64="","",IF([2]source_data!F64="",_xlfn.XLOOKUP(T62,[2]tailored_settings!$B$20:$B$25,[2]tailored_settings!$A$20:$A$25,"")))</f>
        <v>Helping to alleviate financial hardship</v>
      </c>
      <c r="D62" s="7">
        <f>IF([2]source_data!G64="","",IF([2]source_data!G64="","",[2]source_data!G64))</f>
        <v>970</v>
      </c>
      <c r="E62" s="6" t="str">
        <f>IF([2]source_data!G64="","",[2]tailored_settings!$B$3)</f>
        <v>GBP</v>
      </c>
      <c r="F62" s="8">
        <f>IF([2]source_data!G64="","",IF([2]source_data!H64="","",[2]source_data!H64))</f>
        <v>45331</v>
      </c>
      <c r="G62" s="6" t="str">
        <f>IF([2]source_data!G64="","",[2]tailored_settings!$B$5)</f>
        <v>Individual Recipient</v>
      </c>
      <c r="H62" s="6" t="str">
        <f>IF([2]source_data!G64="","",IF(AND([2]source_data!A64&lt;&gt;"",[2]tailored_settings!$B$16="Publish"),CONCATENATE([2]tailored_settings!$B$2&amp;[2]source_data!A64),IF(AND([2]source_data!A64&lt;&gt;"",[2]tailored_settings!$B$16="Do not publish"),CONCATENATE([2]tailored_settings!$B$4&amp;TEXT(ROW(A62)-1,"0000")&amp;"_"&amp;TEXT(F62,"yyyy-mm")),CONCATENATE([2]tailored_settings!$B$4&amp;TEXT(ROW(A62)-1,"0000")&amp;"_"&amp;TEXT(F62,"yyyy-mm")))))</f>
        <v>360G-Longleigh-IND-0061_2024-02</v>
      </c>
      <c r="I62" s="6" t="str">
        <f>IF([2]source_data!G64="","",[2]tailored_settings!$B$7)</f>
        <v>Longleigh Foundation</v>
      </c>
      <c r="J62" s="6" t="str">
        <f>IF([2]source_data!G64="","",[2]tailored_settings!$B$6)</f>
        <v>GB-CHC-1169016</v>
      </c>
      <c r="K62" s="6" t="str">
        <f>IF([2]source_data!G64="","",IF([2]source_data!I64="","",VLOOKUP([2]source_data!I64,[2]codelist_mapping!A:C,3,FALSE)))</f>
        <v>GTIR010</v>
      </c>
      <c r="L62" s="6" t="str">
        <f>IF([2]source_data!G64="","",IF([2]source_data!J64="","",VLOOKUP([2]source_data!J64,[2]codelist_mapping!A:C,3,FALSE)))</f>
        <v/>
      </c>
      <c r="M62" s="6" t="str">
        <f>IF([2]source_data!G64="","",IF([2]source_data!K64="","",IF([2]source_data!M64&lt;&gt;"",CONCATENATE(VLOOKUP([2]source_data!K64,[2]codelist_mapping!F:H,3,FALSE)&amp;";"&amp;VLOOKUP([2]source_data!L64,[2]codelist_mapping!F:H,3,FALSE)&amp;";"&amp;VLOOKUP([2]source_data!M64,[2]codelist_mapping!F:H,3,FALSE)),IF([2]source_data!L64&lt;&gt;"",CONCATENATE(VLOOKUP([2]source_data!K64,[2]codelist_mapping!F:H,3,FALSE)&amp;";"&amp;VLOOKUP([2]source_data!L64,[2]codelist_mapping!F:H,3,FALSE)),IF([2]source_data!K64&lt;&gt;"",CONCATENATE(VLOOKUP([2]source_data!K64,[2]codelist_mapping!F:H,3,FALSE)))))))</f>
        <v>GTIP050;GTIP070;GTIP080</v>
      </c>
      <c r="N62" s="9" t="str">
        <f>IF([2]source_data!G64="","",IF([2]source_data!D64="","",VLOOKUP([2]source_data!D64,[2]geo_data!A:I,9,FALSE)))</f>
        <v>Thurcroft &amp; Wickersley South</v>
      </c>
      <c r="O62" s="9" t="str">
        <f>IF([2]source_data!G64="","",IF([2]source_data!D64="","",VLOOKUP([2]source_data!D64,[2]geo_data!A:I,8,FALSE)))</f>
        <v>E05013014</v>
      </c>
      <c r="P62" s="9" t="str">
        <f>IF([2]source_data!G64="","",IF(LEFT(O62,3)="E05","WD",IF(LEFT(O62,3)="S13","WD",IF(LEFT(O62,3)="W05","WD",IF(LEFT(O62,3)="W06","UA",IF(LEFT(O62,3)="S12","CA",IF(LEFT(O62,3)="E06","UA",IF(LEFT(O62,3)="E07","NMD",IF(LEFT(O62,3)="E08","MD",IF(LEFT(O62,3)="E09","LONB"))))))))))</f>
        <v>WD</v>
      </c>
      <c r="Q62" s="9" t="str">
        <f>IF([2]source_data!G64="","",IF([2]source_data!D64="","",VLOOKUP([2]source_data!D64,[2]geo_data!A:I,7,FALSE)))</f>
        <v>Rotherham</v>
      </c>
      <c r="R62" s="9" t="str">
        <f>IF([2]source_data!G64="","",IF([2]source_data!D64="","",VLOOKUP([2]source_data!D64,[2]geo_data!A:I,6,FALSE)))</f>
        <v>E08000018</v>
      </c>
      <c r="S62" s="9" t="str">
        <f>IF([2]source_data!G64="","",IF(LEFT(R62,3)="E05","WD",IF(LEFT(R62,3)="S13","WD",IF(LEFT(R62,3)="W05","WD",IF(LEFT(R62,3)="W06","UA",IF(LEFT(R62,3)="S12","CA",IF(LEFT(R62,3)="E06","UA",IF(LEFT(R62,3)="E07","NMD",IF(LEFT(R62,3)="E08","MD",IF(LEFT(R62,3)="E09","LONB"))))))))))</f>
        <v>MD</v>
      </c>
      <c r="T62" s="6" t="str">
        <f>IF([2]source_data!G64="","",IF([2]source_data!N64="","",[2]source_data!N64))</f>
        <v>Hardship Grant</v>
      </c>
      <c r="U62" s="10">
        <f>IF([2]source_data!G64="","",[2]tailored_settings!$B$8)</f>
        <v>45789</v>
      </c>
      <c r="V62" s="6" t="str">
        <f>IF([2]source_data!G64="","",[2]tailored_settings!$B$9)</f>
        <v>http://www.longleigh.org/</v>
      </c>
      <c r="W62" s="8">
        <f>IF([2]source_data!G64="","",IF([2]source_data!O64="","",[2]source_data!O64))</f>
        <v>45331</v>
      </c>
      <c r="X62" s="12">
        <f>IF([2]source_data!G64="","",IF([2]source_data!P64="","",[2]source_data!P64))</f>
        <v>45436</v>
      </c>
      <c r="Y62" s="13">
        <f>IF([2]source_data!G64="","",IF([2]source_data!Q64="","",[2]source_data!Q64))</f>
        <v>4</v>
      </c>
      <c r="Z62" s="11" t="str">
        <f>IF([2]source_data!G64="","",IF([2]source_data!I64="","",[2]tailored_settings!$B$10))</f>
        <v>Primary grant reason</v>
      </c>
      <c r="AA62" s="11" t="str">
        <f>IF([2]source_data!G64="","",IF([2]source_data!I64="","",[2]source_data!I64))</f>
        <v>8. Customer is in financial hardship and their household meets one of two criteria</v>
      </c>
      <c r="AB62" s="11" t="str">
        <f>IF([2]source_data!G64="","",IF([2]source_data!J64="","",[2]tailored_settings!$B$11))</f>
        <v/>
      </c>
      <c r="AC62" s="11" t="str">
        <f>IF([2]source_data!G64="","",IF([2]source_data!J64="","",[2]source_data!J64))</f>
        <v/>
      </c>
      <c r="AD62" s="11" t="str">
        <f>IF([2]source_data!G64="","",IF([2]source_data!K64="","",[2]tailored_settings!$B$12))</f>
        <v>Grant purpose</v>
      </c>
      <c r="AE62" s="11" t="str">
        <f>IF([2]source_data!G64="","",IF([2]source_data!K64="","",[2]source_data!K64))</f>
        <v>Utility Vouchers</v>
      </c>
      <c r="AF62" s="11" t="str">
        <f>IF([2]source_data!G64="","",IF([2]source_data!K64="","",[2]tailored_settings!$B$13))</f>
        <v>Grant purpose</v>
      </c>
      <c r="AG62" s="11" t="str">
        <f>IF([2]source_data!G64="","",IF([2]source_data!K64="","",[2]source_data!K64))</f>
        <v>Utility Vouchers</v>
      </c>
      <c r="AH62" s="11" t="str">
        <f>IF([2]source_data!G64="","",IF([2]source_data!M64="","",[2]tailored_settings!$B$14))</f>
        <v>Grant purpose</v>
      </c>
      <c r="AI62" s="11" t="str">
        <f>IF([2]source_data!G64="","",IF([2]source_data!M64="","",[2]source_data!M64))</f>
        <v>Clothing</v>
      </c>
    </row>
    <row r="63" spans="1:35" x14ac:dyDescent="0.2">
      <c r="A63" s="6" t="str">
        <f>IF([2]source_data!G65="","",IF(AND([2]source_data!C65&lt;&gt;"",[2]tailored_settings!$B$15="Publish"),CONCATENATE([2]tailored_settings!$B$2&amp;[2]source_data!C65),IF(AND([2]source_data!C65&lt;&gt;"",[2]tailored_settings!$B$15="Do not publish"),CONCATENATE([2]tailored_settings!$B$2&amp;TEXT(ROW(A63)-1,"0000")&amp;"_"&amp;TEXT(F63,"yyyy-mm")),CONCATENATE([2]tailored_settings!$B$2&amp;TEXT(ROW(A63)-1,"0000")&amp;"_"&amp;TEXT(F63,"yyyy-mm")))))</f>
        <v>360G-Longleigh-0062_2024-02</v>
      </c>
      <c r="B63" s="6" t="str">
        <f>IF([2]source_data!G65="","",IF([2]source_data!E65&lt;&gt;"",[2]source_data!E65,CONCATENATE("Grant to "&amp;G63)))</f>
        <v>Grant to Individual Recipient</v>
      </c>
      <c r="C63" s="6" t="str">
        <f>IF([2]source_data!G65="","",IF([2]source_data!F65="",_xlfn.XLOOKUP(T63,[2]tailored_settings!$B$20:$B$25,[2]tailored_settings!$A$20:$A$25,"")))</f>
        <v>Helping to alleviate financial hardship</v>
      </c>
      <c r="D63" s="7">
        <f>IF([2]source_data!G65="","",IF([2]source_data!G65="","",[2]source_data!G65))</f>
        <v>965.71</v>
      </c>
      <c r="E63" s="6" t="str">
        <f>IF([2]source_data!G65="","",[2]tailored_settings!$B$3)</f>
        <v>GBP</v>
      </c>
      <c r="F63" s="8">
        <f>IF([2]source_data!G65="","",IF([2]source_data!H65="","",[2]source_data!H65))</f>
        <v>45331</v>
      </c>
      <c r="G63" s="6" t="str">
        <f>IF([2]source_data!G65="","",[2]tailored_settings!$B$5)</f>
        <v>Individual Recipient</v>
      </c>
      <c r="H63" s="6" t="str">
        <f>IF([2]source_data!G65="","",IF(AND([2]source_data!A65&lt;&gt;"",[2]tailored_settings!$B$16="Publish"),CONCATENATE([2]tailored_settings!$B$2&amp;[2]source_data!A65),IF(AND([2]source_data!A65&lt;&gt;"",[2]tailored_settings!$B$16="Do not publish"),CONCATENATE([2]tailored_settings!$B$4&amp;TEXT(ROW(A63)-1,"0000")&amp;"_"&amp;TEXT(F63,"yyyy-mm")),CONCATENATE([2]tailored_settings!$B$4&amp;TEXT(ROW(A63)-1,"0000")&amp;"_"&amp;TEXT(F63,"yyyy-mm")))))</f>
        <v>360G-Longleigh-IND-0062_2024-02</v>
      </c>
      <c r="I63" s="6" t="str">
        <f>IF([2]source_data!G65="","",[2]tailored_settings!$B$7)</f>
        <v>Longleigh Foundation</v>
      </c>
      <c r="J63" s="6" t="str">
        <f>IF([2]source_data!G65="","",[2]tailored_settings!$B$6)</f>
        <v>GB-CHC-1169016</v>
      </c>
      <c r="K63" s="6" t="str">
        <f>IF([2]source_data!G65="","",IF([2]source_data!I65="","",VLOOKUP([2]source_data!I65,[2]codelist_mapping!A:C,3,FALSE)))</f>
        <v>GTIR040</v>
      </c>
      <c r="L63" s="6" t="str">
        <f>IF([2]source_data!G65="","",IF([2]source_data!J65="","",VLOOKUP([2]source_data!J65,[2]codelist_mapping!A:C,3,FALSE)))</f>
        <v/>
      </c>
      <c r="M63" s="6" t="str">
        <f>IF([2]source_data!G65="","",IF([2]source_data!K65="","",IF([2]source_data!M65&lt;&gt;"",CONCATENATE(VLOOKUP([2]source_data!K65,[2]codelist_mapping!F:H,3,FALSE)&amp;";"&amp;VLOOKUP([2]source_data!L65,[2]codelist_mapping!F:H,3,FALSE)&amp;";"&amp;VLOOKUP([2]source_data!M65,[2]codelist_mapping!F:H,3,FALSE)),IF([2]source_data!L65&lt;&gt;"",CONCATENATE(VLOOKUP([2]source_data!K65,[2]codelist_mapping!F:H,3,FALSE)&amp;";"&amp;VLOOKUP([2]source_data!L65,[2]codelist_mapping!F:H,3,FALSE)),IF([2]source_data!K65&lt;&gt;"",CONCATENATE(VLOOKUP([2]source_data!K65,[2]codelist_mapping!F:H,3,FALSE)))))))</f>
        <v>GTIP020;GTIP070;GTIP050</v>
      </c>
      <c r="N63" s="9" t="str">
        <f>IF([2]source_data!G65="","",IF([2]source_data!D65="","",VLOOKUP([2]source_data!D65,[2]geo_data!A:I,9,FALSE)))</f>
        <v>St James's</v>
      </c>
      <c r="O63" s="9" t="str">
        <f>IF([2]source_data!G65="","",IF([2]source_data!D65="","",VLOOKUP([2]source_data!D65,[2]geo_data!A:I,8,FALSE)))</f>
        <v>E05001254</v>
      </c>
      <c r="P63" s="9" t="str">
        <f>IF([2]source_data!G65="","",IF(LEFT(O63,3)="E05","WD",IF(LEFT(O63,3)="S13","WD",IF(LEFT(O63,3)="W05","WD",IF(LEFT(O63,3)="W06","UA",IF(LEFT(O63,3)="S12","CA",IF(LEFT(O63,3)="E06","UA",IF(LEFT(O63,3)="E07","NMD",IF(LEFT(O63,3)="E08","MD",IF(LEFT(O63,3)="E09","LONB"))))))))))</f>
        <v>WD</v>
      </c>
      <c r="Q63" s="9" t="str">
        <f>IF([2]source_data!G65="","",IF([2]source_data!D65="","",VLOOKUP([2]source_data!D65,[2]geo_data!A:I,7,FALSE)))</f>
        <v>Dudley</v>
      </c>
      <c r="R63" s="9" t="str">
        <f>IF([2]source_data!G65="","",IF([2]source_data!D65="","",VLOOKUP([2]source_data!D65,[2]geo_data!A:I,6,FALSE)))</f>
        <v>E08000027</v>
      </c>
      <c r="S63" s="9" t="str">
        <f>IF([2]source_data!G65="","",IF(LEFT(R63,3)="E05","WD",IF(LEFT(R63,3)="S13","WD",IF(LEFT(R63,3)="W05","WD",IF(LEFT(R63,3)="W06","UA",IF(LEFT(R63,3)="S12","CA",IF(LEFT(R63,3)="E06","UA",IF(LEFT(R63,3)="E07","NMD",IF(LEFT(R63,3)="E08","MD",IF(LEFT(R63,3)="E09","LONB"))))))))))</f>
        <v>MD</v>
      </c>
      <c r="T63" s="6" t="str">
        <f>IF([2]source_data!G65="","",IF([2]source_data!N65="","",[2]source_data!N65))</f>
        <v>Hardship Grant</v>
      </c>
      <c r="U63" s="10">
        <f>IF([2]source_data!G65="","",[2]tailored_settings!$B$8)</f>
        <v>45789</v>
      </c>
      <c r="V63" s="6" t="str">
        <f>IF([2]source_data!G65="","",[2]tailored_settings!$B$9)</f>
        <v>http://www.longleigh.org/</v>
      </c>
      <c r="W63" s="8">
        <f>IF([2]source_data!G65="","",IF([2]source_data!O65="","",[2]source_data!O65))</f>
        <v>45331</v>
      </c>
      <c r="X63" s="12">
        <f>IF([2]source_data!G65="","",IF([2]source_data!P65="","",[2]source_data!P65))</f>
        <v>45399</v>
      </c>
      <c r="Y63" s="13">
        <f>IF([2]source_data!G65="","",IF([2]source_data!Q65="","",[2]source_data!Q65))</f>
        <v>3</v>
      </c>
      <c r="Z63" s="11" t="str">
        <f>IF([2]source_data!G65="","",IF([2]source_data!I65="","",[2]tailored_settings!$B$10))</f>
        <v>Primary grant reason</v>
      </c>
      <c r="AA63" s="11" t="str">
        <f>IF([2]source_data!G65="","",IF([2]source_data!I65="","",[2]source_data!I65))</f>
        <v>2. Customer receiving medication and/or therapy for a mental health condition or substance addiction</v>
      </c>
      <c r="AB63" s="11" t="str">
        <f>IF([2]source_data!G65="","",IF([2]source_data!J65="","",[2]tailored_settings!$B$11))</f>
        <v/>
      </c>
      <c r="AC63" s="11" t="str">
        <f>IF([2]source_data!G65="","",IF([2]source_data!J65="","",[2]source_data!J65))</f>
        <v/>
      </c>
      <c r="AD63" s="11" t="str">
        <f>IF([2]source_data!G65="","",IF([2]source_data!K65="","",[2]tailored_settings!$B$12))</f>
        <v>Grant purpose</v>
      </c>
      <c r="AE63" s="11" t="str">
        <f>IF([2]source_data!G65="","",IF([2]source_data!K65="","",[2]source_data!K65))</f>
        <v xml:space="preserve">Furniture </v>
      </c>
      <c r="AF63" s="11" t="str">
        <f>IF([2]source_data!G65="","",IF([2]source_data!K65="","",[2]tailored_settings!$B$13))</f>
        <v>Grant purpose</v>
      </c>
      <c r="AG63" s="11" t="str">
        <f>IF([2]source_data!G65="","",IF([2]source_data!K65="","",[2]source_data!K65))</f>
        <v xml:space="preserve">Furniture </v>
      </c>
      <c r="AH63" s="11" t="str">
        <f>IF([2]source_data!G65="","",IF([2]source_data!M65="","",[2]tailored_settings!$B$14))</f>
        <v>Grant purpose</v>
      </c>
      <c r="AI63" s="11" t="str">
        <f>IF([2]source_data!G65="","",IF([2]source_data!M65="","",[2]source_data!M65))</f>
        <v>Utility Vouchers</v>
      </c>
    </row>
    <row r="64" spans="1:35" x14ac:dyDescent="0.2">
      <c r="A64" s="6" t="str">
        <f>IF([2]source_data!G66="","",IF(AND([2]source_data!C66&lt;&gt;"",[2]tailored_settings!$B$15="Publish"),CONCATENATE([2]tailored_settings!$B$2&amp;[2]source_data!C66),IF(AND([2]source_data!C66&lt;&gt;"",[2]tailored_settings!$B$15="Do not publish"),CONCATENATE([2]tailored_settings!$B$2&amp;TEXT(ROW(A64)-1,"0000")&amp;"_"&amp;TEXT(F64,"yyyy-mm")),CONCATENATE([2]tailored_settings!$B$2&amp;TEXT(ROW(A64)-1,"0000")&amp;"_"&amp;TEXT(F64,"yyyy-mm")))))</f>
        <v>360G-Longleigh-0063_2024-01</v>
      </c>
      <c r="B64" s="6" t="str">
        <f>IF([2]source_data!G66="","",IF([2]source_data!E66&lt;&gt;"",[2]source_data!E66,CONCATENATE("Grant to "&amp;G64)))</f>
        <v>Grant to Individual Recipient</v>
      </c>
      <c r="C64" s="6" t="str">
        <f>IF([2]source_data!G66="","",IF([2]source_data!F66="",_xlfn.XLOOKUP(T64,[2]tailored_settings!$B$20:$B$25,[2]tailored_settings!$A$20:$A$25,"")))</f>
        <v>Helping to alleviate financial hardship</v>
      </c>
      <c r="D64" s="7">
        <f>IF([2]source_data!G66="","",IF([2]source_data!G66="","",[2]source_data!G66))</f>
        <v>1104.3</v>
      </c>
      <c r="E64" s="6" t="str">
        <f>IF([2]source_data!G66="","",[2]tailored_settings!$B$3)</f>
        <v>GBP</v>
      </c>
      <c r="F64" s="8">
        <f>IF([2]source_data!G66="","",IF([2]source_data!H66="","",[2]source_data!H66))</f>
        <v>45322</v>
      </c>
      <c r="G64" s="6" t="str">
        <f>IF([2]source_data!G66="","",[2]tailored_settings!$B$5)</f>
        <v>Individual Recipient</v>
      </c>
      <c r="H64" s="6" t="str">
        <f>IF([2]source_data!G66="","",IF(AND([2]source_data!A66&lt;&gt;"",[2]tailored_settings!$B$16="Publish"),CONCATENATE([2]tailored_settings!$B$2&amp;[2]source_data!A66),IF(AND([2]source_data!A66&lt;&gt;"",[2]tailored_settings!$B$16="Do not publish"),CONCATENATE([2]tailored_settings!$B$4&amp;TEXT(ROW(A64)-1,"0000")&amp;"_"&amp;TEXT(F64,"yyyy-mm")),CONCATENATE([2]tailored_settings!$B$4&amp;TEXT(ROW(A64)-1,"0000")&amp;"_"&amp;TEXT(F64,"yyyy-mm")))))</f>
        <v>360G-Longleigh-IND-0063_2024-01</v>
      </c>
      <c r="I64" s="6" t="str">
        <f>IF([2]source_data!G66="","",[2]tailored_settings!$B$7)</f>
        <v>Longleigh Foundation</v>
      </c>
      <c r="J64" s="6" t="str">
        <f>IF([2]source_data!G66="","",[2]tailored_settings!$B$6)</f>
        <v>GB-CHC-1169016</v>
      </c>
      <c r="K64" s="6" t="str">
        <f>IF([2]source_data!G66="","",IF([2]source_data!I66="","",VLOOKUP([2]source_data!I66,[2]codelist_mapping!A:C,3,FALSE)))</f>
        <v>GTIR010</v>
      </c>
      <c r="L64" s="6" t="str">
        <f>IF([2]source_data!G66="","",IF([2]source_data!J66="","",VLOOKUP([2]source_data!J66,[2]codelist_mapping!A:C,3,FALSE)))</f>
        <v/>
      </c>
      <c r="M64" s="6" t="str">
        <f>IF([2]source_data!G66="","",IF([2]source_data!K66="","",IF([2]source_data!M66&lt;&gt;"",CONCATENATE(VLOOKUP([2]source_data!K66,[2]codelist_mapping!F:H,3,FALSE)&amp;";"&amp;VLOOKUP([2]source_data!L66,[2]codelist_mapping!F:H,3,FALSE)&amp;";"&amp;VLOOKUP([2]source_data!M66,[2]codelist_mapping!F:H,3,FALSE)),IF([2]source_data!L66&lt;&gt;"",CONCATENATE(VLOOKUP([2]source_data!K66,[2]codelist_mapping!F:H,3,FALSE)&amp;";"&amp;VLOOKUP([2]source_data!L66,[2]codelist_mapping!F:H,3,FALSE)),IF([2]source_data!K66&lt;&gt;"",CONCATENATE(VLOOKUP([2]source_data!K66,[2]codelist_mapping!F:H,3,FALSE)))))))</f>
        <v>GTIP020;GTIP070;GTIP100</v>
      </c>
      <c r="N64" s="9" t="str">
        <f>IF([2]source_data!G66="","",IF([2]source_data!D66="","",VLOOKUP([2]source_data!D66,[2]geo_data!A:I,9,FALSE)))</f>
        <v>Taunton East</v>
      </c>
      <c r="O64" s="9" t="str">
        <f>IF([2]source_data!G66="","",IF([2]source_data!D66="","",VLOOKUP([2]source_data!D66,[2]geo_data!A:I,8,FALSE)))</f>
        <v>E05014382</v>
      </c>
      <c r="P64" s="9" t="str">
        <f>IF([2]source_data!G66="","",IF(LEFT(O64,3)="E05","WD",IF(LEFT(O64,3)="S13","WD",IF(LEFT(O64,3)="W05","WD",IF(LEFT(O64,3)="W06","UA",IF(LEFT(O64,3)="S12","CA",IF(LEFT(O64,3)="E06","UA",IF(LEFT(O64,3)="E07","NMD",IF(LEFT(O64,3)="E08","MD",IF(LEFT(O64,3)="E09","LONB"))))))))))</f>
        <v>WD</v>
      </c>
      <c r="Q64" s="9" t="str">
        <f>IF([2]source_data!G66="","",IF([2]source_data!D66="","",VLOOKUP([2]source_data!D66,[2]geo_data!A:I,7,FALSE)))</f>
        <v>Somerset</v>
      </c>
      <c r="R64" s="9" t="str">
        <f>IF([2]source_data!G66="","",IF([2]source_data!D66="","",VLOOKUP([2]source_data!D66,[2]geo_data!A:I,6,FALSE)))</f>
        <v>E06000066</v>
      </c>
      <c r="S64" s="9" t="str">
        <f>IF([2]source_data!G66="","",IF(LEFT(R64,3)="E05","WD",IF(LEFT(R64,3)="S13","WD",IF(LEFT(R64,3)="W05","WD",IF(LEFT(R64,3)="W06","UA",IF(LEFT(R64,3)="S12","CA",IF(LEFT(R64,3)="E06","UA",IF(LEFT(R64,3)="E07","NMD",IF(LEFT(R64,3)="E08","MD",IF(LEFT(R64,3)="E09","LONB"))))))))))</f>
        <v>UA</v>
      </c>
      <c r="T64" s="6" t="str">
        <f>IF([2]source_data!G66="","",IF([2]source_data!N66="","",[2]source_data!N66))</f>
        <v>Hardship Grant</v>
      </c>
      <c r="U64" s="10">
        <f>IF([2]source_data!G66="","",[2]tailored_settings!$B$8)</f>
        <v>45789</v>
      </c>
      <c r="V64" s="6" t="str">
        <f>IF([2]source_data!G66="","",[2]tailored_settings!$B$9)</f>
        <v>http://www.longleigh.org/</v>
      </c>
      <c r="W64" s="8">
        <f>IF([2]source_data!G66="","",IF([2]source_data!O66="","",[2]source_data!O66))</f>
        <v>45322</v>
      </c>
      <c r="X64" s="12">
        <f>IF([2]source_data!G66="","",IF([2]source_data!P66="","",[2]source_data!P66))</f>
        <v>45399</v>
      </c>
      <c r="Y64" s="13">
        <f>IF([2]source_data!G66="","",IF([2]source_data!Q66="","",[2]source_data!Q66))</f>
        <v>2</v>
      </c>
      <c r="Z64" s="11" t="str">
        <f>IF([2]source_data!G66="","",IF([2]source_data!I66="","",[2]tailored_settings!$B$10))</f>
        <v>Primary grant reason</v>
      </c>
      <c r="AA64" s="11" t="str">
        <f>IF([2]source_data!G66="","",IF([2]source_data!I66="","",[2]source_data!I66))</f>
        <v>6d. Customer/family under the care of Social Services (Adult or Children’s - FH</v>
      </c>
      <c r="AB64" s="11" t="str">
        <f>IF([2]source_data!G66="","",IF([2]source_data!J66="","",[2]tailored_settings!$B$11))</f>
        <v/>
      </c>
      <c r="AC64" s="11" t="str">
        <f>IF([2]source_data!G66="","",IF([2]source_data!J66="","",[2]source_data!J66))</f>
        <v/>
      </c>
      <c r="AD64" s="11" t="str">
        <f>IF([2]source_data!G66="","",IF([2]source_data!K66="","",[2]tailored_settings!$B$12))</f>
        <v>Grant purpose</v>
      </c>
      <c r="AE64" s="11" t="str">
        <f>IF([2]source_data!G66="","",IF([2]source_data!K66="","",[2]source_data!K66))</f>
        <v>Appliances</v>
      </c>
      <c r="AF64" s="11" t="str">
        <f>IF([2]source_data!G66="","",IF([2]source_data!K66="","",[2]tailored_settings!$B$13))</f>
        <v>Grant purpose</v>
      </c>
      <c r="AG64" s="11" t="str">
        <f>IF([2]source_data!G66="","",IF([2]source_data!K66="","",[2]source_data!K66))</f>
        <v>Appliances</v>
      </c>
      <c r="AH64" s="11" t="str">
        <f>IF([2]source_data!G66="","",IF([2]source_data!M66="","",[2]tailored_settings!$B$14))</f>
        <v>Grant purpose</v>
      </c>
      <c r="AI64" s="11" t="str">
        <f>IF([2]source_data!G66="","",IF([2]source_data!M66="","",[2]source_data!M66))</f>
        <v>Travel costs</v>
      </c>
    </row>
    <row r="65" spans="1:35" x14ac:dyDescent="0.2">
      <c r="A65" s="6" t="str">
        <f>IF([2]source_data!G67="","",IF(AND([2]source_data!C67&lt;&gt;"",[2]tailored_settings!$B$15="Publish"),CONCATENATE([2]tailored_settings!$B$2&amp;[2]source_data!C67),IF(AND([2]source_data!C67&lt;&gt;"",[2]tailored_settings!$B$15="Do not publish"),CONCATENATE([2]tailored_settings!$B$2&amp;TEXT(ROW(A65)-1,"0000")&amp;"_"&amp;TEXT(F65,"yyyy-mm")),CONCATENATE([2]tailored_settings!$B$2&amp;TEXT(ROW(A65)-1,"0000")&amp;"_"&amp;TEXT(F65,"yyyy-mm")))))</f>
        <v>360G-Longleigh-0064_2024-02</v>
      </c>
      <c r="B65" s="6" t="str">
        <f>IF([2]source_data!G67="","",IF([2]source_data!E67&lt;&gt;"",[2]source_data!E67,CONCATENATE("Grant to "&amp;G65)))</f>
        <v>Grant to Individual Recipient</v>
      </c>
      <c r="C65" s="6" t="str">
        <f>IF([2]source_data!G67="","",IF([2]source_data!F67="",_xlfn.XLOOKUP(T65,[2]tailored_settings!$B$20:$B$25,[2]tailored_settings!$A$20:$A$25,"")))</f>
        <v>Providing financial aid after an impactful incident</v>
      </c>
      <c r="D65" s="7">
        <f>IF([2]source_data!G67="","",IF([2]source_data!G67="","",[2]source_data!G67))</f>
        <v>1308.3699999999999</v>
      </c>
      <c r="E65" s="6" t="str">
        <f>IF([2]source_data!G67="","",[2]tailored_settings!$B$3)</f>
        <v>GBP</v>
      </c>
      <c r="F65" s="8">
        <f>IF([2]source_data!G67="","",IF([2]source_data!H67="","",[2]source_data!H67))</f>
        <v>45327</v>
      </c>
      <c r="G65" s="6" t="str">
        <f>IF([2]source_data!G67="","",[2]tailored_settings!$B$5)</f>
        <v>Individual Recipient</v>
      </c>
      <c r="H65" s="6" t="str">
        <f>IF([2]source_data!G67="","",IF(AND([2]source_data!A67&lt;&gt;"",[2]tailored_settings!$B$16="Publish"),CONCATENATE([2]tailored_settings!$B$2&amp;[2]source_data!A67),IF(AND([2]source_data!A67&lt;&gt;"",[2]tailored_settings!$B$16="Do not publish"),CONCATENATE([2]tailored_settings!$B$4&amp;TEXT(ROW(A65)-1,"0000")&amp;"_"&amp;TEXT(F65,"yyyy-mm")),CONCATENATE([2]tailored_settings!$B$4&amp;TEXT(ROW(A65)-1,"0000")&amp;"_"&amp;TEXT(F65,"yyyy-mm")))))</f>
        <v>360G-Longleigh-IND-0064_2024-02</v>
      </c>
      <c r="I65" s="6" t="str">
        <f>IF([2]source_data!G67="","",[2]tailored_settings!$B$7)</f>
        <v>Longleigh Foundation</v>
      </c>
      <c r="J65" s="6" t="str">
        <f>IF([2]source_data!G67="","",[2]tailored_settings!$B$6)</f>
        <v>GB-CHC-1169016</v>
      </c>
      <c r="K65" s="6" t="str">
        <f>IF([2]source_data!G67="","",IF([2]source_data!I67="","",VLOOKUP([2]source_data!I67,[2]codelist_mapping!A:C,3,FALSE)))</f>
        <v>GTIR100</v>
      </c>
      <c r="L65" s="6" t="str">
        <f>IF([2]source_data!G67="","",IF([2]source_data!J67="","",VLOOKUP([2]source_data!J67,[2]codelist_mapping!A:C,3,FALSE)))</f>
        <v/>
      </c>
      <c r="M65" s="6" t="str">
        <f>IF([2]source_data!G67="","",IF([2]source_data!K67="","",IF([2]source_data!M67&lt;&gt;"",CONCATENATE(VLOOKUP([2]source_data!K67,[2]codelist_mapping!F:H,3,FALSE)&amp;";"&amp;VLOOKUP([2]source_data!L67,[2]codelist_mapping!F:H,3,FALSE)&amp;";"&amp;VLOOKUP([2]source_data!M67,[2]codelist_mapping!F:H,3,FALSE)),IF([2]source_data!L67&lt;&gt;"",CONCATENATE(VLOOKUP([2]source_data!K67,[2]codelist_mapping!F:H,3,FALSE)&amp;";"&amp;VLOOKUP([2]source_data!L67,[2]codelist_mapping!F:H,3,FALSE)),IF([2]source_data!K67&lt;&gt;"",CONCATENATE(VLOOKUP([2]source_data!K67,[2]codelist_mapping!F:H,3,FALSE)))))))</f>
        <v>GTIP020;GTIP060;GTIP020</v>
      </c>
      <c r="N65" s="9" t="str">
        <f>IF([2]source_data!G67="","",IF([2]source_data!D67="","",VLOOKUP([2]source_data!D67,[2]geo_data!A:I,9,FALSE)))</f>
        <v>Amesbury South</v>
      </c>
      <c r="O65" s="9" t="str">
        <f>IF([2]source_data!G67="","",IF([2]source_data!D67="","",VLOOKUP([2]source_data!D67,[2]geo_data!A:I,8,FALSE)))</f>
        <v>E05013401</v>
      </c>
      <c r="P65" s="9" t="str">
        <f>IF([2]source_data!G67="","",IF(LEFT(O65,3)="E05","WD",IF(LEFT(O65,3)="S13","WD",IF(LEFT(O65,3)="W05","WD",IF(LEFT(O65,3)="W06","UA",IF(LEFT(O65,3)="S12","CA",IF(LEFT(O65,3)="E06","UA",IF(LEFT(O65,3)="E07","NMD",IF(LEFT(O65,3)="E08","MD",IF(LEFT(O65,3)="E09","LONB"))))))))))</f>
        <v>WD</v>
      </c>
      <c r="Q65" s="9" t="str">
        <f>IF([2]source_data!G67="","",IF([2]source_data!D67="","",VLOOKUP([2]source_data!D67,[2]geo_data!A:I,7,FALSE)))</f>
        <v>Wiltshire</v>
      </c>
      <c r="R65" s="9" t="str">
        <f>IF([2]source_data!G67="","",IF([2]source_data!D67="","",VLOOKUP([2]source_data!D67,[2]geo_data!A:I,6,FALSE)))</f>
        <v>E06000054</v>
      </c>
      <c r="S65" s="9" t="str">
        <f>IF([2]source_data!G67="","",IF(LEFT(R65,3)="E05","WD",IF(LEFT(R65,3)="S13","WD",IF(LEFT(R65,3)="W05","WD",IF(LEFT(R65,3)="W06","UA",IF(LEFT(R65,3)="S12","CA",IF(LEFT(R65,3)="E06","UA",IF(LEFT(R65,3)="E07","NMD",IF(LEFT(R65,3)="E08","MD",IF(LEFT(R65,3)="E09","LONB"))))))))))</f>
        <v>UA</v>
      </c>
      <c r="T65" s="6" t="str">
        <f>IF([2]source_data!G67="","",IF([2]source_data!N67="","",[2]source_data!N67))</f>
        <v>Critical Incident Grant</v>
      </c>
      <c r="U65" s="10">
        <f>IF([2]source_data!G67="","",[2]tailored_settings!$B$8)</f>
        <v>45789</v>
      </c>
      <c r="V65" s="6" t="str">
        <f>IF([2]source_data!G67="","",[2]tailored_settings!$B$9)</f>
        <v>http://www.longleigh.org/</v>
      </c>
      <c r="W65" s="8">
        <f>IF([2]source_data!G67="","",IF([2]source_data!O67="","",[2]source_data!O67))</f>
        <v>45327</v>
      </c>
      <c r="X65" s="12">
        <f>IF([2]source_data!G67="","",IF([2]source_data!P67="","",[2]source_data!P67))</f>
        <v>45362</v>
      </c>
      <c r="Y65" s="13">
        <f>IF([2]source_data!G67="","",IF([2]source_data!Q67="","",[2]source_data!Q67))</f>
        <v>2</v>
      </c>
      <c r="Z65" s="11" t="str">
        <f>IF([2]source_data!G67="","",IF([2]source_data!I67="","",[2]tailored_settings!$B$10))</f>
        <v>Primary grant reason</v>
      </c>
      <c r="AA65" s="11" t="str">
        <f>IF([2]source_data!G67="","",IF([2]source_data!I67="","",[2]source_data!I67))</f>
        <v>5. Customer/family having been the victims of a reported crime in their home.</v>
      </c>
      <c r="AB65" s="11" t="str">
        <f>IF([2]source_data!G67="","",IF([2]source_data!J67="","",[2]tailored_settings!$B$11))</f>
        <v/>
      </c>
      <c r="AC65" s="11" t="str">
        <f>IF([2]source_data!G67="","",IF([2]source_data!J67="","",[2]source_data!J67))</f>
        <v/>
      </c>
      <c r="AD65" s="11" t="str">
        <f>IF([2]source_data!G67="","",IF([2]source_data!K67="","",[2]tailored_settings!$B$12))</f>
        <v>Grant purpose</v>
      </c>
      <c r="AE65" s="11" t="str">
        <f>IF([2]source_data!G67="","",IF([2]source_data!K67="","",[2]source_data!K67))</f>
        <v xml:space="preserve">Furniture </v>
      </c>
      <c r="AF65" s="11" t="str">
        <f>IF([2]source_data!G67="","",IF([2]source_data!K67="","",[2]tailored_settings!$B$13))</f>
        <v>Grant purpose</v>
      </c>
      <c r="AG65" s="11" t="str">
        <f>IF([2]source_data!G67="","",IF([2]source_data!K67="","",[2]source_data!K67))</f>
        <v xml:space="preserve">Furniture </v>
      </c>
      <c r="AH65" s="11" t="str">
        <f>IF([2]source_data!G67="","",IF([2]source_data!M67="","",[2]tailored_settings!$B$14))</f>
        <v>Grant purpose</v>
      </c>
      <c r="AI65" s="11" t="str">
        <f>IF([2]source_data!G67="","",IF([2]source_data!M67="","",[2]source_data!M67))</f>
        <v>Appliances</v>
      </c>
    </row>
    <row r="66" spans="1:35" x14ac:dyDescent="0.2">
      <c r="A66" s="6" t="str">
        <f>IF([2]source_data!G68="","",IF(AND([2]source_data!C68&lt;&gt;"",[2]tailored_settings!$B$15="Publish"),CONCATENATE([2]tailored_settings!$B$2&amp;[2]source_data!C68),IF(AND([2]source_data!C68&lt;&gt;"",[2]tailored_settings!$B$15="Do not publish"),CONCATENATE([2]tailored_settings!$B$2&amp;TEXT(ROW(A66)-1,"0000")&amp;"_"&amp;TEXT(F66,"yyyy-mm")),CONCATENATE([2]tailored_settings!$B$2&amp;TEXT(ROW(A66)-1,"0000")&amp;"_"&amp;TEXT(F66,"yyyy-mm")))))</f>
        <v>360G-Longleigh-0065_2024-01</v>
      </c>
      <c r="B66" s="6" t="str">
        <f>IF([2]source_data!G68="","",IF([2]source_data!E68&lt;&gt;"",[2]source_data!E68,CONCATENATE("Grant to "&amp;G66)))</f>
        <v>Grant to Individual Recipient</v>
      </c>
      <c r="C66" s="6" t="str">
        <f>IF([2]source_data!G68="","",IF([2]source_data!F68="",_xlfn.XLOOKUP(T66,[2]tailored_settings!$B$20:$B$25,[2]tailored_settings!$A$20:$A$25,"")))</f>
        <v>Helping to alleviate financial hardship</v>
      </c>
      <c r="D66" s="7">
        <f>IF([2]source_data!G68="","",IF([2]source_data!G68="","",[2]source_data!G68))</f>
        <v>959.96</v>
      </c>
      <c r="E66" s="6" t="str">
        <f>IF([2]source_data!G68="","",[2]tailored_settings!$B$3)</f>
        <v>GBP</v>
      </c>
      <c r="F66" s="8">
        <f>IF([2]source_data!G68="","",IF([2]source_data!H68="","",[2]source_data!H68))</f>
        <v>45322</v>
      </c>
      <c r="G66" s="6" t="str">
        <f>IF([2]source_data!G68="","",[2]tailored_settings!$B$5)</f>
        <v>Individual Recipient</v>
      </c>
      <c r="H66" s="6" t="str">
        <f>IF([2]source_data!G68="","",IF(AND([2]source_data!A68&lt;&gt;"",[2]tailored_settings!$B$16="Publish"),CONCATENATE([2]tailored_settings!$B$2&amp;[2]source_data!A68),IF(AND([2]source_data!A68&lt;&gt;"",[2]tailored_settings!$B$16="Do not publish"),CONCATENATE([2]tailored_settings!$B$4&amp;TEXT(ROW(A66)-1,"0000")&amp;"_"&amp;TEXT(F66,"yyyy-mm")),CONCATENATE([2]tailored_settings!$B$4&amp;TEXT(ROW(A66)-1,"0000")&amp;"_"&amp;TEXT(F66,"yyyy-mm")))))</f>
        <v>360G-Longleigh-IND-0065_2024-01</v>
      </c>
      <c r="I66" s="6" t="str">
        <f>IF([2]source_data!G68="","",[2]tailored_settings!$B$7)</f>
        <v>Longleigh Foundation</v>
      </c>
      <c r="J66" s="6" t="str">
        <f>IF([2]source_data!G68="","",[2]tailored_settings!$B$6)</f>
        <v>GB-CHC-1169016</v>
      </c>
      <c r="K66" s="6" t="str">
        <f>IF([2]source_data!G68="","",IF([2]source_data!I68="","",VLOOKUP([2]source_data!I68,[2]codelist_mapping!A:C,3,FALSE)))</f>
        <v>GTIR080</v>
      </c>
      <c r="L66" s="6" t="str">
        <f>IF([2]source_data!G68="","",IF([2]source_data!J68="","",VLOOKUP([2]source_data!J68,[2]codelist_mapping!A:C,3,FALSE)))</f>
        <v/>
      </c>
      <c r="M66" s="6" t="str">
        <f>IF([2]source_data!G68="","",IF([2]source_data!K68="","",IF([2]source_data!M68&lt;&gt;"",CONCATENATE(VLOOKUP([2]source_data!K68,[2]codelist_mapping!F:H,3,FALSE)&amp;";"&amp;VLOOKUP([2]source_data!L68,[2]codelist_mapping!F:H,3,FALSE)&amp;";"&amp;VLOOKUP([2]source_data!M68,[2]codelist_mapping!F:H,3,FALSE)),IF([2]source_data!L68&lt;&gt;"",CONCATENATE(VLOOKUP([2]source_data!K68,[2]codelist_mapping!F:H,3,FALSE)&amp;";"&amp;VLOOKUP([2]source_data!L68,[2]codelist_mapping!F:H,3,FALSE)),IF([2]source_data!K68&lt;&gt;"",CONCATENATE(VLOOKUP([2]source_data!K68,[2]codelist_mapping!F:H,3,FALSE)))))))</f>
        <v>GTIP020;GTIP020</v>
      </c>
      <c r="N66" s="9" t="str">
        <f>IF([2]source_data!G68="","",IF([2]source_data!D68="","",VLOOKUP([2]source_data!D68,[2]geo_data!A:I,9,FALSE)))</f>
        <v>Ratton</v>
      </c>
      <c r="O66" s="9" t="str">
        <f>IF([2]source_data!G68="","",IF([2]source_data!D68="","",VLOOKUP([2]source_data!D68,[2]geo_data!A:I,8,FALSE)))</f>
        <v>E05011579</v>
      </c>
      <c r="P66" s="9" t="str">
        <f>IF([2]source_data!G68="","",IF(LEFT(O66,3)="E05","WD",IF(LEFT(O66,3)="S13","WD",IF(LEFT(O66,3)="W05","WD",IF(LEFT(O66,3)="W06","UA",IF(LEFT(O66,3)="S12","CA",IF(LEFT(O66,3)="E06","UA",IF(LEFT(O66,3)="E07","NMD",IF(LEFT(O66,3)="E08","MD",IF(LEFT(O66,3)="E09","LONB"))))))))))</f>
        <v>WD</v>
      </c>
      <c r="Q66" s="9" t="str">
        <f>IF([2]source_data!G68="","",IF([2]source_data!D68="","",VLOOKUP([2]source_data!D68,[2]geo_data!A:I,7,FALSE)))</f>
        <v>Eastbourne</v>
      </c>
      <c r="R66" s="9" t="str">
        <f>IF([2]source_data!G68="","",IF([2]source_data!D68="","",VLOOKUP([2]source_data!D68,[2]geo_data!A:I,6,FALSE)))</f>
        <v>E07000061</v>
      </c>
      <c r="S66" s="9" t="str">
        <f>IF([2]source_data!G68="","",IF(LEFT(R66,3)="E05","WD",IF(LEFT(R66,3)="S13","WD",IF(LEFT(R66,3)="W05","WD",IF(LEFT(R66,3)="W06","UA",IF(LEFT(R66,3)="S12","CA",IF(LEFT(R66,3)="E06","UA",IF(LEFT(R66,3)="E07","NMD",IF(LEFT(R66,3)="E08","MD",IF(LEFT(R66,3)="E09","LONB"))))))))))</f>
        <v>NMD</v>
      </c>
      <c r="T66" s="6" t="str">
        <f>IF([2]source_data!G68="","",IF([2]source_data!N68="","",[2]source_data!N68))</f>
        <v>Hardship Grant</v>
      </c>
      <c r="U66" s="10">
        <f>IF([2]source_data!G68="","",[2]tailored_settings!$B$8)</f>
        <v>45789</v>
      </c>
      <c r="V66" s="6" t="str">
        <f>IF([2]source_data!G68="","",[2]tailored_settings!$B$9)</f>
        <v>http://www.longleigh.org/</v>
      </c>
      <c r="W66" s="8">
        <f>IF([2]source_data!G68="","",IF([2]source_data!O68="","",[2]source_data!O68))</f>
        <v>45322</v>
      </c>
      <c r="X66" s="12">
        <f>IF([2]source_data!G68="","",IF([2]source_data!P68="","",[2]source_data!P68))</f>
        <v>45362</v>
      </c>
      <c r="Y66" s="13">
        <f>IF([2]source_data!G68="","",IF([2]source_data!Q68="","",[2]source_data!Q68))</f>
        <v>2</v>
      </c>
      <c r="Z66" s="11" t="str">
        <f>IF([2]source_data!G68="","",IF([2]source_data!I68="","",[2]tailored_settings!$B$10))</f>
        <v>Primary grant reason</v>
      </c>
      <c r="AA66" s="11" t="str">
        <f>IF([2]source_data!G68="","",IF([2]source_data!I68="","",[2]source_data!I68))</f>
        <v>3  Customer/family moving from homelessness/supported living into independent living</v>
      </c>
      <c r="AB66" s="11" t="str">
        <f>IF([2]source_data!G68="","",IF([2]source_data!J68="","",[2]tailored_settings!$B$11))</f>
        <v/>
      </c>
      <c r="AC66" s="11" t="str">
        <f>IF([2]source_data!G68="","",IF([2]source_data!J68="","",[2]source_data!J68))</f>
        <v/>
      </c>
      <c r="AD66" s="11" t="str">
        <f>IF([2]source_data!G68="","",IF([2]source_data!K68="","",[2]tailored_settings!$B$12))</f>
        <v>Grant purpose</v>
      </c>
      <c r="AE66" s="11" t="str">
        <f>IF([2]source_data!G68="","",IF([2]source_data!K68="","",[2]source_data!K68))</f>
        <v>Appliances</v>
      </c>
      <c r="AF66" s="11" t="str">
        <f>IF([2]source_data!G68="","",IF([2]source_data!K68="","",[2]tailored_settings!$B$13))</f>
        <v>Grant purpose</v>
      </c>
      <c r="AG66" s="11" t="str">
        <f>IF([2]source_data!G68="","",IF([2]source_data!K68="","",[2]source_data!K68))</f>
        <v>Appliances</v>
      </c>
      <c r="AH66" s="11" t="str">
        <f>IF([2]source_data!G68="","",IF([2]source_data!M68="","",[2]tailored_settings!$B$14))</f>
        <v/>
      </c>
      <c r="AI66" s="11" t="str">
        <f>IF([2]source_data!G68="","",IF([2]source_data!M68="","",[2]source_data!M68))</f>
        <v/>
      </c>
    </row>
    <row r="67" spans="1:35" x14ac:dyDescent="0.2">
      <c r="A67" s="6" t="str">
        <f>IF([2]source_data!G69="","",IF(AND([2]source_data!C69&lt;&gt;"",[2]tailored_settings!$B$15="Publish"),CONCATENATE([2]tailored_settings!$B$2&amp;[2]source_data!C69),IF(AND([2]source_data!C69&lt;&gt;"",[2]tailored_settings!$B$15="Do not publish"),CONCATENATE([2]tailored_settings!$B$2&amp;TEXT(ROW(A67)-1,"0000")&amp;"_"&amp;TEXT(F67,"yyyy-mm")),CONCATENATE([2]tailored_settings!$B$2&amp;TEXT(ROW(A67)-1,"0000")&amp;"_"&amp;TEXT(F67,"yyyy-mm")))))</f>
        <v>360G-Longleigh-0066_2024-02</v>
      </c>
      <c r="B67" s="6" t="str">
        <f>IF([2]source_data!G69="","",IF([2]source_data!E69&lt;&gt;"",[2]source_data!E69,CONCATENATE("Grant to "&amp;G67)))</f>
        <v>Grant to Individual Recipient</v>
      </c>
      <c r="C67" s="6" t="str">
        <f>IF([2]source_data!G69="","",IF([2]source_data!F69="",_xlfn.XLOOKUP(T67,[2]tailored_settings!$B$20:$B$25,[2]tailored_settings!$A$20:$A$25,"")))</f>
        <v>Helping to alleviate financial hardship</v>
      </c>
      <c r="D67" s="7">
        <f>IF([2]source_data!G69="","",IF([2]source_data!G69="","",[2]source_data!G69))</f>
        <v>591.87</v>
      </c>
      <c r="E67" s="6" t="str">
        <f>IF([2]source_data!G69="","",[2]tailored_settings!$B$3)</f>
        <v>GBP</v>
      </c>
      <c r="F67" s="8">
        <f>IF([2]source_data!G69="","",IF([2]source_data!H69="","",[2]source_data!H69))</f>
        <v>45331</v>
      </c>
      <c r="G67" s="6" t="str">
        <f>IF([2]source_data!G69="","",[2]tailored_settings!$B$5)</f>
        <v>Individual Recipient</v>
      </c>
      <c r="H67" s="6" t="str">
        <f>IF([2]source_data!G69="","",IF(AND([2]source_data!A69&lt;&gt;"",[2]tailored_settings!$B$16="Publish"),CONCATENATE([2]tailored_settings!$B$2&amp;[2]source_data!A69),IF(AND([2]source_data!A69&lt;&gt;"",[2]tailored_settings!$B$16="Do not publish"),CONCATENATE([2]tailored_settings!$B$4&amp;TEXT(ROW(A67)-1,"0000")&amp;"_"&amp;TEXT(F67,"yyyy-mm")),CONCATENATE([2]tailored_settings!$B$4&amp;TEXT(ROW(A67)-1,"0000")&amp;"_"&amp;TEXT(F67,"yyyy-mm")))))</f>
        <v>360G-Longleigh-IND-0066_2024-02</v>
      </c>
      <c r="I67" s="6" t="str">
        <f>IF([2]source_data!G69="","",[2]tailored_settings!$B$7)</f>
        <v>Longleigh Foundation</v>
      </c>
      <c r="J67" s="6" t="str">
        <f>IF([2]source_data!G69="","",[2]tailored_settings!$B$6)</f>
        <v>GB-CHC-1169016</v>
      </c>
      <c r="K67" s="6" t="str">
        <f>IF([2]source_data!G69="","",IF([2]source_data!I69="","",VLOOKUP([2]source_data!I69,[2]codelist_mapping!A:C,3,FALSE)))</f>
        <v>GTIR030</v>
      </c>
      <c r="L67" s="6" t="str">
        <f>IF([2]source_data!G69="","",IF([2]source_data!J69="","",VLOOKUP([2]source_data!J69,[2]codelist_mapping!A:C,3,FALSE)))</f>
        <v/>
      </c>
      <c r="M67" s="6" t="str">
        <f>IF([2]source_data!G69="","",IF([2]source_data!K69="","",IF([2]source_data!M69&lt;&gt;"",CONCATENATE(VLOOKUP([2]source_data!K69,[2]codelist_mapping!F:H,3,FALSE)&amp;";"&amp;VLOOKUP([2]source_data!L69,[2]codelist_mapping!F:H,3,FALSE)&amp;";"&amp;VLOOKUP([2]source_data!M69,[2]codelist_mapping!F:H,3,FALSE)),IF([2]source_data!L69&lt;&gt;"",CONCATENATE(VLOOKUP([2]source_data!K69,[2]codelist_mapping!F:H,3,FALSE)&amp;";"&amp;VLOOKUP([2]source_data!L69,[2]codelist_mapping!F:H,3,FALSE)),IF([2]source_data!K69&lt;&gt;"",CONCATENATE(VLOOKUP([2]source_data!K69,[2]codelist_mapping!F:H,3,FALSE)))))))</f>
        <v>GTIP020</v>
      </c>
      <c r="N67" s="9" t="str">
        <f>IF([2]source_data!G69="","",IF([2]source_data!D69="","",VLOOKUP([2]source_data!D69,[2]geo_data!A:I,9,FALSE)))</f>
        <v>Tenbury</v>
      </c>
      <c r="O67" s="9" t="str">
        <f>IF([2]source_data!G69="","",IF([2]source_data!D69="","",VLOOKUP([2]source_data!D69,[2]geo_data!A:I,8,FALSE)))</f>
        <v>E05015394</v>
      </c>
      <c r="P67" s="9" t="str">
        <f>IF([2]source_data!G69="","",IF(LEFT(O67,3)="E05","WD",IF(LEFT(O67,3)="S13","WD",IF(LEFT(O67,3)="W05","WD",IF(LEFT(O67,3)="W06","UA",IF(LEFT(O67,3)="S12","CA",IF(LEFT(O67,3)="E06","UA",IF(LEFT(O67,3)="E07","NMD",IF(LEFT(O67,3)="E08","MD",IF(LEFT(O67,3)="E09","LONB"))))))))))</f>
        <v>WD</v>
      </c>
      <c r="Q67" s="9" t="str">
        <f>IF([2]source_data!G69="","",IF([2]source_data!D69="","",VLOOKUP([2]source_data!D69,[2]geo_data!A:I,7,FALSE)))</f>
        <v>Malvern Hills</v>
      </c>
      <c r="R67" s="9" t="str">
        <f>IF([2]source_data!G69="","",IF([2]source_data!D69="","",VLOOKUP([2]source_data!D69,[2]geo_data!A:I,6,FALSE)))</f>
        <v>E07000235</v>
      </c>
      <c r="S67" s="9" t="str">
        <f>IF([2]source_data!G69="","",IF(LEFT(R67,3)="E05","WD",IF(LEFT(R67,3)="S13","WD",IF(LEFT(R67,3)="W05","WD",IF(LEFT(R67,3)="W06","UA",IF(LEFT(R67,3)="S12","CA",IF(LEFT(R67,3)="E06","UA",IF(LEFT(R67,3)="E07","NMD",IF(LEFT(R67,3)="E08","MD",IF(LEFT(R67,3)="E09","LONB"))))))))))</f>
        <v>NMD</v>
      </c>
      <c r="T67" s="6" t="str">
        <f>IF([2]source_data!G69="","",IF([2]source_data!N69="","",[2]source_data!N69))</f>
        <v>Hardship Grant</v>
      </c>
      <c r="U67" s="10">
        <f>IF([2]source_data!G69="","",[2]tailored_settings!$B$8)</f>
        <v>45789</v>
      </c>
      <c r="V67" s="6" t="str">
        <f>IF([2]source_data!G69="","",[2]tailored_settings!$B$9)</f>
        <v>http://www.longleigh.org/</v>
      </c>
      <c r="W67" s="8">
        <f>IF([2]source_data!G69="","",IF([2]source_data!O69="","",[2]source_data!O69))</f>
        <v>45331</v>
      </c>
      <c r="X67" s="12">
        <f>IF([2]source_data!G69="","",IF([2]source_data!P69="","",[2]source_data!P69))</f>
        <v>45345</v>
      </c>
      <c r="Y67" s="13">
        <f>IF([2]source_data!G69="","",IF([2]source_data!Q69="","",[2]source_data!Q69))</f>
        <v>1</v>
      </c>
      <c r="Z67" s="11" t="str">
        <f>IF([2]source_data!G69="","",IF([2]source_data!I69="","",[2]tailored_settings!$B$10))</f>
        <v>Primary grant reason</v>
      </c>
      <c r="AA67" s="11" t="str">
        <f>IF([2]source_data!G69="","",IF([2]source_data!I69="","",[2]source_data!I69))</f>
        <v>1. Customer (or family member residing with them) with a diagnosed condition or disability (physical and/or sensory and/or behavioural)</v>
      </c>
      <c r="AB67" s="11" t="str">
        <f>IF([2]source_data!G69="","",IF([2]source_data!J69="","",[2]tailored_settings!$B$11))</f>
        <v/>
      </c>
      <c r="AC67" s="11" t="str">
        <f>IF([2]source_data!G69="","",IF([2]source_data!J69="","",[2]source_data!J69))</f>
        <v/>
      </c>
      <c r="AD67" s="11" t="str">
        <f>IF([2]source_data!G69="","",IF([2]source_data!K69="","",[2]tailored_settings!$B$12))</f>
        <v>Grant purpose</v>
      </c>
      <c r="AE67" s="11" t="str">
        <f>IF([2]source_data!G69="","",IF([2]source_data!K69="","",[2]source_data!K69))</f>
        <v xml:space="preserve">Furniture </v>
      </c>
      <c r="AF67" s="11" t="str">
        <f>IF([2]source_data!G69="","",IF([2]source_data!K69="","",[2]tailored_settings!$B$13))</f>
        <v>Grant purpose</v>
      </c>
      <c r="AG67" s="11" t="str">
        <f>IF([2]source_data!G69="","",IF([2]source_data!K69="","",[2]source_data!K69))</f>
        <v xml:space="preserve">Furniture </v>
      </c>
      <c r="AH67" s="11" t="str">
        <f>IF([2]source_data!G69="","",IF([2]source_data!M69="","",[2]tailored_settings!$B$14))</f>
        <v/>
      </c>
      <c r="AI67" s="11" t="str">
        <f>IF([2]source_data!G69="","",IF([2]source_data!M69="","",[2]source_data!M69))</f>
        <v/>
      </c>
    </row>
    <row r="68" spans="1:35" x14ac:dyDescent="0.2">
      <c r="A68" s="6" t="str">
        <f>IF([2]source_data!G70="","",IF(AND([2]source_data!C70&lt;&gt;"",[2]tailored_settings!$B$15="Publish"),CONCATENATE([2]tailored_settings!$B$2&amp;[2]source_data!C70),IF(AND([2]source_data!C70&lt;&gt;"",[2]tailored_settings!$B$15="Do not publish"),CONCATENATE([2]tailored_settings!$B$2&amp;TEXT(ROW(A68)-1,"0000")&amp;"_"&amp;TEXT(F68,"yyyy-mm")),CONCATENATE([2]tailored_settings!$B$2&amp;TEXT(ROW(A68)-1,"0000")&amp;"_"&amp;TEXT(F68,"yyyy-mm")))))</f>
        <v>360G-Longleigh-0067_2024-02</v>
      </c>
      <c r="B68" s="6" t="str">
        <f>IF([2]source_data!G70="","",IF([2]source_data!E70&lt;&gt;"",[2]source_data!E70,CONCATENATE("Grant to "&amp;G68)))</f>
        <v>Grant to Individual Recipient</v>
      </c>
      <c r="C68" s="6" t="str">
        <f>IF([2]source_data!G70="","",IF([2]source_data!F70="",_xlfn.XLOOKUP(T68,[2]tailored_settings!$B$20:$B$25,[2]tailored_settings!$A$20:$A$25,"")))</f>
        <v>Helping to alleviate financial hardship</v>
      </c>
      <c r="D68" s="7">
        <f>IF([2]source_data!G70="","",IF([2]source_data!G70="","",[2]source_data!G70))</f>
        <v>930</v>
      </c>
      <c r="E68" s="6" t="str">
        <f>IF([2]source_data!G70="","",[2]tailored_settings!$B$3)</f>
        <v>GBP</v>
      </c>
      <c r="F68" s="8">
        <f>IF([2]source_data!G70="","",IF([2]source_data!H70="","",[2]source_data!H70))</f>
        <v>45323</v>
      </c>
      <c r="G68" s="6" t="str">
        <f>IF([2]source_data!G70="","",[2]tailored_settings!$B$5)</f>
        <v>Individual Recipient</v>
      </c>
      <c r="H68" s="6" t="str">
        <f>IF([2]source_data!G70="","",IF(AND([2]source_data!A70&lt;&gt;"",[2]tailored_settings!$B$16="Publish"),CONCATENATE([2]tailored_settings!$B$2&amp;[2]source_data!A70),IF(AND([2]source_data!A70&lt;&gt;"",[2]tailored_settings!$B$16="Do not publish"),CONCATENATE([2]tailored_settings!$B$4&amp;TEXT(ROW(A68)-1,"0000")&amp;"_"&amp;TEXT(F68,"yyyy-mm")),CONCATENATE([2]tailored_settings!$B$4&amp;TEXT(ROW(A68)-1,"0000")&amp;"_"&amp;TEXT(F68,"yyyy-mm")))))</f>
        <v>360G-Longleigh-IND-0067_2024-02</v>
      </c>
      <c r="I68" s="6" t="str">
        <f>IF([2]source_data!G70="","",[2]tailored_settings!$B$7)</f>
        <v>Longleigh Foundation</v>
      </c>
      <c r="J68" s="6" t="str">
        <f>IF([2]source_data!G70="","",[2]tailored_settings!$B$6)</f>
        <v>GB-CHC-1169016</v>
      </c>
      <c r="K68" s="6" t="str">
        <f>IF([2]source_data!G70="","",IF([2]source_data!I70="","",VLOOKUP([2]source_data!I70,[2]codelist_mapping!A:C,3,FALSE)))</f>
        <v>GTIR060</v>
      </c>
      <c r="L68" s="6" t="str">
        <f>IF([2]source_data!G70="","",IF([2]source_data!J70="","",VLOOKUP([2]source_data!J70,[2]codelist_mapping!A:C,3,FALSE)))</f>
        <v/>
      </c>
      <c r="M68" s="6" t="str">
        <f>IF([2]source_data!G70="","",IF([2]source_data!K70="","",IF([2]source_data!M70&lt;&gt;"",CONCATENATE(VLOOKUP([2]source_data!K70,[2]codelist_mapping!F:H,3,FALSE)&amp;";"&amp;VLOOKUP([2]source_data!L70,[2]codelist_mapping!F:H,3,FALSE)&amp;";"&amp;VLOOKUP([2]source_data!M70,[2]codelist_mapping!F:H,3,FALSE)),IF([2]source_data!L70&lt;&gt;"",CONCATENATE(VLOOKUP([2]source_data!K70,[2]codelist_mapping!F:H,3,FALSE)&amp;";"&amp;VLOOKUP([2]source_data!L70,[2]codelist_mapping!F:H,3,FALSE)),IF([2]source_data!K70&lt;&gt;"",CONCATENATE(VLOOKUP([2]source_data!K70,[2]codelist_mapping!F:H,3,FALSE)))))))</f>
        <v>GTIP070;GTIP060;GTIP050</v>
      </c>
      <c r="N68" s="9" t="str">
        <f>IF([2]source_data!G70="","",IF([2]source_data!D70="","",VLOOKUP([2]source_data!D70,[2]geo_data!A:I,9,FALSE)))</f>
        <v>Warwick Myton &amp; Heathcote</v>
      </c>
      <c r="O68" s="9" t="str">
        <f>IF([2]source_data!G70="","",IF([2]source_data!D70="","",VLOOKUP([2]source_data!D70,[2]geo_data!A:I,8,FALSE)))</f>
        <v>E05012629</v>
      </c>
      <c r="P68" s="9" t="str">
        <f>IF([2]source_data!G70="","",IF(LEFT(O68,3)="E05","WD",IF(LEFT(O68,3)="S13","WD",IF(LEFT(O68,3)="W05","WD",IF(LEFT(O68,3)="W06","UA",IF(LEFT(O68,3)="S12","CA",IF(LEFT(O68,3)="E06","UA",IF(LEFT(O68,3)="E07","NMD",IF(LEFT(O68,3)="E08","MD",IF(LEFT(O68,3)="E09","LONB"))))))))))</f>
        <v>WD</v>
      </c>
      <c r="Q68" s="9" t="str">
        <f>IF([2]source_data!G70="","",IF([2]source_data!D70="","",VLOOKUP([2]source_data!D70,[2]geo_data!A:I,7,FALSE)))</f>
        <v>Warwick</v>
      </c>
      <c r="R68" s="9" t="str">
        <f>IF([2]source_data!G70="","",IF([2]source_data!D70="","",VLOOKUP([2]source_data!D70,[2]geo_data!A:I,6,FALSE)))</f>
        <v>E07000222</v>
      </c>
      <c r="S68" s="9" t="str">
        <f>IF([2]source_data!G70="","",IF(LEFT(R68,3)="E05","WD",IF(LEFT(R68,3)="S13","WD",IF(LEFT(R68,3)="W05","WD",IF(LEFT(R68,3)="W06","UA",IF(LEFT(R68,3)="S12","CA",IF(LEFT(R68,3)="E06","UA",IF(LEFT(R68,3)="E07","NMD",IF(LEFT(R68,3)="E08","MD",IF(LEFT(R68,3)="E09","LONB"))))))))))</f>
        <v>NMD</v>
      </c>
      <c r="T68" s="6" t="str">
        <f>IF([2]source_data!G70="","",IF([2]source_data!N70="","",[2]source_data!N70))</f>
        <v>Hardship Grant</v>
      </c>
      <c r="U68" s="10">
        <f>IF([2]source_data!G70="","",[2]tailored_settings!$B$8)</f>
        <v>45789</v>
      </c>
      <c r="V68" s="6" t="str">
        <f>IF([2]source_data!G70="","",[2]tailored_settings!$B$9)</f>
        <v>http://www.longleigh.org/</v>
      </c>
      <c r="W68" s="8">
        <f>IF([2]source_data!G70="","",IF([2]source_data!O70="","",[2]source_data!O70))</f>
        <v>45323</v>
      </c>
      <c r="X68" s="12">
        <f>IF([2]source_data!G70="","",IF([2]source_data!P70="","",[2]source_data!P70))</f>
        <v>45420</v>
      </c>
      <c r="Y68" s="13">
        <f>IF([2]source_data!G70="","",IF([2]source_data!Q70="","",[2]source_data!Q70))</f>
        <v>2</v>
      </c>
      <c r="Z68" s="11" t="str">
        <f>IF([2]source_data!G70="","",IF([2]source_data!I70="","",[2]tailored_settings!$B$10))</f>
        <v>Primary grant reason</v>
      </c>
      <c r="AA68" s="11" t="str">
        <f>IF([2]source_data!G70="","",IF([2]source_data!I70="","",[2]source_data!I70))</f>
        <v>4. Customer/family fleeing from a violent or abusive relationship</v>
      </c>
      <c r="AB68" s="11" t="str">
        <f>IF([2]source_data!G70="","",IF([2]source_data!J70="","",[2]tailored_settings!$B$11))</f>
        <v/>
      </c>
      <c r="AC68" s="11" t="str">
        <f>IF([2]source_data!G70="","",IF([2]source_data!J70="","",[2]source_data!J70))</f>
        <v/>
      </c>
      <c r="AD68" s="11" t="str">
        <f>IF([2]source_data!G70="","",IF([2]source_data!K70="","",[2]tailored_settings!$B$12))</f>
        <v>Grant purpose</v>
      </c>
      <c r="AE68" s="11" t="str">
        <f>IF([2]source_data!G70="","",IF([2]source_data!K70="","",[2]source_data!K70))</f>
        <v>Food Vouchers</v>
      </c>
      <c r="AF68" s="11" t="str">
        <f>IF([2]source_data!G70="","",IF([2]source_data!K70="","",[2]tailored_settings!$B$13))</f>
        <v>Grant purpose</v>
      </c>
      <c r="AG68" s="11" t="str">
        <f>IF([2]source_data!G70="","",IF([2]source_data!K70="","",[2]source_data!K70))</f>
        <v>Food Vouchers</v>
      </c>
      <c r="AH68" s="11" t="str">
        <f>IF([2]source_data!G70="","",IF([2]source_data!M70="","",[2]tailored_settings!$B$14))</f>
        <v>Grant purpose</v>
      </c>
      <c r="AI68" s="11" t="str">
        <f>IF([2]source_data!G70="","",IF([2]source_data!M70="","",[2]source_data!M70))</f>
        <v>Utility Vouchers</v>
      </c>
    </row>
    <row r="69" spans="1:35" x14ac:dyDescent="0.2">
      <c r="A69" s="6" t="str">
        <f>IF([2]source_data!G71="","",IF(AND([2]source_data!C71&lt;&gt;"",[2]tailored_settings!$B$15="Publish"),CONCATENATE([2]tailored_settings!$B$2&amp;[2]source_data!C71),IF(AND([2]source_data!C71&lt;&gt;"",[2]tailored_settings!$B$15="Do not publish"),CONCATENATE([2]tailored_settings!$B$2&amp;TEXT(ROW(A69)-1,"0000")&amp;"_"&amp;TEXT(F69,"yyyy-mm")),CONCATENATE([2]tailored_settings!$B$2&amp;TEXT(ROW(A69)-1,"0000")&amp;"_"&amp;TEXT(F69,"yyyy-mm")))))</f>
        <v>360G-Longleigh-0068_2024-02</v>
      </c>
      <c r="B69" s="6" t="str">
        <f>IF([2]source_data!G71="","",IF([2]source_data!E71&lt;&gt;"",[2]source_data!E71,CONCATENATE("Grant to "&amp;G69)))</f>
        <v>Grant to Individual Recipient</v>
      </c>
      <c r="C69" s="6" t="str">
        <f>IF([2]source_data!G71="","",IF([2]source_data!F71="",_xlfn.XLOOKUP(T69,[2]tailored_settings!$B$20:$B$25,[2]tailored_settings!$A$20:$A$25,"")))</f>
        <v>Helping to alleviate financial hardship</v>
      </c>
      <c r="D69" s="7">
        <f>IF([2]source_data!G71="","",IF([2]source_data!G71="","",[2]source_data!G71))</f>
        <v>855.07</v>
      </c>
      <c r="E69" s="6" t="str">
        <f>IF([2]source_data!G71="","",[2]tailored_settings!$B$3)</f>
        <v>GBP</v>
      </c>
      <c r="F69" s="8">
        <f>IF([2]source_data!G71="","",IF([2]source_data!H71="","",[2]source_data!H71))</f>
        <v>45327</v>
      </c>
      <c r="G69" s="6" t="str">
        <f>IF([2]source_data!G71="","",[2]tailored_settings!$B$5)</f>
        <v>Individual Recipient</v>
      </c>
      <c r="H69" s="6" t="str">
        <f>IF([2]source_data!G71="","",IF(AND([2]source_data!A71&lt;&gt;"",[2]tailored_settings!$B$16="Publish"),CONCATENATE([2]tailored_settings!$B$2&amp;[2]source_data!A71),IF(AND([2]source_data!A71&lt;&gt;"",[2]tailored_settings!$B$16="Do not publish"),CONCATENATE([2]tailored_settings!$B$4&amp;TEXT(ROW(A69)-1,"0000")&amp;"_"&amp;TEXT(F69,"yyyy-mm")),CONCATENATE([2]tailored_settings!$B$4&amp;TEXT(ROW(A69)-1,"0000")&amp;"_"&amp;TEXT(F69,"yyyy-mm")))))</f>
        <v>360G-Longleigh-IND-0068_2024-02</v>
      </c>
      <c r="I69" s="6" t="str">
        <f>IF([2]source_data!G71="","",[2]tailored_settings!$B$7)</f>
        <v>Longleigh Foundation</v>
      </c>
      <c r="J69" s="6" t="str">
        <f>IF([2]source_data!G71="","",[2]tailored_settings!$B$6)</f>
        <v>GB-CHC-1169016</v>
      </c>
      <c r="K69" s="6" t="str">
        <f>IF([2]source_data!G71="","",IF([2]source_data!I71="","",VLOOKUP([2]source_data!I71,[2]codelist_mapping!A:C,3,FALSE)))</f>
        <v>GTIR010</v>
      </c>
      <c r="L69" s="6" t="str">
        <f>IF([2]source_data!G71="","",IF([2]source_data!J71="","",VLOOKUP([2]source_data!J71,[2]codelist_mapping!A:C,3,FALSE)))</f>
        <v/>
      </c>
      <c r="M69" s="6" t="str">
        <f>IF([2]source_data!G71="","",IF([2]source_data!K71="","",IF([2]source_data!M71&lt;&gt;"",CONCATENATE(VLOOKUP([2]source_data!K71,[2]codelist_mapping!F:H,3,FALSE)&amp;";"&amp;VLOOKUP([2]source_data!L71,[2]codelist_mapping!F:H,3,FALSE)&amp;";"&amp;VLOOKUP([2]source_data!M71,[2]codelist_mapping!F:H,3,FALSE)),IF([2]source_data!L71&lt;&gt;"",CONCATENATE(VLOOKUP([2]source_data!K71,[2]codelist_mapping!F:H,3,FALSE)&amp;";"&amp;VLOOKUP([2]source_data!L71,[2]codelist_mapping!F:H,3,FALSE)),IF([2]source_data!K71&lt;&gt;"",CONCATENATE(VLOOKUP([2]source_data!K71,[2]codelist_mapping!F:H,3,FALSE)))))))</f>
        <v>GTIP020;GTIP070</v>
      </c>
      <c r="N69" s="9" t="str">
        <f>IF([2]source_data!G71="","",IF([2]source_data!D71="","",VLOOKUP([2]source_data!D71,[2]geo_data!A:I,9,FALSE)))</f>
        <v>Earl Shilton</v>
      </c>
      <c r="O69" s="9" t="str">
        <f>IF([2]source_data!G71="","",IF([2]source_data!D71="","",VLOOKUP([2]source_data!D71,[2]geo_data!A:I,8,FALSE)))</f>
        <v>E05005485</v>
      </c>
      <c r="P69" s="9" t="str">
        <f>IF([2]source_data!G71="","",IF(LEFT(O69,3)="E05","WD",IF(LEFT(O69,3)="S13","WD",IF(LEFT(O69,3)="W05","WD",IF(LEFT(O69,3)="W06","UA",IF(LEFT(O69,3)="S12","CA",IF(LEFT(O69,3)="E06","UA",IF(LEFT(O69,3)="E07","NMD",IF(LEFT(O69,3)="E08","MD",IF(LEFT(O69,3)="E09","LONB"))))))))))</f>
        <v>WD</v>
      </c>
      <c r="Q69" s="9" t="str">
        <f>IF([2]source_data!G71="","",IF([2]source_data!D71="","",VLOOKUP([2]source_data!D71,[2]geo_data!A:I,7,FALSE)))</f>
        <v>Hinckley and Bosworth</v>
      </c>
      <c r="R69" s="9" t="str">
        <f>IF([2]source_data!G71="","",IF([2]source_data!D71="","",VLOOKUP([2]source_data!D71,[2]geo_data!A:I,6,FALSE)))</f>
        <v>E07000132</v>
      </c>
      <c r="S69" s="9" t="str">
        <f>IF([2]source_data!G71="","",IF(LEFT(R69,3)="E05","WD",IF(LEFT(R69,3)="S13","WD",IF(LEFT(R69,3)="W05","WD",IF(LEFT(R69,3)="W06","UA",IF(LEFT(R69,3)="S12","CA",IF(LEFT(R69,3)="E06","UA",IF(LEFT(R69,3)="E07","NMD",IF(LEFT(R69,3)="E08","MD",IF(LEFT(R69,3)="E09","LONB"))))))))))</f>
        <v>NMD</v>
      </c>
      <c r="T69" s="6" t="str">
        <f>IF([2]source_data!G71="","",IF([2]source_data!N71="","",[2]source_data!N71))</f>
        <v>Hardship Grant</v>
      </c>
      <c r="U69" s="10">
        <f>IF([2]source_data!G71="","",[2]tailored_settings!$B$8)</f>
        <v>45789</v>
      </c>
      <c r="V69" s="6" t="str">
        <f>IF([2]source_data!G71="","",[2]tailored_settings!$B$9)</f>
        <v>http://www.longleigh.org/</v>
      </c>
      <c r="W69" s="8">
        <f>IF([2]source_data!G71="","",IF([2]source_data!O71="","",[2]source_data!O71))</f>
        <v>45327</v>
      </c>
      <c r="X69" s="12">
        <f>IF([2]source_data!G71="","",IF([2]source_data!P71="","",[2]source_data!P71))</f>
        <v>45399</v>
      </c>
      <c r="Y69" s="13">
        <f>IF([2]source_data!G71="","",IF([2]source_data!Q71="","",[2]source_data!Q71))</f>
        <v>2</v>
      </c>
      <c r="Z69" s="11" t="str">
        <f>IF([2]source_data!G71="","",IF([2]source_data!I71="","",[2]tailored_settings!$B$10))</f>
        <v>Primary grant reason</v>
      </c>
      <c r="AA69" s="11" t="str">
        <f>IF([2]source_data!G71="","",IF([2]source_data!I71="","",[2]source_data!I71))</f>
        <v>7. Customer where there is a child/ren in receipt of means-tested free school meals</v>
      </c>
      <c r="AB69" s="11" t="str">
        <f>IF([2]source_data!G71="","",IF([2]source_data!J71="","",[2]tailored_settings!$B$11))</f>
        <v/>
      </c>
      <c r="AC69" s="11" t="str">
        <f>IF([2]source_data!G71="","",IF([2]source_data!J71="","",[2]source_data!J71))</f>
        <v/>
      </c>
      <c r="AD69" s="11" t="str">
        <f>IF([2]source_data!G71="","",IF([2]source_data!K71="","",[2]tailored_settings!$B$12))</f>
        <v>Grant purpose</v>
      </c>
      <c r="AE69" s="11" t="str">
        <f>IF([2]source_data!G71="","",IF([2]source_data!K71="","",[2]source_data!K71))</f>
        <v xml:space="preserve">Furniture </v>
      </c>
      <c r="AF69" s="11" t="str">
        <f>IF([2]source_data!G71="","",IF([2]source_data!K71="","",[2]tailored_settings!$B$13))</f>
        <v>Grant purpose</v>
      </c>
      <c r="AG69" s="11" t="str">
        <f>IF([2]source_data!G71="","",IF([2]source_data!K71="","",[2]source_data!K71))</f>
        <v xml:space="preserve">Furniture </v>
      </c>
      <c r="AH69" s="11" t="str">
        <f>IF([2]source_data!G71="","",IF([2]source_data!M71="","",[2]tailored_settings!$B$14))</f>
        <v/>
      </c>
      <c r="AI69" s="11" t="str">
        <f>IF([2]source_data!G71="","",IF([2]source_data!M71="","",[2]source_data!M71))</f>
        <v/>
      </c>
    </row>
    <row r="70" spans="1:35" x14ac:dyDescent="0.2">
      <c r="A70" s="6" t="str">
        <f>IF([2]source_data!G72="","",IF(AND([2]source_data!C72&lt;&gt;"",[2]tailored_settings!$B$15="Publish"),CONCATENATE([2]tailored_settings!$B$2&amp;[2]source_data!C72),IF(AND([2]source_data!C72&lt;&gt;"",[2]tailored_settings!$B$15="Do not publish"),CONCATENATE([2]tailored_settings!$B$2&amp;TEXT(ROW(A70)-1,"0000")&amp;"_"&amp;TEXT(F70,"yyyy-mm")),CONCATENATE([2]tailored_settings!$B$2&amp;TEXT(ROW(A70)-1,"0000")&amp;"_"&amp;TEXT(F70,"yyyy-mm")))))</f>
        <v>360G-Longleigh-0069_2024-02</v>
      </c>
      <c r="B70" s="6" t="str">
        <f>IF([2]source_data!G72="","",IF([2]source_data!E72&lt;&gt;"",[2]source_data!E72,CONCATENATE("Grant to "&amp;G70)))</f>
        <v>Grant to Individual Recipient</v>
      </c>
      <c r="C70" s="6" t="str">
        <f>IF([2]source_data!G72="","",IF([2]source_data!F72="",_xlfn.XLOOKUP(T70,[2]tailored_settings!$B$20:$B$25,[2]tailored_settings!$A$20:$A$25,"")))</f>
        <v>Helping to alleviate financial hardship</v>
      </c>
      <c r="D70" s="7">
        <f>IF([2]source_data!G72="","",IF([2]source_data!G72="","",[2]source_data!G72))</f>
        <v>1292.98</v>
      </c>
      <c r="E70" s="6" t="str">
        <f>IF([2]source_data!G72="","",[2]tailored_settings!$B$3)</f>
        <v>GBP</v>
      </c>
      <c r="F70" s="8">
        <f>IF([2]source_data!G72="","",IF([2]source_data!H72="","",[2]source_data!H72))</f>
        <v>45327</v>
      </c>
      <c r="G70" s="6" t="str">
        <f>IF([2]source_data!G72="","",[2]tailored_settings!$B$5)</f>
        <v>Individual Recipient</v>
      </c>
      <c r="H70" s="6" t="str">
        <f>IF([2]source_data!G72="","",IF(AND([2]source_data!A72&lt;&gt;"",[2]tailored_settings!$B$16="Publish"),CONCATENATE([2]tailored_settings!$B$2&amp;[2]source_data!A72),IF(AND([2]source_data!A72&lt;&gt;"",[2]tailored_settings!$B$16="Do not publish"),CONCATENATE([2]tailored_settings!$B$4&amp;TEXT(ROW(A70)-1,"0000")&amp;"_"&amp;TEXT(F70,"yyyy-mm")),CONCATENATE([2]tailored_settings!$B$4&amp;TEXT(ROW(A70)-1,"0000")&amp;"_"&amp;TEXT(F70,"yyyy-mm")))))</f>
        <v>360G-Longleigh-IND-0069_2024-02</v>
      </c>
      <c r="I70" s="6" t="str">
        <f>IF([2]source_data!G72="","",[2]tailored_settings!$B$7)</f>
        <v>Longleigh Foundation</v>
      </c>
      <c r="J70" s="6" t="str">
        <f>IF([2]source_data!G72="","",[2]tailored_settings!$B$6)</f>
        <v>GB-CHC-1169016</v>
      </c>
      <c r="K70" s="6" t="str">
        <f>IF([2]source_data!G72="","",IF([2]source_data!I72="","",VLOOKUP([2]source_data!I72,[2]codelist_mapping!A:C,3,FALSE)))</f>
        <v>GTIR040</v>
      </c>
      <c r="L70" s="6" t="str">
        <f>IF([2]source_data!G72="","",IF([2]source_data!J72="","",VLOOKUP([2]source_data!J72,[2]codelist_mapping!A:C,3,FALSE)))</f>
        <v/>
      </c>
      <c r="M70" s="6" t="str">
        <f>IF([2]source_data!G72="","",IF([2]source_data!K72="","",IF([2]source_data!M72&lt;&gt;"",CONCATENATE(VLOOKUP([2]source_data!K72,[2]codelist_mapping!F:H,3,FALSE)&amp;";"&amp;VLOOKUP([2]source_data!L72,[2]codelist_mapping!F:H,3,FALSE)&amp;";"&amp;VLOOKUP([2]source_data!M72,[2]codelist_mapping!F:H,3,FALSE)),IF([2]source_data!L72&lt;&gt;"",CONCATENATE(VLOOKUP([2]source_data!K72,[2]codelist_mapping!F:H,3,FALSE)&amp;";"&amp;VLOOKUP([2]source_data!L72,[2]codelist_mapping!F:H,3,FALSE)),IF([2]source_data!K72&lt;&gt;"",CONCATENATE(VLOOKUP([2]source_data!K72,[2]codelist_mapping!F:H,3,FALSE)))))))</f>
        <v>GTIP020;GTIP070;GTIP060</v>
      </c>
      <c r="N70" s="9" t="str">
        <f>IF([2]source_data!G72="","",IF([2]source_data!D72="","",VLOOKUP([2]source_data!D72,[2]geo_data!A:I,9,FALSE)))</f>
        <v>Tattenhoe</v>
      </c>
      <c r="O70" s="9" t="str">
        <f>IF([2]source_data!G72="","",IF([2]source_data!D72="","",VLOOKUP([2]source_data!D72,[2]geo_data!A:I,8,FALSE)))</f>
        <v>E05009422</v>
      </c>
      <c r="P70" s="9" t="str">
        <f>IF([2]source_data!G72="","",IF(LEFT(O70,3)="E05","WD",IF(LEFT(O70,3)="S13","WD",IF(LEFT(O70,3)="W05","WD",IF(LEFT(O70,3)="W06","UA",IF(LEFT(O70,3)="S12","CA",IF(LEFT(O70,3)="E06","UA",IF(LEFT(O70,3)="E07","NMD",IF(LEFT(O70,3)="E08","MD",IF(LEFT(O70,3)="E09","LONB"))))))))))</f>
        <v>WD</v>
      </c>
      <c r="Q70" s="9" t="str">
        <f>IF([2]source_data!G72="","",IF([2]source_data!D72="","",VLOOKUP([2]source_data!D72,[2]geo_data!A:I,7,FALSE)))</f>
        <v>Milton Keynes</v>
      </c>
      <c r="R70" s="9" t="str">
        <f>IF([2]source_data!G72="","",IF([2]source_data!D72="","",VLOOKUP([2]source_data!D72,[2]geo_data!A:I,6,FALSE)))</f>
        <v>E06000042</v>
      </c>
      <c r="S70" s="9" t="str">
        <f>IF([2]source_data!G72="","",IF(LEFT(R70,3)="E05","WD",IF(LEFT(R70,3)="S13","WD",IF(LEFT(R70,3)="W05","WD",IF(LEFT(R70,3)="W06","UA",IF(LEFT(R70,3)="S12","CA",IF(LEFT(R70,3)="E06","UA",IF(LEFT(R70,3)="E07","NMD",IF(LEFT(R70,3)="E08","MD",IF(LEFT(R70,3)="E09","LONB"))))))))))</f>
        <v>UA</v>
      </c>
      <c r="T70" s="6" t="str">
        <f>IF([2]source_data!G72="","",IF([2]source_data!N72="","",[2]source_data!N72))</f>
        <v>Hardship Grant</v>
      </c>
      <c r="U70" s="10">
        <f>IF([2]source_data!G72="","",[2]tailored_settings!$B$8)</f>
        <v>45789</v>
      </c>
      <c r="V70" s="6" t="str">
        <f>IF([2]source_data!G72="","",[2]tailored_settings!$B$9)</f>
        <v>http://www.longleigh.org/</v>
      </c>
      <c r="W70" s="8">
        <f>IF([2]source_data!G72="","",IF([2]source_data!O72="","",[2]source_data!O72))</f>
        <v>45327</v>
      </c>
      <c r="X70" s="12">
        <f>IF([2]source_data!G72="","",IF([2]source_data!P72="","",[2]source_data!P72))</f>
        <v>45420</v>
      </c>
      <c r="Y70" s="13">
        <f>IF([2]source_data!G72="","",IF([2]source_data!Q72="","",[2]source_data!Q72))</f>
        <v>3</v>
      </c>
      <c r="Z70" s="11" t="str">
        <f>IF([2]source_data!G72="","",IF([2]source_data!I72="","",[2]tailored_settings!$B$10))</f>
        <v>Primary grant reason</v>
      </c>
      <c r="AA70" s="11" t="str">
        <f>IF([2]source_data!G72="","",IF([2]source_data!I72="","",[2]source_data!I72))</f>
        <v>2. Customer receiving medication and/or therapy for a mental health condition or substance addiction</v>
      </c>
      <c r="AB70" s="11" t="str">
        <f>IF([2]source_data!G72="","",IF([2]source_data!J72="","",[2]tailored_settings!$B$11))</f>
        <v/>
      </c>
      <c r="AC70" s="11" t="str">
        <f>IF([2]source_data!G72="","",IF([2]source_data!J72="","",[2]source_data!J72))</f>
        <v/>
      </c>
      <c r="AD70" s="11" t="str">
        <f>IF([2]source_data!G72="","",IF([2]source_data!K72="","",[2]tailored_settings!$B$12))</f>
        <v>Grant purpose</v>
      </c>
      <c r="AE70" s="11" t="str">
        <f>IF([2]source_data!G72="","",IF([2]source_data!K72="","",[2]source_data!K72))</f>
        <v>Appliances</v>
      </c>
      <c r="AF70" s="11" t="str">
        <f>IF([2]source_data!G72="","",IF([2]source_data!K72="","",[2]tailored_settings!$B$13))</f>
        <v>Grant purpose</v>
      </c>
      <c r="AG70" s="11" t="str">
        <f>IF([2]source_data!G72="","",IF([2]source_data!K72="","",[2]source_data!K72))</f>
        <v>Appliances</v>
      </c>
      <c r="AH70" s="11" t="str">
        <f>IF([2]source_data!G72="","",IF([2]source_data!M72="","",[2]tailored_settings!$B$14))</f>
        <v>Grant purpose</v>
      </c>
      <c r="AI70" s="11" t="str">
        <f>IF([2]source_data!G72="","",IF([2]source_data!M72="","",[2]source_data!M72))</f>
        <v>Voucher for small household items</v>
      </c>
    </row>
    <row r="71" spans="1:35" x14ac:dyDescent="0.2">
      <c r="A71" s="6" t="str">
        <f>IF([2]source_data!G73="","",IF(AND([2]source_data!C73&lt;&gt;"",[2]tailored_settings!$B$15="Publish"),CONCATENATE([2]tailored_settings!$B$2&amp;[2]source_data!C73),IF(AND([2]source_data!C73&lt;&gt;"",[2]tailored_settings!$B$15="Do not publish"),CONCATENATE([2]tailored_settings!$B$2&amp;TEXT(ROW(A71)-1,"0000")&amp;"_"&amp;TEXT(F71,"yyyy-mm")),CONCATENATE([2]tailored_settings!$B$2&amp;TEXT(ROW(A71)-1,"0000")&amp;"_"&amp;TEXT(F71,"yyyy-mm")))))</f>
        <v>360G-Longleigh-0070_2024-02</v>
      </c>
      <c r="B71" s="6" t="str">
        <f>IF([2]source_data!G73="","",IF([2]source_data!E73&lt;&gt;"",[2]source_data!E73,CONCATENATE("Grant to "&amp;G71)))</f>
        <v>Grant to Individual Recipient</v>
      </c>
      <c r="C71" s="6" t="str">
        <f>IF([2]source_data!G73="","",IF([2]source_data!F73="",_xlfn.XLOOKUP(T71,[2]tailored_settings!$B$20:$B$25,[2]tailored_settings!$A$20:$A$25,"")))</f>
        <v>Helping to alleviate financial hardship</v>
      </c>
      <c r="D71" s="7">
        <f>IF([2]source_data!G73="","",IF([2]source_data!G73="","",[2]source_data!G73))</f>
        <v>922.47</v>
      </c>
      <c r="E71" s="6" t="str">
        <f>IF([2]source_data!G73="","",[2]tailored_settings!$B$3)</f>
        <v>GBP</v>
      </c>
      <c r="F71" s="8">
        <f>IF([2]source_data!G73="","",IF([2]source_data!H73="","",[2]source_data!H73))</f>
        <v>45334</v>
      </c>
      <c r="G71" s="6" t="str">
        <f>IF([2]source_data!G73="","",[2]tailored_settings!$B$5)</f>
        <v>Individual Recipient</v>
      </c>
      <c r="H71" s="6" t="str">
        <f>IF([2]source_data!G73="","",IF(AND([2]source_data!A73&lt;&gt;"",[2]tailored_settings!$B$16="Publish"),CONCATENATE([2]tailored_settings!$B$2&amp;[2]source_data!A73),IF(AND([2]source_data!A73&lt;&gt;"",[2]tailored_settings!$B$16="Do not publish"),CONCATENATE([2]tailored_settings!$B$4&amp;TEXT(ROW(A71)-1,"0000")&amp;"_"&amp;TEXT(F71,"yyyy-mm")),CONCATENATE([2]tailored_settings!$B$4&amp;TEXT(ROW(A71)-1,"0000")&amp;"_"&amp;TEXT(F71,"yyyy-mm")))))</f>
        <v>360G-Longleigh-IND-0070_2024-02</v>
      </c>
      <c r="I71" s="6" t="str">
        <f>IF([2]source_data!G73="","",[2]tailored_settings!$B$7)</f>
        <v>Longleigh Foundation</v>
      </c>
      <c r="J71" s="6" t="str">
        <f>IF([2]source_data!G73="","",[2]tailored_settings!$B$6)</f>
        <v>GB-CHC-1169016</v>
      </c>
      <c r="K71" s="6" t="str">
        <f>IF([2]source_data!G73="","",IF([2]source_data!I73="","",VLOOKUP([2]source_data!I73,[2]codelist_mapping!A:C,3,FALSE)))</f>
        <v>GTIR040</v>
      </c>
      <c r="L71" s="6" t="str">
        <f>IF([2]source_data!G73="","",IF([2]source_data!J73="","",VLOOKUP([2]source_data!J73,[2]codelist_mapping!A:C,3,FALSE)))</f>
        <v/>
      </c>
      <c r="M71" s="6" t="str">
        <f>IF([2]source_data!G73="","",IF([2]source_data!K73="","",IF([2]source_data!M73&lt;&gt;"",CONCATENATE(VLOOKUP([2]source_data!K73,[2]codelist_mapping!F:H,3,FALSE)&amp;";"&amp;VLOOKUP([2]source_data!L73,[2]codelist_mapping!F:H,3,FALSE)&amp;";"&amp;VLOOKUP([2]source_data!M73,[2]codelist_mapping!F:H,3,FALSE)),IF([2]source_data!L73&lt;&gt;"",CONCATENATE(VLOOKUP([2]source_data!K73,[2]codelist_mapping!F:H,3,FALSE)&amp;";"&amp;VLOOKUP([2]source_data!L73,[2]codelist_mapping!F:H,3,FALSE)),IF([2]source_data!K73&lt;&gt;"",CONCATENATE(VLOOKUP([2]source_data!K73,[2]codelist_mapping!F:H,3,FALSE)))))))</f>
        <v>GTIP020;GTIP020</v>
      </c>
      <c r="N71" s="9" t="str">
        <f>IF([2]source_data!G73="","",IF([2]source_data!D73="","",VLOOKUP([2]source_data!D73,[2]geo_data!A:I,9,FALSE)))</f>
        <v>Blackmoor Vale</v>
      </c>
      <c r="O71" s="9" t="str">
        <f>IF([2]source_data!G73="","",IF([2]source_data!D73="","",VLOOKUP([2]source_data!D73,[2]geo_data!A:I,8,FALSE)))</f>
        <v>E05014341</v>
      </c>
      <c r="P71" s="9" t="str">
        <f>IF([2]source_data!G73="","",IF(LEFT(O71,3)="E05","WD",IF(LEFT(O71,3)="S13","WD",IF(LEFT(O71,3)="W05","WD",IF(LEFT(O71,3)="W06","UA",IF(LEFT(O71,3)="S12","CA",IF(LEFT(O71,3)="E06","UA",IF(LEFT(O71,3)="E07","NMD",IF(LEFT(O71,3)="E08","MD",IF(LEFT(O71,3)="E09","LONB"))))))))))</f>
        <v>WD</v>
      </c>
      <c r="Q71" s="9" t="str">
        <f>IF([2]source_data!G73="","",IF([2]source_data!D73="","",VLOOKUP([2]source_data!D73,[2]geo_data!A:I,7,FALSE)))</f>
        <v>Somerset</v>
      </c>
      <c r="R71" s="9" t="str">
        <f>IF([2]source_data!G73="","",IF([2]source_data!D73="","",VLOOKUP([2]source_data!D73,[2]geo_data!A:I,6,FALSE)))</f>
        <v>E06000066</v>
      </c>
      <c r="S71" s="9" t="str">
        <f>IF([2]source_data!G73="","",IF(LEFT(R71,3)="E05","WD",IF(LEFT(R71,3)="S13","WD",IF(LEFT(R71,3)="W05","WD",IF(LEFT(R71,3)="W06","UA",IF(LEFT(R71,3)="S12","CA",IF(LEFT(R71,3)="E06","UA",IF(LEFT(R71,3)="E07","NMD",IF(LEFT(R71,3)="E08","MD",IF(LEFT(R71,3)="E09","LONB"))))))))))</f>
        <v>UA</v>
      </c>
      <c r="T71" s="6" t="str">
        <f>IF([2]source_data!G73="","",IF([2]source_data!N73="","",[2]source_data!N73))</f>
        <v>Hardship Grant</v>
      </c>
      <c r="U71" s="10">
        <f>IF([2]source_data!G73="","",[2]tailored_settings!$B$8)</f>
        <v>45789</v>
      </c>
      <c r="V71" s="6" t="str">
        <f>IF([2]source_data!G73="","",[2]tailored_settings!$B$9)</f>
        <v>http://www.longleigh.org/</v>
      </c>
      <c r="W71" s="8">
        <f>IF([2]source_data!G73="","",IF([2]source_data!O73="","",[2]source_data!O73))</f>
        <v>45334</v>
      </c>
      <c r="X71" s="12">
        <f>IF([2]source_data!G73="","",IF([2]source_data!P73="","",[2]source_data!P73))</f>
        <v>45362</v>
      </c>
      <c r="Y71" s="13">
        <f>IF([2]source_data!G73="","",IF([2]source_data!Q73="","",[2]source_data!Q73))</f>
        <v>1</v>
      </c>
      <c r="Z71" s="11" t="str">
        <f>IF([2]source_data!G73="","",IF([2]source_data!I73="","",[2]tailored_settings!$B$10))</f>
        <v>Primary grant reason</v>
      </c>
      <c r="AA71" s="11" t="str">
        <f>IF([2]source_data!G73="","",IF([2]source_data!I73="","",[2]source_data!I73))</f>
        <v>2. Customer receiving medication and/or therapy for a mental health condition or substance addiction</v>
      </c>
      <c r="AB71" s="11" t="str">
        <f>IF([2]source_data!G73="","",IF([2]source_data!J73="","",[2]tailored_settings!$B$11))</f>
        <v/>
      </c>
      <c r="AC71" s="11" t="str">
        <f>IF([2]source_data!G73="","",IF([2]source_data!J73="","",[2]source_data!J73))</f>
        <v/>
      </c>
      <c r="AD71" s="11" t="str">
        <f>IF([2]source_data!G73="","",IF([2]source_data!K73="","",[2]tailored_settings!$B$12))</f>
        <v>Grant purpose</v>
      </c>
      <c r="AE71" s="11" t="str">
        <f>IF([2]source_data!G73="","",IF([2]source_data!K73="","",[2]source_data!K73))</f>
        <v>Appliances</v>
      </c>
      <c r="AF71" s="11" t="str">
        <f>IF([2]source_data!G73="","",IF([2]source_data!K73="","",[2]tailored_settings!$B$13))</f>
        <v>Grant purpose</v>
      </c>
      <c r="AG71" s="11" t="str">
        <f>IF([2]source_data!G73="","",IF([2]source_data!K73="","",[2]source_data!K73))</f>
        <v>Appliances</v>
      </c>
      <c r="AH71" s="11" t="str">
        <f>IF([2]source_data!G73="","",IF([2]source_data!M73="","",[2]tailored_settings!$B$14))</f>
        <v/>
      </c>
      <c r="AI71" s="11" t="str">
        <f>IF([2]source_data!G73="","",IF([2]source_data!M73="","",[2]source_data!M73))</f>
        <v/>
      </c>
    </row>
    <row r="72" spans="1:35" x14ac:dyDescent="0.2">
      <c r="A72" s="6" t="str">
        <f>IF([2]source_data!G74="","",IF(AND([2]source_data!C74&lt;&gt;"",[2]tailored_settings!$B$15="Publish"),CONCATENATE([2]tailored_settings!$B$2&amp;[2]source_data!C74),IF(AND([2]source_data!C74&lt;&gt;"",[2]tailored_settings!$B$15="Do not publish"),CONCATENATE([2]tailored_settings!$B$2&amp;TEXT(ROW(A72)-1,"0000")&amp;"_"&amp;TEXT(F72,"yyyy-mm")),CONCATENATE([2]tailored_settings!$B$2&amp;TEXT(ROW(A72)-1,"0000")&amp;"_"&amp;TEXT(F72,"yyyy-mm")))))</f>
        <v>360G-Longleigh-0071_2024-02</v>
      </c>
      <c r="B72" s="6" t="str">
        <f>IF([2]source_data!G74="","",IF([2]source_data!E74&lt;&gt;"",[2]source_data!E74,CONCATENATE("Grant to "&amp;G72)))</f>
        <v>Grant to Individual Recipient</v>
      </c>
      <c r="C72" s="6" t="str">
        <f>IF([2]source_data!G74="","",IF([2]source_data!F74="",_xlfn.XLOOKUP(T72,[2]tailored_settings!$B$20:$B$25,[2]tailored_settings!$A$20:$A$25,"")))</f>
        <v>Helping to alleviate financial hardship</v>
      </c>
      <c r="D72" s="7">
        <f>IF([2]source_data!G74="","",IF([2]source_data!G74="","",[2]source_data!G74))</f>
        <v>717.48</v>
      </c>
      <c r="E72" s="6" t="str">
        <f>IF([2]source_data!G74="","",[2]tailored_settings!$B$3)</f>
        <v>GBP</v>
      </c>
      <c r="F72" s="8">
        <f>IF([2]source_data!G74="","",IF([2]source_data!H74="","",[2]source_data!H74))</f>
        <v>45327</v>
      </c>
      <c r="G72" s="6" t="str">
        <f>IF([2]source_data!G74="","",[2]tailored_settings!$B$5)</f>
        <v>Individual Recipient</v>
      </c>
      <c r="H72" s="6" t="str">
        <f>IF([2]source_data!G74="","",IF(AND([2]source_data!A74&lt;&gt;"",[2]tailored_settings!$B$16="Publish"),CONCATENATE([2]tailored_settings!$B$2&amp;[2]source_data!A74),IF(AND([2]source_data!A74&lt;&gt;"",[2]tailored_settings!$B$16="Do not publish"),CONCATENATE([2]tailored_settings!$B$4&amp;TEXT(ROW(A72)-1,"0000")&amp;"_"&amp;TEXT(F72,"yyyy-mm")),CONCATENATE([2]tailored_settings!$B$4&amp;TEXT(ROW(A72)-1,"0000")&amp;"_"&amp;TEXT(F72,"yyyy-mm")))))</f>
        <v>360G-Longleigh-IND-0071_2024-02</v>
      </c>
      <c r="I72" s="6" t="str">
        <f>IF([2]source_data!G74="","",[2]tailored_settings!$B$7)</f>
        <v>Longleigh Foundation</v>
      </c>
      <c r="J72" s="6" t="str">
        <f>IF([2]source_data!G74="","",[2]tailored_settings!$B$6)</f>
        <v>GB-CHC-1169016</v>
      </c>
      <c r="K72" s="6" t="str">
        <f>IF([2]source_data!G74="","",IF([2]source_data!I74="","",VLOOKUP([2]source_data!I74,[2]codelist_mapping!A:C,3,FALSE)))</f>
        <v>GTIR030</v>
      </c>
      <c r="L72" s="6" t="str">
        <f>IF([2]source_data!G74="","",IF([2]source_data!J74="","",VLOOKUP([2]source_data!J74,[2]codelist_mapping!A:C,3,FALSE)))</f>
        <v/>
      </c>
      <c r="M72" s="6" t="str">
        <f>IF([2]source_data!G74="","",IF([2]source_data!K74="","",IF([2]source_data!M74&lt;&gt;"",CONCATENATE(VLOOKUP([2]source_data!K74,[2]codelist_mapping!F:H,3,FALSE)&amp;";"&amp;VLOOKUP([2]source_data!L74,[2]codelist_mapping!F:H,3,FALSE)&amp;";"&amp;VLOOKUP([2]source_data!M74,[2]codelist_mapping!F:H,3,FALSE)),IF([2]source_data!L74&lt;&gt;"",CONCATENATE(VLOOKUP([2]source_data!K74,[2]codelist_mapping!F:H,3,FALSE)&amp;";"&amp;VLOOKUP([2]source_data!L74,[2]codelist_mapping!F:H,3,FALSE)),IF([2]source_data!K74&lt;&gt;"",CONCATENATE(VLOOKUP([2]source_data!K74,[2]codelist_mapping!F:H,3,FALSE)))))))</f>
        <v>GTIP020</v>
      </c>
      <c r="N72" s="9" t="str">
        <f>IF([2]source_data!G74="","",IF([2]source_data!D74="","",VLOOKUP([2]source_data!D74,[2]geo_data!A:I,9,FALSE)))</f>
        <v>Lydiard and Freshbrook</v>
      </c>
      <c r="O72" s="9" t="str">
        <f>IF([2]source_data!G74="","",IF([2]source_data!D74="","",VLOOKUP([2]source_data!D74,[2]geo_data!A:I,8,FALSE)))</f>
        <v>E05008961</v>
      </c>
      <c r="P72" s="9" t="str">
        <f>IF([2]source_data!G74="","",IF(LEFT(O72,3)="E05","WD",IF(LEFT(O72,3)="S13","WD",IF(LEFT(O72,3)="W05","WD",IF(LEFT(O72,3)="W06","UA",IF(LEFT(O72,3)="S12","CA",IF(LEFT(O72,3)="E06","UA",IF(LEFT(O72,3)="E07","NMD",IF(LEFT(O72,3)="E08","MD",IF(LEFT(O72,3)="E09","LONB"))))))))))</f>
        <v>WD</v>
      </c>
      <c r="Q72" s="9" t="str">
        <f>IF([2]source_data!G74="","",IF([2]source_data!D74="","",VLOOKUP([2]source_data!D74,[2]geo_data!A:I,7,FALSE)))</f>
        <v>Swindon</v>
      </c>
      <c r="R72" s="9" t="str">
        <f>IF([2]source_data!G74="","",IF([2]source_data!D74="","",VLOOKUP([2]source_data!D74,[2]geo_data!A:I,6,FALSE)))</f>
        <v>E06000030</v>
      </c>
      <c r="S72" s="9" t="str">
        <f>IF([2]source_data!G74="","",IF(LEFT(R72,3)="E05","WD",IF(LEFT(R72,3)="S13","WD",IF(LEFT(R72,3)="W05","WD",IF(LEFT(R72,3)="W06","UA",IF(LEFT(R72,3)="S12","CA",IF(LEFT(R72,3)="E06","UA",IF(LEFT(R72,3)="E07","NMD",IF(LEFT(R72,3)="E08","MD",IF(LEFT(R72,3)="E09","LONB"))))))))))</f>
        <v>UA</v>
      </c>
      <c r="T72" s="6" t="str">
        <f>IF([2]source_data!G74="","",IF([2]source_data!N74="","",[2]source_data!N74))</f>
        <v>Hardship Grant</v>
      </c>
      <c r="U72" s="10">
        <f>IF([2]source_data!G74="","",[2]tailored_settings!$B$8)</f>
        <v>45789</v>
      </c>
      <c r="V72" s="6" t="str">
        <f>IF([2]source_data!G74="","",[2]tailored_settings!$B$9)</f>
        <v>http://www.longleigh.org/</v>
      </c>
      <c r="W72" s="8">
        <f>IF([2]source_data!G74="","",IF([2]source_data!O74="","",[2]source_data!O74))</f>
        <v>45327</v>
      </c>
      <c r="X72" s="12">
        <f>IF([2]source_data!G74="","",IF([2]source_data!P74="","",[2]source_data!P74))</f>
        <v>45362</v>
      </c>
      <c r="Y72" s="13">
        <f>IF([2]source_data!G74="","",IF([2]source_data!Q74="","",[2]source_data!Q74))</f>
        <v>1</v>
      </c>
      <c r="Z72" s="11" t="str">
        <f>IF([2]source_data!G74="","",IF([2]source_data!I74="","",[2]tailored_settings!$B$10))</f>
        <v>Primary grant reason</v>
      </c>
      <c r="AA72" s="11" t="str">
        <f>IF([2]source_data!G74="","",IF([2]source_data!I74="","",[2]source_data!I74))</f>
        <v>1. Customer (or family member residing with them) with a diagnosed condition or disability (physical and/or sensory and/or behavioural)</v>
      </c>
      <c r="AB72" s="11" t="str">
        <f>IF([2]source_data!G74="","",IF([2]source_data!J74="","",[2]tailored_settings!$B$11))</f>
        <v/>
      </c>
      <c r="AC72" s="11" t="str">
        <f>IF([2]source_data!G74="","",IF([2]source_data!J74="","",[2]source_data!J74))</f>
        <v/>
      </c>
      <c r="AD72" s="11" t="str">
        <f>IF([2]source_data!G74="","",IF([2]source_data!K74="","",[2]tailored_settings!$B$12))</f>
        <v>Grant purpose</v>
      </c>
      <c r="AE72" s="11" t="str">
        <f>IF([2]source_data!G74="","",IF([2]source_data!K74="","",[2]source_data!K74))</f>
        <v xml:space="preserve">Furniture </v>
      </c>
      <c r="AF72" s="11" t="str">
        <f>IF([2]source_data!G74="","",IF([2]source_data!K74="","",[2]tailored_settings!$B$13))</f>
        <v>Grant purpose</v>
      </c>
      <c r="AG72" s="11" t="str">
        <f>IF([2]source_data!G74="","",IF([2]source_data!K74="","",[2]source_data!K74))</f>
        <v xml:space="preserve">Furniture </v>
      </c>
      <c r="AH72" s="11" t="str">
        <f>IF([2]source_data!G74="","",IF([2]source_data!M74="","",[2]tailored_settings!$B$14))</f>
        <v/>
      </c>
      <c r="AI72" s="11" t="str">
        <f>IF([2]source_data!G74="","",IF([2]source_data!M74="","",[2]source_data!M74))</f>
        <v/>
      </c>
    </row>
    <row r="73" spans="1:35" x14ac:dyDescent="0.2">
      <c r="A73" s="6" t="str">
        <f>IF([2]source_data!G75="","",IF(AND([2]source_data!C75&lt;&gt;"",[2]tailored_settings!$B$15="Publish"),CONCATENATE([2]tailored_settings!$B$2&amp;[2]source_data!C75),IF(AND([2]source_data!C75&lt;&gt;"",[2]tailored_settings!$B$15="Do not publish"),CONCATENATE([2]tailored_settings!$B$2&amp;TEXT(ROW(A73)-1,"0000")&amp;"_"&amp;TEXT(F73,"yyyy-mm")),CONCATENATE([2]tailored_settings!$B$2&amp;TEXT(ROW(A73)-1,"0000")&amp;"_"&amp;TEXT(F73,"yyyy-mm")))))</f>
        <v>360G-Longleigh-0072_2024-02</v>
      </c>
      <c r="B73" s="6" t="str">
        <f>IF([2]source_data!G75="","",IF([2]source_data!E75&lt;&gt;"",[2]source_data!E75,CONCATENATE("Grant to "&amp;G73)))</f>
        <v>Grant to Individual Recipient</v>
      </c>
      <c r="C73" s="6" t="str">
        <f>IF([2]source_data!G75="","",IF([2]source_data!F75="",_xlfn.XLOOKUP(T73,[2]tailored_settings!$B$20:$B$25,[2]tailored_settings!$A$20:$A$25,"")))</f>
        <v>Providing financial aid during a time of crisis</v>
      </c>
      <c r="D73" s="7">
        <f>IF([2]source_data!G75="","",IF([2]source_data!G75="","",[2]source_data!G75))</f>
        <v>500</v>
      </c>
      <c r="E73" s="6" t="str">
        <f>IF([2]source_data!G75="","",[2]tailored_settings!$B$3)</f>
        <v>GBP</v>
      </c>
      <c r="F73" s="8">
        <f>IF([2]source_data!G75="","",IF([2]source_data!H75="","",[2]source_data!H75))</f>
        <v>45327</v>
      </c>
      <c r="G73" s="6" t="str">
        <f>IF([2]source_data!G75="","",[2]tailored_settings!$B$5)</f>
        <v>Individual Recipient</v>
      </c>
      <c r="H73" s="6" t="str">
        <f>IF([2]source_data!G75="","",IF(AND([2]source_data!A75&lt;&gt;"",[2]tailored_settings!$B$16="Publish"),CONCATENATE([2]tailored_settings!$B$2&amp;[2]source_data!A75),IF(AND([2]source_data!A75&lt;&gt;"",[2]tailored_settings!$B$16="Do not publish"),CONCATENATE([2]tailored_settings!$B$4&amp;TEXT(ROW(A73)-1,"0000")&amp;"_"&amp;TEXT(F73,"yyyy-mm")),CONCATENATE([2]tailored_settings!$B$4&amp;TEXT(ROW(A73)-1,"0000")&amp;"_"&amp;TEXT(F73,"yyyy-mm")))))</f>
        <v>360G-Longleigh-IND-0072_2024-02</v>
      </c>
      <c r="I73" s="6" t="str">
        <f>IF([2]source_data!G75="","",[2]tailored_settings!$B$7)</f>
        <v>Longleigh Foundation</v>
      </c>
      <c r="J73" s="6" t="str">
        <f>IF([2]source_data!G75="","",[2]tailored_settings!$B$6)</f>
        <v>GB-CHC-1169016</v>
      </c>
      <c r="K73" s="6" t="str">
        <f>IF([2]source_data!G75="","",IF([2]source_data!I75="","",VLOOKUP([2]source_data!I75,[2]codelist_mapping!A:C,3,FALSE)))</f>
        <v>GTIR060</v>
      </c>
      <c r="L73" s="6" t="str">
        <f>IF([2]source_data!G75="","",IF([2]source_data!J75="","",VLOOKUP([2]source_data!J75,[2]codelist_mapping!A:C,3,FALSE)))</f>
        <v/>
      </c>
      <c r="M73" s="6" t="str">
        <f>IF([2]source_data!G75="","",IF([2]source_data!K75="","",IF([2]source_data!M75&lt;&gt;"",CONCATENATE(VLOOKUP([2]source_data!K75,[2]codelist_mapping!F:H,3,FALSE)&amp;";"&amp;VLOOKUP([2]source_data!L75,[2]codelist_mapping!F:H,3,FALSE)&amp;";"&amp;VLOOKUP([2]source_data!M75,[2]codelist_mapping!F:H,3,FALSE)),IF([2]source_data!L75&lt;&gt;"",CONCATENATE(VLOOKUP([2]source_data!K75,[2]codelist_mapping!F:H,3,FALSE)&amp;";"&amp;VLOOKUP([2]source_data!L75,[2]codelist_mapping!F:H,3,FALSE)),IF([2]source_data!K75&lt;&gt;"",CONCATENATE(VLOOKUP([2]source_data!K75,[2]codelist_mapping!F:H,3,FALSE)))))))</f>
        <v>GTIP070;GTIP080</v>
      </c>
      <c r="N73" s="9" t="str">
        <f>IF([2]source_data!G75="","",IF([2]source_data!D75="","",VLOOKUP([2]source_data!D75,[2]geo_data!A:I,9,FALSE)))</f>
        <v>West Hill &amp; North Laine</v>
      </c>
      <c r="O73" s="9" t="str">
        <f>IF([2]source_data!G75="","",IF([2]source_data!D75="","",VLOOKUP([2]source_data!D75,[2]geo_data!A:I,8,FALSE)))</f>
        <v>E05015415</v>
      </c>
      <c r="P73" s="9" t="str">
        <f>IF([2]source_data!G75="","",IF(LEFT(O73,3)="E05","WD",IF(LEFT(O73,3)="S13","WD",IF(LEFT(O73,3)="W05","WD",IF(LEFT(O73,3)="W06","UA",IF(LEFT(O73,3)="S12","CA",IF(LEFT(O73,3)="E06","UA",IF(LEFT(O73,3)="E07","NMD",IF(LEFT(O73,3)="E08","MD",IF(LEFT(O73,3)="E09","LONB"))))))))))</f>
        <v>WD</v>
      </c>
      <c r="Q73" s="9" t="str">
        <f>IF([2]source_data!G75="","",IF([2]source_data!D75="","",VLOOKUP([2]source_data!D75,[2]geo_data!A:I,7,FALSE)))</f>
        <v>Brighton and Hove</v>
      </c>
      <c r="R73" s="9" t="str">
        <f>IF([2]source_data!G75="","",IF([2]source_data!D75="","",VLOOKUP([2]source_data!D75,[2]geo_data!A:I,6,FALSE)))</f>
        <v>E06000043</v>
      </c>
      <c r="S73" s="9" t="str">
        <f>IF([2]source_data!G75="","",IF(LEFT(R73,3)="E05","WD",IF(LEFT(R73,3)="S13","WD",IF(LEFT(R73,3)="W05","WD",IF(LEFT(R73,3)="W06","UA",IF(LEFT(R73,3)="S12","CA",IF(LEFT(R73,3)="E06","UA",IF(LEFT(R73,3)="E07","NMD",IF(LEFT(R73,3)="E08","MD",IF(LEFT(R73,3)="E09","LONB"))))))))))</f>
        <v>UA</v>
      </c>
      <c r="T73" s="6" t="str">
        <f>IF([2]source_data!G75="","",IF([2]source_data!N75="","",[2]source_data!N75))</f>
        <v>Crisis Grant</v>
      </c>
      <c r="U73" s="10">
        <f>IF([2]source_data!G75="","",[2]tailored_settings!$B$8)</f>
        <v>45789</v>
      </c>
      <c r="V73" s="6" t="str">
        <f>IF([2]source_data!G75="","",[2]tailored_settings!$B$9)</f>
        <v>http://www.longleigh.org/</v>
      </c>
      <c r="W73" s="8">
        <f>IF([2]source_data!G75="","",IF([2]source_data!O75="","",[2]source_data!O75))</f>
        <v>45327</v>
      </c>
      <c r="X73" s="12">
        <f>IF([2]source_data!G75="","",IF([2]source_data!P75="","",[2]source_data!P75))</f>
        <v>45399</v>
      </c>
      <c r="Y73" s="13">
        <f>IF([2]source_data!G75="","",IF([2]source_data!Q75="","",[2]source_data!Q75))</f>
        <v>2</v>
      </c>
      <c r="Z73" s="11" t="str">
        <f>IF([2]source_data!G75="","",IF([2]source_data!I75="","",[2]tailored_settings!$B$10))</f>
        <v>Primary grant reason</v>
      </c>
      <c r="AA73" s="11" t="str">
        <f>IF([2]source_data!G75="","",IF([2]source_data!I75="","",[2]source_data!I75))</f>
        <v>4. Customer/family fleeing from a violent or abusive relationship</v>
      </c>
      <c r="AB73" s="11" t="str">
        <f>IF([2]source_data!G75="","",IF([2]source_data!J75="","",[2]tailored_settings!$B$11))</f>
        <v/>
      </c>
      <c r="AC73" s="11" t="str">
        <f>IF([2]source_data!G75="","",IF([2]source_data!J75="","",[2]source_data!J75))</f>
        <v/>
      </c>
      <c r="AD73" s="11" t="str">
        <f>IF([2]source_data!G75="","",IF([2]source_data!K75="","",[2]tailored_settings!$B$12))</f>
        <v>Grant purpose</v>
      </c>
      <c r="AE73" s="11" t="str">
        <f>IF([2]source_data!G75="","",IF([2]source_data!K75="","",[2]source_data!K75))</f>
        <v>Food Vouchers</v>
      </c>
      <c r="AF73" s="11" t="str">
        <f>IF([2]source_data!G75="","",IF([2]source_data!K75="","",[2]tailored_settings!$B$13))</f>
        <v>Grant purpose</v>
      </c>
      <c r="AG73" s="11" t="str">
        <f>IF([2]source_data!G75="","",IF([2]source_data!K75="","",[2]source_data!K75))</f>
        <v>Food Vouchers</v>
      </c>
      <c r="AH73" s="11" t="str">
        <f>IF([2]source_data!G75="","",IF([2]source_data!M75="","",[2]tailored_settings!$B$14))</f>
        <v/>
      </c>
      <c r="AI73" s="11" t="str">
        <f>IF([2]source_data!G75="","",IF([2]source_data!M75="","",[2]source_data!M75))</f>
        <v/>
      </c>
    </row>
    <row r="74" spans="1:35" x14ac:dyDescent="0.2">
      <c r="A74" s="6" t="str">
        <f>IF([2]source_data!G76="","",IF(AND([2]source_data!C76&lt;&gt;"",[2]tailored_settings!$B$15="Publish"),CONCATENATE([2]tailored_settings!$B$2&amp;[2]source_data!C76),IF(AND([2]source_data!C76&lt;&gt;"",[2]tailored_settings!$B$15="Do not publish"),CONCATENATE([2]tailored_settings!$B$2&amp;TEXT(ROW(A74)-1,"0000")&amp;"_"&amp;TEXT(F74,"yyyy-mm")),CONCATENATE([2]tailored_settings!$B$2&amp;TEXT(ROW(A74)-1,"0000")&amp;"_"&amp;TEXT(F74,"yyyy-mm")))))</f>
        <v>360G-Longleigh-0073_2024-02</v>
      </c>
      <c r="B74" s="6" t="str">
        <f>IF([2]source_data!G76="","",IF([2]source_data!E76&lt;&gt;"",[2]source_data!E76,CONCATENATE("Grant to "&amp;G74)))</f>
        <v>Grant to Individual Recipient</v>
      </c>
      <c r="C74" s="6" t="str">
        <f>IF([2]source_data!G76="","",IF([2]source_data!F76="",_xlfn.XLOOKUP(T74,[2]tailored_settings!$B$20:$B$25,[2]tailored_settings!$A$20:$A$25,"")))</f>
        <v>Helping to alleviate financial hardship</v>
      </c>
      <c r="D74" s="7">
        <f>IF([2]source_data!G76="","",IF([2]source_data!G76="","",[2]source_data!G76))</f>
        <v>412.22</v>
      </c>
      <c r="E74" s="6" t="str">
        <f>IF([2]source_data!G76="","",[2]tailored_settings!$B$3)</f>
        <v>GBP</v>
      </c>
      <c r="F74" s="8">
        <f>IF([2]source_data!G76="","",IF([2]source_data!H76="","",[2]source_data!H76))</f>
        <v>45328</v>
      </c>
      <c r="G74" s="6" t="str">
        <f>IF([2]source_data!G76="","",[2]tailored_settings!$B$5)</f>
        <v>Individual Recipient</v>
      </c>
      <c r="H74" s="6" t="str">
        <f>IF([2]source_data!G76="","",IF(AND([2]source_data!A76&lt;&gt;"",[2]tailored_settings!$B$16="Publish"),CONCATENATE([2]tailored_settings!$B$2&amp;[2]source_data!A76),IF(AND([2]source_data!A76&lt;&gt;"",[2]tailored_settings!$B$16="Do not publish"),CONCATENATE([2]tailored_settings!$B$4&amp;TEXT(ROW(A74)-1,"0000")&amp;"_"&amp;TEXT(F74,"yyyy-mm")),CONCATENATE([2]tailored_settings!$B$4&amp;TEXT(ROW(A74)-1,"0000")&amp;"_"&amp;TEXT(F74,"yyyy-mm")))))</f>
        <v>360G-Longleigh-IND-0073_2024-02</v>
      </c>
      <c r="I74" s="6" t="str">
        <f>IF([2]source_data!G76="","",[2]tailored_settings!$B$7)</f>
        <v>Longleigh Foundation</v>
      </c>
      <c r="J74" s="6" t="str">
        <f>IF([2]source_data!G76="","",[2]tailored_settings!$B$6)</f>
        <v>GB-CHC-1169016</v>
      </c>
      <c r="K74" s="6" t="str">
        <f>IF([2]source_data!G76="","",IF([2]source_data!I76="","",VLOOKUP([2]source_data!I76,[2]codelist_mapping!A:C,3,FALSE)))</f>
        <v>GTIR080</v>
      </c>
      <c r="L74" s="6" t="str">
        <f>IF([2]source_data!G76="","",IF([2]source_data!J76="","",VLOOKUP([2]source_data!J76,[2]codelist_mapping!A:C,3,FALSE)))</f>
        <v/>
      </c>
      <c r="M74" s="6" t="str">
        <f>IF([2]source_data!G76="","",IF([2]source_data!K76="","",IF([2]source_data!M76&lt;&gt;"",CONCATENATE(VLOOKUP([2]source_data!K76,[2]codelist_mapping!F:H,3,FALSE)&amp;";"&amp;VLOOKUP([2]source_data!L76,[2]codelist_mapping!F:H,3,FALSE)&amp;";"&amp;VLOOKUP([2]source_data!M76,[2]codelist_mapping!F:H,3,FALSE)),IF([2]source_data!L76&lt;&gt;"",CONCATENATE(VLOOKUP([2]source_data!K76,[2]codelist_mapping!F:H,3,FALSE)&amp;";"&amp;VLOOKUP([2]source_data!L76,[2]codelist_mapping!F:H,3,FALSE)),IF([2]source_data!K76&lt;&gt;"",CONCATENATE(VLOOKUP([2]source_data!K76,[2]codelist_mapping!F:H,3,FALSE)))))))</f>
        <v>GTIP020</v>
      </c>
      <c r="N74" s="9" t="str">
        <f>IF([2]source_data!G76="","",IF([2]source_data!D76="","",VLOOKUP([2]source_data!D76,[2]geo_data!A:I,9,FALSE)))</f>
        <v>Haydon Wick</v>
      </c>
      <c r="O74" s="9" t="str">
        <f>IF([2]source_data!G76="","",IF([2]source_data!D76="","",VLOOKUP([2]source_data!D76,[2]geo_data!A:I,8,FALSE)))</f>
        <v>E05010756</v>
      </c>
      <c r="P74" s="9" t="str">
        <f>IF([2]source_data!G76="","",IF(LEFT(O74,3)="E05","WD",IF(LEFT(O74,3)="S13","WD",IF(LEFT(O74,3)="W05","WD",IF(LEFT(O74,3)="W06","UA",IF(LEFT(O74,3)="S12","CA",IF(LEFT(O74,3)="E06","UA",IF(LEFT(O74,3)="E07","NMD",IF(LEFT(O74,3)="E08","MD",IF(LEFT(O74,3)="E09","LONB"))))))))))</f>
        <v>WD</v>
      </c>
      <c r="Q74" s="9" t="str">
        <f>IF([2]source_data!G76="","",IF([2]source_data!D76="","",VLOOKUP([2]source_data!D76,[2]geo_data!A:I,7,FALSE)))</f>
        <v>Swindon</v>
      </c>
      <c r="R74" s="9" t="str">
        <f>IF([2]source_data!G76="","",IF([2]source_data!D76="","",VLOOKUP([2]source_data!D76,[2]geo_data!A:I,6,FALSE)))</f>
        <v>E06000030</v>
      </c>
      <c r="S74" s="9" t="str">
        <f>IF([2]source_data!G76="","",IF(LEFT(R74,3)="E05","WD",IF(LEFT(R74,3)="S13","WD",IF(LEFT(R74,3)="W05","WD",IF(LEFT(R74,3)="W06","UA",IF(LEFT(R74,3)="S12","CA",IF(LEFT(R74,3)="E06","UA",IF(LEFT(R74,3)="E07","NMD",IF(LEFT(R74,3)="E08","MD",IF(LEFT(R74,3)="E09","LONB"))))))))))</f>
        <v>UA</v>
      </c>
      <c r="T74" s="6" t="str">
        <f>IF([2]source_data!G76="","",IF([2]source_data!N76="","",[2]source_data!N76))</f>
        <v>Hardship Grant</v>
      </c>
      <c r="U74" s="10">
        <f>IF([2]source_data!G76="","",[2]tailored_settings!$B$8)</f>
        <v>45789</v>
      </c>
      <c r="V74" s="6" t="str">
        <f>IF([2]source_data!G76="","",[2]tailored_settings!$B$9)</f>
        <v>http://www.longleigh.org/</v>
      </c>
      <c r="W74" s="8">
        <f>IF([2]source_data!G76="","",IF([2]source_data!O76="","",[2]source_data!O76))</f>
        <v>45328</v>
      </c>
      <c r="X74" s="12">
        <f>IF([2]source_data!G76="","",IF([2]source_data!P76="","",[2]source_data!P76))</f>
        <v>45362</v>
      </c>
      <c r="Y74" s="13">
        <f>IF([2]source_data!G76="","",IF([2]source_data!Q76="","",[2]source_data!Q76))</f>
        <v>1</v>
      </c>
      <c r="Z74" s="11" t="str">
        <f>IF([2]source_data!G76="","",IF([2]source_data!I76="","",[2]tailored_settings!$B$10))</f>
        <v>Primary grant reason</v>
      </c>
      <c r="AA74" s="11" t="str">
        <f>IF([2]source_data!G76="","",IF([2]source_data!I76="","",[2]source_data!I76))</f>
        <v>3  Customer/family moving from homelessness/supported living into independent living</v>
      </c>
      <c r="AB74" s="11" t="str">
        <f>IF([2]source_data!G76="","",IF([2]source_data!J76="","",[2]tailored_settings!$B$11))</f>
        <v/>
      </c>
      <c r="AC74" s="11" t="str">
        <f>IF([2]source_data!G76="","",IF([2]source_data!J76="","",[2]source_data!J76))</f>
        <v/>
      </c>
      <c r="AD74" s="11" t="str">
        <f>IF([2]source_data!G76="","",IF([2]source_data!K76="","",[2]tailored_settings!$B$12))</f>
        <v>Grant purpose</v>
      </c>
      <c r="AE74" s="11" t="str">
        <f>IF([2]source_data!G76="","",IF([2]source_data!K76="","",[2]source_data!K76))</f>
        <v>Appliances</v>
      </c>
      <c r="AF74" s="11" t="str">
        <f>IF([2]source_data!G76="","",IF([2]source_data!K76="","",[2]tailored_settings!$B$13))</f>
        <v>Grant purpose</v>
      </c>
      <c r="AG74" s="11" t="str">
        <f>IF([2]source_data!G76="","",IF([2]source_data!K76="","",[2]source_data!K76))</f>
        <v>Appliances</v>
      </c>
      <c r="AH74" s="11" t="str">
        <f>IF([2]source_data!G76="","",IF([2]source_data!M76="","",[2]tailored_settings!$B$14))</f>
        <v/>
      </c>
      <c r="AI74" s="11" t="str">
        <f>IF([2]source_data!G76="","",IF([2]source_data!M76="","",[2]source_data!M76))</f>
        <v/>
      </c>
    </row>
    <row r="75" spans="1:35" x14ac:dyDescent="0.2">
      <c r="A75" s="6" t="str">
        <f>IF([2]source_data!G77="","",IF(AND([2]source_data!C77&lt;&gt;"",[2]tailored_settings!$B$15="Publish"),CONCATENATE([2]tailored_settings!$B$2&amp;[2]source_data!C77),IF(AND([2]source_data!C77&lt;&gt;"",[2]tailored_settings!$B$15="Do not publish"),CONCATENATE([2]tailored_settings!$B$2&amp;TEXT(ROW(A75)-1,"0000")&amp;"_"&amp;TEXT(F75,"yyyy-mm")),CONCATENATE([2]tailored_settings!$B$2&amp;TEXT(ROW(A75)-1,"0000")&amp;"_"&amp;TEXT(F75,"yyyy-mm")))))</f>
        <v>360G-Longleigh-0074_2024-02</v>
      </c>
      <c r="B75" s="6" t="str">
        <f>IF([2]source_data!G77="","",IF([2]source_data!E77&lt;&gt;"",[2]source_data!E77,CONCATENATE("Grant to "&amp;G75)))</f>
        <v>Grant to Individual Recipient</v>
      </c>
      <c r="C75" s="6" t="str">
        <f>IF([2]source_data!G77="","",IF([2]source_data!F77="",_xlfn.XLOOKUP(T75,[2]tailored_settings!$B$20:$B$25,[2]tailored_settings!$A$20:$A$25,"")))</f>
        <v>Helping to alleviate financial hardship</v>
      </c>
      <c r="D75" s="7">
        <f>IF([2]source_data!G77="","",IF([2]source_data!G77="","",[2]source_data!G77))</f>
        <v>968.01</v>
      </c>
      <c r="E75" s="6" t="str">
        <f>IF([2]source_data!G77="","",[2]tailored_settings!$B$3)</f>
        <v>GBP</v>
      </c>
      <c r="F75" s="8">
        <f>IF([2]source_data!G77="","",IF([2]source_data!H77="","",[2]source_data!H77))</f>
        <v>45334</v>
      </c>
      <c r="G75" s="6" t="str">
        <f>IF([2]source_data!G77="","",[2]tailored_settings!$B$5)</f>
        <v>Individual Recipient</v>
      </c>
      <c r="H75" s="6" t="str">
        <f>IF([2]source_data!G77="","",IF(AND([2]source_data!A77&lt;&gt;"",[2]tailored_settings!$B$16="Publish"),CONCATENATE([2]tailored_settings!$B$2&amp;[2]source_data!A77),IF(AND([2]source_data!A77&lt;&gt;"",[2]tailored_settings!$B$16="Do not publish"),CONCATENATE([2]tailored_settings!$B$4&amp;TEXT(ROW(A75)-1,"0000")&amp;"_"&amp;TEXT(F75,"yyyy-mm")),CONCATENATE([2]tailored_settings!$B$4&amp;TEXT(ROW(A75)-1,"0000")&amp;"_"&amp;TEXT(F75,"yyyy-mm")))))</f>
        <v>360G-Longleigh-IND-0074_2024-02</v>
      </c>
      <c r="I75" s="6" t="str">
        <f>IF([2]source_data!G77="","",[2]tailored_settings!$B$7)</f>
        <v>Longleigh Foundation</v>
      </c>
      <c r="J75" s="6" t="str">
        <f>IF([2]source_data!G77="","",[2]tailored_settings!$B$6)</f>
        <v>GB-CHC-1169016</v>
      </c>
      <c r="K75" s="6" t="str">
        <f>IF([2]source_data!G77="","",IF([2]source_data!I77="","",VLOOKUP([2]source_data!I77,[2]codelist_mapping!A:C,3,FALSE)))</f>
        <v>GTIR030</v>
      </c>
      <c r="L75" s="6" t="str">
        <f>IF([2]source_data!G77="","",IF([2]source_data!J77="","",VLOOKUP([2]source_data!J77,[2]codelist_mapping!A:C,3,FALSE)))</f>
        <v/>
      </c>
      <c r="M75" s="6" t="str">
        <f>IF([2]source_data!G77="","",IF([2]source_data!K77="","",IF([2]source_data!M77&lt;&gt;"",CONCATENATE(VLOOKUP([2]source_data!K77,[2]codelist_mapping!F:H,3,FALSE)&amp;";"&amp;VLOOKUP([2]source_data!L77,[2]codelist_mapping!F:H,3,FALSE)&amp;";"&amp;VLOOKUP([2]source_data!M77,[2]codelist_mapping!F:H,3,FALSE)),IF([2]source_data!L77&lt;&gt;"",CONCATENATE(VLOOKUP([2]source_data!K77,[2]codelist_mapping!F:H,3,FALSE)&amp;";"&amp;VLOOKUP([2]source_data!L77,[2]codelist_mapping!F:H,3,FALSE)),IF([2]source_data!K77&lt;&gt;"",CONCATENATE(VLOOKUP([2]source_data!K77,[2]codelist_mapping!F:H,3,FALSE)))))))</f>
        <v>GTIP020;GTIP020</v>
      </c>
      <c r="N75" s="9" t="str">
        <f>IF([2]source_data!G77="","",IF([2]source_data!D77="","",VLOOKUP([2]source_data!D77,[2]geo_data!A:I,9,FALSE)))</f>
        <v>Queensbury</v>
      </c>
      <c r="O75" s="9" t="str">
        <f>IF([2]source_data!G77="","",IF([2]source_data!D77="","",VLOOKUP([2]source_data!D77,[2]geo_data!A:I,8,FALSE)))</f>
        <v>E05001360</v>
      </c>
      <c r="P75" s="9" t="str">
        <f>IF([2]source_data!G77="","",IF(LEFT(O75,3)="E05","WD",IF(LEFT(O75,3)="S13","WD",IF(LEFT(O75,3)="W05","WD",IF(LEFT(O75,3)="W06","UA",IF(LEFT(O75,3)="S12","CA",IF(LEFT(O75,3)="E06","UA",IF(LEFT(O75,3)="E07","NMD",IF(LEFT(O75,3)="E08","MD",IF(LEFT(O75,3)="E09","LONB"))))))))))</f>
        <v>WD</v>
      </c>
      <c r="Q75" s="9" t="str">
        <f>IF([2]source_data!G77="","",IF([2]source_data!D77="","",VLOOKUP([2]source_data!D77,[2]geo_data!A:I,7,FALSE)))</f>
        <v>Bradford</v>
      </c>
      <c r="R75" s="9" t="str">
        <f>IF([2]source_data!G77="","",IF([2]source_data!D77="","",VLOOKUP([2]source_data!D77,[2]geo_data!A:I,6,FALSE)))</f>
        <v>E08000032</v>
      </c>
      <c r="S75" s="9" t="str">
        <f>IF([2]source_data!G77="","",IF(LEFT(R75,3)="E05","WD",IF(LEFT(R75,3)="S13","WD",IF(LEFT(R75,3)="W05","WD",IF(LEFT(R75,3)="W06","UA",IF(LEFT(R75,3)="S12","CA",IF(LEFT(R75,3)="E06","UA",IF(LEFT(R75,3)="E07","NMD",IF(LEFT(R75,3)="E08","MD",IF(LEFT(R75,3)="E09","LONB"))))))))))</f>
        <v>MD</v>
      </c>
      <c r="T75" s="6" t="str">
        <f>IF([2]source_data!G77="","",IF([2]source_data!N77="","",[2]source_data!N77))</f>
        <v>Hardship Grant</v>
      </c>
      <c r="U75" s="10">
        <f>IF([2]source_data!G77="","",[2]tailored_settings!$B$8)</f>
        <v>45789</v>
      </c>
      <c r="V75" s="6" t="str">
        <f>IF([2]source_data!G77="","",[2]tailored_settings!$B$9)</f>
        <v>http://www.longleigh.org/</v>
      </c>
      <c r="W75" s="8">
        <f>IF([2]source_data!G77="","",IF([2]source_data!O77="","",[2]source_data!O77))</f>
        <v>45334</v>
      </c>
      <c r="X75" s="12">
        <f>IF([2]source_data!G77="","",IF([2]source_data!P77="","",[2]source_data!P77))</f>
        <v>45362</v>
      </c>
      <c r="Y75" s="13">
        <f>IF([2]source_data!G77="","",IF([2]source_data!Q77="","",[2]source_data!Q77))</f>
        <v>1</v>
      </c>
      <c r="Z75" s="11" t="str">
        <f>IF([2]source_data!G77="","",IF([2]source_data!I77="","",[2]tailored_settings!$B$10))</f>
        <v>Primary grant reason</v>
      </c>
      <c r="AA75" s="11" t="str">
        <f>IF([2]source_data!G77="","",IF([2]source_data!I77="","",[2]source_data!I77))</f>
        <v>1. Customer (or family member residing with them) with a diagnosed condition or disability (physical and/or sensory and/or behavioural)</v>
      </c>
      <c r="AB75" s="11" t="str">
        <f>IF([2]source_data!G77="","",IF([2]source_data!J77="","",[2]tailored_settings!$B$11))</f>
        <v/>
      </c>
      <c r="AC75" s="11" t="str">
        <f>IF([2]source_data!G77="","",IF([2]source_data!J77="","",[2]source_data!J77))</f>
        <v/>
      </c>
      <c r="AD75" s="11" t="str">
        <f>IF([2]source_data!G77="","",IF([2]source_data!K77="","",[2]tailored_settings!$B$12))</f>
        <v>Grant purpose</v>
      </c>
      <c r="AE75" s="11" t="str">
        <f>IF([2]source_data!G77="","",IF([2]source_data!K77="","",[2]source_data!K77))</f>
        <v>Appliances</v>
      </c>
      <c r="AF75" s="11" t="str">
        <f>IF([2]source_data!G77="","",IF([2]source_data!K77="","",[2]tailored_settings!$B$13))</f>
        <v>Grant purpose</v>
      </c>
      <c r="AG75" s="11" t="str">
        <f>IF([2]source_data!G77="","",IF([2]source_data!K77="","",[2]source_data!K77))</f>
        <v>Appliances</v>
      </c>
      <c r="AH75" s="11" t="str">
        <f>IF([2]source_data!G77="","",IF([2]source_data!M77="","",[2]tailored_settings!$B$14))</f>
        <v/>
      </c>
      <c r="AI75" s="11" t="str">
        <f>IF([2]source_data!G77="","",IF([2]source_data!M77="","",[2]source_data!M77))</f>
        <v/>
      </c>
    </row>
    <row r="76" spans="1:35" x14ac:dyDescent="0.2">
      <c r="A76" s="6" t="str">
        <f>IF([2]source_data!G78="","",IF(AND([2]source_data!C78&lt;&gt;"",[2]tailored_settings!$B$15="Publish"),CONCATENATE([2]tailored_settings!$B$2&amp;[2]source_data!C78),IF(AND([2]source_data!C78&lt;&gt;"",[2]tailored_settings!$B$15="Do not publish"),CONCATENATE([2]tailored_settings!$B$2&amp;TEXT(ROW(A76)-1,"0000")&amp;"_"&amp;TEXT(F76,"yyyy-mm")),CONCATENATE([2]tailored_settings!$B$2&amp;TEXT(ROW(A76)-1,"0000")&amp;"_"&amp;TEXT(F76,"yyyy-mm")))))</f>
        <v>360G-Longleigh-0075_2024-02</v>
      </c>
      <c r="B76" s="6" t="str">
        <f>IF([2]source_data!G78="","",IF([2]source_data!E78&lt;&gt;"",[2]source_data!E78,CONCATENATE("Grant to "&amp;G76)))</f>
        <v>Grant to Individual Recipient</v>
      </c>
      <c r="C76" s="6" t="str">
        <f>IF([2]source_data!G78="","",IF([2]source_data!F78="",_xlfn.XLOOKUP(T76,[2]tailored_settings!$B$20:$B$25,[2]tailored_settings!$A$20:$A$25,"")))</f>
        <v>Helping to alleviate financial hardship</v>
      </c>
      <c r="D76" s="7">
        <f>IF([2]source_data!G78="","",IF([2]source_data!G78="","",[2]source_data!G78))</f>
        <v>889.91</v>
      </c>
      <c r="E76" s="6" t="str">
        <f>IF([2]source_data!G78="","",[2]tailored_settings!$B$3)</f>
        <v>GBP</v>
      </c>
      <c r="F76" s="8">
        <f>IF([2]source_data!G78="","",IF([2]source_data!H78="","",[2]source_data!H78))</f>
        <v>45334</v>
      </c>
      <c r="G76" s="6" t="str">
        <f>IF([2]source_data!G78="","",[2]tailored_settings!$B$5)</f>
        <v>Individual Recipient</v>
      </c>
      <c r="H76" s="6" t="str">
        <f>IF([2]source_data!G78="","",IF(AND([2]source_data!A78&lt;&gt;"",[2]tailored_settings!$B$16="Publish"),CONCATENATE([2]tailored_settings!$B$2&amp;[2]source_data!A78),IF(AND([2]source_data!A78&lt;&gt;"",[2]tailored_settings!$B$16="Do not publish"),CONCATENATE([2]tailored_settings!$B$4&amp;TEXT(ROW(A76)-1,"0000")&amp;"_"&amp;TEXT(F76,"yyyy-mm")),CONCATENATE([2]tailored_settings!$B$4&amp;TEXT(ROW(A76)-1,"0000")&amp;"_"&amp;TEXT(F76,"yyyy-mm")))))</f>
        <v>360G-Longleigh-IND-0075_2024-02</v>
      </c>
      <c r="I76" s="6" t="str">
        <f>IF([2]source_data!G78="","",[2]tailored_settings!$B$7)</f>
        <v>Longleigh Foundation</v>
      </c>
      <c r="J76" s="6" t="str">
        <f>IF([2]source_data!G78="","",[2]tailored_settings!$B$6)</f>
        <v>GB-CHC-1169016</v>
      </c>
      <c r="K76" s="6" t="str">
        <f>IF([2]source_data!G78="","",IF([2]source_data!I78="","",VLOOKUP([2]source_data!I78,[2]codelist_mapping!A:C,3,FALSE)))</f>
        <v>GTIR040</v>
      </c>
      <c r="L76" s="6" t="str">
        <f>IF([2]source_data!G78="","",IF([2]source_data!J78="","",VLOOKUP([2]source_data!J78,[2]codelist_mapping!A:C,3,FALSE)))</f>
        <v>GTIR080</v>
      </c>
      <c r="M76" s="6" t="str">
        <f>IF([2]source_data!G78="","",IF([2]source_data!K78="","",IF([2]source_data!M78&lt;&gt;"",CONCATENATE(VLOOKUP([2]source_data!K78,[2]codelist_mapping!F:H,3,FALSE)&amp;";"&amp;VLOOKUP([2]source_data!L78,[2]codelist_mapping!F:H,3,FALSE)&amp;";"&amp;VLOOKUP([2]source_data!M78,[2]codelist_mapping!F:H,3,FALSE)),IF([2]source_data!L78&lt;&gt;"",CONCATENATE(VLOOKUP([2]source_data!K78,[2]codelist_mapping!F:H,3,FALSE)&amp;";"&amp;VLOOKUP([2]source_data!L78,[2]codelist_mapping!F:H,3,FALSE)),IF([2]source_data!K78&lt;&gt;"",CONCATENATE(VLOOKUP([2]source_data!K78,[2]codelist_mapping!F:H,3,FALSE)))))))</f>
        <v>GTIP060;GTIP020;GTIP070</v>
      </c>
      <c r="N76" s="9" t="str">
        <f>IF([2]source_data!G78="","",IF([2]source_data!D78="","",VLOOKUP([2]source_data!D78,[2]geo_data!A:I,9,FALSE)))</f>
        <v>Beauchief and Greenhill</v>
      </c>
      <c r="O76" s="9" t="str">
        <f>IF([2]source_data!G78="","",IF([2]source_data!D78="","",VLOOKUP([2]source_data!D78,[2]geo_data!A:I,8,FALSE)))</f>
        <v>E05010857</v>
      </c>
      <c r="P76" s="9" t="str">
        <f>IF([2]source_data!G78="","",IF(LEFT(O76,3)="E05","WD",IF(LEFT(O76,3)="S13","WD",IF(LEFT(O76,3)="W05","WD",IF(LEFT(O76,3)="W06","UA",IF(LEFT(O76,3)="S12","CA",IF(LEFT(O76,3)="E06","UA",IF(LEFT(O76,3)="E07","NMD",IF(LEFT(O76,3)="E08","MD",IF(LEFT(O76,3)="E09","LONB"))))))))))</f>
        <v>WD</v>
      </c>
      <c r="Q76" s="9" t="str">
        <f>IF([2]source_data!G78="","",IF([2]source_data!D78="","",VLOOKUP([2]source_data!D78,[2]geo_data!A:I,7,FALSE)))</f>
        <v>Sheffield</v>
      </c>
      <c r="R76" s="9" t="str">
        <f>IF([2]source_data!G78="","",IF([2]source_data!D78="","",VLOOKUP([2]source_data!D78,[2]geo_data!A:I,6,FALSE)))</f>
        <v>E08000019</v>
      </c>
      <c r="S76" s="9" t="str">
        <f>IF([2]source_data!G78="","",IF(LEFT(R76,3)="E05","WD",IF(LEFT(R76,3)="S13","WD",IF(LEFT(R76,3)="W05","WD",IF(LEFT(R76,3)="W06","UA",IF(LEFT(R76,3)="S12","CA",IF(LEFT(R76,3)="E06","UA",IF(LEFT(R76,3)="E07","NMD",IF(LEFT(R76,3)="E08","MD",IF(LEFT(R76,3)="E09","LONB"))))))))))</f>
        <v>MD</v>
      </c>
      <c r="T76" s="6" t="str">
        <f>IF([2]source_data!G78="","",IF([2]source_data!N78="","",[2]source_data!N78))</f>
        <v>Hardship Grant</v>
      </c>
      <c r="U76" s="10">
        <f>IF([2]source_data!G78="","",[2]tailored_settings!$B$8)</f>
        <v>45789</v>
      </c>
      <c r="V76" s="6" t="str">
        <f>IF([2]source_data!G78="","",[2]tailored_settings!$B$9)</f>
        <v>http://www.longleigh.org/</v>
      </c>
      <c r="W76" s="8">
        <f>IF([2]source_data!G78="","",IF([2]source_data!O78="","",[2]source_data!O78))</f>
        <v>45334</v>
      </c>
      <c r="X76" s="12">
        <f>IF([2]source_data!G78="","",IF([2]source_data!P78="","",[2]source_data!P78))</f>
        <v>45408</v>
      </c>
      <c r="Y76" s="13">
        <f>IF([2]source_data!G78="","",IF([2]source_data!Q78="","",[2]source_data!Q78))</f>
        <v>2</v>
      </c>
      <c r="Z76" s="11" t="str">
        <f>IF([2]source_data!G78="","",IF([2]source_data!I78="","",[2]tailored_settings!$B$10))</f>
        <v>Primary grant reason</v>
      </c>
      <c r="AA76" s="11" t="str">
        <f>IF([2]source_data!G78="","",IF([2]source_data!I78="","",[2]source_data!I78))</f>
        <v>2. Customer receiving medication and/or therapy for a mental health condition or substance addiction</v>
      </c>
      <c r="AB76" s="11" t="str">
        <f>IF([2]source_data!G78="","",IF([2]source_data!J78="","",[2]tailored_settings!$B$11))</f>
        <v>Secondary grant reason</v>
      </c>
      <c r="AC76" s="11" t="str">
        <f>IF([2]source_data!G78="","",IF([2]source_data!J78="","",[2]source_data!J78))</f>
        <v>3  Customer/family moving from homelessness/supported living into independent living</v>
      </c>
      <c r="AD76" s="11" t="str">
        <f>IF([2]source_data!G78="","",IF([2]source_data!K78="","",[2]tailored_settings!$B$12))</f>
        <v>Grant purpose</v>
      </c>
      <c r="AE76" s="11" t="str">
        <f>IF([2]source_data!G78="","",IF([2]source_data!K78="","",[2]source_data!K78))</f>
        <v>Removals</v>
      </c>
      <c r="AF76" s="11" t="str">
        <f>IF([2]source_data!G78="","",IF([2]source_data!K78="","",[2]tailored_settings!$B$13))</f>
        <v>Grant purpose</v>
      </c>
      <c r="AG76" s="11" t="str">
        <f>IF([2]source_data!G78="","",IF([2]source_data!K78="","",[2]source_data!K78))</f>
        <v>Removals</v>
      </c>
      <c r="AH76" s="11" t="str">
        <f>IF([2]source_data!G78="","",IF([2]source_data!M78="","",[2]tailored_settings!$B$14))</f>
        <v>Grant purpose</v>
      </c>
      <c r="AI76" s="11" t="str">
        <f>IF([2]source_data!G78="","",IF([2]source_data!M78="","",[2]source_data!M78))</f>
        <v>Food Vouchers</v>
      </c>
    </row>
    <row r="77" spans="1:35" x14ac:dyDescent="0.2">
      <c r="A77" s="6" t="str">
        <f>IF([2]source_data!G79="","",IF(AND([2]source_data!C79&lt;&gt;"",[2]tailored_settings!$B$15="Publish"),CONCATENATE([2]tailored_settings!$B$2&amp;[2]source_data!C79),IF(AND([2]source_data!C79&lt;&gt;"",[2]tailored_settings!$B$15="Do not publish"),CONCATENATE([2]tailored_settings!$B$2&amp;TEXT(ROW(A77)-1,"0000")&amp;"_"&amp;TEXT(F77,"yyyy-mm")),CONCATENATE([2]tailored_settings!$B$2&amp;TEXT(ROW(A77)-1,"0000")&amp;"_"&amp;TEXT(F77,"yyyy-mm")))))</f>
        <v>360G-Longleigh-0076_2024-02</v>
      </c>
      <c r="B77" s="6" t="str">
        <f>IF([2]source_data!G79="","",IF([2]source_data!E79&lt;&gt;"",[2]source_data!E79,CONCATENATE("Grant to "&amp;G77)))</f>
        <v>Grant to Individual Recipient</v>
      </c>
      <c r="C77" s="6" t="str">
        <f>IF([2]source_data!G79="","",IF([2]source_data!F79="",_xlfn.XLOOKUP(T77,[2]tailored_settings!$B$20:$B$25,[2]tailored_settings!$A$20:$A$25,"")))</f>
        <v>Helping to alleviate financial hardship</v>
      </c>
      <c r="D77" s="7">
        <f>IF([2]source_data!G79="","",IF([2]source_data!G79="","",[2]source_data!G79))</f>
        <v>1818.27</v>
      </c>
      <c r="E77" s="6" t="str">
        <f>IF([2]source_data!G79="","",[2]tailored_settings!$B$3)</f>
        <v>GBP</v>
      </c>
      <c r="F77" s="8">
        <f>IF([2]source_data!G79="","",IF([2]source_data!H79="","",[2]source_data!H79))</f>
        <v>45334</v>
      </c>
      <c r="G77" s="6" t="str">
        <f>IF([2]source_data!G79="","",[2]tailored_settings!$B$5)</f>
        <v>Individual Recipient</v>
      </c>
      <c r="H77" s="6" t="str">
        <f>IF([2]source_data!G79="","",IF(AND([2]source_data!A79&lt;&gt;"",[2]tailored_settings!$B$16="Publish"),CONCATENATE([2]tailored_settings!$B$2&amp;[2]source_data!A79),IF(AND([2]source_data!A79&lt;&gt;"",[2]tailored_settings!$B$16="Do not publish"),CONCATENATE([2]tailored_settings!$B$4&amp;TEXT(ROW(A77)-1,"0000")&amp;"_"&amp;TEXT(F77,"yyyy-mm")),CONCATENATE([2]tailored_settings!$B$4&amp;TEXT(ROW(A77)-1,"0000")&amp;"_"&amp;TEXT(F77,"yyyy-mm")))))</f>
        <v>360G-Longleigh-IND-0076_2024-02</v>
      </c>
      <c r="I77" s="6" t="str">
        <f>IF([2]source_data!G79="","",[2]tailored_settings!$B$7)</f>
        <v>Longleigh Foundation</v>
      </c>
      <c r="J77" s="6" t="str">
        <f>IF([2]source_data!G79="","",[2]tailored_settings!$B$6)</f>
        <v>GB-CHC-1169016</v>
      </c>
      <c r="K77" s="6" t="str">
        <f>IF([2]source_data!G79="","",IF([2]source_data!I79="","",VLOOKUP([2]source_data!I79,[2]codelist_mapping!A:C,3,FALSE)))</f>
        <v>GTIR080</v>
      </c>
      <c r="L77" s="6" t="str">
        <f>IF([2]source_data!G79="","",IF([2]source_data!J79="","",VLOOKUP([2]source_data!J79,[2]codelist_mapping!A:C,3,FALSE)))</f>
        <v/>
      </c>
      <c r="M77" s="6" t="str">
        <f>IF([2]source_data!G79="","",IF([2]source_data!K79="","",IF([2]source_data!M79&lt;&gt;"",CONCATENATE(VLOOKUP([2]source_data!K79,[2]codelist_mapping!F:H,3,FALSE)&amp;";"&amp;VLOOKUP([2]source_data!L79,[2]codelist_mapping!F:H,3,FALSE)&amp;";"&amp;VLOOKUP([2]source_data!M79,[2]codelist_mapping!F:H,3,FALSE)),IF([2]source_data!L79&lt;&gt;"",CONCATENATE(VLOOKUP([2]source_data!K79,[2]codelist_mapping!F:H,3,FALSE)&amp;";"&amp;VLOOKUP([2]source_data!L79,[2]codelist_mapping!F:H,3,FALSE)),IF([2]source_data!K79&lt;&gt;"",CONCATENATE(VLOOKUP([2]source_data!K79,[2]codelist_mapping!F:H,3,FALSE)))))))</f>
        <v>GTIP020;GTIP020;GTIP060</v>
      </c>
      <c r="N77" s="9" t="str">
        <f>IF([2]source_data!G79="","",IF([2]source_data!D79="","",VLOOKUP([2]source_data!D79,[2]geo_data!A:I,9,FALSE)))</f>
        <v>Weddington</v>
      </c>
      <c r="O77" s="9" t="str">
        <f>IF([2]source_data!G79="","",IF([2]source_data!D79="","",VLOOKUP([2]source_data!D79,[2]geo_data!A:I,8,FALSE)))</f>
        <v>E05007488</v>
      </c>
      <c r="P77" s="9" t="str">
        <f>IF([2]source_data!G79="","",IF(LEFT(O77,3)="E05","WD",IF(LEFT(O77,3)="S13","WD",IF(LEFT(O77,3)="W05","WD",IF(LEFT(O77,3)="W06","UA",IF(LEFT(O77,3)="S12","CA",IF(LEFT(O77,3)="E06","UA",IF(LEFT(O77,3)="E07","NMD",IF(LEFT(O77,3)="E08","MD",IF(LEFT(O77,3)="E09","LONB"))))))))))</f>
        <v>WD</v>
      </c>
      <c r="Q77" s="9" t="str">
        <f>IF([2]source_data!G79="","",IF([2]source_data!D79="","",VLOOKUP([2]source_data!D79,[2]geo_data!A:I,7,FALSE)))</f>
        <v>Nuneaton and Bedworth</v>
      </c>
      <c r="R77" s="9" t="str">
        <f>IF([2]source_data!G79="","",IF([2]source_data!D79="","",VLOOKUP([2]source_data!D79,[2]geo_data!A:I,6,FALSE)))</f>
        <v>E07000219</v>
      </c>
      <c r="S77" s="9" t="str">
        <f>IF([2]source_data!G79="","",IF(LEFT(R77,3)="E05","WD",IF(LEFT(R77,3)="S13","WD",IF(LEFT(R77,3)="W05","WD",IF(LEFT(R77,3)="W06","UA",IF(LEFT(R77,3)="S12","CA",IF(LEFT(R77,3)="E06","UA",IF(LEFT(R77,3)="E07","NMD",IF(LEFT(R77,3)="E08","MD",IF(LEFT(R77,3)="E09","LONB"))))))))))</f>
        <v>NMD</v>
      </c>
      <c r="T77" s="6" t="str">
        <f>IF([2]source_data!G79="","",IF([2]source_data!N79="","",[2]source_data!N79))</f>
        <v>Hardship Grant</v>
      </c>
      <c r="U77" s="10">
        <f>IF([2]source_data!G79="","",[2]tailored_settings!$B$8)</f>
        <v>45789</v>
      </c>
      <c r="V77" s="6" t="str">
        <f>IF([2]source_data!G79="","",[2]tailored_settings!$B$9)</f>
        <v>http://www.longleigh.org/</v>
      </c>
      <c r="W77" s="8">
        <f>IF([2]source_data!G79="","",IF([2]source_data!O79="","",[2]source_data!O79))</f>
        <v>45334</v>
      </c>
      <c r="X77" s="12">
        <f>IF([2]source_data!G79="","",IF([2]source_data!P79="","",[2]source_data!P79))</f>
        <v>45362</v>
      </c>
      <c r="Y77" s="13">
        <f>IF([2]source_data!G79="","",IF([2]source_data!Q79="","",[2]source_data!Q79))</f>
        <v>1</v>
      </c>
      <c r="Z77" s="11" t="str">
        <f>IF([2]source_data!G79="","",IF([2]source_data!I79="","",[2]tailored_settings!$B$10))</f>
        <v>Primary grant reason</v>
      </c>
      <c r="AA77" s="11" t="str">
        <f>IF([2]source_data!G79="","",IF([2]source_data!I79="","",[2]source_data!I79))</f>
        <v>3  Customer/family moving from homelessness/supported living into independent living</v>
      </c>
      <c r="AB77" s="11" t="str">
        <f>IF([2]source_data!G79="","",IF([2]source_data!J79="","",[2]tailored_settings!$B$11))</f>
        <v/>
      </c>
      <c r="AC77" s="11" t="str">
        <f>IF([2]source_data!G79="","",IF([2]source_data!J79="","",[2]source_data!J79))</f>
        <v/>
      </c>
      <c r="AD77" s="11" t="str">
        <f>IF([2]source_data!G79="","",IF([2]source_data!K79="","",[2]tailored_settings!$B$12))</f>
        <v>Grant purpose</v>
      </c>
      <c r="AE77" s="11" t="str">
        <f>IF([2]source_data!G79="","",IF([2]source_data!K79="","",[2]source_data!K79))</f>
        <v>Appliances</v>
      </c>
      <c r="AF77" s="11" t="str">
        <f>IF([2]source_data!G79="","",IF([2]source_data!K79="","",[2]tailored_settings!$B$13))</f>
        <v>Grant purpose</v>
      </c>
      <c r="AG77" s="11" t="str">
        <f>IF([2]source_data!G79="","",IF([2]source_data!K79="","",[2]source_data!K79))</f>
        <v>Appliances</v>
      </c>
      <c r="AH77" s="11" t="str">
        <f>IF([2]source_data!G79="","",IF([2]source_data!M79="","",[2]tailored_settings!$B$14))</f>
        <v>Grant purpose</v>
      </c>
      <c r="AI77" s="11" t="str">
        <f>IF([2]source_data!G79="","",IF([2]source_data!M79="","",[2]source_data!M79))</f>
        <v>Voucher for small household items</v>
      </c>
    </row>
    <row r="78" spans="1:35" x14ac:dyDescent="0.2">
      <c r="A78" s="6" t="str">
        <f>IF([2]source_data!G80="","",IF(AND([2]source_data!C80&lt;&gt;"",[2]tailored_settings!$B$15="Publish"),CONCATENATE([2]tailored_settings!$B$2&amp;[2]source_data!C80),IF(AND([2]source_data!C80&lt;&gt;"",[2]tailored_settings!$B$15="Do not publish"),CONCATENATE([2]tailored_settings!$B$2&amp;TEXT(ROW(A78)-1,"0000")&amp;"_"&amp;TEXT(F78,"yyyy-mm")),CONCATENATE([2]tailored_settings!$B$2&amp;TEXT(ROW(A78)-1,"0000")&amp;"_"&amp;TEXT(F78,"yyyy-mm")))))</f>
        <v>360G-Longleigh-0077_2024-02</v>
      </c>
      <c r="B78" s="6" t="str">
        <f>IF([2]source_data!G80="","",IF([2]source_data!E80&lt;&gt;"",[2]source_data!E80,CONCATENATE("Grant to "&amp;G78)))</f>
        <v>Grant to Individual Recipient</v>
      </c>
      <c r="C78" s="6" t="str">
        <f>IF([2]source_data!G80="","",IF([2]source_data!F80="",_xlfn.XLOOKUP(T78,[2]tailored_settings!$B$20:$B$25,[2]tailored_settings!$A$20:$A$25,"")))</f>
        <v>Helping to alleviate financial hardship</v>
      </c>
      <c r="D78" s="7">
        <f>IF([2]source_data!G80="","",IF([2]source_data!G80="","",[2]source_data!G80))</f>
        <v>913.97</v>
      </c>
      <c r="E78" s="6" t="str">
        <f>IF([2]source_data!G80="","",[2]tailored_settings!$B$3)</f>
        <v>GBP</v>
      </c>
      <c r="F78" s="8">
        <f>IF([2]source_data!G80="","",IF([2]source_data!H80="","",[2]source_data!H80))</f>
        <v>45334</v>
      </c>
      <c r="G78" s="6" t="str">
        <f>IF([2]source_data!G80="","",[2]tailored_settings!$B$5)</f>
        <v>Individual Recipient</v>
      </c>
      <c r="H78" s="6" t="str">
        <f>IF([2]source_data!G80="","",IF(AND([2]source_data!A80&lt;&gt;"",[2]tailored_settings!$B$16="Publish"),CONCATENATE([2]tailored_settings!$B$2&amp;[2]source_data!A80),IF(AND([2]source_data!A80&lt;&gt;"",[2]tailored_settings!$B$16="Do not publish"),CONCATENATE([2]tailored_settings!$B$4&amp;TEXT(ROW(A78)-1,"0000")&amp;"_"&amp;TEXT(F78,"yyyy-mm")),CONCATENATE([2]tailored_settings!$B$4&amp;TEXT(ROW(A78)-1,"0000")&amp;"_"&amp;TEXT(F78,"yyyy-mm")))))</f>
        <v>360G-Longleigh-IND-0077_2024-02</v>
      </c>
      <c r="I78" s="6" t="str">
        <f>IF([2]source_data!G80="","",[2]tailored_settings!$B$7)</f>
        <v>Longleigh Foundation</v>
      </c>
      <c r="J78" s="6" t="str">
        <f>IF([2]source_data!G80="","",[2]tailored_settings!$B$6)</f>
        <v>GB-CHC-1169016</v>
      </c>
      <c r="K78" s="6" t="str">
        <f>IF([2]source_data!G80="","",IF([2]source_data!I80="","",VLOOKUP([2]source_data!I80,[2]codelist_mapping!A:C,3,FALSE)))</f>
        <v>GTIR080</v>
      </c>
      <c r="L78" s="6" t="str">
        <f>IF([2]source_data!G80="","",IF([2]source_data!J80="","",VLOOKUP([2]source_data!J80,[2]codelist_mapping!A:C,3,FALSE)))</f>
        <v/>
      </c>
      <c r="M78" s="6" t="str">
        <f>IF([2]source_data!G80="","",IF([2]source_data!K80="","",IF([2]source_data!M80&lt;&gt;"",CONCATENATE(VLOOKUP([2]source_data!K80,[2]codelist_mapping!F:H,3,FALSE)&amp;";"&amp;VLOOKUP([2]source_data!L80,[2]codelist_mapping!F:H,3,FALSE)&amp;";"&amp;VLOOKUP([2]source_data!M80,[2]codelist_mapping!F:H,3,FALSE)),IF([2]source_data!L80&lt;&gt;"",CONCATENATE(VLOOKUP([2]source_data!K80,[2]codelist_mapping!F:H,3,FALSE)&amp;";"&amp;VLOOKUP([2]source_data!L80,[2]codelist_mapping!F:H,3,FALSE)),IF([2]source_data!K80&lt;&gt;"",CONCATENATE(VLOOKUP([2]source_data!K80,[2]codelist_mapping!F:H,3,FALSE)))))))</f>
        <v>GTIP020</v>
      </c>
      <c r="N78" s="9" t="str">
        <f>IF([2]source_data!G80="","",IF([2]source_data!D80="","",VLOOKUP([2]source_data!D80,[2]geo_data!A:I,9,FALSE)))</f>
        <v>Houghton Regis West</v>
      </c>
      <c r="O78" s="9" t="str">
        <f>IF([2]source_data!G80="","",IF([2]source_data!D80="","",VLOOKUP([2]source_data!D80,[2]geo_data!A:I,8,FALSE)))</f>
        <v>E05014413</v>
      </c>
      <c r="P78" s="9" t="str">
        <f>IF([2]source_data!G80="","",IF(LEFT(O78,3)="E05","WD",IF(LEFT(O78,3)="S13","WD",IF(LEFT(O78,3)="W05","WD",IF(LEFT(O78,3)="W06","UA",IF(LEFT(O78,3)="S12","CA",IF(LEFT(O78,3)="E06","UA",IF(LEFT(O78,3)="E07","NMD",IF(LEFT(O78,3)="E08","MD",IF(LEFT(O78,3)="E09","LONB"))))))))))</f>
        <v>WD</v>
      </c>
      <c r="Q78" s="9" t="str">
        <f>IF([2]source_data!G80="","",IF([2]source_data!D80="","",VLOOKUP([2]source_data!D80,[2]geo_data!A:I,7,FALSE)))</f>
        <v>Central Bedfordshire</v>
      </c>
      <c r="R78" s="9" t="str">
        <f>IF([2]source_data!G80="","",IF([2]source_data!D80="","",VLOOKUP([2]source_data!D80,[2]geo_data!A:I,6,FALSE)))</f>
        <v>E06000056</v>
      </c>
      <c r="S78" s="9" t="str">
        <f>IF([2]source_data!G80="","",IF(LEFT(R78,3)="E05","WD",IF(LEFT(R78,3)="S13","WD",IF(LEFT(R78,3)="W05","WD",IF(LEFT(R78,3)="W06","UA",IF(LEFT(R78,3)="S12","CA",IF(LEFT(R78,3)="E06","UA",IF(LEFT(R78,3)="E07","NMD",IF(LEFT(R78,3)="E08","MD",IF(LEFT(R78,3)="E09","LONB"))))))))))</f>
        <v>UA</v>
      </c>
      <c r="T78" s="6" t="str">
        <f>IF([2]source_data!G80="","",IF([2]source_data!N80="","",[2]source_data!N80))</f>
        <v>Hardship Grant</v>
      </c>
      <c r="U78" s="10">
        <f>IF([2]source_data!G80="","",[2]tailored_settings!$B$8)</f>
        <v>45789</v>
      </c>
      <c r="V78" s="6" t="str">
        <f>IF([2]source_data!G80="","",[2]tailored_settings!$B$9)</f>
        <v>http://www.longleigh.org/</v>
      </c>
      <c r="W78" s="8">
        <f>IF([2]source_data!G80="","",IF([2]source_data!O80="","",[2]source_data!O80))</f>
        <v>45334</v>
      </c>
      <c r="X78" s="12">
        <f>IF([2]source_data!G80="","",IF([2]source_data!P80="","",[2]source_data!P80))</f>
        <v>45362</v>
      </c>
      <c r="Y78" s="13">
        <f>IF([2]source_data!G80="","",IF([2]source_data!Q80="","",[2]source_data!Q80))</f>
        <v>1</v>
      </c>
      <c r="Z78" s="11" t="str">
        <f>IF([2]source_data!G80="","",IF([2]source_data!I80="","",[2]tailored_settings!$B$10))</f>
        <v>Primary grant reason</v>
      </c>
      <c r="AA78" s="11" t="str">
        <f>IF([2]source_data!G80="","",IF([2]source_data!I80="","",[2]source_data!I80))</f>
        <v>3  Customer/family moving from homelessness/supported living into independent living</v>
      </c>
      <c r="AB78" s="11" t="str">
        <f>IF([2]source_data!G80="","",IF([2]source_data!J80="","",[2]tailored_settings!$B$11))</f>
        <v/>
      </c>
      <c r="AC78" s="11" t="str">
        <f>IF([2]source_data!G80="","",IF([2]source_data!J80="","",[2]source_data!J80))</f>
        <v/>
      </c>
      <c r="AD78" s="11" t="str">
        <f>IF([2]source_data!G80="","",IF([2]source_data!K80="","",[2]tailored_settings!$B$12))</f>
        <v>Grant purpose</v>
      </c>
      <c r="AE78" s="11" t="str">
        <f>IF([2]source_data!G80="","",IF([2]source_data!K80="","",[2]source_data!K80))</f>
        <v>Appliances</v>
      </c>
      <c r="AF78" s="11" t="str">
        <f>IF([2]source_data!G80="","",IF([2]source_data!K80="","",[2]tailored_settings!$B$13))</f>
        <v>Grant purpose</v>
      </c>
      <c r="AG78" s="11" t="str">
        <f>IF([2]source_data!G80="","",IF([2]source_data!K80="","",[2]source_data!K80))</f>
        <v>Appliances</v>
      </c>
      <c r="AH78" s="11" t="str">
        <f>IF([2]source_data!G80="","",IF([2]source_data!M80="","",[2]tailored_settings!$B$14))</f>
        <v/>
      </c>
      <c r="AI78" s="11" t="str">
        <f>IF([2]source_data!G80="","",IF([2]source_data!M80="","",[2]source_data!M80))</f>
        <v/>
      </c>
    </row>
    <row r="79" spans="1:35" x14ac:dyDescent="0.2">
      <c r="A79" s="6" t="str">
        <f>IF([2]source_data!G81="","",IF(AND([2]source_data!C81&lt;&gt;"",[2]tailored_settings!$B$15="Publish"),CONCATENATE([2]tailored_settings!$B$2&amp;[2]source_data!C81),IF(AND([2]source_data!C81&lt;&gt;"",[2]tailored_settings!$B$15="Do not publish"),CONCATENATE([2]tailored_settings!$B$2&amp;TEXT(ROW(A79)-1,"0000")&amp;"_"&amp;TEXT(F79,"yyyy-mm")),CONCATENATE([2]tailored_settings!$B$2&amp;TEXT(ROW(A79)-1,"0000")&amp;"_"&amp;TEXT(F79,"yyyy-mm")))))</f>
        <v>360G-Longleigh-0078_2024-02</v>
      </c>
      <c r="B79" s="6" t="str">
        <f>IF([2]source_data!G81="","",IF([2]source_data!E81&lt;&gt;"",[2]source_data!E81,CONCATENATE("Grant to "&amp;G79)))</f>
        <v>Grant to Individual Recipient</v>
      </c>
      <c r="C79" s="6" t="str">
        <f>IF([2]source_data!G81="","",IF([2]source_data!F81="",_xlfn.XLOOKUP(T79,[2]tailored_settings!$B$20:$B$25,[2]tailored_settings!$A$20:$A$25,"")))</f>
        <v>Helping to alleviate financial hardship</v>
      </c>
      <c r="D79" s="7">
        <f>IF([2]source_data!G81="","",IF([2]source_data!G81="","",[2]source_data!G81))</f>
        <v>926.8</v>
      </c>
      <c r="E79" s="6" t="str">
        <f>IF([2]source_data!G81="","",[2]tailored_settings!$B$3)</f>
        <v>GBP</v>
      </c>
      <c r="F79" s="8">
        <f>IF([2]source_data!G81="","",IF([2]source_data!H81="","",[2]source_data!H81))</f>
        <v>45336</v>
      </c>
      <c r="G79" s="6" t="str">
        <f>IF([2]source_data!G81="","",[2]tailored_settings!$B$5)</f>
        <v>Individual Recipient</v>
      </c>
      <c r="H79" s="6" t="str">
        <f>IF([2]source_data!G81="","",IF(AND([2]source_data!A81&lt;&gt;"",[2]tailored_settings!$B$16="Publish"),CONCATENATE([2]tailored_settings!$B$2&amp;[2]source_data!A81),IF(AND([2]source_data!A81&lt;&gt;"",[2]tailored_settings!$B$16="Do not publish"),CONCATENATE([2]tailored_settings!$B$4&amp;TEXT(ROW(A79)-1,"0000")&amp;"_"&amp;TEXT(F79,"yyyy-mm")),CONCATENATE([2]tailored_settings!$B$4&amp;TEXT(ROW(A79)-1,"0000")&amp;"_"&amp;TEXT(F79,"yyyy-mm")))))</f>
        <v>360G-Longleigh-IND-0078_2024-02</v>
      </c>
      <c r="I79" s="6" t="str">
        <f>IF([2]source_data!G81="","",[2]tailored_settings!$B$7)</f>
        <v>Longleigh Foundation</v>
      </c>
      <c r="J79" s="6" t="str">
        <f>IF([2]source_data!G81="","",[2]tailored_settings!$B$6)</f>
        <v>GB-CHC-1169016</v>
      </c>
      <c r="K79" s="6" t="str">
        <f>IF([2]source_data!G81="","",IF([2]source_data!I81="","",VLOOKUP([2]source_data!I81,[2]codelist_mapping!A:C,3,FALSE)))</f>
        <v>GTIR040</v>
      </c>
      <c r="L79" s="6" t="str">
        <f>IF([2]source_data!G81="","",IF([2]source_data!J81="","",VLOOKUP([2]source_data!J81,[2]codelist_mapping!A:C,3,FALSE)))</f>
        <v/>
      </c>
      <c r="M79" s="6" t="str">
        <f>IF([2]source_data!G81="","",IF([2]source_data!K81="","",IF([2]source_data!M81&lt;&gt;"",CONCATENATE(VLOOKUP([2]source_data!K81,[2]codelist_mapping!F:H,3,FALSE)&amp;";"&amp;VLOOKUP([2]source_data!L81,[2]codelist_mapping!F:H,3,FALSE)&amp;";"&amp;VLOOKUP([2]source_data!M81,[2]codelist_mapping!F:H,3,FALSE)),IF([2]source_data!L81&lt;&gt;"",CONCATENATE(VLOOKUP([2]source_data!K81,[2]codelist_mapping!F:H,3,FALSE)&amp;";"&amp;VLOOKUP([2]source_data!L81,[2]codelist_mapping!F:H,3,FALSE)),IF([2]source_data!K81&lt;&gt;"",CONCATENATE(VLOOKUP([2]source_data!K81,[2]codelist_mapping!F:H,3,FALSE)))))))</f>
        <v>GTIP020;GTIP020;GTIP060</v>
      </c>
      <c r="N79" s="9" t="str">
        <f>IF([2]source_data!G81="","",IF([2]source_data!D81="","",VLOOKUP([2]source_data!D81,[2]geo_data!A:I,9,FALSE)))</f>
        <v>Skircoat</v>
      </c>
      <c r="O79" s="9" t="str">
        <f>IF([2]source_data!G81="","",IF([2]source_data!D81="","",VLOOKUP([2]source_data!D81,[2]geo_data!A:I,8,FALSE)))</f>
        <v>E05001383</v>
      </c>
      <c r="P79" s="9" t="str">
        <f>IF([2]source_data!G81="","",IF(LEFT(O79,3)="E05","WD",IF(LEFT(O79,3)="S13","WD",IF(LEFT(O79,3)="W05","WD",IF(LEFT(O79,3)="W06","UA",IF(LEFT(O79,3)="S12","CA",IF(LEFT(O79,3)="E06","UA",IF(LEFT(O79,3)="E07","NMD",IF(LEFT(O79,3)="E08","MD",IF(LEFT(O79,3)="E09","LONB"))))))))))</f>
        <v>WD</v>
      </c>
      <c r="Q79" s="9" t="str">
        <f>IF([2]source_data!G81="","",IF([2]source_data!D81="","",VLOOKUP([2]source_data!D81,[2]geo_data!A:I,7,FALSE)))</f>
        <v>Calderdale</v>
      </c>
      <c r="R79" s="9" t="str">
        <f>IF([2]source_data!G81="","",IF([2]source_data!D81="","",VLOOKUP([2]source_data!D81,[2]geo_data!A:I,6,FALSE)))</f>
        <v>E08000033</v>
      </c>
      <c r="S79" s="9" t="str">
        <f>IF([2]source_data!G81="","",IF(LEFT(R79,3)="E05","WD",IF(LEFT(R79,3)="S13","WD",IF(LEFT(R79,3)="W05","WD",IF(LEFT(R79,3)="W06","UA",IF(LEFT(R79,3)="S12","CA",IF(LEFT(R79,3)="E06","UA",IF(LEFT(R79,3)="E07","NMD",IF(LEFT(R79,3)="E08","MD",IF(LEFT(R79,3)="E09","LONB"))))))))))</f>
        <v>MD</v>
      </c>
      <c r="T79" s="6" t="str">
        <f>IF([2]source_data!G81="","",IF([2]source_data!N81="","",[2]source_data!N81))</f>
        <v>Hardship Grant</v>
      </c>
      <c r="U79" s="10">
        <f>IF([2]source_data!G81="","",[2]tailored_settings!$B$8)</f>
        <v>45789</v>
      </c>
      <c r="V79" s="6" t="str">
        <f>IF([2]source_data!G81="","",[2]tailored_settings!$B$9)</f>
        <v>http://www.longleigh.org/</v>
      </c>
      <c r="W79" s="8">
        <f>IF([2]source_data!G81="","",IF([2]source_data!O81="","",[2]source_data!O81))</f>
        <v>45336</v>
      </c>
      <c r="X79" s="12">
        <f>IF([2]source_data!G81="","",IF([2]source_data!P81="","",[2]source_data!P81))</f>
        <v>45385</v>
      </c>
      <c r="Y79" s="13">
        <f>IF([2]source_data!G81="","",IF([2]source_data!Q81="","",[2]source_data!Q81))</f>
        <v>2</v>
      </c>
      <c r="Z79" s="11" t="str">
        <f>IF([2]source_data!G81="","",IF([2]source_data!I81="","",[2]tailored_settings!$B$10))</f>
        <v>Primary grant reason</v>
      </c>
      <c r="AA79" s="11" t="str">
        <f>IF([2]source_data!G81="","",IF([2]source_data!I81="","",[2]source_data!I81))</f>
        <v>2. Customer receiving medication and/or therapy for a mental health condition or substance addiction</v>
      </c>
      <c r="AB79" s="11" t="str">
        <f>IF([2]source_data!G81="","",IF([2]source_data!J81="","",[2]tailored_settings!$B$11))</f>
        <v/>
      </c>
      <c r="AC79" s="11" t="str">
        <f>IF([2]source_data!G81="","",IF([2]source_data!J81="","",[2]source_data!J81))</f>
        <v/>
      </c>
      <c r="AD79" s="11" t="str">
        <f>IF([2]source_data!G81="","",IF([2]source_data!K81="","",[2]tailored_settings!$B$12))</f>
        <v>Grant purpose</v>
      </c>
      <c r="AE79" s="11" t="str">
        <f>IF([2]source_data!G81="","",IF([2]source_data!K81="","",[2]source_data!K81))</f>
        <v xml:space="preserve">Furniture </v>
      </c>
      <c r="AF79" s="11" t="str">
        <f>IF([2]source_data!G81="","",IF([2]source_data!K81="","",[2]tailored_settings!$B$13))</f>
        <v>Grant purpose</v>
      </c>
      <c r="AG79" s="11" t="str">
        <f>IF([2]source_data!G81="","",IF([2]source_data!K81="","",[2]source_data!K81))</f>
        <v xml:space="preserve">Furniture </v>
      </c>
      <c r="AH79" s="11" t="str">
        <f>IF([2]source_data!G81="","",IF([2]source_data!M81="","",[2]tailored_settings!$B$14))</f>
        <v>Grant purpose</v>
      </c>
      <c r="AI79" s="11" t="str">
        <f>IF([2]source_data!G81="","",IF([2]source_data!M81="","",[2]source_data!M81))</f>
        <v>Voucher for small household items</v>
      </c>
    </row>
    <row r="80" spans="1:35" x14ac:dyDescent="0.2">
      <c r="A80" s="6" t="str">
        <f>IF([2]source_data!G82="","",IF(AND([2]source_data!C82&lt;&gt;"",[2]tailored_settings!$B$15="Publish"),CONCATENATE([2]tailored_settings!$B$2&amp;[2]source_data!C82),IF(AND([2]source_data!C82&lt;&gt;"",[2]tailored_settings!$B$15="Do not publish"),CONCATENATE([2]tailored_settings!$B$2&amp;TEXT(ROW(A80)-1,"0000")&amp;"_"&amp;TEXT(F80,"yyyy-mm")),CONCATENATE([2]tailored_settings!$B$2&amp;TEXT(ROW(A80)-1,"0000")&amp;"_"&amp;TEXT(F80,"yyyy-mm")))))</f>
        <v>360G-Longleigh-0079_2024-02</v>
      </c>
      <c r="B80" s="6" t="str">
        <f>IF([2]source_data!G82="","",IF([2]source_data!E82&lt;&gt;"",[2]source_data!E82,CONCATENATE("Grant to "&amp;G80)))</f>
        <v>Grant to Individual Recipient</v>
      </c>
      <c r="C80" s="6" t="str">
        <f>IF([2]source_data!G82="","",IF([2]source_data!F82="",_xlfn.XLOOKUP(T80,[2]tailored_settings!$B$20:$B$25,[2]tailored_settings!$A$20:$A$25,"")))</f>
        <v>Helping to alleviate financial hardship</v>
      </c>
      <c r="D80" s="7">
        <f>IF([2]source_data!G82="","",IF([2]source_data!G82="","",[2]source_data!G82))</f>
        <v>1244</v>
      </c>
      <c r="E80" s="6" t="str">
        <f>IF([2]source_data!G82="","",[2]tailored_settings!$B$3)</f>
        <v>GBP</v>
      </c>
      <c r="F80" s="8">
        <f>IF([2]source_data!G82="","",IF([2]source_data!H82="","",[2]source_data!H82))</f>
        <v>45334</v>
      </c>
      <c r="G80" s="6" t="str">
        <f>IF([2]source_data!G82="","",[2]tailored_settings!$B$5)</f>
        <v>Individual Recipient</v>
      </c>
      <c r="H80" s="6" t="str">
        <f>IF([2]source_data!G82="","",IF(AND([2]source_data!A82&lt;&gt;"",[2]tailored_settings!$B$16="Publish"),CONCATENATE([2]tailored_settings!$B$2&amp;[2]source_data!A82),IF(AND([2]source_data!A82&lt;&gt;"",[2]tailored_settings!$B$16="Do not publish"),CONCATENATE([2]tailored_settings!$B$4&amp;TEXT(ROW(A80)-1,"0000")&amp;"_"&amp;TEXT(F80,"yyyy-mm")),CONCATENATE([2]tailored_settings!$B$4&amp;TEXT(ROW(A80)-1,"0000")&amp;"_"&amp;TEXT(F80,"yyyy-mm")))))</f>
        <v>360G-Longleigh-IND-0079_2024-02</v>
      </c>
      <c r="I80" s="6" t="str">
        <f>IF([2]source_data!G82="","",[2]tailored_settings!$B$7)</f>
        <v>Longleigh Foundation</v>
      </c>
      <c r="J80" s="6" t="str">
        <f>IF([2]source_data!G82="","",[2]tailored_settings!$B$6)</f>
        <v>GB-CHC-1169016</v>
      </c>
      <c r="K80" s="6" t="str">
        <f>IF([2]source_data!G82="","",IF([2]source_data!I82="","",VLOOKUP([2]source_data!I82,[2]codelist_mapping!A:C,3,FALSE)))</f>
        <v>GTIR040</v>
      </c>
      <c r="L80" s="6" t="str">
        <f>IF([2]source_data!G82="","",IF([2]source_data!J82="","",VLOOKUP([2]source_data!J82,[2]codelist_mapping!A:C,3,FALSE)))</f>
        <v/>
      </c>
      <c r="M80" s="6" t="str">
        <f>IF([2]source_data!G82="","",IF([2]source_data!K82="","",IF([2]source_data!M82&lt;&gt;"",CONCATENATE(VLOOKUP([2]source_data!K82,[2]codelist_mapping!F:H,3,FALSE)&amp;";"&amp;VLOOKUP([2]source_data!L82,[2]codelist_mapping!F:H,3,FALSE)&amp;";"&amp;VLOOKUP([2]source_data!M82,[2]codelist_mapping!F:H,3,FALSE)),IF([2]source_data!L82&lt;&gt;"",CONCATENATE(VLOOKUP([2]source_data!K82,[2]codelist_mapping!F:H,3,FALSE)&amp;";"&amp;VLOOKUP([2]source_data!L82,[2]codelist_mapping!F:H,3,FALSE)),IF([2]source_data!K82&lt;&gt;"",CONCATENATE(VLOOKUP([2]source_data!K82,[2]codelist_mapping!F:H,3,FALSE)))))))</f>
        <v>GTIP120</v>
      </c>
      <c r="N80" s="9" t="str">
        <f>IF([2]source_data!G82="","",IF([2]source_data!D82="","",VLOOKUP([2]source_data!D82,[2]geo_data!A:I,9,FALSE)))</f>
        <v>Biggleswade West</v>
      </c>
      <c r="O80" s="9" t="str">
        <f>IF([2]source_data!G82="","",IF([2]source_data!D82="","",VLOOKUP([2]source_data!D82,[2]geo_data!A:I,8,FALSE)))</f>
        <v>E05014399</v>
      </c>
      <c r="P80" s="9" t="str">
        <f>IF([2]source_data!G82="","",IF(LEFT(O80,3)="E05","WD",IF(LEFT(O80,3)="S13","WD",IF(LEFT(O80,3)="W05","WD",IF(LEFT(O80,3)="W06","UA",IF(LEFT(O80,3)="S12","CA",IF(LEFT(O80,3)="E06","UA",IF(LEFT(O80,3)="E07","NMD",IF(LEFT(O80,3)="E08","MD",IF(LEFT(O80,3)="E09","LONB"))))))))))</f>
        <v>WD</v>
      </c>
      <c r="Q80" s="9" t="str">
        <f>IF([2]source_data!G82="","",IF([2]source_data!D82="","",VLOOKUP([2]source_data!D82,[2]geo_data!A:I,7,FALSE)))</f>
        <v>Central Bedfordshire</v>
      </c>
      <c r="R80" s="9" t="str">
        <f>IF([2]source_data!G82="","",IF([2]source_data!D82="","",VLOOKUP([2]source_data!D82,[2]geo_data!A:I,6,FALSE)))</f>
        <v>E06000056</v>
      </c>
      <c r="S80" s="9" t="str">
        <f>IF([2]source_data!G82="","",IF(LEFT(R80,3)="E05","WD",IF(LEFT(R80,3)="S13","WD",IF(LEFT(R80,3)="W05","WD",IF(LEFT(R80,3)="W06","UA",IF(LEFT(R80,3)="S12","CA",IF(LEFT(R80,3)="E06","UA",IF(LEFT(R80,3)="E07","NMD",IF(LEFT(R80,3)="E08","MD",IF(LEFT(R80,3)="E09","LONB"))))))))))</f>
        <v>UA</v>
      </c>
      <c r="T80" s="6" t="str">
        <f>IF([2]source_data!G82="","",IF([2]source_data!N82="","",[2]source_data!N82))</f>
        <v>Hardship Grant</v>
      </c>
      <c r="U80" s="10">
        <f>IF([2]source_data!G82="","",[2]tailored_settings!$B$8)</f>
        <v>45789</v>
      </c>
      <c r="V80" s="6" t="str">
        <f>IF([2]source_data!G82="","",[2]tailored_settings!$B$9)</f>
        <v>http://www.longleigh.org/</v>
      </c>
      <c r="W80" s="8">
        <f>IF([2]source_data!G82="","",IF([2]source_data!O82="","",[2]source_data!O82))</f>
        <v>45334</v>
      </c>
      <c r="X80" s="12">
        <f>IF([2]source_data!G82="","",IF([2]source_data!P82="","",[2]source_data!P82))</f>
        <v>45430</v>
      </c>
      <c r="Y80" s="13">
        <f>IF([2]source_data!G82="","",IF([2]source_data!Q82="","",[2]source_data!Q82))</f>
        <v>2</v>
      </c>
      <c r="Z80" s="11" t="str">
        <f>IF([2]source_data!G82="","",IF([2]source_data!I82="","",[2]tailored_settings!$B$10))</f>
        <v>Primary grant reason</v>
      </c>
      <c r="AA80" s="11" t="str">
        <f>IF([2]source_data!G82="","",IF([2]source_data!I82="","",[2]source_data!I82))</f>
        <v>2. Customer receiving medication and/or therapy for a mental health condition or substance addiction</v>
      </c>
      <c r="AB80" s="11" t="str">
        <f>IF([2]source_data!G82="","",IF([2]source_data!J82="","",[2]tailored_settings!$B$11))</f>
        <v/>
      </c>
      <c r="AC80" s="11" t="str">
        <f>IF([2]source_data!G82="","",IF([2]source_data!J82="","",[2]source_data!J82))</f>
        <v/>
      </c>
      <c r="AD80" s="11" t="str">
        <f>IF([2]source_data!G82="","",IF([2]source_data!K82="","",[2]tailored_settings!$B$12))</f>
        <v>Grant purpose</v>
      </c>
      <c r="AE80" s="11" t="str">
        <f>IF([2]source_data!G82="","",IF([2]source_data!K82="","",[2]source_data!K82))</f>
        <v>House Deep Clean</v>
      </c>
      <c r="AF80" s="11" t="str">
        <f>IF([2]source_data!G82="","",IF([2]source_data!K82="","",[2]tailored_settings!$B$13))</f>
        <v>Grant purpose</v>
      </c>
      <c r="AG80" s="11" t="str">
        <f>IF([2]source_data!G82="","",IF([2]source_data!K82="","",[2]source_data!K82))</f>
        <v>House Deep Clean</v>
      </c>
      <c r="AH80" s="11" t="str">
        <f>IF([2]source_data!G82="","",IF([2]source_data!M82="","",[2]tailored_settings!$B$14))</f>
        <v/>
      </c>
      <c r="AI80" s="11" t="str">
        <f>IF([2]source_data!G82="","",IF([2]source_data!M82="","",[2]source_data!M82))</f>
        <v/>
      </c>
    </row>
    <row r="81" spans="1:35" x14ac:dyDescent="0.2">
      <c r="A81" s="6" t="str">
        <f>IF([2]source_data!G83="","",IF(AND([2]source_data!C83&lt;&gt;"",[2]tailored_settings!$B$15="Publish"),CONCATENATE([2]tailored_settings!$B$2&amp;[2]source_data!C83),IF(AND([2]source_data!C83&lt;&gt;"",[2]tailored_settings!$B$15="Do not publish"),CONCATENATE([2]tailored_settings!$B$2&amp;TEXT(ROW(A81)-1,"0000")&amp;"_"&amp;TEXT(F81,"yyyy-mm")),CONCATENATE([2]tailored_settings!$B$2&amp;TEXT(ROW(A81)-1,"0000")&amp;"_"&amp;TEXT(F81,"yyyy-mm")))))</f>
        <v>360G-Longleigh-0080_2024-02</v>
      </c>
      <c r="B81" s="6" t="str">
        <f>IF([2]source_data!G83="","",IF([2]source_data!E83&lt;&gt;"",[2]source_data!E83,CONCATENATE("Grant to "&amp;G81)))</f>
        <v>Grant to Individual Recipient</v>
      </c>
      <c r="C81" s="6" t="str">
        <f>IF([2]source_data!G83="","",IF([2]source_data!F83="",_xlfn.XLOOKUP(T81,[2]tailored_settings!$B$20:$B$25,[2]tailored_settings!$A$20:$A$25,"")))</f>
        <v>Helping to alleviate financial hardship</v>
      </c>
      <c r="D81" s="7">
        <f>IF([2]source_data!G83="","",IF([2]source_data!G83="","",[2]source_data!G83))</f>
        <v>723.09</v>
      </c>
      <c r="E81" s="6" t="str">
        <f>IF([2]source_data!G83="","",[2]tailored_settings!$B$3)</f>
        <v>GBP</v>
      </c>
      <c r="F81" s="8">
        <f>IF([2]source_data!G83="","",IF([2]source_data!H83="","",[2]source_data!H83))</f>
        <v>45334</v>
      </c>
      <c r="G81" s="6" t="str">
        <f>IF([2]source_data!G83="","",[2]tailored_settings!$B$5)</f>
        <v>Individual Recipient</v>
      </c>
      <c r="H81" s="6" t="str">
        <f>IF([2]source_data!G83="","",IF(AND([2]source_data!A83&lt;&gt;"",[2]tailored_settings!$B$16="Publish"),CONCATENATE([2]tailored_settings!$B$2&amp;[2]source_data!A83),IF(AND([2]source_data!A83&lt;&gt;"",[2]tailored_settings!$B$16="Do not publish"),CONCATENATE([2]tailored_settings!$B$4&amp;TEXT(ROW(A81)-1,"0000")&amp;"_"&amp;TEXT(F81,"yyyy-mm")),CONCATENATE([2]tailored_settings!$B$4&amp;TEXT(ROW(A81)-1,"0000")&amp;"_"&amp;TEXT(F81,"yyyy-mm")))))</f>
        <v>360G-Longleigh-IND-0080_2024-02</v>
      </c>
      <c r="I81" s="6" t="str">
        <f>IF([2]source_data!G83="","",[2]tailored_settings!$B$7)</f>
        <v>Longleigh Foundation</v>
      </c>
      <c r="J81" s="6" t="str">
        <f>IF([2]source_data!G83="","",[2]tailored_settings!$B$6)</f>
        <v>GB-CHC-1169016</v>
      </c>
      <c r="K81" s="6" t="str">
        <f>IF([2]source_data!G83="","",IF([2]source_data!I83="","",VLOOKUP([2]source_data!I83,[2]codelist_mapping!A:C,3,FALSE)))</f>
        <v>GTIR030</v>
      </c>
      <c r="L81" s="6" t="str">
        <f>IF([2]source_data!G83="","",IF([2]source_data!J83="","",VLOOKUP([2]source_data!J83,[2]codelist_mapping!A:C,3,FALSE)))</f>
        <v/>
      </c>
      <c r="M81" s="6" t="str">
        <f>IF([2]source_data!G83="","",IF([2]source_data!K83="","",IF([2]source_data!M83&lt;&gt;"",CONCATENATE(VLOOKUP([2]source_data!K83,[2]codelist_mapping!F:H,3,FALSE)&amp;";"&amp;VLOOKUP([2]source_data!L83,[2]codelist_mapping!F:H,3,FALSE)&amp;";"&amp;VLOOKUP([2]source_data!M83,[2]codelist_mapping!F:H,3,FALSE)),IF([2]source_data!L83&lt;&gt;"",CONCATENATE(VLOOKUP([2]source_data!K83,[2]codelist_mapping!F:H,3,FALSE)&amp;";"&amp;VLOOKUP([2]source_data!L83,[2]codelist_mapping!F:H,3,FALSE)),IF([2]source_data!K83&lt;&gt;"",CONCATENATE(VLOOKUP([2]source_data!K83,[2]codelist_mapping!F:H,3,FALSE)))))))</f>
        <v>GTIP020;GTIP020;GTIP060</v>
      </c>
      <c r="N81" s="9" t="str">
        <f>IF([2]source_data!G83="","",IF([2]source_data!D83="","",VLOOKUP([2]source_data!D83,[2]geo_data!A:I,9,FALSE)))</f>
        <v>Bargate</v>
      </c>
      <c r="O81" s="9" t="str">
        <f>IF([2]source_data!G83="","",IF([2]source_data!D83="","",VLOOKUP([2]source_data!D83,[2]geo_data!A:I,8,FALSE)))</f>
        <v>E05015491</v>
      </c>
      <c r="P81" s="9" t="str">
        <f>IF([2]source_data!G83="","",IF(LEFT(O81,3)="E05","WD",IF(LEFT(O81,3)="S13","WD",IF(LEFT(O81,3)="W05","WD",IF(LEFT(O81,3)="W06","UA",IF(LEFT(O81,3)="S12","CA",IF(LEFT(O81,3)="E06","UA",IF(LEFT(O81,3)="E07","NMD",IF(LEFT(O81,3)="E08","MD",IF(LEFT(O81,3)="E09","LONB"))))))))))</f>
        <v>WD</v>
      </c>
      <c r="Q81" s="9" t="str">
        <f>IF([2]source_data!G83="","",IF([2]source_data!D83="","",VLOOKUP([2]source_data!D83,[2]geo_data!A:I,7,FALSE)))</f>
        <v>Southampton</v>
      </c>
      <c r="R81" s="9" t="str">
        <f>IF([2]source_data!G83="","",IF([2]source_data!D83="","",VLOOKUP([2]source_data!D83,[2]geo_data!A:I,6,FALSE)))</f>
        <v>E06000045</v>
      </c>
      <c r="S81" s="9" t="str">
        <f>IF([2]source_data!G83="","",IF(LEFT(R81,3)="E05","WD",IF(LEFT(R81,3)="S13","WD",IF(LEFT(R81,3)="W05","WD",IF(LEFT(R81,3)="W06","UA",IF(LEFT(R81,3)="S12","CA",IF(LEFT(R81,3)="E06","UA",IF(LEFT(R81,3)="E07","NMD",IF(LEFT(R81,3)="E08","MD",IF(LEFT(R81,3)="E09","LONB"))))))))))</f>
        <v>UA</v>
      </c>
      <c r="T81" s="6" t="str">
        <f>IF([2]source_data!G83="","",IF([2]source_data!N83="","",[2]source_data!N83))</f>
        <v>Hardship Grant</v>
      </c>
      <c r="U81" s="10">
        <f>IF([2]source_data!G83="","",[2]tailored_settings!$B$8)</f>
        <v>45789</v>
      </c>
      <c r="V81" s="6" t="str">
        <f>IF([2]source_data!G83="","",[2]tailored_settings!$B$9)</f>
        <v>http://www.longleigh.org/</v>
      </c>
      <c r="W81" s="8">
        <f>IF([2]source_data!G83="","",IF([2]source_data!O83="","",[2]source_data!O83))</f>
        <v>45334</v>
      </c>
      <c r="X81" s="12">
        <f>IF([2]source_data!G83="","",IF([2]source_data!P83="","",[2]source_data!P83))</f>
        <v>45362</v>
      </c>
      <c r="Y81" s="13">
        <f>IF([2]source_data!G83="","",IF([2]source_data!Q83="","",[2]source_data!Q83))</f>
        <v>1</v>
      </c>
      <c r="Z81" s="11" t="str">
        <f>IF([2]source_data!G83="","",IF([2]source_data!I83="","",[2]tailored_settings!$B$10))</f>
        <v>Primary grant reason</v>
      </c>
      <c r="AA81" s="11" t="str">
        <f>IF([2]source_data!G83="","",IF([2]source_data!I83="","",[2]source_data!I83))</f>
        <v>1. Customer (or family member residing with them) with a diagnosed condition or disability (physical and/or sensory and/or behavioural)</v>
      </c>
      <c r="AB81" s="11" t="str">
        <f>IF([2]source_data!G83="","",IF([2]source_data!J83="","",[2]tailored_settings!$B$11))</f>
        <v/>
      </c>
      <c r="AC81" s="11" t="str">
        <f>IF([2]source_data!G83="","",IF([2]source_data!J83="","",[2]source_data!J83))</f>
        <v/>
      </c>
      <c r="AD81" s="11" t="str">
        <f>IF([2]source_data!G83="","",IF([2]source_data!K83="","",[2]tailored_settings!$B$12))</f>
        <v>Grant purpose</v>
      </c>
      <c r="AE81" s="11" t="str">
        <f>IF([2]source_data!G83="","",IF([2]source_data!K83="","",[2]source_data!K83))</f>
        <v>Appliances</v>
      </c>
      <c r="AF81" s="11" t="str">
        <f>IF([2]source_data!G83="","",IF([2]source_data!K83="","",[2]tailored_settings!$B$13))</f>
        <v>Grant purpose</v>
      </c>
      <c r="AG81" s="11" t="str">
        <f>IF([2]source_data!G83="","",IF([2]source_data!K83="","",[2]source_data!K83))</f>
        <v>Appliances</v>
      </c>
      <c r="AH81" s="11" t="str">
        <f>IF([2]source_data!G83="","",IF([2]source_data!M83="","",[2]tailored_settings!$B$14))</f>
        <v>Grant purpose</v>
      </c>
      <c r="AI81" s="11" t="str">
        <f>IF([2]source_data!G83="","",IF([2]source_data!M83="","",[2]source_data!M83))</f>
        <v>Voucher for small household items</v>
      </c>
    </row>
    <row r="82" spans="1:35" x14ac:dyDescent="0.2">
      <c r="A82" s="6" t="str">
        <f>IF([2]source_data!G84="","",IF(AND([2]source_data!C84&lt;&gt;"",[2]tailored_settings!$B$15="Publish"),CONCATENATE([2]tailored_settings!$B$2&amp;[2]source_data!C84),IF(AND([2]source_data!C84&lt;&gt;"",[2]tailored_settings!$B$15="Do not publish"),CONCATENATE([2]tailored_settings!$B$2&amp;TEXT(ROW(A82)-1,"0000")&amp;"_"&amp;TEXT(F82,"yyyy-mm")),CONCATENATE([2]tailored_settings!$B$2&amp;TEXT(ROW(A82)-1,"0000")&amp;"_"&amp;TEXT(F82,"yyyy-mm")))))</f>
        <v>360G-Longleigh-0081_2024-02</v>
      </c>
      <c r="B82" s="6" t="str">
        <f>IF([2]source_data!G84="","",IF([2]source_data!E84&lt;&gt;"",[2]source_data!E84,CONCATENATE("Grant to "&amp;G82)))</f>
        <v>Grant to Individual Recipient</v>
      </c>
      <c r="C82" s="6" t="str">
        <f>IF([2]source_data!G84="","",IF([2]source_data!F84="",_xlfn.XLOOKUP(T82,[2]tailored_settings!$B$20:$B$25,[2]tailored_settings!$A$20:$A$25,"")))</f>
        <v>Helping to alleviate financial hardship</v>
      </c>
      <c r="D82" s="7">
        <f>IF([2]source_data!G84="","",IF([2]source_data!G84="","",[2]source_data!G84))</f>
        <v>942.96</v>
      </c>
      <c r="E82" s="6" t="str">
        <f>IF([2]source_data!G84="","",[2]tailored_settings!$B$3)</f>
        <v>GBP</v>
      </c>
      <c r="F82" s="8">
        <f>IF([2]source_data!G84="","",IF([2]source_data!H84="","",[2]source_data!H84))</f>
        <v>45335</v>
      </c>
      <c r="G82" s="6" t="str">
        <f>IF([2]source_data!G84="","",[2]tailored_settings!$B$5)</f>
        <v>Individual Recipient</v>
      </c>
      <c r="H82" s="6" t="str">
        <f>IF([2]source_data!G84="","",IF(AND([2]source_data!A84&lt;&gt;"",[2]tailored_settings!$B$16="Publish"),CONCATENATE([2]tailored_settings!$B$2&amp;[2]source_data!A84),IF(AND([2]source_data!A84&lt;&gt;"",[2]tailored_settings!$B$16="Do not publish"),CONCATENATE([2]tailored_settings!$B$4&amp;TEXT(ROW(A82)-1,"0000")&amp;"_"&amp;TEXT(F82,"yyyy-mm")),CONCATENATE([2]tailored_settings!$B$4&amp;TEXT(ROW(A82)-1,"0000")&amp;"_"&amp;TEXT(F82,"yyyy-mm")))))</f>
        <v>360G-Longleigh-IND-0081_2024-02</v>
      </c>
      <c r="I82" s="6" t="str">
        <f>IF([2]source_data!G84="","",[2]tailored_settings!$B$7)</f>
        <v>Longleigh Foundation</v>
      </c>
      <c r="J82" s="6" t="str">
        <f>IF([2]source_data!G84="","",[2]tailored_settings!$B$6)</f>
        <v>GB-CHC-1169016</v>
      </c>
      <c r="K82" s="6" t="str">
        <f>IF([2]source_data!G84="","",IF([2]source_data!I84="","",VLOOKUP([2]source_data!I84,[2]codelist_mapping!A:C,3,FALSE)))</f>
        <v>GTIR030</v>
      </c>
      <c r="L82" s="6" t="str">
        <f>IF([2]source_data!G84="","",IF([2]source_data!J84="","",VLOOKUP([2]source_data!J84,[2]codelist_mapping!A:C,3,FALSE)))</f>
        <v/>
      </c>
      <c r="M82" s="6" t="str">
        <f>IF([2]source_data!G84="","",IF([2]source_data!K84="","",IF([2]source_data!M84&lt;&gt;"",CONCATENATE(VLOOKUP([2]source_data!K84,[2]codelist_mapping!F:H,3,FALSE)&amp;";"&amp;VLOOKUP([2]source_data!L84,[2]codelist_mapping!F:H,3,FALSE)&amp;";"&amp;VLOOKUP([2]source_data!M84,[2]codelist_mapping!F:H,3,FALSE)),IF([2]source_data!L84&lt;&gt;"",CONCATENATE(VLOOKUP([2]source_data!K84,[2]codelist_mapping!F:H,3,FALSE)&amp;";"&amp;VLOOKUP([2]source_data!L84,[2]codelist_mapping!F:H,3,FALSE)),IF([2]source_data!K84&lt;&gt;"",CONCATENATE(VLOOKUP([2]source_data!K84,[2]codelist_mapping!F:H,3,FALSE)))))))</f>
        <v>GTIP020;GTIP060</v>
      </c>
      <c r="N82" s="9" t="str">
        <f>IF([2]source_data!G84="","",IF([2]source_data!D84="","",VLOOKUP([2]source_data!D84,[2]geo_data!A:I,9,FALSE)))</f>
        <v>Dursley</v>
      </c>
      <c r="O82" s="9" t="str">
        <f>IF([2]source_data!G84="","",IF([2]source_data!D84="","",VLOOKUP([2]source_data!D84,[2]geo_data!A:I,8,FALSE)))</f>
        <v>E05010976</v>
      </c>
      <c r="P82" s="9" t="str">
        <f>IF([2]source_data!G84="","",IF(LEFT(O82,3)="E05","WD",IF(LEFT(O82,3)="S13","WD",IF(LEFT(O82,3)="W05","WD",IF(LEFT(O82,3)="W06","UA",IF(LEFT(O82,3)="S12","CA",IF(LEFT(O82,3)="E06","UA",IF(LEFT(O82,3)="E07","NMD",IF(LEFT(O82,3)="E08","MD",IF(LEFT(O82,3)="E09","LONB"))))))))))</f>
        <v>WD</v>
      </c>
      <c r="Q82" s="9" t="str">
        <f>IF([2]source_data!G84="","",IF([2]source_data!D84="","",VLOOKUP([2]source_data!D84,[2]geo_data!A:I,7,FALSE)))</f>
        <v>Stroud</v>
      </c>
      <c r="R82" s="9" t="str">
        <f>IF([2]source_data!G84="","",IF([2]source_data!D84="","",VLOOKUP([2]source_data!D84,[2]geo_data!A:I,6,FALSE)))</f>
        <v>E07000082</v>
      </c>
      <c r="S82" s="9" t="str">
        <f>IF([2]source_data!G84="","",IF(LEFT(R82,3)="E05","WD",IF(LEFT(R82,3)="S13","WD",IF(LEFT(R82,3)="W05","WD",IF(LEFT(R82,3)="W06","UA",IF(LEFT(R82,3)="S12","CA",IF(LEFT(R82,3)="E06","UA",IF(LEFT(R82,3)="E07","NMD",IF(LEFT(R82,3)="E08","MD",IF(LEFT(R82,3)="E09","LONB"))))))))))</f>
        <v>NMD</v>
      </c>
      <c r="T82" s="6" t="str">
        <f>IF([2]source_data!G84="","",IF([2]source_data!N84="","",[2]source_data!N84))</f>
        <v>Hardship Grant</v>
      </c>
      <c r="U82" s="10">
        <f>IF([2]source_data!G84="","",[2]tailored_settings!$B$8)</f>
        <v>45789</v>
      </c>
      <c r="V82" s="6" t="str">
        <f>IF([2]source_data!G84="","",[2]tailored_settings!$B$9)</f>
        <v>http://www.longleigh.org/</v>
      </c>
      <c r="W82" s="8">
        <f>IF([2]source_data!G84="","",IF([2]source_data!O84="","",[2]source_data!O84))</f>
        <v>45335</v>
      </c>
      <c r="X82" s="12">
        <f>IF([2]source_data!G84="","",IF([2]source_data!P84="","",[2]source_data!P84))</f>
        <v>45399</v>
      </c>
      <c r="Y82" s="13">
        <f>IF([2]source_data!G84="","",IF([2]source_data!Q84="","",[2]source_data!Q84))</f>
        <v>2</v>
      </c>
      <c r="Z82" s="11" t="str">
        <f>IF([2]source_data!G84="","",IF([2]source_data!I84="","",[2]tailored_settings!$B$10))</f>
        <v>Primary grant reason</v>
      </c>
      <c r="AA82" s="11" t="str">
        <f>IF([2]source_data!G84="","",IF([2]source_data!I84="","",[2]source_data!I84))</f>
        <v>1. Customer (or family member residing with them) with a diagnosed condition or disability (physical and/or sensory and/or behavioural)</v>
      </c>
      <c r="AB82" s="11" t="str">
        <f>IF([2]source_data!G84="","",IF([2]source_data!J84="","",[2]tailored_settings!$B$11))</f>
        <v/>
      </c>
      <c r="AC82" s="11" t="str">
        <f>IF([2]source_data!G84="","",IF([2]source_data!J84="","",[2]source_data!J84))</f>
        <v/>
      </c>
      <c r="AD82" s="11" t="str">
        <f>IF([2]source_data!G84="","",IF([2]source_data!K84="","",[2]tailored_settings!$B$12))</f>
        <v>Grant purpose</v>
      </c>
      <c r="AE82" s="11" t="str">
        <f>IF([2]source_data!G84="","",IF([2]source_data!K84="","",[2]source_data!K84))</f>
        <v>Appliances</v>
      </c>
      <c r="AF82" s="11" t="str">
        <f>IF([2]source_data!G84="","",IF([2]source_data!K84="","",[2]tailored_settings!$B$13))</f>
        <v>Grant purpose</v>
      </c>
      <c r="AG82" s="11" t="str">
        <f>IF([2]source_data!G84="","",IF([2]source_data!K84="","",[2]source_data!K84))</f>
        <v>Appliances</v>
      </c>
      <c r="AH82" s="11" t="str">
        <f>IF([2]source_data!G84="","",IF([2]source_data!M84="","",[2]tailored_settings!$B$14))</f>
        <v/>
      </c>
      <c r="AI82" s="11" t="str">
        <f>IF([2]source_data!G84="","",IF([2]source_data!M84="","",[2]source_data!M84))</f>
        <v/>
      </c>
    </row>
    <row r="83" spans="1:35" x14ac:dyDescent="0.2">
      <c r="A83" s="6" t="str">
        <f>IF([2]source_data!G85="","",IF(AND([2]source_data!C85&lt;&gt;"",[2]tailored_settings!$B$15="Publish"),CONCATENATE([2]tailored_settings!$B$2&amp;[2]source_data!C85),IF(AND([2]source_data!C85&lt;&gt;"",[2]tailored_settings!$B$15="Do not publish"),CONCATENATE([2]tailored_settings!$B$2&amp;TEXT(ROW(A83)-1,"0000")&amp;"_"&amp;TEXT(F83,"yyyy-mm")),CONCATENATE([2]tailored_settings!$B$2&amp;TEXT(ROW(A83)-1,"0000")&amp;"_"&amp;TEXT(F83,"yyyy-mm")))))</f>
        <v>360G-Longleigh-0082_2024-02</v>
      </c>
      <c r="B83" s="6" t="str">
        <f>IF([2]source_data!G85="","",IF([2]source_data!E85&lt;&gt;"",[2]source_data!E85,CONCATENATE("Grant to "&amp;G83)))</f>
        <v>Grant to Individual Recipient</v>
      </c>
      <c r="C83" s="6" t="str">
        <f>IF([2]source_data!G85="","",IF([2]source_data!F85="",_xlfn.XLOOKUP(T83,[2]tailored_settings!$B$20:$B$25,[2]tailored_settings!$A$20:$A$25,"")))</f>
        <v>Helping to alleviate financial hardship</v>
      </c>
      <c r="D83" s="7">
        <f>IF([2]source_data!G85="","",IF([2]source_data!G85="","",[2]source_data!G85))</f>
        <v>863.99</v>
      </c>
      <c r="E83" s="6" t="str">
        <f>IF([2]source_data!G85="","",[2]tailored_settings!$B$3)</f>
        <v>GBP</v>
      </c>
      <c r="F83" s="8">
        <f>IF([2]source_data!G85="","",IF([2]source_data!H85="","",[2]source_data!H85))</f>
        <v>45334</v>
      </c>
      <c r="G83" s="6" t="str">
        <f>IF([2]source_data!G85="","",[2]tailored_settings!$B$5)</f>
        <v>Individual Recipient</v>
      </c>
      <c r="H83" s="6" t="str">
        <f>IF([2]source_data!G85="","",IF(AND([2]source_data!A85&lt;&gt;"",[2]tailored_settings!$B$16="Publish"),CONCATENATE([2]tailored_settings!$B$2&amp;[2]source_data!A85),IF(AND([2]source_data!A85&lt;&gt;"",[2]tailored_settings!$B$16="Do not publish"),CONCATENATE([2]tailored_settings!$B$4&amp;TEXT(ROW(A83)-1,"0000")&amp;"_"&amp;TEXT(F83,"yyyy-mm")),CONCATENATE([2]tailored_settings!$B$4&amp;TEXT(ROW(A83)-1,"0000")&amp;"_"&amp;TEXT(F83,"yyyy-mm")))))</f>
        <v>360G-Longleigh-IND-0082_2024-02</v>
      </c>
      <c r="I83" s="6" t="str">
        <f>IF([2]source_data!G85="","",[2]tailored_settings!$B$7)</f>
        <v>Longleigh Foundation</v>
      </c>
      <c r="J83" s="6" t="str">
        <f>IF([2]source_data!G85="","",[2]tailored_settings!$B$6)</f>
        <v>GB-CHC-1169016</v>
      </c>
      <c r="K83" s="6" t="str">
        <f>IF([2]source_data!G85="","",IF([2]source_data!I85="","",VLOOKUP([2]source_data!I85,[2]codelist_mapping!A:C,3,FALSE)))</f>
        <v>GTIR040</v>
      </c>
      <c r="L83" s="6" t="str">
        <f>IF([2]source_data!G85="","",IF([2]source_data!J85="","",VLOOKUP([2]source_data!J85,[2]codelist_mapping!A:C,3,FALSE)))</f>
        <v/>
      </c>
      <c r="M83" s="6" t="str">
        <f>IF([2]source_data!G85="","",IF([2]source_data!K85="","",IF([2]source_data!M85&lt;&gt;"",CONCATENATE(VLOOKUP([2]source_data!K85,[2]codelist_mapping!F:H,3,FALSE)&amp;";"&amp;VLOOKUP([2]source_data!L85,[2]codelist_mapping!F:H,3,FALSE)&amp;";"&amp;VLOOKUP([2]source_data!M85,[2]codelist_mapping!F:H,3,FALSE)),IF([2]source_data!L85&lt;&gt;"",CONCATENATE(VLOOKUP([2]source_data!K85,[2]codelist_mapping!F:H,3,FALSE)&amp;";"&amp;VLOOKUP([2]source_data!L85,[2]codelist_mapping!F:H,3,FALSE)),IF([2]source_data!K85&lt;&gt;"",CONCATENATE(VLOOKUP([2]source_data!K85,[2]codelist_mapping!F:H,3,FALSE)))))))</f>
        <v>GTIP020;GTIP020</v>
      </c>
      <c r="N83" s="9" t="str">
        <f>IF([2]source_data!G85="","",IF([2]source_data!D85="","",VLOOKUP([2]source_data!D85,[2]geo_data!A:I,9,FALSE)))</f>
        <v>Earl Shilton</v>
      </c>
      <c r="O83" s="9" t="str">
        <f>IF([2]source_data!G85="","",IF([2]source_data!D85="","",VLOOKUP([2]source_data!D85,[2]geo_data!A:I,8,FALSE)))</f>
        <v>E05005485</v>
      </c>
      <c r="P83" s="9" t="str">
        <f>IF([2]source_data!G85="","",IF(LEFT(O83,3)="E05","WD",IF(LEFT(O83,3)="S13","WD",IF(LEFT(O83,3)="W05","WD",IF(LEFT(O83,3)="W06","UA",IF(LEFT(O83,3)="S12","CA",IF(LEFT(O83,3)="E06","UA",IF(LEFT(O83,3)="E07","NMD",IF(LEFT(O83,3)="E08","MD",IF(LEFT(O83,3)="E09","LONB"))))))))))</f>
        <v>WD</v>
      </c>
      <c r="Q83" s="9" t="str">
        <f>IF([2]source_data!G85="","",IF([2]source_data!D85="","",VLOOKUP([2]source_data!D85,[2]geo_data!A:I,7,FALSE)))</f>
        <v>Hinckley and Bosworth</v>
      </c>
      <c r="R83" s="9" t="str">
        <f>IF([2]source_data!G85="","",IF([2]source_data!D85="","",VLOOKUP([2]source_data!D85,[2]geo_data!A:I,6,FALSE)))</f>
        <v>E07000132</v>
      </c>
      <c r="S83" s="9" t="str">
        <f>IF([2]source_data!G85="","",IF(LEFT(R83,3)="E05","WD",IF(LEFT(R83,3)="S13","WD",IF(LEFT(R83,3)="W05","WD",IF(LEFT(R83,3)="W06","UA",IF(LEFT(R83,3)="S12","CA",IF(LEFT(R83,3)="E06","UA",IF(LEFT(R83,3)="E07","NMD",IF(LEFT(R83,3)="E08","MD",IF(LEFT(R83,3)="E09","LONB"))))))))))</f>
        <v>NMD</v>
      </c>
      <c r="T83" s="6" t="str">
        <f>IF([2]source_data!G85="","",IF([2]source_data!N85="","",[2]source_data!N85))</f>
        <v>Hardship Grant</v>
      </c>
      <c r="U83" s="10">
        <f>IF([2]source_data!G85="","",[2]tailored_settings!$B$8)</f>
        <v>45789</v>
      </c>
      <c r="V83" s="6" t="str">
        <f>IF([2]source_data!G85="","",[2]tailored_settings!$B$9)</f>
        <v>http://www.longleigh.org/</v>
      </c>
      <c r="W83" s="8">
        <f>IF([2]source_data!G85="","",IF([2]source_data!O85="","",[2]source_data!O85))</f>
        <v>45334</v>
      </c>
      <c r="X83" s="12">
        <f>IF([2]source_data!G85="","",IF([2]source_data!P85="","",[2]source_data!P85))</f>
        <v>45385</v>
      </c>
      <c r="Y83" s="13">
        <f>IF([2]source_data!G85="","",IF([2]source_data!Q85="","",[2]source_data!Q85))</f>
        <v>2</v>
      </c>
      <c r="Z83" s="11" t="str">
        <f>IF([2]source_data!G85="","",IF([2]source_data!I85="","",[2]tailored_settings!$B$10))</f>
        <v>Primary grant reason</v>
      </c>
      <c r="AA83" s="11" t="str">
        <f>IF([2]source_data!G85="","",IF([2]source_data!I85="","",[2]source_data!I85))</f>
        <v>2. Customer receiving medication and/or therapy for a mental health condition or substance addiction</v>
      </c>
      <c r="AB83" s="11" t="str">
        <f>IF([2]source_data!G85="","",IF([2]source_data!J85="","",[2]tailored_settings!$B$11))</f>
        <v/>
      </c>
      <c r="AC83" s="11" t="str">
        <f>IF([2]source_data!G85="","",IF([2]source_data!J85="","",[2]source_data!J85))</f>
        <v/>
      </c>
      <c r="AD83" s="11" t="str">
        <f>IF([2]source_data!G85="","",IF([2]source_data!K85="","",[2]tailored_settings!$B$12))</f>
        <v>Grant purpose</v>
      </c>
      <c r="AE83" s="11" t="str">
        <f>IF([2]source_data!G85="","",IF([2]source_data!K85="","",[2]source_data!K85))</f>
        <v>Appliances</v>
      </c>
      <c r="AF83" s="11" t="str">
        <f>IF([2]source_data!G85="","",IF([2]source_data!K85="","",[2]tailored_settings!$B$13))</f>
        <v>Grant purpose</v>
      </c>
      <c r="AG83" s="11" t="str">
        <f>IF([2]source_data!G85="","",IF([2]source_data!K85="","",[2]source_data!K85))</f>
        <v>Appliances</v>
      </c>
      <c r="AH83" s="11" t="str">
        <f>IF([2]source_data!G85="","",IF([2]source_data!M85="","",[2]tailored_settings!$B$14))</f>
        <v/>
      </c>
      <c r="AI83" s="11" t="str">
        <f>IF([2]source_data!G85="","",IF([2]source_data!M85="","",[2]source_data!M85))</f>
        <v/>
      </c>
    </row>
    <row r="84" spans="1:35" x14ac:dyDescent="0.2">
      <c r="A84" s="6" t="str">
        <f>IF([2]source_data!G86="","",IF(AND([2]source_data!C86&lt;&gt;"",[2]tailored_settings!$B$15="Publish"),CONCATENATE([2]tailored_settings!$B$2&amp;[2]source_data!C86),IF(AND([2]source_data!C86&lt;&gt;"",[2]tailored_settings!$B$15="Do not publish"),CONCATENATE([2]tailored_settings!$B$2&amp;TEXT(ROW(A84)-1,"0000")&amp;"_"&amp;TEXT(F84,"yyyy-mm")),CONCATENATE([2]tailored_settings!$B$2&amp;TEXT(ROW(A84)-1,"0000")&amp;"_"&amp;TEXT(F84,"yyyy-mm")))))</f>
        <v>360G-Longleigh-0083_2024-02</v>
      </c>
      <c r="B84" s="6" t="str">
        <f>IF([2]source_data!G86="","",IF([2]source_data!E86&lt;&gt;"",[2]source_data!E86,CONCATENATE("Grant to "&amp;G84)))</f>
        <v>Grant to Individual Recipient</v>
      </c>
      <c r="C84" s="6" t="str">
        <f>IF([2]source_data!G86="","",IF([2]source_data!F86="",_xlfn.XLOOKUP(T84,[2]tailored_settings!$B$20:$B$25,[2]tailored_settings!$A$20:$A$25,"")))</f>
        <v>Helping to alleviate financial hardship</v>
      </c>
      <c r="D84" s="7">
        <f>IF([2]source_data!G86="","",IF([2]source_data!G86="","",[2]source_data!G86))</f>
        <v>816.21</v>
      </c>
      <c r="E84" s="6" t="str">
        <f>IF([2]source_data!G86="","",[2]tailored_settings!$B$3)</f>
        <v>GBP</v>
      </c>
      <c r="F84" s="8">
        <f>IF([2]source_data!G86="","",IF([2]source_data!H86="","",[2]source_data!H86))</f>
        <v>45335</v>
      </c>
      <c r="G84" s="6" t="str">
        <f>IF([2]source_data!G86="","",[2]tailored_settings!$B$5)</f>
        <v>Individual Recipient</v>
      </c>
      <c r="H84" s="6" t="str">
        <f>IF([2]source_data!G86="","",IF(AND([2]source_data!A86&lt;&gt;"",[2]tailored_settings!$B$16="Publish"),CONCATENATE([2]tailored_settings!$B$2&amp;[2]source_data!A86),IF(AND([2]source_data!A86&lt;&gt;"",[2]tailored_settings!$B$16="Do not publish"),CONCATENATE([2]tailored_settings!$B$4&amp;TEXT(ROW(A84)-1,"0000")&amp;"_"&amp;TEXT(F84,"yyyy-mm")),CONCATENATE([2]tailored_settings!$B$4&amp;TEXT(ROW(A84)-1,"0000")&amp;"_"&amp;TEXT(F84,"yyyy-mm")))))</f>
        <v>360G-Longleigh-IND-0083_2024-02</v>
      </c>
      <c r="I84" s="6" t="str">
        <f>IF([2]source_data!G86="","",[2]tailored_settings!$B$7)</f>
        <v>Longleigh Foundation</v>
      </c>
      <c r="J84" s="6" t="str">
        <f>IF([2]source_data!G86="","",[2]tailored_settings!$B$6)</f>
        <v>GB-CHC-1169016</v>
      </c>
      <c r="K84" s="6" t="str">
        <f>IF([2]source_data!G86="","",IF([2]source_data!I86="","",VLOOKUP([2]source_data!I86,[2]codelist_mapping!A:C,3,FALSE)))</f>
        <v>GTIR030</v>
      </c>
      <c r="L84" s="6" t="str">
        <f>IF([2]source_data!G86="","",IF([2]source_data!J86="","",VLOOKUP([2]source_data!J86,[2]codelist_mapping!A:C,3,FALSE)))</f>
        <v/>
      </c>
      <c r="M84" s="6" t="str">
        <f>IF([2]source_data!G86="","",IF([2]source_data!K86="","",IF([2]source_data!M86&lt;&gt;"",CONCATENATE(VLOOKUP([2]source_data!K86,[2]codelist_mapping!F:H,3,FALSE)&amp;";"&amp;VLOOKUP([2]source_data!L86,[2]codelist_mapping!F:H,3,FALSE)&amp;";"&amp;VLOOKUP([2]source_data!M86,[2]codelist_mapping!F:H,3,FALSE)),IF([2]source_data!L86&lt;&gt;"",CONCATENATE(VLOOKUP([2]source_data!K86,[2]codelist_mapping!F:H,3,FALSE)&amp;";"&amp;VLOOKUP([2]source_data!L86,[2]codelist_mapping!F:H,3,FALSE)),IF([2]source_data!K86&lt;&gt;"",CONCATENATE(VLOOKUP([2]source_data!K86,[2]codelist_mapping!F:H,3,FALSE)))))))</f>
        <v>GTIP020;GTIP020</v>
      </c>
      <c r="N84" s="9" t="str">
        <f>IF([2]source_data!G86="","",IF([2]source_data!D86="","",VLOOKUP([2]source_data!D86,[2]geo_data!A:I,9,FALSE)))</f>
        <v>Swanage</v>
      </c>
      <c r="O84" s="9" t="str">
        <f>IF([2]source_data!G86="","",IF([2]source_data!D86="","",VLOOKUP([2]source_data!D86,[2]geo_data!A:I,8,FALSE)))</f>
        <v>E05012722</v>
      </c>
      <c r="P84" s="9" t="str">
        <f>IF([2]source_data!G86="","",IF(LEFT(O84,3)="E05","WD",IF(LEFT(O84,3)="S13","WD",IF(LEFT(O84,3)="W05","WD",IF(LEFT(O84,3)="W06","UA",IF(LEFT(O84,3)="S12","CA",IF(LEFT(O84,3)="E06","UA",IF(LEFT(O84,3)="E07","NMD",IF(LEFT(O84,3)="E08","MD",IF(LEFT(O84,3)="E09","LONB"))))))))))</f>
        <v>WD</v>
      </c>
      <c r="Q84" s="9" t="str">
        <f>IF([2]source_data!G86="","",IF([2]source_data!D86="","",VLOOKUP([2]source_data!D86,[2]geo_data!A:I,7,FALSE)))</f>
        <v>Dorset</v>
      </c>
      <c r="R84" s="9" t="str">
        <f>IF([2]source_data!G86="","",IF([2]source_data!D86="","",VLOOKUP([2]source_data!D86,[2]geo_data!A:I,6,FALSE)))</f>
        <v>E06000059</v>
      </c>
      <c r="S84" s="9" t="str">
        <f>IF([2]source_data!G86="","",IF(LEFT(R84,3)="E05","WD",IF(LEFT(R84,3)="S13","WD",IF(LEFT(R84,3)="W05","WD",IF(LEFT(R84,3)="W06","UA",IF(LEFT(R84,3)="S12","CA",IF(LEFT(R84,3)="E06","UA",IF(LEFT(R84,3)="E07","NMD",IF(LEFT(R84,3)="E08","MD",IF(LEFT(R84,3)="E09","LONB"))))))))))</f>
        <v>UA</v>
      </c>
      <c r="T84" s="6" t="str">
        <f>IF([2]source_data!G86="","",IF([2]source_data!N86="","",[2]source_data!N86))</f>
        <v>Hardship Grant</v>
      </c>
      <c r="U84" s="10">
        <f>IF([2]source_data!G86="","",[2]tailored_settings!$B$8)</f>
        <v>45789</v>
      </c>
      <c r="V84" s="6" t="str">
        <f>IF([2]source_data!G86="","",[2]tailored_settings!$B$9)</f>
        <v>http://www.longleigh.org/</v>
      </c>
      <c r="W84" s="8">
        <f>IF([2]source_data!G86="","",IF([2]source_data!O86="","",[2]source_data!O86))</f>
        <v>45335</v>
      </c>
      <c r="X84" s="12">
        <f>IF([2]source_data!G86="","",IF([2]source_data!P86="","",[2]source_data!P86))</f>
        <v>45362</v>
      </c>
      <c r="Y84" s="13">
        <f>IF([2]source_data!G86="","",IF([2]source_data!Q86="","",[2]source_data!Q86))</f>
        <v>2</v>
      </c>
      <c r="Z84" s="11" t="str">
        <f>IF([2]source_data!G86="","",IF([2]source_data!I86="","",[2]tailored_settings!$B$10))</f>
        <v>Primary grant reason</v>
      </c>
      <c r="AA84" s="11" t="str">
        <f>IF([2]source_data!G86="","",IF([2]source_data!I86="","",[2]source_data!I86))</f>
        <v>1. Customer (or family member residing with them) with a diagnosed condition or disability (physical and/or sensory and/or behavioural)</v>
      </c>
      <c r="AB84" s="11" t="str">
        <f>IF([2]source_data!G86="","",IF([2]source_data!J86="","",[2]tailored_settings!$B$11))</f>
        <v/>
      </c>
      <c r="AC84" s="11" t="str">
        <f>IF([2]source_data!G86="","",IF([2]source_data!J86="","",[2]source_data!J86))</f>
        <v/>
      </c>
      <c r="AD84" s="11" t="str">
        <f>IF([2]source_data!G86="","",IF([2]source_data!K86="","",[2]tailored_settings!$B$12))</f>
        <v>Grant purpose</v>
      </c>
      <c r="AE84" s="11" t="str">
        <f>IF([2]source_data!G86="","",IF([2]source_data!K86="","",[2]source_data!K86))</f>
        <v>Appliances</v>
      </c>
      <c r="AF84" s="11" t="str">
        <f>IF([2]source_data!G86="","",IF([2]source_data!K86="","",[2]tailored_settings!$B$13))</f>
        <v>Grant purpose</v>
      </c>
      <c r="AG84" s="11" t="str">
        <f>IF([2]source_data!G86="","",IF([2]source_data!K86="","",[2]source_data!K86))</f>
        <v>Appliances</v>
      </c>
      <c r="AH84" s="11" t="str">
        <f>IF([2]source_data!G86="","",IF([2]source_data!M86="","",[2]tailored_settings!$B$14))</f>
        <v/>
      </c>
      <c r="AI84" s="11" t="str">
        <f>IF([2]source_data!G86="","",IF([2]source_data!M86="","",[2]source_data!M86))</f>
        <v/>
      </c>
    </row>
    <row r="85" spans="1:35" x14ac:dyDescent="0.2">
      <c r="A85" s="6" t="str">
        <f>IF([2]source_data!G87="","",IF(AND([2]source_data!C87&lt;&gt;"",[2]tailored_settings!$B$15="Publish"),CONCATENATE([2]tailored_settings!$B$2&amp;[2]source_data!C87),IF(AND([2]source_data!C87&lt;&gt;"",[2]tailored_settings!$B$15="Do not publish"),CONCATENATE([2]tailored_settings!$B$2&amp;TEXT(ROW(A85)-1,"0000")&amp;"_"&amp;TEXT(F85,"yyyy-mm")),CONCATENATE([2]tailored_settings!$B$2&amp;TEXT(ROW(A85)-1,"0000")&amp;"_"&amp;TEXT(F85,"yyyy-mm")))))</f>
        <v>360G-Longleigh-0084_2024-02</v>
      </c>
      <c r="B85" s="6" t="str">
        <f>IF([2]source_data!G87="","",IF([2]source_data!E87&lt;&gt;"",[2]source_data!E87,CONCATENATE("Grant to "&amp;G85)))</f>
        <v>Grant to Individual Recipient</v>
      </c>
      <c r="C85" s="6" t="str">
        <f>IF([2]source_data!G87="","",IF([2]source_data!F87="",_xlfn.XLOOKUP(T85,[2]tailored_settings!$B$20:$B$25,[2]tailored_settings!$A$20:$A$25,"")))</f>
        <v>Providing aid to the staff of our donor</v>
      </c>
      <c r="D85" s="7">
        <f>IF([2]source_data!G87="","",IF([2]source_data!G87="","",[2]source_data!G87))</f>
        <v>1000</v>
      </c>
      <c r="E85" s="6" t="str">
        <f>IF([2]source_data!G87="","",[2]tailored_settings!$B$3)</f>
        <v>GBP</v>
      </c>
      <c r="F85" s="8">
        <f>IF([2]source_data!G87="","",IF([2]source_data!H87="","",[2]source_data!H87))</f>
        <v>45345</v>
      </c>
      <c r="G85" s="6" t="str">
        <f>IF([2]source_data!G87="","",[2]tailored_settings!$B$5)</f>
        <v>Individual Recipient</v>
      </c>
      <c r="H85" s="6" t="str">
        <f>IF([2]source_data!G87="","",IF(AND([2]source_data!A87&lt;&gt;"",[2]tailored_settings!$B$16="Publish"),CONCATENATE([2]tailored_settings!$B$2&amp;[2]source_data!A87),IF(AND([2]source_data!A87&lt;&gt;"",[2]tailored_settings!$B$16="Do not publish"),CONCATENATE([2]tailored_settings!$B$4&amp;TEXT(ROW(A85)-1,"0000")&amp;"_"&amp;TEXT(F85,"yyyy-mm")),CONCATENATE([2]tailored_settings!$B$4&amp;TEXT(ROW(A85)-1,"0000")&amp;"_"&amp;TEXT(F85,"yyyy-mm")))))</f>
        <v>360G-Longleigh-IND-0084_2024-02</v>
      </c>
      <c r="I85" s="6" t="str">
        <f>IF([2]source_data!G87="","",[2]tailored_settings!$B$7)</f>
        <v>Longleigh Foundation</v>
      </c>
      <c r="J85" s="6" t="str">
        <f>IF([2]source_data!G87="","",[2]tailored_settings!$B$6)</f>
        <v>GB-CHC-1169016</v>
      </c>
      <c r="K85" s="6" t="str">
        <f>IF([2]source_data!G87="","",IF([2]source_data!I87="","",VLOOKUP([2]source_data!I87,[2]codelist_mapping!A:C,3,FALSE)))</f>
        <v>GTIR010</v>
      </c>
      <c r="L85" s="6" t="str">
        <f>IF([2]source_data!G87="","",IF([2]source_data!J87="","",VLOOKUP([2]source_data!J87,[2]codelist_mapping!A:C,3,FALSE)))</f>
        <v/>
      </c>
      <c r="M85" s="6" t="str">
        <f>IF([2]source_data!G87="","",IF([2]source_data!K87="","",IF([2]source_data!M87&lt;&gt;"",CONCATENATE(VLOOKUP([2]source_data!K87,[2]codelist_mapping!F:H,3,FALSE)&amp;";"&amp;VLOOKUP([2]source_data!L87,[2]codelist_mapping!F:H,3,FALSE)&amp;";"&amp;VLOOKUP([2]source_data!M87,[2]codelist_mapping!F:H,3,FALSE)),IF([2]source_data!L87&lt;&gt;"",CONCATENATE(VLOOKUP([2]source_data!K87,[2]codelist_mapping!F:H,3,FALSE)&amp;";"&amp;VLOOKUP([2]source_data!L87,[2]codelist_mapping!F:H,3,FALSE)),IF([2]source_data!K87&lt;&gt;"",CONCATENATE(VLOOKUP([2]source_data!K87,[2]codelist_mapping!F:H,3,FALSE)))))))</f>
        <v>GTIP070</v>
      </c>
      <c r="N85" s="9" t="str">
        <f>IF([2]source_data!G87="","",IF([2]source_data!D87="","",VLOOKUP([2]source_data!D87,[2]geo_data!A:I,9,FALSE)))</f>
        <v>Cleobury Mortimer</v>
      </c>
      <c r="O85" s="9" t="str">
        <f>IF([2]source_data!G87="","",IF([2]source_data!D87="","",VLOOKUP([2]source_data!D87,[2]geo_data!A:I,8,FALSE)))</f>
        <v>E05008155</v>
      </c>
      <c r="P85" s="9" t="str">
        <f>IF([2]source_data!G87="","",IF(LEFT(O85,3)="E05","WD",IF(LEFT(O85,3)="S13","WD",IF(LEFT(O85,3)="W05","WD",IF(LEFT(O85,3)="W06","UA",IF(LEFT(O85,3)="S12","CA",IF(LEFT(O85,3)="E06","UA",IF(LEFT(O85,3)="E07","NMD",IF(LEFT(O85,3)="E08","MD",IF(LEFT(O85,3)="E09","LONB"))))))))))</f>
        <v>WD</v>
      </c>
      <c r="Q85" s="9" t="str">
        <f>IF([2]source_data!G87="","",IF([2]source_data!D87="","",VLOOKUP([2]source_data!D87,[2]geo_data!A:I,7,FALSE)))</f>
        <v>Shropshire</v>
      </c>
      <c r="R85" s="9" t="str">
        <f>IF([2]source_data!G87="","",IF([2]source_data!D87="","",VLOOKUP([2]source_data!D87,[2]geo_data!A:I,6,FALSE)))</f>
        <v>E06000051</v>
      </c>
      <c r="S85" s="9" t="str">
        <f>IF([2]source_data!G87="","",IF(LEFT(R85,3)="E05","WD",IF(LEFT(R85,3)="S13","WD",IF(LEFT(R85,3)="W05","WD",IF(LEFT(R85,3)="W06","UA",IF(LEFT(R85,3)="S12","CA",IF(LEFT(R85,3)="E06","UA",IF(LEFT(R85,3)="E07","NMD",IF(LEFT(R85,3)="E08","MD",IF(LEFT(R85,3)="E09","LONB"))))))))))</f>
        <v>UA</v>
      </c>
      <c r="T85" s="6" t="str">
        <f>IF([2]source_data!G87="","",IF([2]source_data!N87="","",[2]source_data!N87))</f>
        <v>Stonewater Employee Support Fund</v>
      </c>
      <c r="U85" s="10">
        <f>IF([2]source_data!G87="","",[2]tailored_settings!$B$8)</f>
        <v>45789</v>
      </c>
      <c r="V85" s="6" t="str">
        <f>IF([2]source_data!G87="","",[2]tailored_settings!$B$9)</f>
        <v>http://www.longleigh.org/</v>
      </c>
      <c r="W85" s="8">
        <f>IF([2]source_data!G87="","",IF([2]source_data!O87="","",[2]source_data!O87))</f>
        <v>45345</v>
      </c>
      <c r="X85" s="12">
        <f>IF([2]source_data!G87="","",IF([2]source_data!P87="","",[2]source_data!P87))</f>
        <v>45420</v>
      </c>
      <c r="Y85" s="13">
        <f>IF([2]source_data!G87="","",IF([2]source_data!Q87="","",[2]source_data!Q87))</f>
        <v>2</v>
      </c>
      <c r="Z85" s="11" t="str">
        <f>IF([2]source_data!G87="","",IF([2]source_data!I87="","",[2]tailored_settings!$B$10))</f>
        <v>Primary grant reason</v>
      </c>
      <c r="AA85" s="11" t="str">
        <f>IF([2]source_data!G87="","",IF([2]source_data!I87="","",[2]source_data!I87))</f>
        <v>8. Customer is in financial hardship and their household meets one of two criteria</v>
      </c>
      <c r="AB85" s="11" t="str">
        <f>IF([2]source_data!G87="","",IF([2]source_data!J87="","",[2]tailored_settings!$B$11))</f>
        <v/>
      </c>
      <c r="AC85" s="11" t="str">
        <f>IF([2]source_data!G87="","",IF([2]source_data!J87="","",[2]source_data!J87))</f>
        <v/>
      </c>
      <c r="AD85" s="11" t="str">
        <f>IF([2]source_data!G87="","",IF([2]source_data!K87="","",[2]tailored_settings!$B$12))</f>
        <v>Grant purpose</v>
      </c>
      <c r="AE85" s="11" t="str">
        <f>IF([2]source_data!G87="","",IF([2]source_data!K87="","",[2]source_data!K87))</f>
        <v>Food Vouchers</v>
      </c>
      <c r="AF85" s="11" t="str">
        <f>IF([2]source_data!G87="","",IF([2]source_data!K87="","",[2]tailored_settings!$B$13))</f>
        <v>Grant purpose</v>
      </c>
      <c r="AG85" s="11" t="str">
        <f>IF([2]source_data!G87="","",IF([2]source_data!K87="","",[2]source_data!K87))</f>
        <v>Food Vouchers</v>
      </c>
      <c r="AH85" s="11" t="str">
        <f>IF([2]source_data!G87="","",IF([2]source_data!M87="","",[2]tailored_settings!$B$14))</f>
        <v/>
      </c>
      <c r="AI85" s="11" t="str">
        <f>IF([2]source_data!G87="","",IF([2]source_data!M87="","",[2]source_data!M87))</f>
        <v/>
      </c>
    </row>
    <row r="86" spans="1:35" x14ac:dyDescent="0.2">
      <c r="A86" s="6" t="str">
        <f>IF([2]source_data!G88="","",IF(AND([2]source_data!C88&lt;&gt;"",[2]tailored_settings!$B$15="Publish"),CONCATENATE([2]tailored_settings!$B$2&amp;[2]source_data!C88),IF(AND([2]source_data!C88&lt;&gt;"",[2]tailored_settings!$B$15="Do not publish"),CONCATENATE([2]tailored_settings!$B$2&amp;TEXT(ROW(A86)-1,"0000")&amp;"_"&amp;TEXT(F86,"yyyy-mm")),CONCATENATE([2]tailored_settings!$B$2&amp;TEXT(ROW(A86)-1,"0000")&amp;"_"&amp;TEXT(F86,"yyyy-mm")))))</f>
        <v>360G-Longleigh-0085_2024-02</v>
      </c>
      <c r="B86" s="6" t="str">
        <f>IF([2]source_data!G88="","",IF([2]source_data!E88&lt;&gt;"",[2]source_data!E88,CONCATENATE("Grant to "&amp;G86)))</f>
        <v>Grant to Individual Recipient</v>
      </c>
      <c r="C86" s="6" t="str">
        <f>IF([2]source_data!G88="","",IF([2]source_data!F88="",_xlfn.XLOOKUP(T86,[2]tailored_settings!$B$20:$B$25,[2]tailored_settings!$A$20:$A$25,"")))</f>
        <v>Helping to alleviate financial hardship</v>
      </c>
      <c r="D86" s="7">
        <f>IF([2]source_data!G88="","",IF([2]source_data!G88="","",[2]source_data!G88))</f>
        <v>888.98</v>
      </c>
      <c r="E86" s="6" t="str">
        <f>IF([2]source_data!G88="","",[2]tailored_settings!$B$3)</f>
        <v>GBP</v>
      </c>
      <c r="F86" s="8">
        <f>IF([2]source_data!G88="","",IF([2]source_data!H88="","",[2]source_data!H88))</f>
        <v>45342</v>
      </c>
      <c r="G86" s="6" t="str">
        <f>IF([2]source_data!G88="","",[2]tailored_settings!$B$5)</f>
        <v>Individual Recipient</v>
      </c>
      <c r="H86" s="6" t="str">
        <f>IF([2]source_data!G88="","",IF(AND([2]source_data!A88&lt;&gt;"",[2]tailored_settings!$B$16="Publish"),CONCATENATE([2]tailored_settings!$B$2&amp;[2]source_data!A88),IF(AND([2]source_data!A88&lt;&gt;"",[2]tailored_settings!$B$16="Do not publish"),CONCATENATE([2]tailored_settings!$B$4&amp;TEXT(ROW(A86)-1,"0000")&amp;"_"&amp;TEXT(F86,"yyyy-mm")),CONCATENATE([2]tailored_settings!$B$4&amp;TEXT(ROW(A86)-1,"0000")&amp;"_"&amp;TEXT(F86,"yyyy-mm")))))</f>
        <v>360G-Longleigh-IND-0085_2024-02</v>
      </c>
      <c r="I86" s="6" t="str">
        <f>IF([2]source_data!G88="","",[2]tailored_settings!$B$7)</f>
        <v>Longleigh Foundation</v>
      </c>
      <c r="J86" s="6" t="str">
        <f>IF([2]source_data!G88="","",[2]tailored_settings!$B$6)</f>
        <v>GB-CHC-1169016</v>
      </c>
      <c r="K86" s="6" t="str">
        <f>IF([2]source_data!G88="","",IF([2]source_data!I88="","",VLOOKUP([2]source_data!I88,[2]codelist_mapping!A:C,3,FALSE)))</f>
        <v>GTIR040</v>
      </c>
      <c r="L86" s="6" t="str">
        <f>IF([2]source_data!G88="","",IF([2]source_data!J88="","",VLOOKUP([2]source_data!J88,[2]codelist_mapping!A:C,3,FALSE)))</f>
        <v/>
      </c>
      <c r="M86" s="6" t="str">
        <f>IF([2]source_data!G88="","",IF([2]source_data!K88="","",IF([2]source_data!M88&lt;&gt;"",CONCATENATE(VLOOKUP([2]source_data!K88,[2]codelist_mapping!F:H,3,FALSE)&amp;";"&amp;VLOOKUP([2]source_data!L88,[2]codelist_mapping!F:H,3,FALSE)&amp;";"&amp;VLOOKUP([2]source_data!M88,[2]codelist_mapping!F:H,3,FALSE)),IF([2]source_data!L88&lt;&gt;"",CONCATENATE(VLOOKUP([2]source_data!K88,[2]codelist_mapping!F:H,3,FALSE)&amp;";"&amp;VLOOKUP([2]source_data!L88,[2]codelist_mapping!F:H,3,FALSE)),IF([2]source_data!K88&lt;&gt;"",CONCATENATE(VLOOKUP([2]source_data!K88,[2]codelist_mapping!F:H,3,FALSE)))))))</f>
        <v>GTIP070;GTIP020</v>
      </c>
      <c r="N86" s="9" t="str">
        <f>IF([2]source_data!G88="","",IF([2]source_data!D88="","",VLOOKUP([2]source_data!D88,[2]geo_data!A:I,9,FALSE)))</f>
        <v>Nuthurst &amp; Lower Beeding</v>
      </c>
      <c r="O86" s="9" t="str">
        <f>IF([2]source_data!G88="","",IF([2]source_data!D88="","",VLOOKUP([2]source_data!D88,[2]geo_data!A:I,8,FALSE)))</f>
        <v>E05011823</v>
      </c>
      <c r="P86" s="9" t="str">
        <f>IF([2]source_data!G88="","",IF(LEFT(O86,3)="E05","WD",IF(LEFT(O86,3)="S13","WD",IF(LEFT(O86,3)="W05","WD",IF(LEFT(O86,3)="W06","UA",IF(LEFT(O86,3)="S12","CA",IF(LEFT(O86,3)="E06","UA",IF(LEFT(O86,3)="E07","NMD",IF(LEFT(O86,3)="E08","MD",IF(LEFT(O86,3)="E09","LONB"))))))))))</f>
        <v>WD</v>
      </c>
      <c r="Q86" s="9" t="str">
        <f>IF([2]source_data!G88="","",IF([2]source_data!D88="","",VLOOKUP([2]source_data!D88,[2]geo_data!A:I,7,FALSE)))</f>
        <v>Horsham</v>
      </c>
      <c r="R86" s="9" t="str">
        <f>IF([2]source_data!G88="","",IF([2]source_data!D88="","",VLOOKUP([2]source_data!D88,[2]geo_data!A:I,6,FALSE)))</f>
        <v>E07000227</v>
      </c>
      <c r="S86" s="9" t="str">
        <f>IF([2]source_data!G88="","",IF(LEFT(R86,3)="E05","WD",IF(LEFT(R86,3)="S13","WD",IF(LEFT(R86,3)="W05","WD",IF(LEFT(R86,3)="W06","UA",IF(LEFT(R86,3)="S12","CA",IF(LEFT(R86,3)="E06","UA",IF(LEFT(R86,3)="E07","NMD",IF(LEFT(R86,3)="E08","MD",IF(LEFT(R86,3)="E09","LONB"))))))))))</f>
        <v>NMD</v>
      </c>
      <c r="T86" s="6" t="str">
        <f>IF([2]source_data!G88="","",IF([2]source_data!N88="","",[2]source_data!N88))</f>
        <v>Hardship Grant</v>
      </c>
      <c r="U86" s="10">
        <f>IF([2]source_data!G88="","",[2]tailored_settings!$B$8)</f>
        <v>45789</v>
      </c>
      <c r="V86" s="6" t="str">
        <f>IF([2]source_data!G88="","",[2]tailored_settings!$B$9)</f>
        <v>http://www.longleigh.org/</v>
      </c>
      <c r="W86" s="8">
        <f>IF([2]source_data!G88="","",IF([2]source_data!O88="","",[2]source_data!O88))</f>
        <v>45342</v>
      </c>
      <c r="X86" s="12">
        <f>IF([2]source_data!G88="","",IF([2]source_data!P88="","",[2]source_data!P88))</f>
        <v>45399</v>
      </c>
      <c r="Y86" s="13">
        <f>IF([2]source_data!G88="","",IF([2]source_data!Q88="","",[2]source_data!Q88))</f>
        <v>2</v>
      </c>
      <c r="Z86" s="11" t="str">
        <f>IF([2]source_data!G88="","",IF([2]source_data!I88="","",[2]tailored_settings!$B$10))</f>
        <v>Primary grant reason</v>
      </c>
      <c r="AA86" s="11" t="str">
        <f>IF([2]source_data!G88="","",IF([2]source_data!I88="","",[2]source_data!I88))</f>
        <v>2. Customer receiving medication and/or therapy for a mental health condition or substance addiction</v>
      </c>
      <c r="AB86" s="11" t="str">
        <f>IF([2]source_data!G88="","",IF([2]source_data!J88="","",[2]tailored_settings!$B$11))</f>
        <v/>
      </c>
      <c r="AC86" s="11" t="str">
        <f>IF([2]source_data!G88="","",IF([2]source_data!J88="","",[2]source_data!J88))</f>
        <v/>
      </c>
      <c r="AD86" s="11" t="str">
        <f>IF([2]source_data!G88="","",IF([2]source_data!K88="","",[2]tailored_settings!$B$12))</f>
        <v>Grant purpose</v>
      </c>
      <c r="AE86" s="11" t="str">
        <f>IF([2]source_data!G88="","",IF([2]source_data!K88="","",[2]source_data!K88))</f>
        <v>Food Vouchers</v>
      </c>
      <c r="AF86" s="11" t="str">
        <f>IF([2]source_data!G88="","",IF([2]source_data!K88="","",[2]tailored_settings!$B$13))</f>
        <v>Grant purpose</v>
      </c>
      <c r="AG86" s="11" t="str">
        <f>IF([2]source_data!G88="","",IF([2]source_data!K88="","",[2]source_data!K88))</f>
        <v>Food Vouchers</v>
      </c>
      <c r="AH86" s="11" t="str">
        <f>IF([2]source_data!G88="","",IF([2]source_data!M88="","",[2]tailored_settings!$B$14))</f>
        <v/>
      </c>
      <c r="AI86" s="11" t="str">
        <f>IF([2]source_data!G88="","",IF([2]source_data!M88="","",[2]source_data!M88))</f>
        <v/>
      </c>
    </row>
    <row r="87" spans="1:35" x14ac:dyDescent="0.2">
      <c r="A87" s="6" t="str">
        <f>IF([2]source_data!G89="","",IF(AND([2]source_data!C89&lt;&gt;"",[2]tailored_settings!$B$15="Publish"),CONCATENATE([2]tailored_settings!$B$2&amp;[2]source_data!C89),IF(AND([2]source_data!C89&lt;&gt;"",[2]tailored_settings!$B$15="Do not publish"),CONCATENATE([2]tailored_settings!$B$2&amp;TEXT(ROW(A87)-1,"0000")&amp;"_"&amp;TEXT(F87,"yyyy-mm")),CONCATENATE([2]tailored_settings!$B$2&amp;TEXT(ROW(A87)-1,"0000")&amp;"_"&amp;TEXT(F87,"yyyy-mm")))))</f>
        <v>360G-Longleigh-0086_2024-02</v>
      </c>
      <c r="B87" s="6" t="str">
        <f>IF([2]source_data!G89="","",IF([2]source_data!E89&lt;&gt;"",[2]source_data!E89,CONCATENATE("Grant to "&amp;G87)))</f>
        <v>Grant to Individual Recipient</v>
      </c>
      <c r="C87" s="6" t="str">
        <f>IF([2]source_data!G89="","",IF([2]source_data!F89="",_xlfn.XLOOKUP(T87,[2]tailored_settings!$B$20:$B$25,[2]tailored_settings!$A$20:$A$25,"")))</f>
        <v>Helping to alleviate financial hardship</v>
      </c>
      <c r="D87" s="7">
        <f>IF([2]source_data!G89="","",IF([2]source_data!G89="","",[2]source_data!G89))</f>
        <v>648.75</v>
      </c>
      <c r="E87" s="6" t="str">
        <f>IF([2]source_data!G89="","",[2]tailored_settings!$B$3)</f>
        <v>GBP</v>
      </c>
      <c r="F87" s="8">
        <f>IF([2]source_data!G89="","",IF([2]source_data!H89="","",[2]source_data!H89))</f>
        <v>45342</v>
      </c>
      <c r="G87" s="6" t="str">
        <f>IF([2]source_data!G89="","",[2]tailored_settings!$B$5)</f>
        <v>Individual Recipient</v>
      </c>
      <c r="H87" s="6" t="str">
        <f>IF([2]source_data!G89="","",IF(AND([2]source_data!A89&lt;&gt;"",[2]tailored_settings!$B$16="Publish"),CONCATENATE([2]tailored_settings!$B$2&amp;[2]source_data!A89),IF(AND([2]source_data!A89&lt;&gt;"",[2]tailored_settings!$B$16="Do not publish"),CONCATENATE([2]tailored_settings!$B$4&amp;TEXT(ROW(A87)-1,"0000")&amp;"_"&amp;TEXT(F87,"yyyy-mm")),CONCATENATE([2]tailored_settings!$B$4&amp;TEXT(ROW(A87)-1,"0000")&amp;"_"&amp;TEXT(F87,"yyyy-mm")))))</f>
        <v>360G-Longleigh-IND-0086_2024-02</v>
      </c>
      <c r="I87" s="6" t="str">
        <f>IF([2]source_data!G89="","",[2]tailored_settings!$B$7)</f>
        <v>Longleigh Foundation</v>
      </c>
      <c r="J87" s="6" t="str">
        <f>IF([2]source_data!G89="","",[2]tailored_settings!$B$6)</f>
        <v>GB-CHC-1169016</v>
      </c>
      <c r="K87" s="6" t="str">
        <f>IF([2]source_data!G89="","",IF([2]source_data!I89="","",VLOOKUP([2]source_data!I89,[2]codelist_mapping!A:C,3,FALSE)))</f>
        <v>GTIR030</v>
      </c>
      <c r="L87" s="6" t="str">
        <f>IF([2]source_data!G89="","",IF([2]source_data!J89="","",VLOOKUP([2]source_data!J89,[2]codelist_mapping!A:C,3,FALSE)))</f>
        <v/>
      </c>
      <c r="M87" s="6" t="str">
        <f>IF([2]source_data!G89="","",IF([2]source_data!K89="","",IF([2]source_data!M89&lt;&gt;"",CONCATENATE(VLOOKUP([2]source_data!K89,[2]codelist_mapping!F:H,3,FALSE)&amp;";"&amp;VLOOKUP([2]source_data!L89,[2]codelist_mapping!F:H,3,FALSE)&amp;";"&amp;VLOOKUP([2]source_data!M89,[2]codelist_mapping!F:H,3,FALSE)),IF([2]source_data!L89&lt;&gt;"",CONCATENATE(VLOOKUP([2]source_data!K89,[2]codelist_mapping!F:H,3,FALSE)&amp;";"&amp;VLOOKUP([2]source_data!L89,[2]codelist_mapping!F:H,3,FALSE)),IF([2]source_data!K89&lt;&gt;"",CONCATENATE(VLOOKUP([2]source_data!K89,[2]codelist_mapping!F:H,3,FALSE)))))))</f>
        <v>GTIP020;GTIP080</v>
      </c>
      <c r="N87" s="9" t="str">
        <f>IF([2]source_data!G89="","",IF([2]source_data!D89="","",VLOOKUP([2]source_data!D89,[2]geo_data!A:I,9,FALSE)))</f>
        <v>Banister &amp; Polygon</v>
      </c>
      <c r="O87" s="9" t="str">
        <f>IF([2]source_data!G89="","",IF([2]source_data!D89="","",VLOOKUP([2]source_data!D89,[2]geo_data!A:I,8,FALSE)))</f>
        <v>E05015490</v>
      </c>
      <c r="P87" s="9" t="str">
        <f>IF([2]source_data!G89="","",IF(LEFT(O87,3)="E05","WD",IF(LEFT(O87,3)="S13","WD",IF(LEFT(O87,3)="W05","WD",IF(LEFT(O87,3)="W06","UA",IF(LEFT(O87,3)="S12","CA",IF(LEFT(O87,3)="E06","UA",IF(LEFT(O87,3)="E07","NMD",IF(LEFT(O87,3)="E08","MD",IF(LEFT(O87,3)="E09","LONB"))))))))))</f>
        <v>WD</v>
      </c>
      <c r="Q87" s="9" t="str">
        <f>IF([2]source_data!G89="","",IF([2]source_data!D89="","",VLOOKUP([2]source_data!D89,[2]geo_data!A:I,7,FALSE)))</f>
        <v>Southampton</v>
      </c>
      <c r="R87" s="9" t="str">
        <f>IF([2]source_data!G89="","",IF([2]source_data!D89="","",VLOOKUP([2]source_data!D89,[2]geo_data!A:I,6,FALSE)))</f>
        <v>E06000045</v>
      </c>
      <c r="S87" s="9" t="str">
        <f>IF([2]source_data!G89="","",IF(LEFT(R87,3)="E05","WD",IF(LEFT(R87,3)="S13","WD",IF(LEFT(R87,3)="W05","WD",IF(LEFT(R87,3)="W06","UA",IF(LEFT(R87,3)="S12","CA",IF(LEFT(R87,3)="E06","UA",IF(LEFT(R87,3)="E07","NMD",IF(LEFT(R87,3)="E08","MD",IF(LEFT(R87,3)="E09","LONB"))))))))))</f>
        <v>UA</v>
      </c>
      <c r="T87" s="6" t="str">
        <f>IF([2]source_data!G89="","",IF([2]source_data!N89="","",[2]source_data!N89))</f>
        <v>Hardship Grant</v>
      </c>
      <c r="U87" s="10">
        <f>IF([2]source_data!G89="","",[2]tailored_settings!$B$8)</f>
        <v>45789</v>
      </c>
      <c r="V87" s="6" t="str">
        <f>IF([2]source_data!G89="","",[2]tailored_settings!$B$9)</f>
        <v>http://www.longleigh.org/</v>
      </c>
      <c r="W87" s="8">
        <f>IF([2]source_data!G89="","",IF([2]source_data!O89="","",[2]source_data!O89))</f>
        <v>45342</v>
      </c>
      <c r="X87" s="12">
        <f>IF([2]source_data!G89="","",IF([2]source_data!P89="","",[2]source_data!P89))</f>
        <v>45399</v>
      </c>
      <c r="Y87" s="13">
        <f>IF([2]source_data!G89="","",IF([2]source_data!Q89="","",[2]source_data!Q89))</f>
        <v>2</v>
      </c>
      <c r="Z87" s="11" t="str">
        <f>IF([2]source_data!G89="","",IF([2]source_data!I89="","",[2]tailored_settings!$B$10))</f>
        <v>Primary grant reason</v>
      </c>
      <c r="AA87" s="11" t="str">
        <f>IF([2]source_data!G89="","",IF([2]source_data!I89="","",[2]source_data!I89))</f>
        <v>1. Customer (or family member residing with them) with a diagnosed condition or disability (physical and/or sensory and/or behavioural)</v>
      </c>
      <c r="AB87" s="11" t="str">
        <f>IF([2]source_data!G89="","",IF([2]source_data!J89="","",[2]tailored_settings!$B$11))</f>
        <v/>
      </c>
      <c r="AC87" s="11" t="str">
        <f>IF([2]source_data!G89="","",IF([2]source_data!J89="","",[2]source_data!J89))</f>
        <v/>
      </c>
      <c r="AD87" s="11" t="str">
        <f>IF([2]source_data!G89="","",IF([2]source_data!K89="","",[2]tailored_settings!$B$12))</f>
        <v>Grant purpose</v>
      </c>
      <c r="AE87" s="11" t="str">
        <f>IF([2]source_data!G89="","",IF([2]source_data!K89="","",[2]source_data!K89))</f>
        <v xml:space="preserve">Furniture </v>
      </c>
      <c r="AF87" s="11" t="str">
        <f>IF([2]source_data!G89="","",IF([2]source_data!K89="","",[2]tailored_settings!$B$13))</f>
        <v>Grant purpose</v>
      </c>
      <c r="AG87" s="11" t="str">
        <f>IF([2]source_data!G89="","",IF([2]source_data!K89="","",[2]source_data!K89))</f>
        <v xml:space="preserve">Furniture </v>
      </c>
      <c r="AH87" s="11" t="str">
        <f>IF([2]source_data!G89="","",IF([2]source_data!M89="","",[2]tailored_settings!$B$14))</f>
        <v/>
      </c>
      <c r="AI87" s="11" t="str">
        <f>IF([2]source_data!G89="","",IF([2]source_data!M89="","",[2]source_data!M89))</f>
        <v/>
      </c>
    </row>
    <row r="88" spans="1:35" x14ac:dyDescent="0.2">
      <c r="A88" s="6" t="str">
        <f>IF([2]source_data!G90="","",IF(AND([2]source_data!C90&lt;&gt;"",[2]tailored_settings!$B$15="Publish"),CONCATENATE([2]tailored_settings!$B$2&amp;[2]source_data!C90),IF(AND([2]source_data!C90&lt;&gt;"",[2]tailored_settings!$B$15="Do not publish"),CONCATENATE([2]tailored_settings!$B$2&amp;TEXT(ROW(A88)-1,"0000")&amp;"_"&amp;TEXT(F88,"yyyy-mm")),CONCATENATE([2]tailored_settings!$B$2&amp;TEXT(ROW(A88)-1,"0000")&amp;"_"&amp;TEXT(F88,"yyyy-mm")))))</f>
        <v>360G-Longleigh-0087_2024-02</v>
      </c>
      <c r="B88" s="6" t="str">
        <f>IF([2]source_data!G90="","",IF([2]source_data!E90&lt;&gt;"",[2]source_data!E90,CONCATENATE("Grant to "&amp;G88)))</f>
        <v>Grant to Individual Recipient</v>
      </c>
      <c r="C88" s="6" t="str">
        <f>IF([2]source_data!G90="","",IF([2]source_data!F90="",_xlfn.XLOOKUP(T88,[2]tailored_settings!$B$20:$B$25,[2]tailored_settings!$A$20:$A$25,"")))</f>
        <v>Helping to alleviate financial hardship</v>
      </c>
      <c r="D88" s="7">
        <f>IF([2]source_data!G90="","",IF([2]source_data!G90="","",[2]source_data!G90))</f>
        <v>631.07000000000005</v>
      </c>
      <c r="E88" s="6" t="str">
        <f>IF([2]source_data!G90="","",[2]tailored_settings!$B$3)</f>
        <v>GBP</v>
      </c>
      <c r="F88" s="8">
        <f>IF([2]source_data!G90="","",IF([2]source_data!H90="","",[2]source_data!H90))</f>
        <v>45342</v>
      </c>
      <c r="G88" s="6" t="str">
        <f>IF([2]source_data!G90="","",[2]tailored_settings!$B$5)</f>
        <v>Individual Recipient</v>
      </c>
      <c r="H88" s="6" t="str">
        <f>IF([2]source_data!G90="","",IF(AND([2]source_data!A90&lt;&gt;"",[2]tailored_settings!$B$16="Publish"),CONCATENATE([2]tailored_settings!$B$2&amp;[2]source_data!A90),IF(AND([2]source_data!A90&lt;&gt;"",[2]tailored_settings!$B$16="Do not publish"),CONCATENATE([2]tailored_settings!$B$4&amp;TEXT(ROW(A88)-1,"0000")&amp;"_"&amp;TEXT(F88,"yyyy-mm")),CONCATENATE([2]tailored_settings!$B$4&amp;TEXT(ROW(A88)-1,"0000")&amp;"_"&amp;TEXT(F88,"yyyy-mm")))))</f>
        <v>360G-Longleigh-IND-0087_2024-02</v>
      </c>
      <c r="I88" s="6" t="str">
        <f>IF([2]source_data!G90="","",[2]tailored_settings!$B$7)</f>
        <v>Longleigh Foundation</v>
      </c>
      <c r="J88" s="6" t="str">
        <f>IF([2]source_data!G90="","",[2]tailored_settings!$B$6)</f>
        <v>GB-CHC-1169016</v>
      </c>
      <c r="K88" s="6" t="str">
        <f>IF([2]source_data!G90="","",IF([2]source_data!I90="","",VLOOKUP([2]source_data!I90,[2]codelist_mapping!A:C,3,FALSE)))</f>
        <v>GTIR030</v>
      </c>
      <c r="L88" s="6" t="str">
        <f>IF([2]source_data!G90="","",IF([2]source_data!J90="","",VLOOKUP([2]source_data!J90,[2]codelist_mapping!A:C,3,FALSE)))</f>
        <v/>
      </c>
      <c r="M88" s="6" t="str">
        <f>IF([2]source_data!G90="","",IF([2]source_data!K90="","",IF([2]source_data!M90&lt;&gt;"",CONCATENATE(VLOOKUP([2]source_data!K90,[2]codelist_mapping!F:H,3,FALSE)&amp;";"&amp;VLOOKUP([2]source_data!L90,[2]codelist_mapping!F:H,3,FALSE)&amp;";"&amp;VLOOKUP([2]source_data!M90,[2]codelist_mapping!F:H,3,FALSE)),IF([2]source_data!L90&lt;&gt;"",CONCATENATE(VLOOKUP([2]source_data!K90,[2]codelist_mapping!F:H,3,FALSE)&amp;";"&amp;VLOOKUP([2]source_data!L90,[2]codelist_mapping!F:H,3,FALSE)),IF([2]source_data!K90&lt;&gt;"",CONCATENATE(VLOOKUP([2]source_data!K90,[2]codelist_mapping!F:H,3,FALSE)))))))</f>
        <v>GTIP020;GTIP020</v>
      </c>
      <c r="N88" s="9" t="str">
        <f>IF([2]source_data!G90="","",IF([2]source_data!D90="","",VLOOKUP([2]source_data!D90,[2]geo_data!A:I,9,FALSE)))</f>
        <v>Orchard</v>
      </c>
      <c r="O88" s="9" t="str">
        <f>IF([2]source_data!G90="","",IF([2]source_data!D90="","",VLOOKUP([2]source_data!D90,[2]geo_data!A:I,8,FALSE)))</f>
        <v>E05009816</v>
      </c>
      <c r="P88" s="9" t="str">
        <f>IF([2]source_data!G90="","",IF(LEFT(O88,3)="E05","WD",IF(LEFT(O88,3)="S13","WD",IF(LEFT(O88,3)="W05","WD",IF(LEFT(O88,3)="W06","UA",IF(LEFT(O88,3)="S12","CA",IF(LEFT(O88,3)="E06","UA",IF(LEFT(O88,3)="E07","NMD",IF(LEFT(O88,3)="E08","MD",IF(LEFT(O88,3)="E09","LONB"))))))))))</f>
        <v>WD</v>
      </c>
      <c r="Q88" s="9" t="str">
        <f>IF([2]source_data!G90="","",IF([2]source_data!D90="","",VLOOKUP([2]source_data!D90,[2]geo_data!A:I,7,FALSE)))</f>
        <v>Arun</v>
      </c>
      <c r="R88" s="9" t="str">
        <f>IF([2]source_data!G90="","",IF([2]source_data!D90="","",VLOOKUP([2]source_data!D90,[2]geo_data!A:I,6,FALSE)))</f>
        <v>E07000224</v>
      </c>
      <c r="S88" s="9" t="str">
        <f>IF([2]source_data!G90="","",IF(LEFT(R88,3)="E05","WD",IF(LEFT(R88,3)="S13","WD",IF(LEFT(R88,3)="W05","WD",IF(LEFT(R88,3)="W06","UA",IF(LEFT(R88,3)="S12","CA",IF(LEFT(R88,3)="E06","UA",IF(LEFT(R88,3)="E07","NMD",IF(LEFT(R88,3)="E08","MD",IF(LEFT(R88,3)="E09","LONB"))))))))))</f>
        <v>NMD</v>
      </c>
      <c r="T88" s="6" t="str">
        <f>IF([2]source_data!G90="","",IF([2]source_data!N90="","",[2]source_data!N90))</f>
        <v>Hardship Grant</v>
      </c>
      <c r="U88" s="10">
        <f>IF([2]source_data!G90="","",[2]tailored_settings!$B$8)</f>
        <v>45789</v>
      </c>
      <c r="V88" s="6" t="str">
        <f>IF([2]source_data!G90="","",[2]tailored_settings!$B$9)</f>
        <v>http://www.longleigh.org/</v>
      </c>
      <c r="W88" s="8">
        <f>IF([2]source_data!G90="","",IF([2]source_data!O90="","",[2]source_data!O90))</f>
        <v>45342</v>
      </c>
      <c r="X88" s="12">
        <f>IF([2]source_data!G90="","",IF([2]source_data!P90="","",[2]source_data!P90))</f>
        <v>45362</v>
      </c>
      <c r="Y88" s="13">
        <f>IF([2]source_data!G90="","",IF([2]source_data!Q90="","",[2]source_data!Q90))</f>
        <v>1</v>
      </c>
      <c r="Z88" s="11" t="str">
        <f>IF([2]source_data!G90="","",IF([2]source_data!I90="","",[2]tailored_settings!$B$10))</f>
        <v>Primary grant reason</v>
      </c>
      <c r="AA88" s="11" t="str">
        <f>IF([2]source_data!G90="","",IF([2]source_data!I90="","",[2]source_data!I90))</f>
        <v>1. Customer (or family member residing with them) with a diagnosed condition or disability (physical and/or sensory and/or behavioural)</v>
      </c>
      <c r="AB88" s="11" t="str">
        <f>IF([2]source_data!G90="","",IF([2]source_data!J90="","",[2]tailored_settings!$B$11))</f>
        <v/>
      </c>
      <c r="AC88" s="11" t="str">
        <f>IF([2]source_data!G90="","",IF([2]source_data!J90="","",[2]source_data!J90))</f>
        <v/>
      </c>
      <c r="AD88" s="11" t="str">
        <f>IF([2]source_data!G90="","",IF([2]source_data!K90="","",[2]tailored_settings!$B$12))</f>
        <v>Grant purpose</v>
      </c>
      <c r="AE88" s="11" t="str">
        <f>IF([2]source_data!G90="","",IF([2]source_data!K90="","",[2]source_data!K90))</f>
        <v>Appliances</v>
      </c>
      <c r="AF88" s="11" t="str">
        <f>IF([2]source_data!G90="","",IF([2]source_data!K90="","",[2]tailored_settings!$B$13))</f>
        <v>Grant purpose</v>
      </c>
      <c r="AG88" s="11" t="str">
        <f>IF([2]source_data!G90="","",IF([2]source_data!K90="","",[2]source_data!K90))</f>
        <v>Appliances</v>
      </c>
      <c r="AH88" s="11" t="str">
        <f>IF([2]source_data!G90="","",IF([2]source_data!M90="","",[2]tailored_settings!$B$14))</f>
        <v/>
      </c>
      <c r="AI88" s="11" t="str">
        <f>IF([2]source_data!G90="","",IF([2]source_data!M90="","",[2]source_data!M90))</f>
        <v/>
      </c>
    </row>
    <row r="89" spans="1:35" x14ac:dyDescent="0.2">
      <c r="A89" s="6" t="str">
        <f>IF([2]source_data!G91="","",IF(AND([2]source_data!C91&lt;&gt;"",[2]tailored_settings!$B$15="Publish"),CONCATENATE([2]tailored_settings!$B$2&amp;[2]source_data!C91),IF(AND([2]source_data!C91&lt;&gt;"",[2]tailored_settings!$B$15="Do not publish"),CONCATENATE([2]tailored_settings!$B$2&amp;TEXT(ROW(A89)-1,"0000")&amp;"_"&amp;TEXT(F89,"yyyy-mm")),CONCATENATE([2]tailored_settings!$B$2&amp;TEXT(ROW(A89)-1,"0000")&amp;"_"&amp;TEXT(F89,"yyyy-mm")))))</f>
        <v>360G-Longleigh-0088_2024-02</v>
      </c>
      <c r="B89" s="6" t="str">
        <f>IF([2]source_data!G91="","",IF([2]source_data!E91&lt;&gt;"",[2]source_data!E91,CONCATENATE("Grant to "&amp;G89)))</f>
        <v>Grant to Individual Recipient</v>
      </c>
      <c r="C89" s="6" t="str">
        <f>IF([2]source_data!G91="","",IF([2]source_data!F91="",_xlfn.XLOOKUP(T89,[2]tailored_settings!$B$20:$B$25,[2]tailored_settings!$A$20:$A$25,"")))</f>
        <v>Helping to alleviate financial hardship</v>
      </c>
      <c r="D89" s="7">
        <f>IF([2]source_data!G91="","",IF([2]source_data!G91="","",[2]source_data!G91))</f>
        <v>610.29999999999995</v>
      </c>
      <c r="E89" s="6" t="str">
        <f>IF([2]source_data!G91="","",[2]tailored_settings!$B$3)</f>
        <v>GBP</v>
      </c>
      <c r="F89" s="8">
        <f>IF([2]source_data!G91="","",IF([2]source_data!H91="","",[2]source_data!H91))</f>
        <v>45342</v>
      </c>
      <c r="G89" s="6" t="str">
        <f>IF([2]source_data!G91="","",[2]tailored_settings!$B$5)</f>
        <v>Individual Recipient</v>
      </c>
      <c r="H89" s="6" t="str">
        <f>IF([2]source_data!G91="","",IF(AND([2]source_data!A91&lt;&gt;"",[2]tailored_settings!$B$16="Publish"),CONCATENATE([2]tailored_settings!$B$2&amp;[2]source_data!A91),IF(AND([2]source_data!A91&lt;&gt;"",[2]tailored_settings!$B$16="Do not publish"),CONCATENATE([2]tailored_settings!$B$4&amp;TEXT(ROW(A89)-1,"0000")&amp;"_"&amp;TEXT(F89,"yyyy-mm")),CONCATENATE([2]tailored_settings!$B$4&amp;TEXT(ROW(A89)-1,"0000")&amp;"_"&amp;TEXT(F89,"yyyy-mm")))))</f>
        <v>360G-Longleigh-IND-0088_2024-02</v>
      </c>
      <c r="I89" s="6" t="str">
        <f>IF([2]source_data!G91="","",[2]tailored_settings!$B$7)</f>
        <v>Longleigh Foundation</v>
      </c>
      <c r="J89" s="6" t="str">
        <f>IF([2]source_data!G91="","",[2]tailored_settings!$B$6)</f>
        <v>GB-CHC-1169016</v>
      </c>
      <c r="K89" s="6" t="str">
        <f>IF([2]source_data!G91="","",IF([2]source_data!I91="","",VLOOKUP([2]source_data!I91,[2]codelist_mapping!A:C,3,FALSE)))</f>
        <v>GTIR030</v>
      </c>
      <c r="L89" s="6" t="str">
        <f>IF([2]source_data!G91="","",IF([2]source_data!J91="","",VLOOKUP([2]source_data!J91,[2]codelist_mapping!A:C,3,FALSE)))</f>
        <v/>
      </c>
      <c r="M89" s="6" t="str">
        <f>IF([2]source_data!G91="","",IF([2]source_data!K91="","",IF([2]source_data!M91&lt;&gt;"",CONCATENATE(VLOOKUP([2]source_data!K91,[2]codelist_mapping!F:H,3,FALSE)&amp;";"&amp;VLOOKUP([2]source_data!L91,[2]codelist_mapping!F:H,3,FALSE)&amp;";"&amp;VLOOKUP([2]source_data!M91,[2]codelist_mapping!F:H,3,FALSE)),IF([2]source_data!L91&lt;&gt;"",CONCATENATE(VLOOKUP([2]source_data!K91,[2]codelist_mapping!F:H,3,FALSE)&amp;";"&amp;VLOOKUP([2]source_data!L91,[2]codelist_mapping!F:H,3,FALSE)),IF([2]source_data!K91&lt;&gt;"",CONCATENATE(VLOOKUP([2]source_data!K91,[2]codelist_mapping!F:H,3,FALSE)))))))</f>
        <v>GTIP070;GTIP050</v>
      </c>
      <c r="N89" s="9" t="str">
        <f>IF([2]source_data!G91="","",IF([2]source_data!D91="","",VLOOKUP([2]source_data!D91,[2]geo_data!A:I,9,FALSE)))</f>
        <v>Castle Cary</v>
      </c>
      <c r="O89" s="9" t="str">
        <f>IF([2]source_data!G91="","",IF([2]source_data!D91="","",VLOOKUP([2]source_data!D91,[2]geo_data!A:I,8,FALSE)))</f>
        <v>E05014350</v>
      </c>
      <c r="P89" s="9" t="str">
        <f>IF([2]source_data!G91="","",IF(LEFT(O89,3)="E05","WD",IF(LEFT(O89,3)="S13","WD",IF(LEFT(O89,3)="W05","WD",IF(LEFT(O89,3)="W06","UA",IF(LEFT(O89,3)="S12","CA",IF(LEFT(O89,3)="E06","UA",IF(LEFT(O89,3)="E07","NMD",IF(LEFT(O89,3)="E08","MD",IF(LEFT(O89,3)="E09","LONB"))))))))))</f>
        <v>WD</v>
      </c>
      <c r="Q89" s="9" t="str">
        <f>IF([2]source_data!G91="","",IF([2]source_data!D91="","",VLOOKUP([2]source_data!D91,[2]geo_data!A:I,7,FALSE)))</f>
        <v>Somerset</v>
      </c>
      <c r="R89" s="9" t="str">
        <f>IF([2]source_data!G91="","",IF([2]source_data!D91="","",VLOOKUP([2]source_data!D91,[2]geo_data!A:I,6,FALSE)))</f>
        <v>E06000066</v>
      </c>
      <c r="S89" s="9" t="str">
        <f>IF([2]source_data!G91="","",IF(LEFT(R89,3)="E05","WD",IF(LEFT(R89,3)="S13","WD",IF(LEFT(R89,3)="W05","WD",IF(LEFT(R89,3)="W06","UA",IF(LEFT(R89,3)="S12","CA",IF(LEFT(R89,3)="E06","UA",IF(LEFT(R89,3)="E07","NMD",IF(LEFT(R89,3)="E08","MD",IF(LEFT(R89,3)="E09","LONB"))))))))))</f>
        <v>UA</v>
      </c>
      <c r="T89" s="6" t="str">
        <f>IF([2]source_data!G91="","",IF([2]source_data!N91="","",[2]source_data!N91))</f>
        <v>Hardship Grant</v>
      </c>
      <c r="U89" s="10">
        <f>IF([2]source_data!G91="","",[2]tailored_settings!$B$8)</f>
        <v>45789</v>
      </c>
      <c r="V89" s="6" t="str">
        <f>IF([2]source_data!G91="","",[2]tailored_settings!$B$9)</f>
        <v>http://www.longleigh.org/</v>
      </c>
      <c r="W89" s="8">
        <f>IF([2]source_data!G91="","",IF([2]source_data!O91="","",[2]source_data!O91))</f>
        <v>45342</v>
      </c>
      <c r="X89" s="12">
        <f>IF([2]source_data!G91="","",IF([2]source_data!P91="","",[2]source_data!P91))</f>
        <v>45441</v>
      </c>
      <c r="Y89" s="13">
        <f>IF([2]source_data!G91="","",IF([2]source_data!Q91="","",[2]source_data!Q91))</f>
        <v>3</v>
      </c>
      <c r="Z89" s="11" t="str">
        <f>IF([2]source_data!G91="","",IF([2]source_data!I91="","",[2]tailored_settings!$B$10))</f>
        <v>Primary grant reason</v>
      </c>
      <c r="AA89" s="11" t="str">
        <f>IF([2]source_data!G91="","",IF([2]source_data!I91="","",[2]source_data!I91))</f>
        <v>1. Customer (or family member residing with them) with a diagnosed condition or disability (physical and/or sensory and/or behavioural)</v>
      </c>
      <c r="AB89" s="11" t="str">
        <f>IF([2]source_data!G91="","",IF([2]source_data!J91="","",[2]tailored_settings!$B$11))</f>
        <v/>
      </c>
      <c r="AC89" s="11" t="str">
        <f>IF([2]source_data!G91="","",IF([2]source_data!J91="","",[2]source_data!J91))</f>
        <v/>
      </c>
      <c r="AD89" s="11" t="str">
        <f>IF([2]source_data!G91="","",IF([2]source_data!K91="","",[2]tailored_settings!$B$12))</f>
        <v>Grant purpose</v>
      </c>
      <c r="AE89" s="11" t="str">
        <f>IF([2]source_data!G91="","",IF([2]source_data!K91="","",[2]source_data!K91))</f>
        <v>Food Vouchers</v>
      </c>
      <c r="AF89" s="11" t="str">
        <f>IF([2]source_data!G91="","",IF([2]source_data!K91="","",[2]tailored_settings!$B$13))</f>
        <v>Grant purpose</v>
      </c>
      <c r="AG89" s="11" t="str">
        <f>IF([2]source_data!G91="","",IF([2]source_data!K91="","",[2]source_data!K91))</f>
        <v>Food Vouchers</v>
      </c>
      <c r="AH89" s="11" t="str">
        <f>IF([2]source_data!G91="","",IF([2]source_data!M91="","",[2]tailored_settings!$B$14))</f>
        <v/>
      </c>
      <c r="AI89" s="11" t="str">
        <f>IF([2]source_data!G91="","",IF([2]source_data!M91="","",[2]source_data!M91))</f>
        <v/>
      </c>
    </row>
    <row r="90" spans="1:35" x14ac:dyDescent="0.2">
      <c r="A90" s="6" t="str">
        <f>IF([2]source_data!G92="","",IF(AND([2]source_data!C92&lt;&gt;"",[2]tailored_settings!$B$15="Publish"),CONCATENATE([2]tailored_settings!$B$2&amp;[2]source_data!C92),IF(AND([2]source_data!C92&lt;&gt;"",[2]tailored_settings!$B$15="Do not publish"),CONCATENATE([2]tailored_settings!$B$2&amp;TEXT(ROW(A90)-1,"0000")&amp;"_"&amp;TEXT(F90,"yyyy-mm")),CONCATENATE([2]tailored_settings!$B$2&amp;TEXT(ROW(A90)-1,"0000")&amp;"_"&amp;TEXT(F90,"yyyy-mm")))))</f>
        <v>360G-Longleigh-0089_2024-02</v>
      </c>
      <c r="B90" s="6" t="str">
        <f>IF([2]source_data!G92="","",IF([2]source_data!E92&lt;&gt;"",[2]source_data!E92,CONCATENATE("Grant to "&amp;G90)))</f>
        <v>Grant to Individual Recipient</v>
      </c>
      <c r="C90" s="6" t="str">
        <f>IF([2]source_data!G92="","",IF([2]source_data!F92="",_xlfn.XLOOKUP(T90,[2]tailored_settings!$B$20:$B$25,[2]tailored_settings!$A$20:$A$25,"")))</f>
        <v>Helping to alleviate financial hardship</v>
      </c>
      <c r="D90" s="7">
        <f>IF([2]source_data!G92="","",IF([2]source_data!G92="","",[2]source_data!G92))</f>
        <v>765.33</v>
      </c>
      <c r="E90" s="6" t="str">
        <f>IF([2]source_data!G92="","",[2]tailored_settings!$B$3)</f>
        <v>GBP</v>
      </c>
      <c r="F90" s="8">
        <f>IF([2]source_data!G92="","",IF([2]source_data!H92="","",[2]source_data!H92))</f>
        <v>45342</v>
      </c>
      <c r="G90" s="6" t="str">
        <f>IF([2]source_data!G92="","",[2]tailored_settings!$B$5)</f>
        <v>Individual Recipient</v>
      </c>
      <c r="H90" s="6" t="str">
        <f>IF([2]source_data!G92="","",IF(AND([2]source_data!A92&lt;&gt;"",[2]tailored_settings!$B$16="Publish"),CONCATENATE([2]tailored_settings!$B$2&amp;[2]source_data!A92),IF(AND([2]source_data!A92&lt;&gt;"",[2]tailored_settings!$B$16="Do not publish"),CONCATENATE([2]tailored_settings!$B$4&amp;TEXT(ROW(A90)-1,"0000")&amp;"_"&amp;TEXT(F90,"yyyy-mm")),CONCATENATE([2]tailored_settings!$B$4&amp;TEXT(ROW(A90)-1,"0000")&amp;"_"&amp;TEXT(F90,"yyyy-mm")))))</f>
        <v>360G-Longleigh-IND-0089_2024-02</v>
      </c>
      <c r="I90" s="6" t="str">
        <f>IF([2]source_data!G92="","",[2]tailored_settings!$B$7)</f>
        <v>Longleigh Foundation</v>
      </c>
      <c r="J90" s="6" t="str">
        <f>IF([2]source_data!G92="","",[2]tailored_settings!$B$6)</f>
        <v>GB-CHC-1169016</v>
      </c>
      <c r="K90" s="6" t="str">
        <f>IF([2]source_data!G92="","",IF([2]source_data!I92="","",VLOOKUP([2]source_data!I92,[2]codelist_mapping!A:C,3,FALSE)))</f>
        <v>GTIR010</v>
      </c>
      <c r="L90" s="6" t="str">
        <f>IF([2]source_data!G92="","",IF([2]source_data!J92="","",VLOOKUP([2]source_data!J92,[2]codelist_mapping!A:C,3,FALSE)))</f>
        <v/>
      </c>
      <c r="M90" s="6" t="str">
        <f>IF([2]source_data!G92="","",IF([2]source_data!K92="","",IF([2]source_data!M92&lt;&gt;"",CONCATENATE(VLOOKUP([2]source_data!K92,[2]codelist_mapping!F:H,3,FALSE)&amp;";"&amp;VLOOKUP([2]source_data!L92,[2]codelist_mapping!F:H,3,FALSE)&amp;";"&amp;VLOOKUP([2]source_data!M92,[2]codelist_mapping!F:H,3,FALSE)),IF([2]source_data!L92&lt;&gt;"",CONCATENATE(VLOOKUP([2]source_data!K92,[2]codelist_mapping!F:H,3,FALSE)&amp;";"&amp;VLOOKUP([2]source_data!L92,[2]codelist_mapping!F:H,3,FALSE)),IF([2]source_data!K92&lt;&gt;"",CONCATENATE(VLOOKUP([2]source_data!K92,[2]codelist_mapping!F:H,3,FALSE)))))))</f>
        <v>GTIP020</v>
      </c>
      <c r="N90" s="9" t="str">
        <f>IF([2]source_data!G92="","",IF([2]source_data!D92="","",VLOOKUP([2]source_data!D92,[2]geo_data!A:I,9,FALSE)))</f>
        <v>Stroud Slade</v>
      </c>
      <c r="O90" s="9" t="str">
        <f>IF([2]source_data!G92="","",IF([2]source_data!D92="","",VLOOKUP([2]source_data!D92,[2]geo_data!A:I,8,FALSE)))</f>
        <v>E05010988</v>
      </c>
      <c r="P90" s="9" t="str">
        <f>IF([2]source_data!G92="","",IF(LEFT(O90,3)="E05","WD",IF(LEFT(O90,3)="S13","WD",IF(LEFT(O90,3)="W05","WD",IF(LEFT(O90,3)="W06","UA",IF(LEFT(O90,3)="S12","CA",IF(LEFT(O90,3)="E06","UA",IF(LEFT(O90,3)="E07","NMD",IF(LEFT(O90,3)="E08","MD",IF(LEFT(O90,3)="E09","LONB"))))))))))</f>
        <v>WD</v>
      </c>
      <c r="Q90" s="9" t="str">
        <f>IF([2]source_data!G92="","",IF([2]source_data!D92="","",VLOOKUP([2]source_data!D92,[2]geo_data!A:I,7,FALSE)))</f>
        <v>Stroud</v>
      </c>
      <c r="R90" s="9" t="str">
        <f>IF([2]source_data!G92="","",IF([2]source_data!D92="","",VLOOKUP([2]source_data!D92,[2]geo_data!A:I,6,FALSE)))</f>
        <v>E07000082</v>
      </c>
      <c r="S90" s="9" t="str">
        <f>IF([2]source_data!G92="","",IF(LEFT(R90,3)="E05","WD",IF(LEFT(R90,3)="S13","WD",IF(LEFT(R90,3)="W05","WD",IF(LEFT(R90,3)="W06","UA",IF(LEFT(R90,3)="S12","CA",IF(LEFT(R90,3)="E06","UA",IF(LEFT(R90,3)="E07","NMD",IF(LEFT(R90,3)="E08","MD",IF(LEFT(R90,3)="E09","LONB"))))))))))</f>
        <v>NMD</v>
      </c>
      <c r="T90" s="6" t="str">
        <f>IF([2]source_data!G92="","",IF([2]source_data!N92="","",[2]source_data!N92))</f>
        <v>Hardship Grant</v>
      </c>
      <c r="U90" s="10">
        <f>IF([2]source_data!G92="","",[2]tailored_settings!$B$8)</f>
        <v>45789</v>
      </c>
      <c r="V90" s="6" t="str">
        <f>IF([2]source_data!G92="","",[2]tailored_settings!$B$9)</f>
        <v>http://www.longleigh.org/</v>
      </c>
      <c r="W90" s="8">
        <f>IF([2]source_data!G92="","",IF([2]source_data!O92="","",[2]source_data!O92))</f>
        <v>45342</v>
      </c>
      <c r="X90" s="12">
        <f>IF([2]source_data!G92="","",IF([2]source_data!P92="","",[2]source_data!P92))</f>
        <v>45362</v>
      </c>
      <c r="Y90" s="13">
        <f>IF([2]source_data!G92="","",IF([2]source_data!Q92="","",[2]source_data!Q92))</f>
        <v>1</v>
      </c>
      <c r="Z90" s="11" t="str">
        <f>IF([2]source_data!G92="","",IF([2]source_data!I92="","",[2]tailored_settings!$B$10))</f>
        <v>Primary grant reason</v>
      </c>
      <c r="AA90" s="11" t="str">
        <f>IF([2]source_data!G92="","",IF([2]source_data!I92="","",[2]source_data!I92))</f>
        <v>7. Customer where there is a child/ren in receipt of means-tested free school meals</v>
      </c>
      <c r="AB90" s="11" t="str">
        <f>IF([2]source_data!G92="","",IF([2]source_data!J92="","",[2]tailored_settings!$B$11))</f>
        <v/>
      </c>
      <c r="AC90" s="11" t="str">
        <f>IF([2]source_data!G92="","",IF([2]source_data!J92="","",[2]source_data!J92))</f>
        <v/>
      </c>
      <c r="AD90" s="11" t="str">
        <f>IF([2]source_data!G92="","",IF([2]source_data!K92="","",[2]tailored_settings!$B$12))</f>
        <v>Grant purpose</v>
      </c>
      <c r="AE90" s="11" t="str">
        <f>IF([2]source_data!G92="","",IF([2]source_data!K92="","",[2]source_data!K92))</f>
        <v xml:space="preserve">Furniture </v>
      </c>
      <c r="AF90" s="11" t="str">
        <f>IF([2]source_data!G92="","",IF([2]source_data!K92="","",[2]tailored_settings!$B$13))</f>
        <v>Grant purpose</v>
      </c>
      <c r="AG90" s="11" t="str">
        <f>IF([2]source_data!G92="","",IF([2]source_data!K92="","",[2]source_data!K92))</f>
        <v xml:space="preserve">Furniture </v>
      </c>
      <c r="AH90" s="11" t="str">
        <f>IF([2]source_data!G92="","",IF([2]source_data!M92="","",[2]tailored_settings!$B$14))</f>
        <v/>
      </c>
      <c r="AI90" s="11" t="str">
        <f>IF([2]source_data!G92="","",IF([2]source_data!M92="","",[2]source_data!M92))</f>
        <v/>
      </c>
    </row>
    <row r="91" spans="1:35" x14ac:dyDescent="0.2">
      <c r="A91" s="6" t="str">
        <f>IF([2]source_data!G93="","",IF(AND([2]source_data!C93&lt;&gt;"",[2]tailored_settings!$B$15="Publish"),CONCATENATE([2]tailored_settings!$B$2&amp;[2]source_data!C93),IF(AND([2]source_data!C93&lt;&gt;"",[2]tailored_settings!$B$15="Do not publish"),CONCATENATE([2]tailored_settings!$B$2&amp;TEXT(ROW(A91)-1,"0000")&amp;"_"&amp;TEXT(F91,"yyyy-mm")),CONCATENATE([2]tailored_settings!$B$2&amp;TEXT(ROW(A91)-1,"0000")&amp;"_"&amp;TEXT(F91,"yyyy-mm")))))</f>
        <v>360G-Longleigh-0090_2024-02</v>
      </c>
      <c r="B91" s="6" t="str">
        <f>IF([2]source_data!G93="","",IF([2]source_data!E93&lt;&gt;"",[2]source_data!E93,CONCATENATE("Grant to "&amp;G91)))</f>
        <v>Grant to Individual Recipient</v>
      </c>
      <c r="C91" s="6" t="str">
        <f>IF([2]source_data!G93="","",IF([2]source_data!F93="",_xlfn.XLOOKUP(T91,[2]tailored_settings!$B$20:$B$25,[2]tailored_settings!$A$20:$A$25,"")))</f>
        <v>Providing financial aid after an impactful incident</v>
      </c>
      <c r="D91" s="7">
        <f>IF([2]source_data!G93="","",IF([2]source_data!G93="","",[2]source_data!G93))</f>
        <v>605</v>
      </c>
      <c r="E91" s="6" t="str">
        <f>IF([2]source_data!G93="","",[2]tailored_settings!$B$3)</f>
        <v>GBP</v>
      </c>
      <c r="F91" s="8">
        <f>IF([2]source_data!G93="","",IF([2]source_data!H93="","",[2]source_data!H93))</f>
        <v>45344</v>
      </c>
      <c r="G91" s="6" t="str">
        <f>IF([2]source_data!G93="","",[2]tailored_settings!$B$5)</f>
        <v>Individual Recipient</v>
      </c>
      <c r="H91" s="6" t="str">
        <f>IF([2]source_data!G93="","",IF(AND([2]source_data!A93&lt;&gt;"",[2]tailored_settings!$B$16="Publish"),CONCATENATE([2]tailored_settings!$B$2&amp;[2]source_data!A93),IF(AND([2]source_data!A93&lt;&gt;"",[2]tailored_settings!$B$16="Do not publish"),CONCATENATE([2]tailored_settings!$B$4&amp;TEXT(ROW(A91)-1,"0000")&amp;"_"&amp;TEXT(F91,"yyyy-mm")),CONCATENATE([2]tailored_settings!$B$4&amp;TEXT(ROW(A91)-1,"0000")&amp;"_"&amp;TEXT(F91,"yyyy-mm")))))</f>
        <v>360G-Longleigh-IND-0090_2024-02</v>
      </c>
      <c r="I91" s="6" t="str">
        <f>IF([2]source_data!G93="","",[2]tailored_settings!$B$7)</f>
        <v>Longleigh Foundation</v>
      </c>
      <c r="J91" s="6" t="str">
        <f>IF([2]source_data!G93="","",[2]tailored_settings!$B$6)</f>
        <v>GB-CHC-1169016</v>
      </c>
      <c r="K91" s="6" t="str">
        <f>IF([2]source_data!G93="","",IF([2]source_data!I93="","",VLOOKUP([2]source_data!I93,[2]codelist_mapping!A:C,3,FALSE)))</f>
        <v>GTIR040</v>
      </c>
      <c r="L91" s="6" t="str">
        <f>IF([2]source_data!G93="","",IF([2]source_data!J93="","",VLOOKUP([2]source_data!J93,[2]codelist_mapping!A:C,3,FALSE)))</f>
        <v/>
      </c>
      <c r="M91" s="6" t="str">
        <f>IF([2]source_data!G93="","",IF([2]source_data!K93="","",IF([2]source_data!M93&lt;&gt;"",CONCATENATE(VLOOKUP([2]source_data!K93,[2]codelist_mapping!F:H,3,FALSE)&amp;";"&amp;VLOOKUP([2]source_data!L93,[2]codelist_mapping!F:H,3,FALSE)&amp;";"&amp;VLOOKUP([2]source_data!M93,[2]codelist_mapping!F:H,3,FALSE)),IF([2]source_data!L93&lt;&gt;"",CONCATENATE(VLOOKUP([2]source_data!K93,[2]codelist_mapping!F:H,3,FALSE)&amp;";"&amp;VLOOKUP([2]source_data!L93,[2]codelist_mapping!F:H,3,FALSE)),IF([2]source_data!K93&lt;&gt;"",CONCATENATE(VLOOKUP([2]source_data!K93,[2]codelist_mapping!F:H,3,FALSE)))))))</f>
        <v>GTIP120</v>
      </c>
      <c r="N91" s="9" t="str">
        <f>IF([2]source_data!G93="","",IF([2]source_data!D93="","",VLOOKUP([2]source_data!D93,[2]geo_data!A:I,9,FALSE)))</f>
        <v>Banister &amp; Polygon</v>
      </c>
      <c r="O91" s="9" t="str">
        <f>IF([2]source_data!G93="","",IF([2]source_data!D93="","",VLOOKUP([2]source_data!D93,[2]geo_data!A:I,8,FALSE)))</f>
        <v>E05015490</v>
      </c>
      <c r="P91" s="9" t="str">
        <f>IF([2]source_data!G93="","",IF(LEFT(O91,3)="E05","WD",IF(LEFT(O91,3)="S13","WD",IF(LEFT(O91,3)="W05","WD",IF(LEFT(O91,3)="W06","UA",IF(LEFT(O91,3)="S12","CA",IF(LEFT(O91,3)="E06","UA",IF(LEFT(O91,3)="E07","NMD",IF(LEFT(O91,3)="E08","MD",IF(LEFT(O91,3)="E09","LONB"))))))))))</f>
        <v>WD</v>
      </c>
      <c r="Q91" s="9" t="str">
        <f>IF([2]source_data!G93="","",IF([2]source_data!D93="","",VLOOKUP([2]source_data!D93,[2]geo_data!A:I,7,FALSE)))</f>
        <v>Southampton</v>
      </c>
      <c r="R91" s="9" t="str">
        <f>IF([2]source_data!G93="","",IF([2]source_data!D93="","",VLOOKUP([2]source_data!D93,[2]geo_data!A:I,6,FALSE)))</f>
        <v>E06000045</v>
      </c>
      <c r="S91" s="9" t="str">
        <f>IF([2]source_data!G93="","",IF(LEFT(R91,3)="E05","WD",IF(LEFT(R91,3)="S13","WD",IF(LEFT(R91,3)="W05","WD",IF(LEFT(R91,3)="W06","UA",IF(LEFT(R91,3)="S12","CA",IF(LEFT(R91,3)="E06","UA",IF(LEFT(R91,3)="E07","NMD",IF(LEFT(R91,3)="E08","MD",IF(LEFT(R91,3)="E09","LONB"))))))))))</f>
        <v>UA</v>
      </c>
      <c r="T91" s="6" t="str">
        <f>IF([2]source_data!G93="","",IF([2]source_data!N93="","",[2]source_data!N93))</f>
        <v>Critical Incident Grant</v>
      </c>
      <c r="U91" s="10">
        <f>IF([2]source_data!G93="","",[2]tailored_settings!$B$8)</f>
        <v>45789</v>
      </c>
      <c r="V91" s="6" t="str">
        <f>IF([2]source_data!G93="","",[2]tailored_settings!$B$9)</f>
        <v>http://www.longleigh.org/</v>
      </c>
      <c r="W91" s="8">
        <f>IF([2]source_data!G93="","",IF([2]source_data!O93="","",[2]source_data!O93))</f>
        <v>45344</v>
      </c>
      <c r="X91" s="12">
        <f>IF([2]source_data!G93="","",IF([2]source_data!P93="","",[2]source_data!P93))</f>
        <v>45399</v>
      </c>
      <c r="Y91" s="13">
        <f>IF([2]source_data!G93="","",IF([2]source_data!Q93="","",[2]source_data!Q93))</f>
        <v>2</v>
      </c>
      <c r="Z91" s="11" t="str">
        <f>IF([2]source_data!G93="","",IF([2]source_data!I93="","",[2]tailored_settings!$B$10))</f>
        <v>Primary grant reason</v>
      </c>
      <c r="AA91" s="11" t="str">
        <f>IF([2]source_data!G93="","",IF([2]source_data!I93="","",[2]source_data!I93))</f>
        <v>2. Customer receiving medication and/or therapy for a mental health condition or substance addiction</v>
      </c>
      <c r="AB91" s="11" t="str">
        <f>IF([2]source_data!G93="","",IF([2]source_data!J93="","",[2]tailored_settings!$B$11))</f>
        <v/>
      </c>
      <c r="AC91" s="11" t="str">
        <f>IF([2]source_data!G93="","",IF([2]source_data!J93="","",[2]source_data!J93))</f>
        <v/>
      </c>
      <c r="AD91" s="11" t="str">
        <f>IF([2]source_data!G93="","",IF([2]source_data!K93="","",[2]tailored_settings!$B$12))</f>
        <v>Grant purpose</v>
      </c>
      <c r="AE91" s="11" t="str">
        <f>IF([2]source_data!G93="","",IF([2]source_data!K93="","",[2]source_data!K93))</f>
        <v>House Deep Clean</v>
      </c>
      <c r="AF91" s="11" t="str">
        <f>IF([2]source_data!G93="","",IF([2]source_data!K93="","",[2]tailored_settings!$B$13))</f>
        <v>Grant purpose</v>
      </c>
      <c r="AG91" s="11" t="str">
        <f>IF([2]source_data!G93="","",IF([2]source_data!K93="","",[2]source_data!K93))</f>
        <v>House Deep Clean</v>
      </c>
      <c r="AH91" s="11" t="str">
        <f>IF([2]source_data!G93="","",IF([2]source_data!M93="","",[2]tailored_settings!$B$14))</f>
        <v/>
      </c>
      <c r="AI91" s="11" t="str">
        <f>IF([2]source_data!G93="","",IF([2]source_data!M93="","",[2]source_data!M93))</f>
        <v/>
      </c>
    </row>
    <row r="92" spans="1:35" x14ac:dyDescent="0.2">
      <c r="A92" s="6" t="str">
        <f>IF([2]source_data!G94="","",IF(AND([2]source_data!C94&lt;&gt;"",[2]tailored_settings!$B$15="Publish"),CONCATENATE([2]tailored_settings!$B$2&amp;[2]source_data!C94),IF(AND([2]source_data!C94&lt;&gt;"",[2]tailored_settings!$B$15="Do not publish"),CONCATENATE([2]tailored_settings!$B$2&amp;TEXT(ROW(A92)-1,"0000")&amp;"_"&amp;TEXT(F92,"yyyy-mm")),CONCATENATE([2]tailored_settings!$B$2&amp;TEXT(ROW(A92)-1,"0000")&amp;"_"&amp;TEXT(F92,"yyyy-mm")))))</f>
        <v>360G-Longleigh-0091_2024-02</v>
      </c>
      <c r="B92" s="6" t="str">
        <f>IF([2]source_data!G94="","",IF([2]source_data!E94&lt;&gt;"",[2]source_data!E94,CONCATENATE("Grant to "&amp;G92)))</f>
        <v>Grant to Individual Recipient</v>
      </c>
      <c r="C92" s="6" t="str">
        <f>IF([2]source_data!G94="","",IF([2]source_data!F94="",_xlfn.XLOOKUP(T92,[2]tailored_settings!$B$20:$B$25,[2]tailored_settings!$A$20:$A$25,"")))</f>
        <v>Helping to alleviate financial hardship</v>
      </c>
      <c r="D92" s="7">
        <f>IF([2]source_data!G94="","",IF([2]source_data!G94="","",[2]source_data!G94))</f>
        <v>840</v>
      </c>
      <c r="E92" s="6" t="str">
        <f>IF([2]source_data!G94="","",[2]tailored_settings!$B$3)</f>
        <v>GBP</v>
      </c>
      <c r="F92" s="8">
        <f>IF([2]source_data!G94="","",IF([2]source_data!H94="","",[2]source_data!H94))</f>
        <v>45342</v>
      </c>
      <c r="G92" s="6" t="str">
        <f>IF([2]source_data!G94="","",[2]tailored_settings!$B$5)</f>
        <v>Individual Recipient</v>
      </c>
      <c r="H92" s="6" t="str">
        <f>IF([2]source_data!G94="","",IF(AND([2]source_data!A94&lt;&gt;"",[2]tailored_settings!$B$16="Publish"),CONCATENATE([2]tailored_settings!$B$2&amp;[2]source_data!A94),IF(AND([2]source_data!A94&lt;&gt;"",[2]tailored_settings!$B$16="Do not publish"),CONCATENATE([2]tailored_settings!$B$4&amp;TEXT(ROW(A92)-1,"0000")&amp;"_"&amp;TEXT(F92,"yyyy-mm")),CONCATENATE([2]tailored_settings!$B$4&amp;TEXT(ROW(A92)-1,"0000")&amp;"_"&amp;TEXT(F92,"yyyy-mm")))))</f>
        <v>360G-Longleigh-IND-0091_2024-02</v>
      </c>
      <c r="I92" s="6" t="str">
        <f>IF([2]source_data!G94="","",[2]tailored_settings!$B$7)</f>
        <v>Longleigh Foundation</v>
      </c>
      <c r="J92" s="6" t="str">
        <f>IF([2]source_data!G94="","",[2]tailored_settings!$B$6)</f>
        <v>GB-CHC-1169016</v>
      </c>
      <c r="K92" s="6" t="str">
        <f>IF([2]source_data!G94="","",IF([2]source_data!I94="","",VLOOKUP([2]source_data!I94,[2]codelist_mapping!A:C,3,FALSE)))</f>
        <v>GTIR040</v>
      </c>
      <c r="L92" s="6" t="str">
        <f>IF([2]source_data!G94="","",IF([2]source_data!J94="","",VLOOKUP([2]source_data!J94,[2]codelist_mapping!A:C,3,FALSE)))</f>
        <v/>
      </c>
      <c r="M92" s="6" t="str">
        <f>IF([2]source_data!G94="","",IF([2]source_data!K94="","",IF([2]source_data!M94&lt;&gt;"",CONCATENATE(VLOOKUP([2]source_data!K94,[2]codelist_mapping!F:H,3,FALSE)&amp;";"&amp;VLOOKUP([2]source_data!L94,[2]codelist_mapping!F:H,3,FALSE)&amp;";"&amp;VLOOKUP([2]source_data!M94,[2]codelist_mapping!F:H,3,FALSE)),IF([2]source_data!L94&lt;&gt;"",CONCATENATE(VLOOKUP([2]source_data!K94,[2]codelist_mapping!F:H,3,FALSE)&amp;";"&amp;VLOOKUP([2]source_data!L94,[2]codelist_mapping!F:H,3,FALSE)),IF([2]source_data!K94&lt;&gt;"",CONCATENATE(VLOOKUP([2]source_data!K94,[2]codelist_mapping!F:H,3,FALSE)))))))</f>
        <v>GTIP050;GTIP070</v>
      </c>
      <c r="N92" s="9" t="str">
        <f>IF([2]source_data!G94="","",IF([2]source_data!D94="","",VLOOKUP([2]source_data!D94,[2]geo_data!A:I,9,FALSE)))</f>
        <v>Brighton Hill</v>
      </c>
      <c r="O92" s="9" t="str">
        <f>IF([2]source_data!G94="","",IF([2]source_data!D94="","",VLOOKUP([2]source_data!D94,[2]geo_data!A:I,8,FALSE)))</f>
        <v>E05013080</v>
      </c>
      <c r="P92" s="9" t="str">
        <f>IF([2]source_data!G94="","",IF(LEFT(O92,3)="E05","WD",IF(LEFT(O92,3)="S13","WD",IF(LEFT(O92,3)="W05","WD",IF(LEFT(O92,3)="W06","UA",IF(LEFT(O92,3)="S12","CA",IF(LEFT(O92,3)="E06","UA",IF(LEFT(O92,3)="E07","NMD",IF(LEFT(O92,3)="E08","MD",IF(LEFT(O92,3)="E09","LONB"))))))))))</f>
        <v>WD</v>
      </c>
      <c r="Q92" s="9" t="str">
        <f>IF([2]source_data!G94="","",IF([2]source_data!D94="","",VLOOKUP([2]source_data!D94,[2]geo_data!A:I,7,FALSE)))</f>
        <v>Basingstoke and Deane</v>
      </c>
      <c r="R92" s="9" t="str">
        <f>IF([2]source_data!G94="","",IF([2]source_data!D94="","",VLOOKUP([2]source_data!D94,[2]geo_data!A:I,6,FALSE)))</f>
        <v>E07000084</v>
      </c>
      <c r="S92" s="9" t="str">
        <f>IF([2]source_data!G94="","",IF(LEFT(R92,3)="E05","WD",IF(LEFT(R92,3)="S13","WD",IF(LEFT(R92,3)="W05","WD",IF(LEFT(R92,3)="W06","UA",IF(LEFT(R92,3)="S12","CA",IF(LEFT(R92,3)="E06","UA",IF(LEFT(R92,3)="E07","NMD",IF(LEFT(R92,3)="E08","MD",IF(LEFT(R92,3)="E09","LONB"))))))))))</f>
        <v>NMD</v>
      </c>
      <c r="T92" s="6" t="str">
        <f>IF([2]source_data!G94="","",IF([2]source_data!N94="","",[2]source_data!N94))</f>
        <v>Hardship Grant</v>
      </c>
      <c r="U92" s="10">
        <f>IF([2]source_data!G94="","",[2]tailored_settings!$B$8)</f>
        <v>45789</v>
      </c>
      <c r="V92" s="6" t="str">
        <f>IF([2]source_data!G94="","",[2]tailored_settings!$B$9)</f>
        <v>http://www.longleigh.org/</v>
      </c>
      <c r="W92" s="8">
        <f>IF([2]source_data!G94="","",IF([2]source_data!O94="","",[2]source_data!O94))</f>
        <v>45342</v>
      </c>
      <c r="X92" s="12">
        <f>IF([2]source_data!G94="","",IF([2]source_data!P94="","",[2]source_data!P94))</f>
        <v>45399</v>
      </c>
      <c r="Y92" s="13">
        <f>IF([2]source_data!G94="","",IF([2]source_data!Q94="","",[2]source_data!Q94))</f>
        <v>2</v>
      </c>
      <c r="Z92" s="11" t="str">
        <f>IF([2]source_data!G94="","",IF([2]source_data!I94="","",[2]tailored_settings!$B$10))</f>
        <v>Primary grant reason</v>
      </c>
      <c r="AA92" s="11" t="str">
        <f>IF([2]source_data!G94="","",IF([2]source_data!I94="","",[2]source_data!I94))</f>
        <v>2. Customer receiving medication and/or therapy for a mental health condition or substance addiction</v>
      </c>
      <c r="AB92" s="11" t="str">
        <f>IF([2]source_data!G94="","",IF([2]source_data!J94="","",[2]tailored_settings!$B$11))</f>
        <v/>
      </c>
      <c r="AC92" s="11" t="str">
        <f>IF([2]source_data!G94="","",IF([2]source_data!J94="","",[2]source_data!J94))</f>
        <v/>
      </c>
      <c r="AD92" s="11" t="str">
        <f>IF([2]source_data!G94="","",IF([2]source_data!K94="","",[2]tailored_settings!$B$12))</f>
        <v>Grant purpose</v>
      </c>
      <c r="AE92" s="11" t="str">
        <f>IF([2]source_data!G94="","",IF([2]source_data!K94="","",[2]source_data!K94))</f>
        <v>Utility Vouchers</v>
      </c>
      <c r="AF92" s="11" t="str">
        <f>IF([2]source_data!G94="","",IF([2]source_data!K94="","",[2]tailored_settings!$B$13))</f>
        <v>Grant purpose</v>
      </c>
      <c r="AG92" s="11" t="str">
        <f>IF([2]source_data!G94="","",IF([2]source_data!K94="","",[2]source_data!K94))</f>
        <v>Utility Vouchers</v>
      </c>
      <c r="AH92" s="11" t="str">
        <f>IF([2]source_data!G94="","",IF([2]source_data!M94="","",[2]tailored_settings!$B$14))</f>
        <v/>
      </c>
      <c r="AI92" s="11" t="str">
        <f>IF([2]source_data!G94="","",IF([2]source_data!M94="","",[2]source_data!M94))</f>
        <v/>
      </c>
    </row>
    <row r="93" spans="1:35" x14ac:dyDescent="0.2">
      <c r="A93" s="6" t="str">
        <f>IF([2]source_data!G95="","",IF(AND([2]source_data!C95&lt;&gt;"",[2]tailored_settings!$B$15="Publish"),CONCATENATE([2]tailored_settings!$B$2&amp;[2]source_data!C95),IF(AND([2]source_data!C95&lt;&gt;"",[2]tailored_settings!$B$15="Do not publish"),CONCATENATE([2]tailored_settings!$B$2&amp;TEXT(ROW(A93)-1,"0000")&amp;"_"&amp;TEXT(F93,"yyyy-mm")),CONCATENATE([2]tailored_settings!$B$2&amp;TEXT(ROW(A93)-1,"0000")&amp;"_"&amp;TEXT(F93,"yyyy-mm")))))</f>
        <v>360G-Longleigh-0092_2024-03</v>
      </c>
      <c r="B93" s="6" t="str">
        <f>IF([2]source_data!G95="","",IF([2]source_data!E95&lt;&gt;"",[2]source_data!E95,CONCATENATE("Grant to "&amp;G93)))</f>
        <v>Grant to Individual Recipient</v>
      </c>
      <c r="C93" s="6" t="str">
        <f>IF([2]source_data!G95="","",IF([2]source_data!F95="",_xlfn.XLOOKUP(T93,[2]tailored_settings!$B$20:$B$25,[2]tailored_settings!$A$20:$A$25,"")))</f>
        <v>Helping to alleviate financial hardship</v>
      </c>
      <c r="D93" s="7">
        <f>IF([2]source_data!G95="","",IF([2]source_data!G95="","",[2]source_data!G95))</f>
        <v>1000</v>
      </c>
      <c r="E93" s="6" t="str">
        <f>IF([2]source_data!G95="","",[2]tailored_settings!$B$3)</f>
        <v>GBP</v>
      </c>
      <c r="F93" s="8">
        <f>IF([2]source_data!G95="","",IF([2]source_data!H95="","",[2]source_data!H95))</f>
        <v>45356</v>
      </c>
      <c r="G93" s="6" t="str">
        <f>IF([2]source_data!G95="","",[2]tailored_settings!$B$5)</f>
        <v>Individual Recipient</v>
      </c>
      <c r="H93" s="6" t="str">
        <f>IF([2]source_data!G95="","",IF(AND([2]source_data!A95&lt;&gt;"",[2]tailored_settings!$B$16="Publish"),CONCATENATE([2]tailored_settings!$B$2&amp;[2]source_data!A95),IF(AND([2]source_data!A95&lt;&gt;"",[2]tailored_settings!$B$16="Do not publish"),CONCATENATE([2]tailored_settings!$B$4&amp;TEXT(ROW(A93)-1,"0000")&amp;"_"&amp;TEXT(F93,"yyyy-mm")),CONCATENATE([2]tailored_settings!$B$4&amp;TEXT(ROW(A93)-1,"0000")&amp;"_"&amp;TEXT(F93,"yyyy-mm")))))</f>
        <v>360G-Longleigh-IND-0092_2024-03</v>
      </c>
      <c r="I93" s="6" t="str">
        <f>IF([2]source_data!G95="","",[2]tailored_settings!$B$7)</f>
        <v>Longleigh Foundation</v>
      </c>
      <c r="J93" s="6" t="str">
        <f>IF([2]source_data!G95="","",[2]tailored_settings!$B$6)</f>
        <v>GB-CHC-1169016</v>
      </c>
      <c r="K93" s="6" t="str">
        <f>IF([2]source_data!G95="","",IF([2]source_data!I95="","",VLOOKUP([2]source_data!I95,[2]codelist_mapping!A:C,3,FALSE)))</f>
        <v>GTIR030</v>
      </c>
      <c r="L93" s="6" t="str">
        <f>IF([2]source_data!G95="","",IF([2]source_data!J95="","",VLOOKUP([2]source_data!J95,[2]codelist_mapping!A:C,3,FALSE)))</f>
        <v/>
      </c>
      <c r="M93" s="6" t="str">
        <f>IF([2]source_data!G95="","",IF([2]source_data!K95="","",IF([2]source_data!M95&lt;&gt;"",CONCATENATE(VLOOKUP([2]source_data!K95,[2]codelist_mapping!F:H,3,FALSE)&amp;";"&amp;VLOOKUP([2]source_data!L95,[2]codelist_mapping!F:H,3,FALSE)&amp;";"&amp;VLOOKUP([2]source_data!M95,[2]codelist_mapping!F:H,3,FALSE)),IF([2]source_data!L95&lt;&gt;"",CONCATENATE(VLOOKUP([2]source_data!K95,[2]codelist_mapping!F:H,3,FALSE)&amp;";"&amp;VLOOKUP([2]source_data!L95,[2]codelist_mapping!F:H,3,FALSE)),IF([2]source_data!K95&lt;&gt;"",CONCATENATE(VLOOKUP([2]source_data!K95,[2]codelist_mapping!F:H,3,FALSE)))))))</f>
        <v>GTIP060;GTIP080</v>
      </c>
      <c r="N93" s="9" t="str">
        <f>IF([2]source_data!G95="","",IF([2]source_data!D95="","",VLOOKUP([2]source_data!D95,[2]geo_data!A:I,9,FALSE)))</f>
        <v>Leagrave</v>
      </c>
      <c r="O93" s="9" t="str">
        <f>IF([2]source_data!G95="","",IF([2]source_data!D95="","",VLOOKUP([2]source_data!D95,[2]geo_data!A:I,8,FALSE)))</f>
        <v>E05014744</v>
      </c>
      <c r="P93" s="9" t="str">
        <f>IF([2]source_data!G95="","",IF(LEFT(O93,3)="E05","WD",IF(LEFT(O93,3)="S13","WD",IF(LEFT(O93,3)="W05","WD",IF(LEFT(O93,3)="W06","UA",IF(LEFT(O93,3)="S12","CA",IF(LEFT(O93,3)="E06","UA",IF(LEFT(O93,3)="E07","NMD",IF(LEFT(O93,3)="E08","MD",IF(LEFT(O93,3)="E09","LONB"))))))))))</f>
        <v>WD</v>
      </c>
      <c r="Q93" s="9" t="str">
        <f>IF([2]source_data!G95="","",IF([2]source_data!D95="","",VLOOKUP([2]source_data!D95,[2]geo_data!A:I,7,FALSE)))</f>
        <v>Luton</v>
      </c>
      <c r="R93" s="9" t="str">
        <f>IF([2]source_data!G95="","",IF([2]source_data!D95="","",VLOOKUP([2]source_data!D95,[2]geo_data!A:I,6,FALSE)))</f>
        <v>E06000032</v>
      </c>
      <c r="S93" s="9" t="str">
        <f>IF([2]source_data!G95="","",IF(LEFT(R93,3)="E05","WD",IF(LEFT(R93,3)="S13","WD",IF(LEFT(R93,3)="W05","WD",IF(LEFT(R93,3)="W06","UA",IF(LEFT(R93,3)="S12","CA",IF(LEFT(R93,3)="E06","UA",IF(LEFT(R93,3)="E07","NMD",IF(LEFT(R93,3)="E08","MD",IF(LEFT(R93,3)="E09","LONB"))))))))))</f>
        <v>UA</v>
      </c>
      <c r="T93" s="6" t="str">
        <f>IF([2]source_data!G95="","",IF([2]source_data!N95="","",[2]source_data!N95))</f>
        <v>Hardship Grant</v>
      </c>
      <c r="U93" s="10">
        <f>IF([2]source_data!G95="","",[2]tailored_settings!$B$8)</f>
        <v>45789</v>
      </c>
      <c r="V93" s="6" t="str">
        <f>IF([2]source_data!G95="","",[2]tailored_settings!$B$9)</f>
        <v>http://www.longleigh.org/</v>
      </c>
      <c r="W93" s="8">
        <f>IF([2]source_data!G95="","",IF([2]source_data!O95="","",[2]source_data!O95))</f>
        <v>45356</v>
      </c>
      <c r="X93" s="12">
        <f>IF([2]source_data!G95="","",IF([2]source_data!P95="","",[2]source_data!P95))</f>
        <v>45399</v>
      </c>
      <c r="Y93" s="13">
        <f>IF([2]source_data!G95="","",IF([2]source_data!Q95="","",[2]source_data!Q95))</f>
        <v>1</v>
      </c>
      <c r="Z93" s="11" t="str">
        <f>IF([2]source_data!G95="","",IF([2]source_data!I95="","",[2]tailored_settings!$B$10))</f>
        <v>Primary grant reason</v>
      </c>
      <c r="AA93" s="11" t="str">
        <f>IF([2]source_data!G95="","",IF([2]source_data!I95="","",[2]source_data!I95))</f>
        <v>1. Customer (or family member residing with them) with a diagnosed condition or disability (physical and/or sensory and/or behavioural)</v>
      </c>
      <c r="AB93" s="11" t="str">
        <f>IF([2]source_data!G95="","",IF([2]source_data!J95="","",[2]tailored_settings!$B$11))</f>
        <v/>
      </c>
      <c r="AC93" s="11" t="str">
        <f>IF([2]source_data!G95="","",IF([2]source_data!J95="","",[2]source_data!J95))</f>
        <v/>
      </c>
      <c r="AD93" s="11" t="str">
        <f>IF([2]source_data!G95="","",IF([2]source_data!K95="","",[2]tailored_settings!$B$12))</f>
        <v>Grant purpose</v>
      </c>
      <c r="AE93" s="11" t="str">
        <f>IF([2]source_data!G95="","",IF([2]source_data!K95="","",[2]source_data!K95))</f>
        <v>Voucher for small household items</v>
      </c>
      <c r="AF93" s="11" t="str">
        <f>IF([2]source_data!G95="","",IF([2]source_data!K95="","",[2]tailored_settings!$B$13))</f>
        <v>Grant purpose</v>
      </c>
      <c r="AG93" s="11" t="str">
        <f>IF([2]source_data!G95="","",IF([2]source_data!K95="","",[2]source_data!K95))</f>
        <v>Voucher for small household items</v>
      </c>
      <c r="AH93" s="11" t="str">
        <f>IF([2]source_data!G95="","",IF([2]source_data!M95="","",[2]tailored_settings!$B$14))</f>
        <v/>
      </c>
      <c r="AI93" s="11" t="str">
        <f>IF([2]source_data!G95="","",IF([2]source_data!M95="","",[2]source_data!M95))</f>
        <v/>
      </c>
    </row>
    <row r="94" spans="1:35" x14ac:dyDescent="0.2">
      <c r="A94" s="6" t="str">
        <f>IF([2]source_data!G96="","",IF(AND([2]source_data!C96&lt;&gt;"",[2]tailored_settings!$B$15="Publish"),CONCATENATE([2]tailored_settings!$B$2&amp;[2]source_data!C96),IF(AND([2]source_data!C96&lt;&gt;"",[2]tailored_settings!$B$15="Do not publish"),CONCATENATE([2]tailored_settings!$B$2&amp;TEXT(ROW(A94)-1,"0000")&amp;"_"&amp;TEXT(F94,"yyyy-mm")),CONCATENATE([2]tailored_settings!$B$2&amp;TEXT(ROW(A94)-1,"0000")&amp;"_"&amp;TEXT(F94,"yyyy-mm")))))</f>
        <v>360G-Longleigh-0093_2024-02</v>
      </c>
      <c r="B94" s="6" t="str">
        <f>IF([2]source_data!G96="","",IF([2]source_data!E96&lt;&gt;"",[2]source_data!E96,CONCATENATE("Grant to "&amp;G94)))</f>
        <v>Grant to Individual Recipient</v>
      </c>
      <c r="C94" s="6" t="str">
        <f>IF([2]source_data!G96="","",IF([2]source_data!F96="",_xlfn.XLOOKUP(T94,[2]tailored_settings!$B$20:$B$25,[2]tailored_settings!$A$20:$A$25,"")))</f>
        <v>Helping to alleviate financial hardship</v>
      </c>
      <c r="D94" s="7">
        <f>IF([2]source_data!G96="","",IF([2]source_data!G96="","",[2]source_data!G96))</f>
        <v>629.99</v>
      </c>
      <c r="E94" s="6" t="str">
        <f>IF([2]source_data!G96="","",[2]tailored_settings!$B$3)</f>
        <v>GBP</v>
      </c>
      <c r="F94" s="8">
        <f>IF([2]source_data!G96="","",IF([2]source_data!H96="","",[2]source_data!H96))</f>
        <v>45348</v>
      </c>
      <c r="G94" s="6" t="str">
        <f>IF([2]source_data!G96="","",[2]tailored_settings!$B$5)</f>
        <v>Individual Recipient</v>
      </c>
      <c r="H94" s="6" t="str">
        <f>IF([2]source_data!G96="","",IF(AND([2]source_data!A96&lt;&gt;"",[2]tailored_settings!$B$16="Publish"),CONCATENATE([2]tailored_settings!$B$2&amp;[2]source_data!A96),IF(AND([2]source_data!A96&lt;&gt;"",[2]tailored_settings!$B$16="Do not publish"),CONCATENATE([2]tailored_settings!$B$4&amp;TEXT(ROW(A94)-1,"0000")&amp;"_"&amp;TEXT(F94,"yyyy-mm")),CONCATENATE([2]tailored_settings!$B$4&amp;TEXT(ROW(A94)-1,"0000")&amp;"_"&amp;TEXT(F94,"yyyy-mm")))))</f>
        <v>360G-Longleigh-IND-0093_2024-02</v>
      </c>
      <c r="I94" s="6" t="str">
        <f>IF([2]source_data!G96="","",[2]tailored_settings!$B$7)</f>
        <v>Longleigh Foundation</v>
      </c>
      <c r="J94" s="6" t="str">
        <f>IF([2]source_data!G96="","",[2]tailored_settings!$B$6)</f>
        <v>GB-CHC-1169016</v>
      </c>
      <c r="K94" s="6" t="str">
        <f>IF([2]source_data!G96="","",IF([2]source_data!I96="","",VLOOKUP([2]source_data!I96,[2]codelist_mapping!A:C,3,FALSE)))</f>
        <v>GTIR040</v>
      </c>
      <c r="L94" s="6" t="str">
        <f>IF([2]source_data!G96="","",IF([2]source_data!J96="","",VLOOKUP([2]source_data!J96,[2]codelist_mapping!A:C,3,FALSE)))</f>
        <v/>
      </c>
      <c r="M94" s="6" t="str">
        <f>IF([2]source_data!G96="","",IF([2]source_data!K96="","",IF([2]source_data!M96&lt;&gt;"",CONCATENATE(VLOOKUP([2]source_data!K96,[2]codelist_mapping!F:H,3,FALSE)&amp;";"&amp;VLOOKUP([2]source_data!L96,[2]codelist_mapping!F:H,3,FALSE)&amp;";"&amp;VLOOKUP([2]source_data!M96,[2]codelist_mapping!F:H,3,FALSE)),IF([2]source_data!L96&lt;&gt;"",CONCATENATE(VLOOKUP([2]source_data!K96,[2]codelist_mapping!F:H,3,FALSE)&amp;";"&amp;VLOOKUP([2]source_data!L96,[2]codelist_mapping!F:H,3,FALSE)),IF([2]source_data!K96&lt;&gt;"",CONCATENATE(VLOOKUP([2]source_data!K96,[2]codelist_mapping!F:H,3,FALSE)))))))</f>
        <v>GTIP020</v>
      </c>
      <c r="N94" s="9" t="str">
        <f>IF([2]source_data!G96="","",IF([2]source_data!D96="","",VLOOKUP([2]source_data!D96,[2]geo_data!A:I,9,FALSE)))</f>
        <v>Wantage Charlton</v>
      </c>
      <c r="O94" s="9" t="str">
        <f>IF([2]source_data!G96="","",IF([2]source_data!D96="","",VLOOKUP([2]source_data!D96,[2]geo_data!A:I,8,FALSE)))</f>
        <v>E05012979</v>
      </c>
      <c r="P94" s="9" t="str">
        <f>IF([2]source_data!G96="","",IF(LEFT(O94,3)="E05","WD",IF(LEFT(O94,3)="S13","WD",IF(LEFT(O94,3)="W05","WD",IF(LEFT(O94,3)="W06","UA",IF(LEFT(O94,3)="S12","CA",IF(LEFT(O94,3)="E06","UA",IF(LEFT(O94,3)="E07","NMD",IF(LEFT(O94,3)="E08","MD",IF(LEFT(O94,3)="E09","LONB"))))))))))</f>
        <v>WD</v>
      </c>
      <c r="Q94" s="9" t="str">
        <f>IF([2]source_data!G96="","",IF([2]source_data!D96="","",VLOOKUP([2]source_data!D96,[2]geo_data!A:I,7,FALSE)))</f>
        <v>Vale of White Horse</v>
      </c>
      <c r="R94" s="9" t="str">
        <f>IF([2]source_data!G96="","",IF([2]source_data!D96="","",VLOOKUP([2]source_data!D96,[2]geo_data!A:I,6,FALSE)))</f>
        <v>E07000180</v>
      </c>
      <c r="S94" s="9" t="str">
        <f>IF([2]source_data!G96="","",IF(LEFT(R94,3)="E05","WD",IF(LEFT(R94,3)="S13","WD",IF(LEFT(R94,3)="W05","WD",IF(LEFT(R94,3)="W06","UA",IF(LEFT(R94,3)="S12","CA",IF(LEFT(R94,3)="E06","UA",IF(LEFT(R94,3)="E07","NMD",IF(LEFT(R94,3)="E08","MD",IF(LEFT(R94,3)="E09","LONB"))))))))))</f>
        <v>NMD</v>
      </c>
      <c r="T94" s="6" t="str">
        <f>IF([2]source_data!G96="","",IF([2]source_data!N96="","",[2]source_data!N96))</f>
        <v>Hardship Grant</v>
      </c>
      <c r="U94" s="10">
        <f>IF([2]source_data!G96="","",[2]tailored_settings!$B$8)</f>
        <v>45789</v>
      </c>
      <c r="V94" s="6" t="str">
        <f>IF([2]source_data!G96="","",[2]tailored_settings!$B$9)</f>
        <v>http://www.longleigh.org/</v>
      </c>
      <c r="W94" s="8">
        <f>IF([2]source_data!G96="","",IF([2]source_data!O96="","",[2]source_data!O96))</f>
        <v>45348</v>
      </c>
      <c r="X94" s="12">
        <f>IF([2]source_data!G96="","",IF([2]source_data!P96="","",[2]source_data!P96))</f>
        <v>45399</v>
      </c>
      <c r="Y94" s="13">
        <f>IF([2]source_data!G96="","",IF([2]source_data!Q96="","",[2]source_data!Q96))</f>
        <v>2</v>
      </c>
      <c r="Z94" s="11" t="str">
        <f>IF([2]source_data!G96="","",IF([2]source_data!I96="","",[2]tailored_settings!$B$10))</f>
        <v>Primary grant reason</v>
      </c>
      <c r="AA94" s="11" t="str">
        <f>IF([2]source_data!G96="","",IF([2]source_data!I96="","",[2]source_data!I96))</f>
        <v>2. Customer receiving medication and/or therapy for a mental health condition or substance addiction</v>
      </c>
      <c r="AB94" s="11" t="str">
        <f>IF([2]source_data!G96="","",IF([2]source_data!J96="","",[2]tailored_settings!$B$11))</f>
        <v/>
      </c>
      <c r="AC94" s="11" t="str">
        <f>IF([2]source_data!G96="","",IF([2]source_data!J96="","",[2]source_data!J96))</f>
        <v/>
      </c>
      <c r="AD94" s="11" t="str">
        <f>IF([2]source_data!G96="","",IF([2]source_data!K96="","",[2]tailored_settings!$B$12))</f>
        <v>Grant purpose</v>
      </c>
      <c r="AE94" s="11" t="str">
        <f>IF([2]source_data!G96="","",IF([2]source_data!K96="","",[2]source_data!K96))</f>
        <v>Appliances</v>
      </c>
      <c r="AF94" s="11" t="str">
        <f>IF([2]source_data!G96="","",IF([2]source_data!K96="","",[2]tailored_settings!$B$13))</f>
        <v>Grant purpose</v>
      </c>
      <c r="AG94" s="11" t="str">
        <f>IF([2]source_data!G96="","",IF([2]source_data!K96="","",[2]source_data!K96))</f>
        <v>Appliances</v>
      </c>
      <c r="AH94" s="11" t="str">
        <f>IF([2]source_data!G96="","",IF([2]source_data!M96="","",[2]tailored_settings!$B$14))</f>
        <v/>
      </c>
      <c r="AI94" s="11" t="str">
        <f>IF([2]source_data!G96="","",IF([2]source_data!M96="","",[2]source_data!M96))</f>
        <v/>
      </c>
    </row>
    <row r="95" spans="1:35" x14ac:dyDescent="0.2">
      <c r="A95" s="6" t="str">
        <f>IF([2]source_data!G97="","",IF(AND([2]source_data!C97&lt;&gt;"",[2]tailored_settings!$B$15="Publish"),CONCATENATE([2]tailored_settings!$B$2&amp;[2]source_data!C97),IF(AND([2]source_data!C97&lt;&gt;"",[2]tailored_settings!$B$15="Do not publish"),CONCATENATE([2]tailored_settings!$B$2&amp;TEXT(ROW(A95)-1,"0000")&amp;"_"&amp;TEXT(F95,"yyyy-mm")),CONCATENATE([2]tailored_settings!$B$2&amp;TEXT(ROW(A95)-1,"0000")&amp;"_"&amp;TEXT(F95,"yyyy-mm")))))</f>
        <v>360G-Longleigh-0094_2024-03</v>
      </c>
      <c r="B95" s="6" t="str">
        <f>IF([2]source_data!G97="","",IF([2]source_data!E97&lt;&gt;"",[2]source_data!E97,CONCATENATE("Grant to "&amp;G95)))</f>
        <v>Grant to Individual Recipient</v>
      </c>
      <c r="C95" s="6" t="str">
        <f>IF([2]source_data!G97="","",IF([2]source_data!F97="",_xlfn.XLOOKUP(T95,[2]tailored_settings!$B$20:$B$25,[2]tailored_settings!$A$20:$A$25,"")))</f>
        <v>Helping to alleviate financial hardship</v>
      </c>
      <c r="D95" s="7">
        <f>IF([2]source_data!G97="","",IF([2]source_data!G97="","",[2]source_data!G97))</f>
        <v>500</v>
      </c>
      <c r="E95" s="6" t="str">
        <f>IF([2]source_data!G97="","",[2]tailored_settings!$B$3)</f>
        <v>GBP</v>
      </c>
      <c r="F95" s="8">
        <f>IF([2]source_data!G97="","",IF([2]source_data!H97="","",[2]source_data!H97))</f>
        <v>45357</v>
      </c>
      <c r="G95" s="6" t="str">
        <f>IF([2]source_data!G97="","",[2]tailored_settings!$B$5)</f>
        <v>Individual Recipient</v>
      </c>
      <c r="H95" s="6" t="str">
        <f>IF([2]source_data!G97="","",IF(AND([2]source_data!A97&lt;&gt;"",[2]tailored_settings!$B$16="Publish"),CONCATENATE([2]tailored_settings!$B$2&amp;[2]source_data!A97),IF(AND([2]source_data!A97&lt;&gt;"",[2]tailored_settings!$B$16="Do not publish"),CONCATENATE([2]tailored_settings!$B$4&amp;TEXT(ROW(A95)-1,"0000")&amp;"_"&amp;TEXT(F95,"yyyy-mm")),CONCATENATE([2]tailored_settings!$B$4&amp;TEXT(ROW(A95)-1,"0000")&amp;"_"&amp;TEXT(F95,"yyyy-mm")))))</f>
        <v>360G-Longleigh-IND-0094_2024-03</v>
      </c>
      <c r="I95" s="6" t="str">
        <f>IF([2]source_data!G97="","",[2]tailored_settings!$B$7)</f>
        <v>Longleigh Foundation</v>
      </c>
      <c r="J95" s="6" t="str">
        <f>IF([2]source_data!G97="","",[2]tailored_settings!$B$6)</f>
        <v>GB-CHC-1169016</v>
      </c>
      <c r="K95" s="6" t="str">
        <f>IF([2]source_data!G97="","",IF([2]source_data!I97="","",VLOOKUP([2]source_data!I97,[2]codelist_mapping!A:C,3,FALSE)))</f>
        <v>GTIR030</v>
      </c>
      <c r="L95" s="6" t="str">
        <f>IF([2]source_data!G97="","",IF([2]source_data!J97="","",VLOOKUP([2]source_data!J97,[2]codelist_mapping!A:C,3,FALSE)))</f>
        <v>GTIR010</v>
      </c>
      <c r="M95" s="6" t="str">
        <f>IF([2]source_data!G97="","",IF([2]source_data!K97="","",IF([2]source_data!M97&lt;&gt;"",CONCATENATE(VLOOKUP([2]source_data!K97,[2]codelist_mapping!F:H,3,FALSE)&amp;";"&amp;VLOOKUP([2]source_data!L97,[2]codelist_mapping!F:H,3,FALSE)&amp;";"&amp;VLOOKUP([2]source_data!M97,[2]codelist_mapping!F:H,3,FALSE)),IF([2]source_data!L97&lt;&gt;"",CONCATENATE(VLOOKUP([2]source_data!K97,[2]codelist_mapping!F:H,3,FALSE)&amp;";"&amp;VLOOKUP([2]source_data!L97,[2]codelist_mapping!F:H,3,FALSE)),IF([2]source_data!K97&lt;&gt;"",CONCATENATE(VLOOKUP([2]source_data!K97,[2]codelist_mapping!F:H,3,FALSE)))))))</f>
        <v>GTIP070</v>
      </c>
      <c r="N95" s="9" t="str">
        <f>IF([2]source_data!G97="","",IF([2]source_data!D97="","",VLOOKUP([2]source_data!D97,[2]geo_data!A:I,9,FALSE)))</f>
        <v>Gorse Hill and Pinehurst</v>
      </c>
      <c r="O95" s="9" t="str">
        <f>IF([2]source_data!G97="","",IF([2]source_data!D97="","",VLOOKUP([2]source_data!D97,[2]geo_data!A:I,8,FALSE)))</f>
        <v>E05008958</v>
      </c>
      <c r="P95" s="9" t="str">
        <f>IF([2]source_data!G97="","",IF(LEFT(O95,3)="E05","WD",IF(LEFT(O95,3)="S13","WD",IF(LEFT(O95,3)="W05","WD",IF(LEFT(O95,3)="W06","UA",IF(LEFT(O95,3)="S12","CA",IF(LEFT(O95,3)="E06","UA",IF(LEFT(O95,3)="E07","NMD",IF(LEFT(O95,3)="E08","MD",IF(LEFT(O95,3)="E09","LONB"))))))))))</f>
        <v>WD</v>
      </c>
      <c r="Q95" s="9" t="str">
        <f>IF([2]source_data!G97="","",IF([2]source_data!D97="","",VLOOKUP([2]source_data!D97,[2]geo_data!A:I,7,FALSE)))</f>
        <v>Swindon</v>
      </c>
      <c r="R95" s="9" t="str">
        <f>IF([2]source_data!G97="","",IF([2]source_data!D97="","",VLOOKUP([2]source_data!D97,[2]geo_data!A:I,6,FALSE)))</f>
        <v>E06000030</v>
      </c>
      <c r="S95" s="9" t="str">
        <f>IF([2]source_data!G97="","",IF(LEFT(R95,3)="E05","WD",IF(LEFT(R95,3)="S13","WD",IF(LEFT(R95,3)="W05","WD",IF(LEFT(R95,3)="W06","UA",IF(LEFT(R95,3)="S12","CA",IF(LEFT(R95,3)="E06","UA",IF(LEFT(R95,3)="E07","NMD",IF(LEFT(R95,3)="E08","MD",IF(LEFT(R95,3)="E09","LONB"))))))))))</f>
        <v>UA</v>
      </c>
      <c r="T95" s="6" t="str">
        <f>IF([2]source_data!G97="","",IF([2]source_data!N97="","",[2]source_data!N97))</f>
        <v>Hardship Grant</v>
      </c>
      <c r="U95" s="10">
        <f>IF([2]source_data!G97="","",[2]tailored_settings!$B$8)</f>
        <v>45789</v>
      </c>
      <c r="V95" s="6" t="str">
        <f>IF([2]source_data!G97="","",[2]tailored_settings!$B$9)</f>
        <v>http://www.longleigh.org/</v>
      </c>
      <c r="W95" s="8">
        <f>IF([2]source_data!G97="","",IF([2]source_data!O97="","",[2]source_data!O97))</f>
        <v>45357</v>
      </c>
      <c r="X95" s="12">
        <f>IF([2]source_data!G97="","",IF([2]source_data!P97="","",[2]source_data!P97))</f>
        <v>45430</v>
      </c>
      <c r="Y95" s="13">
        <f>IF([2]source_data!G97="","",IF([2]source_data!Q97="","",[2]source_data!Q97))</f>
        <v>2</v>
      </c>
      <c r="Z95" s="11" t="str">
        <f>IF([2]source_data!G97="","",IF([2]source_data!I97="","",[2]tailored_settings!$B$10))</f>
        <v>Primary grant reason</v>
      </c>
      <c r="AA95" s="11" t="str">
        <f>IF([2]source_data!G97="","",IF([2]source_data!I97="","",[2]source_data!I97))</f>
        <v>1. Customer (or family member residing with them) with a diagnosed condition or disability (physical and/or sensory and/or behavioural)</v>
      </c>
      <c r="AB95" s="11" t="str">
        <f>IF([2]source_data!G97="","",IF([2]source_data!J97="","",[2]tailored_settings!$B$11))</f>
        <v>Secondary grant reason</v>
      </c>
      <c r="AC95" s="11" t="str">
        <f>IF([2]source_data!G97="","",IF([2]source_data!J97="","",[2]source_data!J97))</f>
        <v>6d. Customer/family under the care of Social Services (Adult or Children’s - FH</v>
      </c>
      <c r="AD95" s="11" t="str">
        <f>IF([2]source_data!G97="","",IF([2]source_data!K97="","",[2]tailored_settings!$B$12))</f>
        <v>Grant purpose</v>
      </c>
      <c r="AE95" s="11" t="str">
        <f>IF([2]source_data!G97="","",IF([2]source_data!K97="","",[2]source_data!K97))</f>
        <v>Food Vouchers</v>
      </c>
      <c r="AF95" s="11" t="str">
        <f>IF([2]source_data!G97="","",IF([2]source_data!K97="","",[2]tailored_settings!$B$13))</f>
        <v>Grant purpose</v>
      </c>
      <c r="AG95" s="11" t="str">
        <f>IF([2]source_data!G97="","",IF([2]source_data!K97="","",[2]source_data!K97))</f>
        <v>Food Vouchers</v>
      </c>
      <c r="AH95" s="11" t="str">
        <f>IF([2]source_data!G97="","",IF([2]source_data!M97="","",[2]tailored_settings!$B$14))</f>
        <v/>
      </c>
      <c r="AI95" s="11" t="str">
        <f>IF([2]source_data!G97="","",IF([2]source_data!M97="","",[2]source_data!M97))</f>
        <v/>
      </c>
    </row>
    <row r="96" spans="1:35" x14ac:dyDescent="0.2">
      <c r="A96" s="6" t="str">
        <f>IF([2]source_data!G98="","",IF(AND([2]source_data!C98&lt;&gt;"",[2]tailored_settings!$B$15="Publish"),CONCATENATE([2]tailored_settings!$B$2&amp;[2]source_data!C98),IF(AND([2]source_data!C98&lt;&gt;"",[2]tailored_settings!$B$15="Do not publish"),CONCATENATE([2]tailored_settings!$B$2&amp;TEXT(ROW(A96)-1,"0000")&amp;"_"&amp;TEXT(F96,"yyyy-mm")),CONCATENATE([2]tailored_settings!$B$2&amp;TEXT(ROW(A96)-1,"0000")&amp;"_"&amp;TEXT(F96,"yyyy-mm")))))</f>
        <v>360G-Longleigh-0095_2024-02</v>
      </c>
      <c r="B96" s="6" t="str">
        <f>IF([2]source_data!G98="","",IF([2]source_data!E98&lt;&gt;"",[2]source_data!E98,CONCATENATE("Grant to "&amp;G96)))</f>
        <v>Grant to Individual Recipient</v>
      </c>
      <c r="C96" s="6" t="str">
        <f>IF([2]source_data!G98="","",IF([2]source_data!F98="",_xlfn.XLOOKUP(T96,[2]tailored_settings!$B$20:$B$25,[2]tailored_settings!$A$20:$A$25,"")))</f>
        <v>Helping to alleviate financial hardship</v>
      </c>
      <c r="D96" s="7">
        <f>IF([2]source_data!G98="","",IF([2]source_data!G98="","",[2]source_data!G98))</f>
        <v>678.11</v>
      </c>
      <c r="E96" s="6" t="str">
        <f>IF([2]source_data!G98="","",[2]tailored_settings!$B$3)</f>
        <v>GBP</v>
      </c>
      <c r="F96" s="8">
        <f>IF([2]source_data!G98="","",IF([2]source_data!H98="","",[2]source_data!H98))</f>
        <v>45348</v>
      </c>
      <c r="G96" s="6" t="str">
        <f>IF([2]source_data!G98="","",[2]tailored_settings!$B$5)</f>
        <v>Individual Recipient</v>
      </c>
      <c r="H96" s="6" t="str">
        <f>IF([2]source_data!G98="","",IF(AND([2]source_data!A98&lt;&gt;"",[2]tailored_settings!$B$16="Publish"),CONCATENATE([2]tailored_settings!$B$2&amp;[2]source_data!A98),IF(AND([2]source_data!A98&lt;&gt;"",[2]tailored_settings!$B$16="Do not publish"),CONCATENATE([2]tailored_settings!$B$4&amp;TEXT(ROW(A96)-1,"0000")&amp;"_"&amp;TEXT(F96,"yyyy-mm")),CONCATENATE([2]tailored_settings!$B$4&amp;TEXT(ROW(A96)-1,"0000")&amp;"_"&amp;TEXT(F96,"yyyy-mm")))))</f>
        <v>360G-Longleigh-IND-0095_2024-02</v>
      </c>
      <c r="I96" s="6" t="str">
        <f>IF([2]source_data!G98="","",[2]tailored_settings!$B$7)</f>
        <v>Longleigh Foundation</v>
      </c>
      <c r="J96" s="6" t="str">
        <f>IF([2]source_data!G98="","",[2]tailored_settings!$B$6)</f>
        <v>GB-CHC-1169016</v>
      </c>
      <c r="K96" s="6" t="str">
        <f>IF([2]source_data!G98="","",IF([2]source_data!I98="","",VLOOKUP([2]source_data!I98,[2]codelist_mapping!A:C,3,FALSE)))</f>
        <v>GTIR040</v>
      </c>
      <c r="L96" s="6" t="str">
        <f>IF([2]source_data!G98="","",IF([2]source_data!J98="","",VLOOKUP([2]source_data!J98,[2]codelist_mapping!A:C,3,FALSE)))</f>
        <v/>
      </c>
      <c r="M96" s="6" t="str">
        <f>IF([2]source_data!G98="","",IF([2]source_data!K98="","",IF([2]source_data!M98&lt;&gt;"",CONCATENATE(VLOOKUP([2]source_data!K98,[2]codelist_mapping!F:H,3,FALSE)&amp;";"&amp;VLOOKUP([2]source_data!L98,[2]codelist_mapping!F:H,3,FALSE)&amp;";"&amp;VLOOKUP([2]source_data!M98,[2]codelist_mapping!F:H,3,FALSE)),IF([2]source_data!L98&lt;&gt;"",CONCATENATE(VLOOKUP([2]source_data!K98,[2]codelist_mapping!F:H,3,FALSE)&amp;";"&amp;VLOOKUP([2]source_data!L98,[2]codelist_mapping!F:H,3,FALSE)),IF([2]source_data!K98&lt;&gt;"",CONCATENATE(VLOOKUP([2]source_data!K98,[2]codelist_mapping!F:H,3,FALSE)))))))</f>
        <v>GTIP020;GTIP020</v>
      </c>
      <c r="N96" s="9" t="str">
        <f>IF([2]source_data!G98="","",IF([2]source_data!D98="","",VLOOKUP([2]source_data!D98,[2]geo_data!A:I,9,FALSE)))</f>
        <v>Farley</v>
      </c>
      <c r="O96" s="9" t="str">
        <f>IF([2]source_data!G98="","",IF([2]source_data!D98="","",VLOOKUP([2]source_data!D98,[2]geo_data!A:I,8,FALSE)))</f>
        <v>E05014742</v>
      </c>
      <c r="P96" s="9" t="str">
        <f>IF([2]source_data!G98="","",IF(LEFT(O96,3)="E05","WD",IF(LEFT(O96,3)="S13","WD",IF(LEFT(O96,3)="W05","WD",IF(LEFT(O96,3)="W06","UA",IF(LEFT(O96,3)="S12","CA",IF(LEFT(O96,3)="E06","UA",IF(LEFT(O96,3)="E07","NMD",IF(LEFT(O96,3)="E08","MD",IF(LEFT(O96,3)="E09","LONB"))))))))))</f>
        <v>WD</v>
      </c>
      <c r="Q96" s="9" t="str">
        <f>IF([2]source_data!G98="","",IF([2]source_data!D98="","",VLOOKUP([2]source_data!D98,[2]geo_data!A:I,7,FALSE)))</f>
        <v>Luton</v>
      </c>
      <c r="R96" s="9" t="str">
        <f>IF([2]source_data!G98="","",IF([2]source_data!D98="","",VLOOKUP([2]source_data!D98,[2]geo_data!A:I,6,FALSE)))</f>
        <v>E06000032</v>
      </c>
      <c r="S96" s="9" t="str">
        <f>IF([2]source_data!G98="","",IF(LEFT(R96,3)="E05","WD",IF(LEFT(R96,3)="S13","WD",IF(LEFT(R96,3)="W05","WD",IF(LEFT(R96,3)="W06","UA",IF(LEFT(R96,3)="S12","CA",IF(LEFT(R96,3)="E06","UA",IF(LEFT(R96,3)="E07","NMD",IF(LEFT(R96,3)="E08","MD",IF(LEFT(R96,3)="E09","LONB"))))))))))</f>
        <v>UA</v>
      </c>
      <c r="T96" s="6" t="str">
        <f>IF([2]source_data!G98="","",IF([2]source_data!N98="","",[2]source_data!N98))</f>
        <v>Hardship Grant</v>
      </c>
      <c r="U96" s="10">
        <f>IF([2]source_data!G98="","",[2]tailored_settings!$B$8)</f>
        <v>45789</v>
      </c>
      <c r="V96" s="6" t="str">
        <f>IF([2]source_data!G98="","",[2]tailored_settings!$B$9)</f>
        <v>http://www.longleigh.org/</v>
      </c>
      <c r="W96" s="8">
        <f>IF([2]source_data!G98="","",IF([2]source_data!O98="","",[2]source_data!O98))</f>
        <v>45348</v>
      </c>
      <c r="X96" s="12">
        <f>IF([2]source_data!G98="","",IF([2]source_data!P98="","",[2]source_data!P98))</f>
        <v>45385</v>
      </c>
      <c r="Y96" s="13">
        <f>IF([2]source_data!G98="","",IF([2]source_data!Q98="","",[2]source_data!Q98))</f>
        <v>1</v>
      </c>
      <c r="Z96" s="11" t="str">
        <f>IF([2]source_data!G98="","",IF([2]source_data!I98="","",[2]tailored_settings!$B$10))</f>
        <v>Primary grant reason</v>
      </c>
      <c r="AA96" s="11" t="str">
        <f>IF([2]source_data!G98="","",IF([2]source_data!I98="","",[2]source_data!I98))</f>
        <v>2. Customer receiving medication and/or therapy for a mental health condition or substance addiction</v>
      </c>
      <c r="AB96" s="11" t="str">
        <f>IF([2]source_data!G98="","",IF([2]source_data!J98="","",[2]tailored_settings!$B$11))</f>
        <v/>
      </c>
      <c r="AC96" s="11" t="str">
        <f>IF([2]source_data!G98="","",IF([2]source_data!J98="","",[2]source_data!J98))</f>
        <v/>
      </c>
      <c r="AD96" s="11" t="str">
        <f>IF([2]source_data!G98="","",IF([2]source_data!K98="","",[2]tailored_settings!$B$12))</f>
        <v>Grant purpose</v>
      </c>
      <c r="AE96" s="11" t="str">
        <f>IF([2]source_data!G98="","",IF([2]source_data!K98="","",[2]source_data!K98))</f>
        <v xml:space="preserve">Furniture </v>
      </c>
      <c r="AF96" s="11" t="str">
        <f>IF([2]source_data!G98="","",IF([2]source_data!K98="","",[2]tailored_settings!$B$13))</f>
        <v>Grant purpose</v>
      </c>
      <c r="AG96" s="11" t="str">
        <f>IF([2]source_data!G98="","",IF([2]source_data!K98="","",[2]source_data!K98))</f>
        <v xml:space="preserve">Furniture </v>
      </c>
      <c r="AH96" s="11" t="str">
        <f>IF([2]source_data!G98="","",IF([2]source_data!M98="","",[2]tailored_settings!$B$14))</f>
        <v/>
      </c>
      <c r="AI96" s="11" t="str">
        <f>IF([2]source_data!G98="","",IF([2]source_data!M98="","",[2]source_data!M98))</f>
        <v/>
      </c>
    </row>
    <row r="97" spans="1:35" x14ac:dyDescent="0.2">
      <c r="A97" s="6" t="str">
        <f>IF([2]source_data!G99="","",IF(AND([2]source_data!C99&lt;&gt;"",[2]tailored_settings!$B$15="Publish"),CONCATENATE([2]tailored_settings!$B$2&amp;[2]source_data!C99),IF(AND([2]source_data!C99&lt;&gt;"",[2]tailored_settings!$B$15="Do not publish"),CONCATENATE([2]tailored_settings!$B$2&amp;TEXT(ROW(A97)-1,"0000")&amp;"_"&amp;TEXT(F97,"yyyy-mm")),CONCATENATE([2]tailored_settings!$B$2&amp;TEXT(ROW(A97)-1,"0000")&amp;"_"&amp;TEXT(F97,"yyyy-mm")))))</f>
        <v>360G-Longleigh-0096_2024-02</v>
      </c>
      <c r="B97" s="6" t="str">
        <f>IF([2]source_data!G99="","",IF([2]source_data!E99&lt;&gt;"",[2]source_data!E99,CONCATENATE("Grant to "&amp;G97)))</f>
        <v>Grant to Individual Recipient</v>
      </c>
      <c r="C97" s="6" t="str">
        <f>IF([2]source_data!G99="","",IF([2]source_data!F99="",_xlfn.XLOOKUP(T97,[2]tailored_settings!$B$20:$B$25,[2]tailored_settings!$A$20:$A$25,"")))</f>
        <v>Helping to alleviate financial hardship</v>
      </c>
      <c r="D97" s="7">
        <f>IF([2]source_data!G99="","",IF([2]source_data!G99="","",[2]source_data!G99))</f>
        <v>646.20000000000005</v>
      </c>
      <c r="E97" s="6" t="str">
        <f>IF([2]source_data!G99="","",[2]tailored_settings!$B$3)</f>
        <v>GBP</v>
      </c>
      <c r="F97" s="8">
        <f>IF([2]source_data!G99="","",IF([2]source_data!H99="","",[2]source_data!H99))</f>
        <v>45348</v>
      </c>
      <c r="G97" s="6" t="str">
        <f>IF([2]source_data!G99="","",[2]tailored_settings!$B$5)</f>
        <v>Individual Recipient</v>
      </c>
      <c r="H97" s="6" t="str">
        <f>IF([2]source_data!G99="","",IF(AND([2]source_data!A99&lt;&gt;"",[2]tailored_settings!$B$16="Publish"),CONCATENATE([2]tailored_settings!$B$2&amp;[2]source_data!A99),IF(AND([2]source_data!A99&lt;&gt;"",[2]tailored_settings!$B$16="Do not publish"),CONCATENATE([2]tailored_settings!$B$4&amp;TEXT(ROW(A97)-1,"0000")&amp;"_"&amp;TEXT(F97,"yyyy-mm")),CONCATENATE([2]tailored_settings!$B$4&amp;TEXT(ROW(A97)-1,"0000")&amp;"_"&amp;TEXT(F97,"yyyy-mm")))))</f>
        <v>360G-Longleigh-IND-0096_2024-02</v>
      </c>
      <c r="I97" s="6" t="str">
        <f>IF([2]source_data!G99="","",[2]tailored_settings!$B$7)</f>
        <v>Longleigh Foundation</v>
      </c>
      <c r="J97" s="6" t="str">
        <f>IF([2]source_data!G99="","",[2]tailored_settings!$B$6)</f>
        <v>GB-CHC-1169016</v>
      </c>
      <c r="K97" s="6" t="str">
        <f>IF([2]source_data!G99="","",IF([2]source_data!I99="","",VLOOKUP([2]source_data!I99,[2]codelist_mapping!A:C,3,FALSE)))</f>
        <v>GTIR040</v>
      </c>
      <c r="L97" s="6" t="str">
        <f>IF([2]source_data!G99="","",IF([2]source_data!J99="","",VLOOKUP([2]source_data!J99,[2]codelist_mapping!A:C,3,FALSE)))</f>
        <v/>
      </c>
      <c r="M97" s="6" t="str">
        <f>IF([2]source_data!G99="","",IF([2]source_data!K99="","",IF([2]source_data!M99&lt;&gt;"",CONCATENATE(VLOOKUP([2]source_data!K99,[2]codelist_mapping!F:H,3,FALSE)&amp;";"&amp;VLOOKUP([2]source_data!L99,[2]codelist_mapping!F:H,3,FALSE)&amp;";"&amp;VLOOKUP([2]source_data!M99,[2]codelist_mapping!F:H,3,FALSE)),IF([2]source_data!L99&lt;&gt;"",CONCATENATE(VLOOKUP([2]source_data!K99,[2]codelist_mapping!F:H,3,FALSE)&amp;";"&amp;VLOOKUP([2]source_data!L99,[2]codelist_mapping!F:H,3,FALSE)),IF([2]source_data!K99&lt;&gt;"",CONCATENATE(VLOOKUP([2]source_data!K99,[2]codelist_mapping!F:H,3,FALSE)))))))</f>
        <v>GTIP020</v>
      </c>
      <c r="N97" s="9" t="str">
        <f>IF([2]source_data!G99="","",IF([2]source_data!D99="","",VLOOKUP([2]source_data!D99,[2]geo_data!A:I,9,FALSE)))</f>
        <v>Sixfields</v>
      </c>
      <c r="O97" s="9" t="str">
        <f>IF([2]source_data!G99="","",IF([2]source_data!D99="","",VLOOKUP([2]source_data!D99,[2]geo_data!A:I,8,FALSE)))</f>
        <v>E05013266</v>
      </c>
      <c r="P97" s="9" t="str">
        <f>IF([2]source_data!G99="","",IF(LEFT(O97,3)="E05","WD",IF(LEFT(O97,3)="S13","WD",IF(LEFT(O97,3)="W05","WD",IF(LEFT(O97,3)="W06","UA",IF(LEFT(O97,3)="S12","CA",IF(LEFT(O97,3)="E06","UA",IF(LEFT(O97,3)="E07","NMD",IF(LEFT(O97,3)="E08","MD",IF(LEFT(O97,3)="E09","LONB"))))))))))</f>
        <v>WD</v>
      </c>
      <c r="Q97" s="9" t="str">
        <f>IF([2]source_data!G99="","",IF([2]source_data!D99="","",VLOOKUP([2]source_data!D99,[2]geo_data!A:I,7,FALSE)))</f>
        <v>West Northamptonshire</v>
      </c>
      <c r="R97" s="9" t="str">
        <f>IF([2]source_data!G99="","",IF([2]source_data!D99="","",VLOOKUP([2]source_data!D99,[2]geo_data!A:I,6,FALSE)))</f>
        <v>E06000062</v>
      </c>
      <c r="S97" s="9" t="str">
        <f>IF([2]source_data!G99="","",IF(LEFT(R97,3)="E05","WD",IF(LEFT(R97,3)="S13","WD",IF(LEFT(R97,3)="W05","WD",IF(LEFT(R97,3)="W06","UA",IF(LEFT(R97,3)="S12","CA",IF(LEFT(R97,3)="E06","UA",IF(LEFT(R97,3)="E07","NMD",IF(LEFT(R97,3)="E08","MD",IF(LEFT(R97,3)="E09","LONB"))))))))))</f>
        <v>UA</v>
      </c>
      <c r="T97" s="6" t="str">
        <f>IF([2]source_data!G99="","",IF([2]source_data!N99="","",[2]source_data!N99))</f>
        <v>Hardship Grant</v>
      </c>
      <c r="U97" s="10">
        <f>IF([2]source_data!G99="","",[2]tailored_settings!$B$8)</f>
        <v>45789</v>
      </c>
      <c r="V97" s="6" t="str">
        <f>IF([2]source_data!G99="","",[2]tailored_settings!$B$9)</f>
        <v>http://www.longleigh.org/</v>
      </c>
      <c r="W97" s="8">
        <f>IF([2]source_data!G99="","",IF([2]source_data!O99="","",[2]source_data!O99))</f>
        <v>45348</v>
      </c>
      <c r="X97" s="12">
        <f>IF([2]source_data!G99="","",IF([2]source_data!P99="","",[2]source_data!P99))</f>
        <v>45385</v>
      </c>
      <c r="Y97" s="13">
        <f>IF([2]source_data!G99="","",IF([2]source_data!Q99="","",[2]source_data!Q99))</f>
        <v>1</v>
      </c>
      <c r="Z97" s="11" t="str">
        <f>IF([2]source_data!G99="","",IF([2]source_data!I99="","",[2]tailored_settings!$B$10))</f>
        <v>Primary grant reason</v>
      </c>
      <c r="AA97" s="11" t="str">
        <f>IF([2]source_data!G99="","",IF([2]source_data!I99="","",[2]source_data!I99))</f>
        <v>2. Customer receiving medication and/or therapy for a mental health condition or substance addiction</v>
      </c>
      <c r="AB97" s="11" t="str">
        <f>IF([2]source_data!G99="","",IF([2]source_data!J99="","",[2]tailored_settings!$B$11))</f>
        <v/>
      </c>
      <c r="AC97" s="11" t="str">
        <f>IF([2]source_data!G99="","",IF([2]source_data!J99="","",[2]source_data!J99))</f>
        <v/>
      </c>
      <c r="AD97" s="11" t="str">
        <f>IF([2]source_data!G99="","",IF([2]source_data!K99="","",[2]tailored_settings!$B$12))</f>
        <v>Grant purpose</v>
      </c>
      <c r="AE97" s="11" t="str">
        <f>IF([2]source_data!G99="","",IF([2]source_data!K99="","",[2]source_data!K99))</f>
        <v xml:space="preserve">Furniture </v>
      </c>
      <c r="AF97" s="11" t="str">
        <f>IF([2]source_data!G99="","",IF([2]source_data!K99="","",[2]tailored_settings!$B$13))</f>
        <v>Grant purpose</v>
      </c>
      <c r="AG97" s="11" t="str">
        <f>IF([2]source_data!G99="","",IF([2]source_data!K99="","",[2]source_data!K99))</f>
        <v xml:space="preserve">Furniture </v>
      </c>
      <c r="AH97" s="11" t="str">
        <f>IF([2]source_data!G99="","",IF([2]source_data!M99="","",[2]tailored_settings!$B$14))</f>
        <v/>
      </c>
      <c r="AI97" s="11" t="str">
        <f>IF([2]source_data!G99="","",IF([2]source_data!M99="","",[2]source_data!M99))</f>
        <v/>
      </c>
    </row>
    <row r="98" spans="1:35" x14ac:dyDescent="0.2">
      <c r="A98" s="6" t="str">
        <f>IF([2]source_data!G100="","",IF(AND([2]source_data!C100&lt;&gt;"",[2]tailored_settings!$B$15="Publish"),CONCATENATE([2]tailored_settings!$B$2&amp;[2]source_data!C100),IF(AND([2]source_data!C100&lt;&gt;"",[2]tailored_settings!$B$15="Do not publish"),CONCATENATE([2]tailored_settings!$B$2&amp;TEXT(ROW(A98)-1,"0000")&amp;"_"&amp;TEXT(F98,"yyyy-mm")),CONCATENATE([2]tailored_settings!$B$2&amp;TEXT(ROW(A98)-1,"0000")&amp;"_"&amp;TEXT(F98,"yyyy-mm")))))</f>
        <v>360G-Longleigh-0097_2024-02</v>
      </c>
      <c r="B98" s="6" t="str">
        <f>IF([2]source_data!G100="","",IF([2]source_data!E100&lt;&gt;"",[2]source_data!E100,CONCATENATE("Grant to "&amp;G98)))</f>
        <v>Grant to Individual Recipient</v>
      </c>
      <c r="C98" s="6" t="str">
        <f>IF([2]source_data!G100="","",IF([2]source_data!F100="",_xlfn.XLOOKUP(T98,[2]tailored_settings!$B$20:$B$25,[2]tailored_settings!$A$20:$A$25,"")))</f>
        <v>Helping to alleviate financial hardship</v>
      </c>
      <c r="D98" s="7">
        <f>IF([2]source_data!G100="","",IF([2]source_data!G100="","",[2]source_data!G100))</f>
        <v>903.98</v>
      </c>
      <c r="E98" s="6" t="str">
        <f>IF([2]source_data!G100="","",[2]tailored_settings!$B$3)</f>
        <v>GBP</v>
      </c>
      <c r="F98" s="8">
        <f>IF([2]source_data!G100="","",IF([2]source_data!H100="","",[2]source_data!H100))</f>
        <v>45348</v>
      </c>
      <c r="G98" s="6" t="str">
        <f>IF([2]source_data!G100="","",[2]tailored_settings!$B$5)</f>
        <v>Individual Recipient</v>
      </c>
      <c r="H98" s="6" t="str">
        <f>IF([2]source_data!G100="","",IF(AND([2]source_data!A100&lt;&gt;"",[2]tailored_settings!$B$16="Publish"),CONCATENATE([2]tailored_settings!$B$2&amp;[2]source_data!A100),IF(AND([2]source_data!A100&lt;&gt;"",[2]tailored_settings!$B$16="Do not publish"),CONCATENATE([2]tailored_settings!$B$4&amp;TEXT(ROW(A98)-1,"0000")&amp;"_"&amp;TEXT(F98,"yyyy-mm")),CONCATENATE([2]tailored_settings!$B$4&amp;TEXT(ROW(A98)-1,"0000")&amp;"_"&amp;TEXT(F98,"yyyy-mm")))))</f>
        <v>360G-Longleigh-IND-0097_2024-02</v>
      </c>
      <c r="I98" s="6" t="str">
        <f>IF([2]source_data!G100="","",[2]tailored_settings!$B$7)</f>
        <v>Longleigh Foundation</v>
      </c>
      <c r="J98" s="6" t="str">
        <f>IF([2]source_data!G100="","",[2]tailored_settings!$B$6)</f>
        <v>GB-CHC-1169016</v>
      </c>
      <c r="K98" s="6" t="str">
        <f>IF([2]source_data!G100="","",IF([2]source_data!I100="","",VLOOKUP([2]source_data!I100,[2]codelist_mapping!A:C,3,FALSE)))</f>
        <v>GTIR010</v>
      </c>
      <c r="L98" s="6" t="str">
        <f>IF([2]source_data!G100="","",IF([2]source_data!J100="","",VLOOKUP([2]source_data!J100,[2]codelist_mapping!A:C,3,FALSE)))</f>
        <v/>
      </c>
      <c r="M98" s="6" t="str">
        <f>IF([2]source_data!G100="","",IF([2]source_data!K100="","",IF([2]source_data!M100&lt;&gt;"",CONCATENATE(VLOOKUP([2]source_data!K100,[2]codelist_mapping!F:H,3,FALSE)&amp;";"&amp;VLOOKUP([2]source_data!L100,[2]codelist_mapping!F:H,3,FALSE)&amp;";"&amp;VLOOKUP([2]source_data!M100,[2]codelist_mapping!F:H,3,FALSE)),IF([2]source_data!L100&lt;&gt;"",CONCATENATE(VLOOKUP([2]source_data!K100,[2]codelist_mapping!F:H,3,FALSE)&amp;";"&amp;VLOOKUP([2]source_data!L100,[2]codelist_mapping!F:H,3,FALSE)),IF([2]source_data!K100&lt;&gt;"",CONCATENATE(VLOOKUP([2]source_data!K100,[2]codelist_mapping!F:H,3,FALSE)))))))</f>
        <v>GTIP020;GTIP070</v>
      </c>
      <c r="N98" s="9" t="str">
        <f>IF([2]source_data!G100="","",IF([2]source_data!D100="","",VLOOKUP([2]source_data!D100,[2]geo_data!A:I,9,FALSE)))</f>
        <v>Hailsham East</v>
      </c>
      <c r="O98" s="9" t="str">
        <f>IF([2]source_data!G100="","",IF([2]source_data!D100="","",VLOOKUP([2]source_data!D100,[2]geo_data!A:I,8,FALSE)))</f>
        <v>E05011640</v>
      </c>
      <c r="P98" s="9" t="str">
        <f>IF([2]source_data!G100="","",IF(LEFT(O98,3)="E05","WD",IF(LEFT(O98,3)="S13","WD",IF(LEFT(O98,3)="W05","WD",IF(LEFT(O98,3)="W06","UA",IF(LEFT(O98,3)="S12","CA",IF(LEFT(O98,3)="E06","UA",IF(LEFT(O98,3)="E07","NMD",IF(LEFT(O98,3)="E08","MD",IF(LEFT(O98,3)="E09","LONB"))))))))))</f>
        <v>WD</v>
      </c>
      <c r="Q98" s="9" t="str">
        <f>IF([2]source_data!G100="","",IF([2]source_data!D100="","",VLOOKUP([2]source_data!D100,[2]geo_data!A:I,7,FALSE)))</f>
        <v>Wealden</v>
      </c>
      <c r="R98" s="9" t="str">
        <f>IF([2]source_data!G100="","",IF([2]source_data!D100="","",VLOOKUP([2]source_data!D100,[2]geo_data!A:I,6,FALSE)))</f>
        <v>E07000065</v>
      </c>
      <c r="S98" s="9" t="str">
        <f>IF([2]source_data!G100="","",IF(LEFT(R98,3)="E05","WD",IF(LEFT(R98,3)="S13","WD",IF(LEFT(R98,3)="W05","WD",IF(LEFT(R98,3)="W06","UA",IF(LEFT(R98,3)="S12","CA",IF(LEFT(R98,3)="E06","UA",IF(LEFT(R98,3)="E07","NMD",IF(LEFT(R98,3)="E08","MD",IF(LEFT(R98,3)="E09","LONB"))))))))))</f>
        <v>NMD</v>
      </c>
      <c r="T98" s="6" t="str">
        <f>IF([2]source_data!G100="","",IF([2]source_data!N100="","",[2]source_data!N100))</f>
        <v>Hardship Grant</v>
      </c>
      <c r="U98" s="10">
        <f>IF([2]source_data!G100="","",[2]tailored_settings!$B$8)</f>
        <v>45789</v>
      </c>
      <c r="V98" s="6" t="str">
        <f>IF([2]source_data!G100="","",[2]tailored_settings!$B$9)</f>
        <v>http://www.longleigh.org/</v>
      </c>
      <c r="W98" s="8">
        <f>IF([2]source_data!G100="","",IF([2]source_data!O100="","",[2]source_data!O100))</f>
        <v>45348</v>
      </c>
      <c r="X98" s="12">
        <f>IF([2]source_data!G100="","",IF([2]source_data!P100="","",[2]source_data!P100))</f>
        <v>45399</v>
      </c>
      <c r="Y98" s="13">
        <f>IF([2]source_data!G100="","",IF([2]source_data!Q100="","",[2]source_data!Q100))</f>
        <v>2</v>
      </c>
      <c r="Z98" s="11" t="str">
        <f>IF([2]source_data!G100="","",IF([2]source_data!I100="","",[2]tailored_settings!$B$10))</f>
        <v>Primary grant reason</v>
      </c>
      <c r="AA98" s="11" t="str">
        <f>IF([2]source_data!G100="","",IF([2]source_data!I100="","",[2]source_data!I100))</f>
        <v>7. Customer where there is a child/ren in receipt of means-tested free school meals</v>
      </c>
      <c r="AB98" s="11" t="str">
        <f>IF([2]source_data!G100="","",IF([2]source_data!J100="","",[2]tailored_settings!$B$11))</f>
        <v/>
      </c>
      <c r="AC98" s="11" t="str">
        <f>IF([2]source_data!G100="","",IF([2]source_data!J100="","",[2]source_data!J100))</f>
        <v/>
      </c>
      <c r="AD98" s="11" t="str">
        <f>IF([2]source_data!G100="","",IF([2]source_data!K100="","",[2]tailored_settings!$B$12))</f>
        <v>Grant purpose</v>
      </c>
      <c r="AE98" s="11" t="str">
        <f>IF([2]source_data!G100="","",IF([2]source_data!K100="","",[2]source_data!K100))</f>
        <v>Appliances</v>
      </c>
      <c r="AF98" s="11" t="str">
        <f>IF([2]source_data!G100="","",IF([2]source_data!K100="","",[2]tailored_settings!$B$13))</f>
        <v>Grant purpose</v>
      </c>
      <c r="AG98" s="11" t="str">
        <f>IF([2]source_data!G100="","",IF([2]source_data!K100="","",[2]source_data!K100))</f>
        <v>Appliances</v>
      </c>
      <c r="AH98" s="11" t="str">
        <f>IF([2]source_data!G100="","",IF([2]source_data!M100="","",[2]tailored_settings!$B$14))</f>
        <v/>
      </c>
      <c r="AI98" s="11" t="str">
        <f>IF([2]source_data!G100="","",IF([2]source_data!M100="","",[2]source_data!M100))</f>
        <v/>
      </c>
    </row>
    <row r="99" spans="1:35" x14ac:dyDescent="0.2">
      <c r="A99" s="6" t="str">
        <f>IF([2]source_data!G101="","",IF(AND([2]source_data!C101&lt;&gt;"",[2]tailored_settings!$B$15="Publish"),CONCATENATE([2]tailored_settings!$B$2&amp;[2]source_data!C101),IF(AND([2]source_data!C101&lt;&gt;"",[2]tailored_settings!$B$15="Do not publish"),CONCATENATE([2]tailored_settings!$B$2&amp;TEXT(ROW(A99)-1,"0000")&amp;"_"&amp;TEXT(F99,"yyyy-mm")),CONCATENATE([2]tailored_settings!$B$2&amp;TEXT(ROW(A99)-1,"0000")&amp;"_"&amp;TEXT(F99,"yyyy-mm")))))</f>
        <v>360G-Longleigh-0098_2024-02</v>
      </c>
      <c r="B99" s="6" t="str">
        <f>IF([2]source_data!G101="","",IF([2]source_data!E101&lt;&gt;"",[2]source_data!E101,CONCATENATE("Grant to "&amp;G99)))</f>
        <v>Grant to Individual Recipient</v>
      </c>
      <c r="C99" s="6" t="str">
        <f>IF([2]source_data!G101="","",IF([2]source_data!F101="",_xlfn.XLOOKUP(T99,[2]tailored_settings!$B$20:$B$25,[2]tailored_settings!$A$20:$A$25,"")))</f>
        <v>Helping to alleviate financial hardship</v>
      </c>
      <c r="D99" s="7">
        <f>IF([2]source_data!G101="","",IF([2]source_data!G101="","",[2]source_data!G101))</f>
        <v>407</v>
      </c>
      <c r="E99" s="6" t="str">
        <f>IF([2]source_data!G101="","",[2]tailored_settings!$B$3)</f>
        <v>GBP</v>
      </c>
      <c r="F99" s="8">
        <f>IF([2]source_data!G101="","",IF([2]source_data!H101="","",[2]source_data!H101))</f>
        <v>45348</v>
      </c>
      <c r="G99" s="6" t="str">
        <f>IF([2]source_data!G101="","",[2]tailored_settings!$B$5)</f>
        <v>Individual Recipient</v>
      </c>
      <c r="H99" s="6" t="str">
        <f>IF([2]source_data!G101="","",IF(AND([2]source_data!A101&lt;&gt;"",[2]tailored_settings!$B$16="Publish"),CONCATENATE([2]tailored_settings!$B$2&amp;[2]source_data!A101),IF(AND([2]source_data!A101&lt;&gt;"",[2]tailored_settings!$B$16="Do not publish"),CONCATENATE([2]tailored_settings!$B$4&amp;TEXT(ROW(A99)-1,"0000")&amp;"_"&amp;TEXT(F99,"yyyy-mm")),CONCATENATE([2]tailored_settings!$B$4&amp;TEXT(ROW(A99)-1,"0000")&amp;"_"&amp;TEXT(F99,"yyyy-mm")))))</f>
        <v>360G-Longleigh-IND-0098_2024-02</v>
      </c>
      <c r="I99" s="6" t="str">
        <f>IF([2]source_data!G101="","",[2]tailored_settings!$B$7)</f>
        <v>Longleigh Foundation</v>
      </c>
      <c r="J99" s="6" t="str">
        <f>IF([2]source_data!G101="","",[2]tailored_settings!$B$6)</f>
        <v>GB-CHC-1169016</v>
      </c>
      <c r="K99" s="6" t="str">
        <f>IF([2]source_data!G101="","",IF([2]source_data!I101="","",VLOOKUP([2]source_data!I101,[2]codelist_mapping!A:C,3,FALSE)))</f>
        <v>GTIR030</v>
      </c>
      <c r="L99" s="6" t="str">
        <f>IF([2]source_data!G101="","",IF([2]source_data!J101="","",VLOOKUP([2]source_data!J101,[2]codelist_mapping!A:C,3,FALSE)))</f>
        <v/>
      </c>
      <c r="M99" s="6" t="str">
        <f>IF([2]source_data!G101="","",IF([2]source_data!K101="","",IF([2]source_data!M101&lt;&gt;"",CONCATENATE(VLOOKUP([2]source_data!K101,[2]codelist_mapping!F:H,3,FALSE)&amp;";"&amp;VLOOKUP([2]source_data!L101,[2]codelist_mapping!F:H,3,FALSE)&amp;";"&amp;VLOOKUP([2]source_data!M101,[2]codelist_mapping!F:H,3,FALSE)),IF([2]source_data!L101&lt;&gt;"",CONCATENATE(VLOOKUP([2]source_data!K101,[2]codelist_mapping!F:H,3,FALSE)&amp;";"&amp;VLOOKUP([2]source_data!L101,[2]codelist_mapping!F:H,3,FALSE)),IF([2]source_data!K101&lt;&gt;"",CONCATENATE(VLOOKUP([2]source_data!K101,[2]codelist_mapping!F:H,3,FALSE)))))))</f>
        <v>GTIP020</v>
      </c>
      <c r="N99" s="9" t="str">
        <f>IF([2]source_data!G101="","",IF([2]source_data!D101="","",VLOOKUP([2]source_data!D101,[2]geo_data!A:I,9,FALSE)))</f>
        <v>Lye and Stourbridge North</v>
      </c>
      <c r="O99" s="9" t="str">
        <f>IF([2]source_data!G101="","",IF([2]source_data!D101="","",VLOOKUP([2]source_data!D101,[2]geo_data!A:I,8,FALSE)))</f>
        <v>E05001249</v>
      </c>
      <c r="P99" s="9" t="str">
        <f>IF([2]source_data!G101="","",IF(LEFT(O99,3)="E05","WD",IF(LEFT(O99,3)="S13","WD",IF(LEFT(O99,3)="W05","WD",IF(LEFT(O99,3)="W06","UA",IF(LEFT(O99,3)="S12","CA",IF(LEFT(O99,3)="E06","UA",IF(LEFT(O99,3)="E07","NMD",IF(LEFT(O99,3)="E08","MD",IF(LEFT(O99,3)="E09","LONB"))))))))))</f>
        <v>WD</v>
      </c>
      <c r="Q99" s="9" t="str">
        <f>IF([2]source_data!G101="","",IF([2]source_data!D101="","",VLOOKUP([2]source_data!D101,[2]geo_data!A:I,7,FALSE)))</f>
        <v>Dudley</v>
      </c>
      <c r="R99" s="9" t="str">
        <f>IF([2]source_data!G101="","",IF([2]source_data!D101="","",VLOOKUP([2]source_data!D101,[2]geo_data!A:I,6,FALSE)))</f>
        <v>E08000027</v>
      </c>
      <c r="S99" s="9" t="str">
        <f>IF([2]source_data!G101="","",IF(LEFT(R99,3)="E05","WD",IF(LEFT(R99,3)="S13","WD",IF(LEFT(R99,3)="W05","WD",IF(LEFT(R99,3)="W06","UA",IF(LEFT(R99,3)="S12","CA",IF(LEFT(R99,3)="E06","UA",IF(LEFT(R99,3)="E07","NMD",IF(LEFT(R99,3)="E08","MD",IF(LEFT(R99,3)="E09","LONB"))))))))))</f>
        <v>MD</v>
      </c>
      <c r="T99" s="6" t="str">
        <f>IF([2]source_data!G101="","",IF([2]source_data!N101="","",[2]source_data!N101))</f>
        <v>Hardship Grant</v>
      </c>
      <c r="U99" s="10">
        <f>IF([2]source_data!G101="","",[2]tailored_settings!$B$8)</f>
        <v>45789</v>
      </c>
      <c r="V99" s="6" t="str">
        <f>IF([2]source_data!G101="","",[2]tailored_settings!$B$9)</f>
        <v>http://www.longleigh.org/</v>
      </c>
      <c r="W99" s="8">
        <f>IF([2]source_data!G101="","",IF([2]source_data!O101="","",[2]source_data!O101))</f>
        <v>45348</v>
      </c>
      <c r="X99" s="12">
        <f>IF([2]source_data!G101="","",IF([2]source_data!P101="","",[2]source_data!P101))</f>
        <v>45385</v>
      </c>
      <c r="Y99" s="13">
        <f>IF([2]source_data!G101="","",IF([2]source_data!Q101="","",[2]source_data!Q101))</f>
        <v>1</v>
      </c>
      <c r="Z99" s="11" t="str">
        <f>IF([2]source_data!G101="","",IF([2]source_data!I101="","",[2]tailored_settings!$B$10))</f>
        <v>Primary grant reason</v>
      </c>
      <c r="AA99" s="11" t="str">
        <f>IF([2]source_data!G101="","",IF([2]source_data!I101="","",[2]source_data!I101))</f>
        <v>1. Customer (or family member residing with them) with a diagnosed condition or disability (physical and/or sensory and/or behavioural)</v>
      </c>
      <c r="AB99" s="11" t="str">
        <f>IF([2]source_data!G101="","",IF([2]source_data!J101="","",[2]tailored_settings!$B$11))</f>
        <v/>
      </c>
      <c r="AC99" s="11" t="str">
        <f>IF([2]source_data!G101="","",IF([2]source_data!J101="","",[2]source_data!J101))</f>
        <v/>
      </c>
      <c r="AD99" s="11" t="str">
        <f>IF([2]source_data!G101="","",IF([2]source_data!K101="","",[2]tailored_settings!$B$12))</f>
        <v>Grant purpose</v>
      </c>
      <c r="AE99" s="11" t="str">
        <f>IF([2]source_data!G101="","",IF([2]source_data!K101="","",[2]source_data!K101))</f>
        <v xml:space="preserve">Furniture </v>
      </c>
      <c r="AF99" s="11" t="str">
        <f>IF([2]source_data!G101="","",IF([2]source_data!K101="","",[2]tailored_settings!$B$13))</f>
        <v>Grant purpose</v>
      </c>
      <c r="AG99" s="11" t="str">
        <f>IF([2]source_data!G101="","",IF([2]source_data!K101="","",[2]source_data!K101))</f>
        <v xml:space="preserve">Furniture </v>
      </c>
      <c r="AH99" s="11" t="str">
        <f>IF([2]source_data!G101="","",IF([2]source_data!M101="","",[2]tailored_settings!$B$14))</f>
        <v/>
      </c>
      <c r="AI99" s="11" t="str">
        <f>IF([2]source_data!G101="","",IF([2]source_data!M101="","",[2]source_data!M101))</f>
        <v/>
      </c>
    </row>
    <row r="100" spans="1:35" x14ac:dyDescent="0.2">
      <c r="A100" s="6" t="str">
        <f>IF([2]source_data!G102="","",IF(AND([2]source_data!C102&lt;&gt;"",[2]tailored_settings!$B$15="Publish"),CONCATENATE([2]tailored_settings!$B$2&amp;[2]source_data!C102),IF(AND([2]source_data!C102&lt;&gt;"",[2]tailored_settings!$B$15="Do not publish"),CONCATENATE([2]tailored_settings!$B$2&amp;TEXT(ROW(A100)-1,"0000")&amp;"_"&amp;TEXT(F100,"yyyy-mm")),CONCATENATE([2]tailored_settings!$B$2&amp;TEXT(ROW(A100)-1,"0000")&amp;"_"&amp;TEXT(F100,"yyyy-mm")))))</f>
        <v>360G-Longleigh-0099_2024-02</v>
      </c>
      <c r="B100" s="6" t="str">
        <f>IF([2]source_data!G102="","",IF([2]source_data!E102&lt;&gt;"",[2]source_data!E102,CONCATENATE("Grant to "&amp;G100)))</f>
        <v>Grant to Individual Recipient</v>
      </c>
      <c r="C100" s="6" t="str">
        <f>IF([2]source_data!G102="","",IF([2]source_data!F102="",_xlfn.XLOOKUP(T100,[2]tailored_settings!$B$20:$B$25,[2]tailored_settings!$A$20:$A$25,"")))</f>
        <v>Helping to alleviate financial hardship</v>
      </c>
      <c r="D100" s="7">
        <f>IF([2]source_data!G102="","",IF([2]source_data!G102="","",[2]source_data!G102))</f>
        <v>790.99</v>
      </c>
      <c r="E100" s="6" t="str">
        <f>IF([2]source_data!G102="","",[2]tailored_settings!$B$3)</f>
        <v>GBP</v>
      </c>
      <c r="F100" s="8">
        <f>IF([2]source_data!G102="","",IF([2]source_data!H102="","",[2]source_data!H102))</f>
        <v>45348</v>
      </c>
      <c r="G100" s="6" t="str">
        <f>IF([2]source_data!G102="","",[2]tailored_settings!$B$5)</f>
        <v>Individual Recipient</v>
      </c>
      <c r="H100" s="6" t="str">
        <f>IF([2]source_data!G102="","",IF(AND([2]source_data!A102&lt;&gt;"",[2]tailored_settings!$B$16="Publish"),CONCATENATE([2]tailored_settings!$B$2&amp;[2]source_data!A102),IF(AND([2]source_data!A102&lt;&gt;"",[2]tailored_settings!$B$16="Do not publish"),CONCATENATE([2]tailored_settings!$B$4&amp;TEXT(ROW(A100)-1,"0000")&amp;"_"&amp;TEXT(F100,"yyyy-mm")),CONCATENATE([2]tailored_settings!$B$4&amp;TEXT(ROW(A100)-1,"0000")&amp;"_"&amp;TEXT(F100,"yyyy-mm")))))</f>
        <v>360G-Longleigh-IND-0099_2024-02</v>
      </c>
      <c r="I100" s="6" t="str">
        <f>IF([2]source_data!G102="","",[2]tailored_settings!$B$7)</f>
        <v>Longleigh Foundation</v>
      </c>
      <c r="J100" s="6" t="str">
        <f>IF([2]source_data!G102="","",[2]tailored_settings!$B$6)</f>
        <v>GB-CHC-1169016</v>
      </c>
      <c r="K100" s="6" t="str">
        <f>IF([2]source_data!G102="","",IF([2]source_data!I102="","",VLOOKUP([2]source_data!I102,[2]codelist_mapping!A:C,3,FALSE)))</f>
        <v>GTIR030</v>
      </c>
      <c r="L100" s="6" t="str">
        <f>IF([2]source_data!G102="","",IF([2]source_data!J102="","",VLOOKUP([2]source_data!J102,[2]codelist_mapping!A:C,3,FALSE)))</f>
        <v/>
      </c>
      <c r="M100" s="6" t="str">
        <f>IF([2]source_data!G102="","",IF([2]source_data!K102="","",IF([2]source_data!M102&lt;&gt;"",CONCATENATE(VLOOKUP([2]source_data!K102,[2]codelist_mapping!F:H,3,FALSE)&amp;";"&amp;VLOOKUP([2]source_data!L102,[2]codelist_mapping!F:H,3,FALSE)&amp;";"&amp;VLOOKUP([2]source_data!M102,[2]codelist_mapping!F:H,3,FALSE)),IF([2]source_data!L102&lt;&gt;"",CONCATENATE(VLOOKUP([2]source_data!K102,[2]codelist_mapping!F:H,3,FALSE)&amp;";"&amp;VLOOKUP([2]source_data!L102,[2]codelist_mapping!F:H,3,FALSE)),IF([2]source_data!K102&lt;&gt;"",CONCATENATE(VLOOKUP([2]source_data!K102,[2]codelist_mapping!F:H,3,FALSE)))))))</f>
        <v>GTIP020;GTIP020</v>
      </c>
      <c r="N100" s="9" t="str">
        <f>IF([2]source_data!G102="","",IF([2]source_data!D102="","",VLOOKUP([2]source_data!D102,[2]geo_data!A:I,9,FALSE)))</f>
        <v>Kinson</v>
      </c>
      <c r="O100" s="9" t="str">
        <f>IF([2]source_data!G102="","",IF([2]source_data!D102="","",VLOOKUP([2]source_data!D102,[2]geo_data!A:I,8,FALSE)))</f>
        <v>E05012665</v>
      </c>
      <c r="P100" s="9" t="str">
        <f>IF([2]source_data!G102="","",IF(LEFT(O100,3)="E05","WD",IF(LEFT(O100,3)="S13","WD",IF(LEFT(O100,3)="W05","WD",IF(LEFT(O100,3)="W06","UA",IF(LEFT(O100,3)="S12","CA",IF(LEFT(O100,3)="E06","UA",IF(LEFT(O100,3)="E07","NMD",IF(LEFT(O100,3)="E08","MD",IF(LEFT(O100,3)="E09","LONB"))))))))))</f>
        <v>WD</v>
      </c>
      <c r="Q100" s="9" t="str">
        <f>IF([2]source_data!G102="","",IF([2]source_data!D102="","",VLOOKUP([2]source_data!D102,[2]geo_data!A:I,7,FALSE)))</f>
        <v>Bournemouth, Christchurch and Poole</v>
      </c>
      <c r="R100" s="9" t="str">
        <f>IF([2]source_data!G102="","",IF([2]source_data!D102="","",VLOOKUP([2]source_data!D102,[2]geo_data!A:I,6,FALSE)))</f>
        <v>E06000058</v>
      </c>
      <c r="S100" s="9" t="str">
        <f>IF([2]source_data!G102="","",IF(LEFT(R100,3)="E05","WD",IF(LEFT(R100,3)="S13","WD",IF(LEFT(R100,3)="W05","WD",IF(LEFT(R100,3)="W06","UA",IF(LEFT(R100,3)="S12","CA",IF(LEFT(R100,3)="E06","UA",IF(LEFT(R100,3)="E07","NMD",IF(LEFT(R100,3)="E08","MD",IF(LEFT(R100,3)="E09","LONB"))))))))))</f>
        <v>UA</v>
      </c>
      <c r="T100" s="6" t="str">
        <f>IF([2]source_data!G102="","",IF([2]source_data!N102="","",[2]source_data!N102))</f>
        <v>Hardship Grant</v>
      </c>
      <c r="U100" s="10">
        <f>IF([2]source_data!G102="","",[2]tailored_settings!$B$8)</f>
        <v>45789</v>
      </c>
      <c r="V100" s="6" t="str">
        <f>IF([2]source_data!G102="","",[2]tailored_settings!$B$9)</f>
        <v>http://www.longleigh.org/</v>
      </c>
      <c r="W100" s="8">
        <f>IF([2]source_data!G102="","",IF([2]source_data!O102="","",[2]source_data!O102))</f>
        <v>45348</v>
      </c>
      <c r="X100" s="12">
        <f>IF([2]source_data!G102="","",IF([2]source_data!P102="","",[2]source_data!P102))</f>
        <v>45385</v>
      </c>
      <c r="Y100" s="13">
        <f>IF([2]source_data!G102="","",IF([2]source_data!Q102="","",[2]source_data!Q102))</f>
        <v>1</v>
      </c>
      <c r="Z100" s="11" t="str">
        <f>IF([2]source_data!G102="","",IF([2]source_data!I102="","",[2]tailored_settings!$B$10))</f>
        <v>Primary grant reason</v>
      </c>
      <c r="AA100" s="11" t="str">
        <f>IF([2]source_data!G102="","",IF([2]source_data!I102="","",[2]source_data!I102))</f>
        <v>1. Customer (or family member residing with them) with a diagnosed condition or disability (physical and/or sensory and/or behavioural)</v>
      </c>
      <c r="AB100" s="11" t="str">
        <f>IF([2]source_data!G102="","",IF([2]source_data!J102="","",[2]tailored_settings!$B$11))</f>
        <v/>
      </c>
      <c r="AC100" s="11" t="str">
        <f>IF([2]source_data!G102="","",IF([2]source_data!J102="","",[2]source_data!J102))</f>
        <v/>
      </c>
      <c r="AD100" s="11" t="str">
        <f>IF([2]source_data!G102="","",IF([2]source_data!K102="","",[2]tailored_settings!$B$12))</f>
        <v>Grant purpose</v>
      </c>
      <c r="AE100" s="11" t="str">
        <f>IF([2]source_data!G102="","",IF([2]source_data!K102="","",[2]source_data!K102))</f>
        <v xml:space="preserve">Furniture </v>
      </c>
      <c r="AF100" s="11" t="str">
        <f>IF([2]source_data!G102="","",IF([2]source_data!K102="","",[2]tailored_settings!$B$13))</f>
        <v>Grant purpose</v>
      </c>
      <c r="AG100" s="11" t="str">
        <f>IF([2]source_data!G102="","",IF([2]source_data!K102="","",[2]source_data!K102))</f>
        <v xml:space="preserve">Furniture </v>
      </c>
      <c r="AH100" s="11" t="str">
        <f>IF([2]source_data!G102="","",IF([2]source_data!M102="","",[2]tailored_settings!$B$14))</f>
        <v/>
      </c>
      <c r="AI100" s="11" t="str">
        <f>IF([2]source_data!G102="","",IF([2]source_data!M102="","",[2]source_data!M102))</f>
        <v/>
      </c>
    </row>
    <row r="101" spans="1:35" x14ac:dyDescent="0.2">
      <c r="A101" s="6" t="str">
        <f>IF([2]source_data!G103="","",IF(AND([2]source_data!C103&lt;&gt;"",[2]tailored_settings!$B$15="Publish"),CONCATENATE([2]tailored_settings!$B$2&amp;[2]source_data!C103),IF(AND([2]source_data!C103&lt;&gt;"",[2]tailored_settings!$B$15="Do not publish"),CONCATENATE([2]tailored_settings!$B$2&amp;TEXT(ROW(A101)-1,"0000")&amp;"_"&amp;TEXT(F101,"yyyy-mm")),CONCATENATE([2]tailored_settings!$B$2&amp;TEXT(ROW(A101)-1,"0000")&amp;"_"&amp;TEXT(F101,"yyyy-mm")))))</f>
        <v>360G-Longleigh-0100_2024-02</v>
      </c>
      <c r="B101" s="6" t="str">
        <f>IF([2]source_data!G103="","",IF([2]source_data!E103&lt;&gt;"",[2]source_data!E103,CONCATENATE("Grant to "&amp;G101)))</f>
        <v>Grant to Individual Recipient</v>
      </c>
      <c r="C101" s="6" t="str">
        <f>IF([2]source_data!G103="","",IF([2]source_data!F103="",_xlfn.XLOOKUP(T101,[2]tailored_settings!$B$20:$B$25,[2]tailored_settings!$A$20:$A$25,"")))</f>
        <v>Helping to alleviate financial hardship</v>
      </c>
      <c r="D101" s="7">
        <f>IF([2]source_data!G103="","",IF([2]source_data!G103="","",[2]source_data!G103))</f>
        <v>1000</v>
      </c>
      <c r="E101" s="6" t="str">
        <f>IF([2]source_data!G103="","",[2]tailored_settings!$B$3)</f>
        <v>GBP</v>
      </c>
      <c r="F101" s="8">
        <f>IF([2]source_data!G103="","",IF([2]source_data!H103="","",[2]source_data!H103))</f>
        <v>45348</v>
      </c>
      <c r="G101" s="6" t="str">
        <f>IF([2]source_data!G103="","",[2]tailored_settings!$B$5)</f>
        <v>Individual Recipient</v>
      </c>
      <c r="H101" s="6" t="str">
        <f>IF([2]source_data!G103="","",IF(AND([2]source_data!A103&lt;&gt;"",[2]tailored_settings!$B$16="Publish"),CONCATENATE([2]tailored_settings!$B$2&amp;[2]source_data!A103),IF(AND([2]source_data!A103&lt;&gt;"",[2]tailored_settings!$B$16="Do not publish"),CONCATENATE([2]tailored_settings!$B$4&amp;TEXT(ROW(A101)-1,"0000")&amp;"_"&amp;TEXT(F101,"yyyy-mm")),CONCATENATE([2]tailored_settings!$B$4&amp;TEXT(ROW(A101)-1,"0000")&amp;"_"&amp;TEXT(F101,"yyyy-mm")))))</f>
        <v>360G-Longleigh-IND-0100_2024-02</v>
      </c>
      <c r="I101" s="6" t="str">
        <f>IF([2]source_data!G103="","",[2]tailored_settings!$B$7)</f>
        <v>Longleigh Foundation</v>
      </c>
      <c r="J101" s="6" t="str">
        <f>IF([2]source_data!G103="","",[2]tailored_settings!$B$6)</f>
        <v>GB-CHC-1169016</v>
      </c>
      <c r="K101" s="6" t="str">
        <f>IF([2]source_data!G103="","",IF([2]source_data!I103="","",VLOOKUP([2]source_data!I103,[2]codelist_mapping!A:C,3,FALSE)))</f>
        <v>GTIR030</v>
      </c>
      <c r="L101" s="6" t="str">
        <f>IF([2]source_data!G103="","",IF([2]source_data!J103="","",VLOOKUP([2]source_data!J103,[2]codelist_mapping!A:C,3,FALSE)))</f>
        <v/>
      </c>
      <c r="M101" s="6" t="str">
        <f>IF([2]source_data!G103="","",IF([2]source_data!K103="","",IF([2]source_data!M103&lt;&gt;"",CONCATENATE(VLOOKUP([2]source_data!K103,[2]codelist_mapping!F:H,3,FALSE)&amp;";"&amp;VLOOKUP([2]source_data!L103,[2]codelist_mapping!F:H,3,FALSE)&amp;";"&amp;VLOOKUP([2]source_data!M103,[2]codelist_mapping!F:H,3,FALSE)),IF([2]source_data!L103&lt;&gt;"",CONCATENATE(VLOOKUP([2]source_data!K103,[2]codelist_mapping!F:H,3,FALSE)&amp;";"&amp;VLOOKUP([2]source_data!L103,[2]codelist_mapping!F:H,3,FALSE)),IF([2]source_data!K103&lt;&gt;"",CONCATENATE(VLOOKUP([2]source_data!K103,[2]codelist_mapping!F:H,3,FALSE)))))))</f>
        <v>GTIP050;GTIP070</v>
      </c>
      <c r="N101" s="9" t="str">
        <f>IF([2]source_data!G103="","",IF([2]source_data!D103="","",VLOOKUP([2]source_data!D103,[2]geo_data!A:I,9,FALSE)))</f>
        <v>Church</v>
      </c>
      <c r="O101" s="9" t="str">
        <f>IF([2]source_data!G103="","",IF([2]source_data!D103="","",VLOOKUP([2]source_data!D103,[2]geo_data!A:I,8,FALSE)))</f>
        <v>E05013868</v>
      </c>
      <c r="P101" s="9" t="str">
        <f>IF([2]source_data!G103="","",IF(LEFT(O101,3)="E05","WD",IF(LEFT(O101,3)="S13","WD",IF(LEFT(O101,3)="W05","WD",IF(LEFT(O101,3)="W06","UA",IF(LEFT(O101,3)="S12","CA",IF(LEFT(O101,3)="E06","UA",IF(LEFT(O101,3)="E07","NMD",IF(LEFT(O101,3)="E08","MD",IF(LEFT(O101,3)="E09","LONB"))))))))))</f>
        <v>WD</v>
      </c>
      <c r="Q101" s="9" t="str">
        <f>IF([2]source_data!G103="","",IF([2]source_data!D103="","",VLOOKUP([2]source_data!D103,[2]geo_data!A:I,7,FALSE)))</f>
        <v>Reading</v>
      </c>
      <c r="R101" s="9" t="str">
        <f>IF([2]source_data!G103="","",IF([2]source_data!D103="","",VLOOKUP([2]source_data!D103,[2]geo_data!A:I,6,FALSE)))</f>
        <v>E06000038</v>
      </c>
      <c r="S101" s="9" t="str">
        <f>IF([2]source_data!G103="","",IF(LEFT(R101,3)="E05","WD",IF(LEFT(R101,3)="S13","WD",IF(LEFT(R101,3)="W05","WD",IF(LEFT(R101,3)="W06","UA",IF(LEFT(R101,3)="S12","CA",IF(LEFT(R101,3)="E06","UA",IF(LEFT(R101,3)="E07","NMD",IF(LEFT(R101,3)="E08","MD",IF(LEFT(R101,3)="E09","LONB"))))))))))</f>
        <v>UA</v>
      </c>
      <c r="T101" s="6" t="str">
        <f>IF([2]source_data!G103="","",IF([2]source_data!N103="","",[2]source_data!N103))</f>
        <v>Hardship Grant</v>
      </c>
      <c r="U101" s="10">
        <f>IF([2]source_data!G103="","",[2]tailored_settings!$B$8)</f>
        <v>45789</v>
      </c>
      <c r="V101" s="6" t="str">
        <f>IF([2]source_data!G103="","",[2]tailored_settings!$B$9)</f>
        <v>http://www.longleigh.org/</v>
      </c>
      <c r="W101" s="8">
        <f>IF([2]source_data!G103="","",IF([2]source_data!O103="","",[2]source_data!O103))</f>
        <v>45348</v>
      </c>
      <c r="X101" s="12">
        <f>IF([2]source_data!G103="","",IF([2]source_data!P103="","",[2]source_data!P103))</f>
        <v>45518</v>
      </c>
      <c r="Y101" s="13">
        <f>IF([2]source_data!G103="","",IF([2]source_data!Q103="","",[2]source_data!Q103))</f>
        <v>6</v>
      </c>
      <c r="Z101" s="11" t="str">
        <f>IF([2]source_data!G103="","",IF([2]source_data!I103="","",[2]tailored_settings!$B$10))</f>
        <v>Primary grant reason</v>
      </c>
      <c r="AA101" s="11" t="str">
        <f>IF([2]source_data!G103="","",IF([2]source_data!I103="","",[2]source_data!I103))</f>
        <v>1. Customer (or family member residing with them) with a diagnosed condition or disability (physical and/or sensory and/or behavioural)</v>
      </c>
      <c r="AB101" s="11" t="str">
        <f>IF([2]source_data!G103="","",IF([2]source_data!J103="","",[2]tailored_settings!$B$11))</f>
        <v/>
      </c>
      <c r="AC101" s="11" t="str">
        <f>IF([2]source_data!G103="","",IF([2]source_data!J103="","",[2]source_data!J103))</f>
        <v/>
      </c>
      <c r="AD101" s="11" t="str">
        <f>IF([2]source_data!G103="","",IF([2]source_data!K103="","",[2]tailored_settings!$B$12))</f>
        <v>Grant purpose</v>
      </c>
      <c r="AE101" s="11" t="str">
        <f>IF([2]source_data!G103="","",IF([2]source_data!K103="","",[2]source_data!K103))</f>
        <v>Utility Vouchers</v>
      </c>
      <c r="AF101" s="11" t="str">
        <f>IF([2]source_data!G103="","",IF([2]source_data!K103="","",[2]tailored_settings!$B$13))</f>
        <v>Grant purpose</v>
      </c>
      <c r="AG101" s="11" t="str">
        <f>IF([2]source_data!G103="","",IF([2]source_data!K103="","",[2]source_data!K103))</f>
        <v>Utility Vouchers</v>
      </c>
      <c r="AH101" s="11" t="str">
        <f>IF([2]source_data!G103="","",IF([2]source_data!M103="","",[2]tailored_settings!$B$14))</f>
        <v/>
      </c>
      <c r="AI101" s="11" t="str">
        <f>IF([2]source_data!G103="","",IF([2]source_data!M103="","",[2]source_data!M103))</f>
        <v/>
      </c>
    </row>
    <row r="102" spans="1:35" x14ac:dyDescent="0.2">
      <c r="A102" s="6" t="str">
        <f>IF([2]source_data!G104="","",IF(AND([2]source_data!C104&lt;&gt;"",[2]tailored_settings!$B$15="Publish"),CONCATENATE([2]tailored_settings!$B$2&amp;[2]source_data!C104),IF(AND([2]source_data!C104&lt;&gt;"",[2]tailored_settings!$B$15="Do not publish"),CONCATENATE([2]tailored_settings!$B$2&amp;TEXT(ROW(A102)-1,"0000")&amp;"_"&amp;TEXT(F102,"yyyy-mm")),CONCATENATE([2]tailored_settings!$B$2&amp;TEXT(ROW(A102)-1,"0000")&amp;"_"&amp;TEXT(F102,"yyyy-mm")))))</f>
        <v>360G-Longleigh-0101_2024-02</v>
      </c>
      <c r="B102" s="6" t="str">
        <f>IF([2]source_data!G104="","",IF([2]source_data!E104&lt;&gt;"",[2]source_data!E104,CONCATENATE("Grant to "&amp;G102)))</f>
        <v>Grant to Individual Recipient</v>
      </c>
      <c r="C102" s="6" t="str">
        <f>IF([2]source_data!G104="","",IF([2]source_data!F104="",_xlfn.XLOOKUP(T102,[2]tailored_settings!$B$20:$B$25,[2]tailored_settings!$A$20:$A$25,"")))</f>
        <v>Helping to alleviate financial hardship</v>
      </c>
      <c r="D102" s="7">
        <f>IF([2]source_data!G104="","",IF([2]source_data!G104="","",[2]source_data!G104))</f>
        <v>831</v>
      </c>
      <c r="E102" s="6" t="str">
        <f>IF([2]source_data!G104="","",[2]tailored_settings!$B$3)</f>
        <v>GBP</v>
      </c>
      <c r="F102" s="8">
        <f>IF([2]source_data!G104="","",IF([2]source_data!H104="","",[2]source_data!H104))</f>
        <v>45348</v>
      </c>
      <c r="G102" s="6" t="str">
        <f>IF([2]source_data!G104="","",[2]tailored_settings!$B$5)</f>
        <v>Individual Recipient</v>
      </c>
      <c r="H102" s="6" t="str">
        <f>IF([2]source_data!G104="","",IF(AND([2]source_data!A104&lt;&gt;"",[2]tailored_settings!$B$16="Publish"),CONCATENATE([2]tailored_settings!$B$2&amp;[2]source_data!A104),IF(AND([2]source_data!A104&lt;&gt;"",[2]tailored_settings!$B$16="Do not publish"),CONCATENATE([2]tailored_settings!$B$4&amp;TEXT(ROW(A102)-1,"0000")&amp;"_"&amp;TEXT(F102,"yyyy-mm")),CONCATENATE([2]tailored_settings!$B$4&amp;TEXT(ROW(A102)-1,"0000")&amp;"_"&amp;TEXT(F102,"yyyy-mm")))))</f>
        <v>360G-Longleigh-IND-0101_2024-02</v>
      </c>
      <c r="I102" s="6" t="str">
        <f>IF([2]source_data!G104="","",[2]tailored_settings!$B$7)</f>
        <v>Longleigh Foundation</v>
      </c>
      <c r="J102" s="6" t="str">
        <f>IF([2]source_data!G104="","",[2]tailored_settings!$B$6)</f>
        <v>GB-CHC-1169016</v>
      </c>
      <c r="K102" s="6" t="str">
        <f>IF([2]source_data!G104="","",IF([2]source_data!I104="","",VLOOKUP([2]source_data!I104,[2]codelist_mapping!A:C,3,FALSE)))</f>
        <v>GTIR080</v>
      </c>
      <c r="L102" s="6" t="str">
        <f>IF([2]source_data!G104="","",IF([2]source_data!J104="","",VLOOKUP([2]source_data!J104,[2]codelist_mapping!A:C,3,FALSE)))</f>
        <v/>
      </c>
      <c r="M102" s="6" t="str">
        <f>IF([2]source_data!G104="","",IF([2]source_data!K104="","",IF([2]source_data!M104&lt;&gt;"",CONCATENATE(VLOOKUP([2]source_data!K104,[2]codelist_mapping!F:H,3,FALSE)&amp;";"&amp;VLOOKUP([2]source_data!L104,[2]codelist_mapping!F:H,3,FALSE)&amp;";"&amp;VLOOKUP([2]source_data!M104,[2]codelist_mapping!F:H,3,FALSE)),IF([2]source_data!L104&lt;&gt;"",CONCATENATE(VLOOKUP([2]source_data!K104,[2]codelist_mapping!F:H,3,FALSE)&amp;";"&amp;VLOOKUP([2]source_data!L104,[2]codelist_mapping!F:H,3,FALSE)),IF([2]source_data!K104&lt;&gt;"",CONCATENATE(VLOOKUP([2]source_data!K104,[2]codelist_mapping!F:H,3,FALSE)))))))</f>
        <v>GTIP020</v>
      </c>
      <c r="N102" s="9" t="str">
        <f>IF([2]source_data!G104="","",IF([2]source_data!D104="","",VLOOKUP([2]source_data!D104,[2]geo_data!A:I,9,FALSE)))</f>
        <v>Cauldwell</v>
      </c>
      <c r="O102" s="9" t="str">
        <f>IF([2]source_data!G104="","",IF([2]source_data!D104="","",VLOOKUP([2]source_data!D104,[2]geo_data!A:I,8,FALSE)))</f>
        <v>E05014495</v>
      </c>
      <c r="P102" s="9" t="str">
        <f>IF([2]source_data!G104="","",IF(LEFT(O102,3)="E05","WD",IF(LEFT(O102,3)="S13","WD",IF(LEFT(O102,3)="W05","WD",IF(LEFT(O102,3)="W06","UA",IF(LEFT(O102,3)="S12","CA",IF(LEFT(O102,3)="E06","UA",IF(LEFT(O102,3)="E07","NMD",IF(LEFT(O102,3)="E08","MD",IF(LEFT(O102,3)="E09","LONB"))))))))))</f>
        <v>WD</v>
      </c>
      <c r="Q102" s="9" t="str">
        <f>IF([2]source_data!G104="","",IF([2]source_data!D104="","",VLOOKUP([2]source_data!D104,[2]geo_data!A:I,7,FALSE)))</f>
        <v>Bedford</v>
      </c>
      <c r="R102" s="9" t="str">
        <f>IF([2]source_data!G104="","",IF([2]source_data!D104="","",VLOOKUP([2]source_data!D104,[2]geo_data!A:I,6,FALSE)))</f>
        <v>E06000055</v>
      </c>
      <c r="S102" s="9" t="str">
        <f>IF([2]source_data!G104="","",IF(LEFT(R102,3)="E05","WD",IF(LEFT(R102,3)="S13","WD",IF(LEFT(R102,3)="W05","WD",IF(LEFT(R102,3)="W06","UA",IF(LEFT(R102,3)="S12","CA",IF(LEFT(R102,3)="E06","UA",IF(LEFT(R102,3)="E07","NMD",IF(LEFT(R102,3)="E08","MD",IF(LEFT(R102,3)="E09","LONB"))))))))))</f>
        <v>UA</v>
      </c>
      <c r="T102" s="6" t="str">
        <f>IF([2]source_data!G104="","",IF([2]source_data!N104="","",[2]source_data!N104))</f>
        <v>Hardship Grant</v>
      </c>
      <c r="U102" s="10">
        <f>IF([2]source_data!G104="","",[2]tailored_settings!$B$8)</f>
        <v>45789</v>
      </c>
      <c r="V102" s="6" t="str">
        <f>IF([2]source_data!G104="","",[2]tailored_settings!$B$9)</f>
        <v>http://www.longleigh.org/</v>
      </c>
      <c r="W102" s="8">
        <f>IF([2]source_data!G104="","",IF([2]source_data!O104="","",[2]source_data!O104))</f>
        <v>45348</v>
      </c>
      <c r="X102" s="12">
        <f>IF([2]source_data!G104="","",IF([2]source_data!P104="","",[2]source_data!P104))</f>
        <v>45363</v>
      </c>
      <c r="Y102" s="13">
        <f>IF([2]source_data!G104="","",IF([2]source_data!Q104="","",[2]source_data!Q104))</f>
        <v>1</v>
      </c>
      <c r="Z102" s="11" t="str">
        <f>IF([2]source_data!G104="","",IF([2]source_data!I104="","",[2]tailored_settings!$B$10))</f>
        <v>Primary grant reason</v>
      </c>
      <c r="AA102" s="11" t="str">
        <f>IF([2]source_data!G104="","",IF([2]source_data!I104="","",[2]source_data!I104))</f>
        <v>3  Customer/family moving from homelessness/supported living into independent living</v>
      </c>
      <c r="AB102" s="11" t="str">
        <f>IF([2]source_data!G104="","",IF([2]source_data!J104="","",[2]tailored_settings!$B$11))</f>
        <v/>
      </c>
      <c r="AC102" s="11" t="str">
        <f>IF([2]source_data!G104="","",IF([2]source_data!J104="","",[2]source_data!J104))</f>
        <v/>
      </c>
      <c r="AD102" s="11" t="str">
        <f>IF([2]source_data!G104="","",IF([2]source_data!K104="","",[2]tailored_settings!$B$12))</f>
        <v>Grant purpose</v>
      </c>
      <c r="AE102" s="11" t="str">
        <f>IF([2]source_data!G104="","",IF([2]source_data!K104="","",[2]source_data!K104))</f>
        <v>Appliances</v>
      </c>
      <c r="AF102" s="11" t="str">
        <f>IF([2]source_data!G104="","",IF([2]source_data!K104="","",[2]tailored_settings!$B$13))</f>
        <v>Grant purpose</v>
      </c>
      <c r="AG102" s="11" t="str">
        <f>IF([2]source_data!G104="","",IF([2]source_data!K104="","",[2]source_data!K104))</f>
        <v>Appliances</v>
      </c>
      <c r="AH102" s="11" t="str">
        <f>IF([2]source_data!G104="","",IF([2]source_data!M104="","",[2]tailored_settings!$B$14))</f>
        <v/>
      </c>
      <c r="AI102" s="11" t="str">
        <f>IF([2]source_data!G104="","",IF([2]source_data!M104="","",[2]source_data!M104))</f>
        <v/>
      </c>
    </row>
    <row r="103" spans="1:35" x14ac:dyDescent="0.2">
      <c r="A103" s="6" t="str">
        <f>IF([2]source_data!G105="","",IF(AND([2]source_data!C105&lt;&gt;"",[2]tailored_settings!$B$15="Publish"),CONCATENATE([2]tailored_settings!$B$2&amp;[2]source_data!C105),IF(AND([2]source_data!C105&lt;&gt;"",[2]tailored_settings!$B$15="Do not publish"),CONCATENATE([2]tailored_settings!$B$2&amp;TEXT(ROW(A103)-1,"0000")&amp;"_"&amp;TEXT(F103,"yyyy-mm")),CONCATENATE([2]tailored_settings!$B$2&amp;TEXT(ROW(A103)-1,"0000")&amp;"_"&amp;TEXT(F103,"yyyy-mm")))))</f>
        <v>360G-Longleigh-0102_2024-02</v>
      </c>
      <c r="B103" s="6" t="str">
        <f>IF([2]source_data!G105="","",IF([2]source_data!E105&lt;&gt;"",[2]source_data!E105,CONCATENATE("Grant to "&amp;G103)))</f>
        <v>Grant to Individual Recipient</v>
      </c>
      <c r="C103" s="6" t="str">
        <f>IF([2]source_data!G105="","",IF([2]source_data!F105="",_xlfn.XLOOKUP(T103,[2]tailored_settings!$B$20:$B$25,[2]tailored_settings!$A$20:$A$25,"")))</f>
        <v>Providing financial aid during a time of crisis</v>
      </c>
      <c r="D103" s="7">
        <f>IF([2]source_data!G105="","",IF([2]source_data!G105="","",[2]source_data!G105))</f>
        <v>500</v>
      </c>
      <c r="E103" s="6" t="str">
        <f>IF([2]source_data!G105="","",[2]tailored_settings!$B$3)</f>
        <v>GBP</v>
      </c>
      <c r="F103" s="8">
        <f>IF([2]source_data!G105="","",IF([2]source_data!H105="","",[2]source_data!H105))</f>
        <v>45348</v>
      </c>
      <c r="G103" s="6" t="str">
        <f>IF([2]source_data!G105="","",[2]tailored_settings!$B$5)</f>
        <v>Individual Recipient</v>
      </c>
      <c r="H103" s="6" t="str">
        <f>IF([2]source_data!G105="","",IF(AND([2]source_data!A105&lt;&gt;"",[2]tailored_settings!$B$16="Publish"),CONCATENATE([2]tailored_settings!$B$2&amp;[2]source_data!A105),IF(AND([2]source_data!A105&lt;&gt;"",[2]tailored_settings!$B$16="Do not publish"),CONCATENATE([2]tailored_settings!$B$4&amp;TEXT(ROW(A103)-1,"0000")&amp;"_"&amp;TEXT(F103,"yyyy-mm")),CONCATENATE([2]tailored_settings!$B$4&amp;TEXT(ROW(A103)-1,"0000")&amp;"_"&amp;TEXT(F103,"yyyy-mm")))))</f>
        <v>360G-Longleigh-IND-0102_2024-02</v>
      </c>
      <c r="I103" s="6" t="str">
        <f>IF([2]source_data!G105="","",[2]tailored_settings!$B$7)</f>
        <v>Longleigh Foundation</v>
      </c>
      <c r="J103" s="6" t="str">
        <f>IF([2]source_data!G105="","",[2]tailored_settings!$B$6)</f>
        <v>GB-CHC-1169016</v>
      </c>
      <c r="K103" s="6" t="str">
        <f>IF([2]source_data!G105="","",IF([2]source_data!I105="","",VLOOKUP([2]source_data!I105,[2]codelist_mapping!A:C,3,FALSE)))</f>
        <v>GTIR060</v>
      </c>
      <c r="L103" s="6" t="str">
        <f>IF([2]source_data!G105="","",IF([2]source_data!J105="","",VLOOKUP([2]source_data!J105,[2]codelist_mapping!A:C,3,FALSE)))</f>
        <v/>
      </c>
      <c r="M103" s="6" t="str">
        <f>IF([2]source_data!G105="","",IF([2]source_data!K105="","",IF([2]source_data!M105&lt;&gt;"",CONCATENATE(VLOOKUP([2]source_data!K105,[2]codelist_mapping!F:H,3,FALSE)&amp;";"&amp;VLOOKUP([2]source_data!L105,[2]codelist_mapping!F:H,3,FALSE)&amp;";"&amp;VLOOKUP([2]source_data!M105,[2]codelist_mapping!F:H,3,FALSE)),IF([2]source_data!L105&lt;&gt;"",CONCATENATE(VLOOKUP([2]source_data!K105,[2]codelist_mapping!F:H,3,FALSE)&amp;";"&amp;VLOOKUP([2]source_data!L105,[2]codelist_mapping!F:H,3,FALSE)),IF([2]source_data!K105&lt;&gt;"",CONCATENATE(VLOOKUP([2]source_data!K105,[2]codelist_mapping!F:H,3,FALSE)))))))</f>
        <v>GTIP070;GTIP100</v>
      </c>
      <c r="N103" s="9" t="str">
        <f>IF([2]source_data!G105="","",IF([2]source_data!D105="","",VLOOKUP([2]source_data!D105,[2]geo_data!A:I,9,FALSE)))</f>
        <v>West Hill &amp; North Laine</v>
      </c>
      <c r="O103" s="9" t="str">
        <f>IF([2]source_data!G105="","",IF([2]source_data!D105="","",VLOOKUP([2]source_data!D105,[2]geo_data!A:I,8,FALSE)))</f>
        <v>E05015415</v>
      </c>
      <c r="P103" s="9" t="str">
        <f>IF([2]source_data!G105="","",IF(LEFT(O103,3)="E05","WD",IF(LEFT(O103,3)="S13","WD",IF(LEFT(O103,3)="W05","WD",IF(LEFT(O103,3)="W06","UA",IF(LEFT(O103,3)="S12","CA",IF(LEFT(O103,3)="E06","UA",IF(LEFT(O103,3)="E07","NMD",IF(LEFT(O103,3)="E08","MD",IF(LEFT(O103,3)="E09","LONB"))))))))))</f>
        <v>WD</v>
      </c>
      <c r="Q103" s="9" t="str">
        <f>IF([2]source_data!G105="","",IF([2]source_data!D105="","",VLOOKUP([2]source_data!D105,[2]geo_data!A:I,7,FALSE)))</f>
        <v>Brighton and Hove</v>
      </c>
      <c r="R103" s="9" t="str">
        <f>IF([2]source_data!G105="","",IF([2]source_data!D105="","",VLOOKUP([2]source_data!D105,[2]geo_data!A:I,6,FALSE)))</f>
        <v>E06000043</v>
      </c>
      <c r="S103" s="9" t="str">
        <f>IF([2]source_data!G105="","",IF(LEFT(R103,3)="E05","WD",IF(LEFT(R103,3)="S13","WD",IF(LEFT(R103,3)="W05","WD",IF(LEFT(R103,3)="W06","UA",IF(LEFT(R103,3)="S12","CA",IF(LEFT(R103,3)="E06","UA",IF(LEFT(R103,3)="E07","NMD",IF(LEFT(R103,3)="E08","MD",IF(LEFT(R103,3)="E09","LONB"))))))))))</f>
        <v>UA</v>
      </c>
      <c r="T103" s="6" t="str">
        <f>IF([2]source_data!G105="","",IF([2]source_data!N105="","",[2]source_data!N105))</f>
        <v>Crisis Grant</v>
      </c>
      <c r="U103" s="10">
        <f>IF([2]source_data!G105="","",[2]tailored_settings!$B$8)</f>
        <v>45789</v>
      </c>
      <c r="V103" s="6" t="str">
        <f>IF([2]source_data!G105="","",[2]tailored_settings!$B$9)</f>
        <v>http://www.longleigh.org/</v>
      </c>
      <c r="W103" s="8">
        <f>IF([2]source_data!G105="","",IF([2]source_data!O105="","",[2]source_data!O105))</f>
        <v>45348</v>
      </c>
      <c r="X103" s="12">
        <f>IF([2]source_data!G105="","",IF([2]source_data!P105="","",[2]source_data!P105))</f>
        <v>45476</v>
      </c>
      <c r="Y103" s="13">
        <f>IF([2]source_data!G105="","",IF([2]source_data!Q105="","",[2]source_data!Q105))</f>
        <v>3</v>
      </c>
      <c r="Z103" s="11" t="str">
        <f>IF([2]source_data!G105="","",IF([2]source_data!I105="","",[2]tailored_settings!$B$10))</f>
        <v>Primary grant reason</v>
      </c>
      <c r="AA103" s="11" t="str">
        <f>IF([2]source_data!G105="","",IF([2]source_data!I105="","",[2]source_data!I105))</f>
        <v>4. Customer/family fleeing from a violent or abusive relationship</v>
      </c>
      <c r="AB103" s="11" t="str">
        <f>IF([2]source_data!G105="","",IF([2]source_data!J105="","",[2]tailored_settings!$B$11))</f>
        <v/>
      </c>
      <c r="AC103" s="11" t="str">
        <f>IF([2]source_data!G105="","",IF([2]source_data!J105="","",[2]source_data!J105))</f>
        <v/>
      </c>
      <c r="AD103" s="11" t="str">
        <f>IF([2]source_data!G105="","",IF([2]source_data!K105="","",[2]tailored_settings!$B$12))</f>
        <v>Grant purpose</v>
      </c>
      <c r="AE103" s="11" t="str">
        <f>IF([2]source_data!G105="","",IF([2]source_data!K105="","",[2]source_data!K105))</f>
        <v>Food Vouchers</v>
      </c>
      <c r="AF103" s="11" t="str">
        <f>IF([2]source_data!G105="","",IF([2]source_data!K105="","",[2]tailored_settings!$B$13))</f>
        <v>Grant purpose</v>
      </c>
      <c r="AG103" s="11" t="str">
        <f>IF([2]source_data!G105="","",IF([2]source_data!K105="","",[2]source_data!K105))</f>
        <v>Food Vouchers</v>
      </c>
      <c r="AH103" s="11" t="str">
        <f>IF([2]source_data!G105="","",IF([2]source_data!M105="","",[2]tailored_settings!$B$14))</f>
        <v/>
      </c>
      <c r="AI103" s="11" t="str">
        <f>IF([2]source_data!G105="","",IF([2]source_data!M105="","",[2]source_data!M105))</f>
        <v/>
      </c>
    </row>
    <row r="104" spans="1:35" x14ac:dyDescent="0.2">
      <c r="A104" s="6" t="str">
        <f>IF([2]source_data!G106="","",IF(AND([2]source_data!C106&lt;&gt;"",[2]tailored_settings!$B$15="Publish"),CONCATENATE([2]tailored_settings!$B$2&amp;[2]source_data!C106),IF(AND([2]source_data!C106&lt;&gt;"",[2]tailored_settings!$B$15="Do not publish"),CONCATENATE([2]tailored_settings!$B$2&amp;TEXT(ROW(A104)-1,"0000")&amp;"_"&amp;TEXT(F104,"yyyy-mm")),CONCATENATE([2]tailored_settings!$B$2&amp;TEXT(ROW(A104)-1,"0000")&amp;"_"&amp;TEXT(F104,"yyyy-mm")))))</f>
        <v>360G-Longleigh-0103_2024-02</v>
      </c>
      <c r="B104" s="6" t="str">
        <f>IF([2]source_data!G106="","",IF([2]source_data!E106&lt;&gt;"",[2]source_data!E106,CONCATENATE("Grant to "&amp;G104)))</f>
        <v>Grant to Individual Recipient</v>
      </c>
      <c r="C104" s="6" t="str">
        <f>IF([2]source_data!G106="","",IF([2]source_data!F106="",_xlfn.XLOOKUP(T104,[2]tailored_settings!$B$20:$B$25,[2]tailored_settings!$A$20:$A$25,"")))</f>
        <v>Providing financial aid during a time of crisis</v>
      </c>
      <c r="D104" s="7">
        <f>IF([2]source_data!G106="","",IF([2]source_data!G106="","",[2]source_data!G106))</f>
        <v>450</v>
      </c>
      <c r="E104" s="6" t="str">
        <f>IF([2]source_data!G106="","",[2]tailored_settings!$B$3)</f>
        <v>GBP</v>
      </c>
      <c r="F104" s="8">
        <f>IF([2]source_data!G106="","",IF([2]source_data!H106="","",[2]source_data!H106))</f>
        <v>45348</v>
      </c>
      <c r="G104" s="6" t="str">
        <f>IF([2]source_data!G106="","",[2]tailored_settings!$B$5)</f>
        <v>Individual Recipient</v>
      </c>
      <c r="H104" s="6" t="str">
        <f>IF([2]source_data!G106="","",IF(AND([2]source_data!A106&lt;&gt;"",[2]tailored_settings!$B$16="Publish"),CONCATENATE([2]tailored_settings!$B$2&amp;[2]source_data!A106),IF(AND([2]source_data!A106&lt;&gt;"",[2]tailored_settings!$B$16="Do not publish"),CONCATENATE([2]tailored_settings!$B$4&amp;TEXT(ROW(A104)-1,"0000")&amp;"_"&amp;TEXT(F104,"yyyy-mm")),CONCATENATE([2]tailored_settings!$B$4&amp;TEXT(ROW(A104)-1,"0000")&amp;"_"&amp;TEXT(F104,"yyyy-mm")))))</f>
        <v>360G-Longleigh-IND-0103_2024-02</v>
      </c>
      <c r="I104" s="6" t="str">
        <f>IF([2]source_data!G106="","",[2]tailored_settings!$B$7)</f>
        <v>Longleigh Foundation</v>
      </c>
      <c r="J104" s="6" t="str">
        <f>IF([2]source_data!G106="","",[2]tailored_settings!$B$6)</f>
        <v>GB-CHC-1169016</v>
      </c>
      <c r="K104" s="6" t="str">
        <f>IF([2]source_data!G106="","",IF([2]source_data!I106="","",VLOOKUP([2]source_data!I106,[2]codelist_mapping!A:C,3,FALSE)))</f>
        <v>GTIR060</v>
      </c>
      <c r="L104" s="6" t="str">
        <f>IF([2]source_data!G106="","",IF([2]source_data!J106="","",VLOOKUP([2]source_data!J106,[2]codelist_mapping!A:C,3,FALSE)))</f>
        <v/>
      </c>
      <c r="M104" s="6" t="str">
        <f>IF([2]source_data!G106="","",IF([2]source_data!K106="","",IF([2]source_data!M106&lt;&gt;"",CONCATENATE(VLOOKUP([2]source_data!K106,[2]codelist_mapping!F:H,3,FALSE)&amp;";"&amp;VLOOKUP([2]source_data!L106,[2]codelist_mapping!F:H,3,FALSE)&amp;";"&amp;VLOOKUP([2]source_data!M106,[2]codelist_mapping!F:H,3,FALSE)),IF([2]source_data!L106&lt;&gt;"",CONCATENATE(VLOOKUP([2]source_data!K106,[2]codelist_mapping!F:H,3,FALSE)&amp;";"&amp;VLOOKUP([2]source_data!L106,[2]codelist_mapping!F:H,3,FALSE)),IF([2]source_data!K106&lt;&gt;"",CONCATENATE(VLOOKUP([2]source_data!K106,[2]codelist_mapping!F:H,3,FALSE)))))))</f>
        <v>GTIP070;GTIP080;GTIP100</v>
      </c>
      <c r="N104" s="9" t="str">
        <f>IF([2]source_data!G106="","",IF([2]source_data!D106="","",VLOOKUP([2]source_data!D106,[2]geo_data!A:I,9,FALSE)))</f>
        <v>West Hill &amp; North Laine</v>
      </c>
      <c r="O104" s="9" t="str">
        <f>IF([2]source_data!G106="","",IF([2]source_data!D106="","",VLOOKUP([2]source_data!D106,[2]geo_data!A:I,8,FALSE)))</f>
        <v>E05015415</v>
      </c>
      <c r="P104" s="9" t="str">
        <f>IF([2]source_data!G106="","",IF(LEFT(O104,3)="E05","WD",IF(LEFT(O104,3)="S13","WD",IF(LEFT(O104,3)="W05","WD",IF(LEFT(O104,3)="W06","UA",IF(LEFT(O104,3)="S12","CA",IF(LEFT(O104,3)="E06","UA",IF(LEFT(O104,3)="E07","NMD",IF(LEFT(O104,3)="E08","MD",IF(LEFT(O104,3)="E09","LONB"))))))))))</f>
        <v>WD</v>
      </c>
      <c r="Q104" s="9" t="str">
        <f>IF([2]source_data!G106="","",IF([2]source_data!D106="","",VLOOKUP([2]source_data!D106,[2]geo_data!A:I,7,FALSE)))</f>
        <v>Brighton and Hove</v>
      </c>
      <c r="R104" s="9" t="str">
        <f>IF([2]source_data!G106="","",IF([2]source_data!D106="","",VLOOKUP([2]source_data!D106,[2]geo_data!A:I,6,FALSE)))</f>
        <v>E06000043</v>
      </c>
      <c r="S104" s="9" t="str">
        <f>IF([2]source_data!G106="","",IF(LEFT(R104,3)="E05","WD",IF(LEFT(R104,3)="S13","WD",IF(LEFT(R104,3)="W05","WD",IF(LEFT(R104,3)="W06","UA",IF(LEFT(R104,3)="S12","CA",IF(LEFT(R104,3)="E06","UA",IF(LEFT(R104,3)="E07","NMD",IF(LEFT(R104,3)="E08","MD",IF(LEFT(R104,3)="E09","LONB"))))))))))</f>
        <v>UA</v>
      </c>
      <c r="T104" s="6" t="str">
        <f>IF([2]source_data!G106="","",IF([2]source_data!N106="","",[2]source_data!N106))</f>
        <v>Crisis Grant</v>
      </c>
      <c r="U104" s="10">
        <f>IF([2]source_data!G106="","",[2]tailored_settings!$B$8)</f>
        <v>45789</v>
      </c>
      <c r="V104" s="6" t="str">
        <f>IF([2]source_data!G106="","",[2]tailored_settings!$B$9)</f>
        <v>http://www.longleigh.org/</v>
      </c>
      <c r="W104" s="8">
        <f>IF([2]source_data!G106="","",IF([2]source_data!O106="","",[2]source_data!O106))</f>
        <v>45348</v>
      </c>
      <c r="X104" s="12">
        <f>IF([2]source_data!G106="","",IF([2]source_data!P106="","",[2]source_data!P106))</f>
        <v>45430</v>
      </c>
      <c r="Y104" s="13">
        <f>IF([2]source_data!G106="","",IF([2]source_data!Q106="","",[2]source_data!Q106))</f>
        <v>2</v>
      </c>
      <c r="Z104" s="11" t="str">
        <f>IF([2]source_data!G106="","",IF([2]source_data!I106="","",[2]tailored_settings!$B$10))</f>
        <v>Primary grant reason</v>
      </c>
      <c r="AA104" s="11" t="str">
        <f>IF([2]source_data!G106="","",IF([2]source_data!I106="","",[2]source_data!I106))</f>
        <v>4. Customer/family fleeing from a violent or abusive relationship</v>
      </c>
      <c r="AB104" s="11" t="str">
        <f>IF([2]source_data!G106="","",IF([2]source_data!J106="","",[2]tailored_settings!$B$11))</f>
        <v/>
      </c>
      <c r="AC104" s="11" t="str">
        <f>IF([2]source_data!G106="","",IF([2]source_data!J106="","",[2]source_data!J106))</f>
        <v/>
      </c>
      <c r="AD104" s="11" t="str">
        <f>IF([2]source_data!G106="","",IF([2]source_data!K106="","",[2]tailored_settings!$B$12))</f>
        <v>Grant purpose</v>
      </c>
      <c r="AE104" s="11" t="str">
        <f>IF([2]source_data!G106="","",IF([2]source_data!K106="","",[2]source_data!K106))</f>
        <v>Food Vouchers</v>
      </c>
      <c r="AF104" s="11" t="str">
        <f>IF([2]source_data!G106="","",IF([2]source_data!K106="","",[2]tailored_settings!$B$13))</f>
        <v>Grant purpose</v>
      </c>
      <c r="AG104" s="11" t="str">
        <f>IF([2]source_data!G106="","",IF([2]source_data!K106="","",[2]source_data!K106))</f>
        <v>Food Vouchers</v>
      </c>
      <c r="AH104" s="11" t="str">
        <f>IF([2]source_data!G106="","",IF([2]source_data!M106="","",[2]tailored_settings!$B$14))</f>
        <v>Grant purpose</v>
      </c>
      <c r="AI104" s="11" t="str">
        <f>IF([2]source_data!G106="","",IF([2]source_data!M106="","",[2]source_data!M106))</f>
        <v>Travel costs</v>
      </c>
    </row>
    <row r="105" spans="1:35" x14ac:dyDescent="0.2">
      <c r="A105" s="6" t="str">
        <f>IF([2]source_data!G107="","",IF(AND([2]source_data!C107&lt;&gt;"",[2]tailored_settings!$B$15="Publish"),CONCATENATE([2]tailored_settings!$B$2&amp;[2]source_data!C107),IF(AND([2]source_data!C107&lt;&gt;"",[2]tailored_settings!$B$15="Do not publish"),CONCATENATE([2]tailored_settings!$B$2&amp;TEXT(ROW(A105)-1,"0000")&amp;"_"&amp;TEXT(F105,"yyyy-mm")),CONCATENATE([2]tailored_settings!$B$2&amp;TEXT(ROW(A105)-1,"0000")&amp;"_"&amp;TEXT(F105,"yyyy-mm")))))</f>
        <v>360G-Longleigh-0104_2024-03</v>
      </c>
      <c r="B105" s="6" t="str">
        <f>IF([2]source_data!G107="","",IF([2]source_data!E107&lt;&gt;"",[2]source_data!E107,CONCATENATE("Grant to "&amp;G105)))</f>
        <v>Grant to Individual Recipient</v>
      </c>
      <c r="C105" s="6" t="str">
        <f>IF([2]source_data!G107="","",IF([2]source_data!F107="",_xlfn.XLOOKUP(T105,[2]tailored_settings!$B$20:$B$25,[2]tailored_settings!$A$20:$A$25,"")))</f>
        <v>Helping to alleviate financial hardship</v>
      </c>
      <c r="D105" s="7">
        <f>IF([2]source_data!G107="","",IF([2]source_data!G107="","",[2]source_data!G107))</f>
        <v>1060.27</v>
      </c>
      <c r="E105" s="6" t="str">
        <f>IF([2]source_data!G107="","",[2]tailored_settings!$B$3)</f>
        <v>GBP</v>
      </c>
      <c r="F105" s="8">
        <f>IF([2]source_data!G107="","",IF([2]source_data!H107="","",[2]source_data!H107))</f>
        <v>45356</v>
      </c>
      <c r="G105" s="6" t="str">
        <f>IF([2]source_data!G107="","",[2]tailored_settings!$B$5)</f>
        <v>Individual Recipient</v>
      </c>
      <c r="H105" s="6" t="str">
        <f>IF([2]source_data!G107="","",IF(AND([2]source_data!A107&lt;&gt;"",[2]tailored_settings!$B$16="Publish"),CONCATENATE([2]tailored_settings!$B$2&amp;[2]source_data!A107),IF(AND([2]source_data!A107&lt;&gt;"",[2]tailored_settings!$B$16="Do not publish"),CONCATENATE([2]tailored_settings!$B$4&amp;TEXT(ROW(A105)-1,"0000")&amp;"_"&amp;TEXT(F105,"yyyy-mm")),CONCATENATE([2]tailored_settings!$B$4&amp;TEXT(ROW(A105)-1,"0000")&amp;"_"&amp;TEXT(F105,"yyyy-mm")))))</f>
        <v>360G-Longleigh-IND-0104_2024-03</v>
      </c>
      <c r="I105" s="6" t="str">
        <f>IF([2]source_data!G107="","",[2]tailored_settings!$B$7)</f>
        <v>Longleigh Foundation</v>
      </c>
      <c r="J105" s="6" t="str">
        <f>IF([2]source_data!G107="","",[2]tailored_settings!$B$6)</f>
        <v>GB-CHC-1169016</v>
      </c>
      <c r="K105" s="6" t="str">
        <f>IF([2]source_data!G107="","",IF([2]source_data!I107="","",VLOOKUP([2]source_data!I107,[2]codelist_mapping!A:C,3,FALSE)))</f>
        <v>GTIR030</v>
      </c>
      <c r="L105" s="6" t="str">
        <f>IF([2]source_data!G107="","",IF([2]source_data!J107="","",VLOOKUP([2]source_data!J107,[2]codelist_mapping!A:C,3,FALSE)))</f>
        <v/>
      </c>
      <c r="M105" s="6" t="str">
        <f>IF([2]source_data!G107="","",IF([2]source_data!K107="","",IF([2]source_data!M107&lt;&gt;"",CONCATENATE(VLOOKUP([2]source_data!K107,[2]codelist_mapping!F:H,3,FALSE)&amp;";"&amp;VLOOKUP([2]source_data!L107,[2]codelist_mapping!F:H,3,FALSE)&amp;";"&amp;VLOOKUP([2]source_data!M107,[2]codelist_mapping!F:H,3,FALSE)),IF([2]source_data!L107&lt;&gt;"",CONCATENATE(VLOOKUP([2]source_data!K107,[2]codelist_mapping!F:H,3,FALSE)&amp;";"&amp;VLOOKUP([2]source_data!L107,[2]codelist_mapping!F:H,3,FALSE)),IF([2]source_data!K107&lt;&gt;"",CONCATENATE(VLOOKUP([2]source_data!K107,[2]codelist_mapping!F:H,3,FALSE)))))))</f>
        <v>GTIP020;GTIP020;GTIP060</v>
      </c>
      <c r="N105" s="9" t="str">
        <f>IF([2]source_data!G107="","",IF([2]source_data!D107="","",VLOOKUP([2]source_data!D107,[2]geo_data!A:I,9,FALSE)))</f>
        <v>Bargate</v>
      </c>
      <c r="O105" s="9" t="str">
        <f>IF([2]source_data!G107="","",IF([2]source_data!D107="","",VLOOKUP([2]source_data!D107,[2]geo_data!A:I,8,FALSE)))</f>
        <v>E05015491</v>
      </c>
      <c r="P105" s="9" t="str">
        <f>IF([2]source_data!G107="","",IF(LEFT(O105,3)="E05","WD",IF(LEFT(O105,3)="S13","WD",IF(LEFT(O105,3)="W05","WD",IF(LEFT(O105,3)="W06","UA",IF(LEFT(O105,3)="S12","CA",IF(LEFT(O105,3)="E06","UA",IF(LEFT(O105,3)="E07","NMD",IF(LEFT(O105,3)="E08","MD",IF(LEFT(O105,3)="E09","LONB"))))))))))</f>
        <v>WD</v>
      </c>
      <c r="Q105" s="9" t="str">
        <f>IF([2]source_data!G107="","",IF([2]source_data!D107="","",VLOOKUP([2]source_data!D107,[2]geo_data!A:I,7,FALSE)))</f>
        <v>Southampton</v>
      </c>
      <c r="R105" s="9" t="str">
        <f>IF([2]source_data!G107="","",IF([2]source_data!D107="","",VLOOKUP([2]source_data!D107,[2]geo_data!A:I,6,FALSE)))</f>
        <v>E06000045</v>
      </c>
      <c r="S105" s="9" t="str">
        <f>IF([2]source_data!G107="","",IF(LEFT(R105,3)="E05","WD",IF(LEFT(R105,3)="S13","WD",IF(LEFT(R105,3)="W05","WD",IF(LEFT(R105,3)="W06","UA",IF(LEFT(R105,3)="S12","CA",IF(LEFT(R105,3)="E06","UA",IF(LEFT(R105,3)="E07","NMD",IF(LEFT(R105,3)="E08","MD",IF(LEFT(R105,3)="E09","LONB"))))))))))</f>
        <v>UA</v>
      </c>
      <c r="T105" s="6" t="str">
        <f>IF([2]source_data!G107="","",IF([2]source_data!N107="","",[2]source_data!N107))</f>
        <v>Hardship Grant</v>
      </c>
      <c r="U105" s="10">
        <f>IF([2]source_data!G107="","",[2]tailored_settings!$B$8)</f>
        <v>45789</v>
      </c>
      <c r="V105" s="6" t="str">
        <f>IF([2]source_data!G107="","",[2]tailored_settings!$B$9)</f>
        <v>http://www.longleigh.org/</v>
      </c>
      <c r="W105" s="8">
        <f>IF([2]source_data!G107="","",IF([2]source_data!O107="","",[2]source_data!O107))</f>
        <v>45356</v>
      </c>
      <c r="X105" s="12">
        <f>IF([2]source_data!G107="","",IF([2]source_data!P107="","",[2]source_data!P107))</f>
        <v>45399</v>
      </c>
      <c r="Y105" s="13">
        <f>IF([2]source_data!G107="","",IF([2]source_data!Q107="","",[2]source_data!Q107))</f>
        <v>1</v>
      </c>
      <c r="Z105" s="11" t="str">
        <f>IF([2]source_data!G107="","",IF([2]source_data!I107="","",[2]tailored_settings!$B$10))</f>
        <v>Primary grant reason</v>
      </c>
      <c r="AA105" s="11" t="str">
        <f>IF([2]source_data!G107="","",IF([2]source_data!I107="","",[2]source_data!I107))</f>
        <v>1. Customer (or family member residing with them) with a diagnosed condition or disability (physical and/or sensory and/or behavioural)</v>
      </c>
      <c r="AB105" s="11" t="str">
        <f>IF([2]source_data!G107="","",IF([2]source_data!J107="","",[2]tailored_settings!$B$11))</f>
        <v/>
      </c>
      <c r="AC105" s="11" t="str">
        <f>IF([2]source_data!G107="","",IF([2]source_data!J107="","",[2]source_data!J107))</f>
        <v/>
      </c>
      <c r="AD105" s="11" t="str">
        <f>IF([2]source_data!G107="","",IF([2]source_data!K107="","",[2]tailored_settings!$B$12))</f>
        <v>Grant purpose</v>
      </c>
      <c r="AE105" s="11" t="str">
        <f>IF([2]source_data!G107="","",IF([2]source_data!K107="","",[2]source_data!K107))</f>
        <v xml:space="preserve">Furniture </v>
      </c>
      <c r="AF105" s="11" t="str">
        <f>IF([2]source_data!G107="","",IF([2]source_data!K107="","",[2]tailored_settings!$B$13))</f>
        <v>Grant purpose</v>
      </c>
      <c r="AG105" s="11" t="str">
        <f>IF([2]source_data!G107="","",IF([2]source_data!K107="","",[2]source_data!K107))</f>
        <v xml:space="preserve">Furniture </v>
      </c>
      <c r="AH105" s="11" t="str">
        <f>IF([2]source_data!G107="","",IF([2]source_data!M107="","",[2]tailored_settings!$B$14))</f>
        <v>Grant purpose</v>
      </c>
      <c r="AI105" s="11" t="str">
        <f>IF([2]source_data!G107="","",IF([2]source_data!M107="","",[2]source_data!M107))</f>
        <v>Voucher for small household items</v>
      </c>
    </row>
    <row r="106" spans="1:35" x14ac:dyDescent="0.2">
      <c r="A106" s="6" t="str">
        <f>IF([2]source_data!G108="","",IF(AND([2]source_data!C108&lt;&gt;"",[2]tailored_settings!$B$15="Publish"),CONCATENATE([2]tailored_settings!$B$2&amp;[2]source_data!C108),IF(AND([2]source_data!C108&lt;&gt;"",[2]tailored_settings!$B$15="Do not publish"),CONCATENATE([2]tailored_settings!$B$2&amp;TEXT(ROW(A106)-1,"0000")&amp;"_"&amp;TEXT(F106,"yyyy-mm")),CONCATENATE([2]tailored_settings!$B$2&amp;TEXT(ROW(A106)-1,"0000")&amp;"_"&amp;TEXT(F106,"yyyy-mm")))))</f>
        <v>360G-Longleigh-0105_2024-03</v>
      </c>
      <c r="B106" s="6" t="str">
        <f>IF([2]source_data!G108="","",IF([2]source_data!E108&lt;&gt;"",[2]source_data!E108,CONCATENATE("Grant to "&amp;G106)))</f>
        <v>Grant to Individual Recipient</v>
      </c>
      <c r="C106" s="6" t="str">
        <f>IF([2]source_data!G108="","",IF([2]source_data!F108="",_xlfn.XLOOKUP(T106,[2]tailored_settings!$B$20:$B$25,[2]tailored_settings!$A$20:$A$25,"")))</f>
        <v>Helping to alleviate financial hardship</v>
      </c>
      <c r="D106" s="7">
        <f>IF([2]source_data!G108="","",IF([2]source_data!G108="","",[2]source_data!G108))</f>
        <v>841.98</v>
      </c>
      <c r="E106" s="6" t="str">
        <f>IF([2]source_data!G108="","",[2]tailored_settings!$B$3)</f>
        <v>GBP</v>
      </c>
      <c r="F106" s="8">
        <f>IF([2]source_data!G108="","",IF([2]source_data!H108="","",[2]source_data!H108))</f>
        <v>45356</v>
      </c>
      <c r="G106" s="6" t="str">
        <f>IF([2]source_data!G108="","",[2]tailored_settings!$B$5)</f>
        <v>Individual Recipient</v>
      </c>
      <c r="H106" s="6" t="str">
        <f>IF([2]source_data!G108="","",IF(AND([2]source_data!A108&lt;&gt;"",[2]tailored_settings!$B$16="Publish"),CONCATENATE([2]tailored_settings!$B$2&amp;[2]source_data!A108),IF(AND([2]source_data!A108&lt;&gt;"",[2]tailored_settings!$B$16="Do not publish"),CONCATENATE([2]tailored_settings!$B$4&amp;TEXT(ROW(A106)-1,"0000")&amp;"_"&amp;TEXT(F106,"yyyy-mm")),CONCATENATE([2]tailored_settings!$B$4&amp;TEXT(ROW(A106)-1,"0000")&amp;"_"&amp;TEXT(F106,"yyyy-mm")))))</f>
        <v>360G-Longleigh-IND-0105_2024-03</v>
      </c>
      <c r="I106" s="6" t="str">
        <f>IF([2]source_data!G108="","",[2]tailored_settings!$B$7)</f>
        <v>Longleigh Foundation</v>
      </c>
      <c r="J106" s="6" t="str">
        <f>IF([2]source_data!G108="","",[2]tailored_settings!$B$6)</f>
        <v>GB-CHC-1169016</v>
      </c>
      <c r="K106" s="6" t="str">
        <f>IF([2]source_data!G108="","",IF([2]source_data!I108="","",VLOOKUP([2]source_data!I108,[2]codelist_mapping!A:C,3,FALSE)))</f>
        <v>GTIR030</v>
      </c>
      <c r="L106" s="6" t="str">
        <f>IF([2]source_data!G108="","",IF([2]source_data!J108="","",VLOOKUP([2]source_data!J108,[2]codelist_mapping!A:C,3,FALSE)))</f>
        <v/>
      </c>
      <c r="M106" s="6" t="str">
        <f>IF([2]source_data!G108="","",IF([2]source_data!K108="","",IF([2]source_data!M108&lt;&gt;"",CONCATENATE(VLOOKUP([2]source_data!K108,[2]codelist_mapping!F:H,3,FALSE)&amp;";"&amp;VLOOKUP([2]source_data!L108,[2]codelist_mapping!F:H,3,FALSE)&amp;";"&amp;VLOOKUP([2]source_data!M108,[2]codelist_mapping!F:H,3,FALSE)),IF([2]source_data!L108&lt;&gt;"",CONCATENATE(VLOOKUP([2]source_data!K108,[2]codelist_mapping!F:H,3,FALSE)&amp;";"&amp;VLOOKUP([2]source_data!L108,[2]codelist_mapping!F:H,3,FALSE)),IF([2]source_data!K108&lt;&gt;"",CONCATENATE(VLOOKUP([2]source_data!K108,[2]codelist_mapping!F:H,3,FALSE)))))))</f>
        <v>GTIP020;GTIP060</v>
      </c>
      <c r="N106" s="9" t="str">
        <f>IF([2]source_data!G108="","",IF([2]source_data!D108="","",VLOOKUP([2]source_data!D108,[2]geo_data!A:I,9,FALSE)))</f>
        <v>Chard North</v>
      </c>
      <c r="O106" s="9" t="str">
        <f>IF([2]source_data!G108="","",IF([2]source_data!D108="","",VLOOKUP([2]source_data!D108,[2]geo_data!A:I,8,FALSE)))</f>
        <v>E05014351</v>
      </c>
      <c r="P106" s="9" t="str">
        <f>IF([2]source_data!G108="","",IF(LEFT(O106,3)="E05","WD",IF(LEFT(O106,3)="S13","WD",IF(LEFT(O106,3)="W05","WD",IF(LEFT(O106,3)="W06","UA",IF(LEFT(O106,3)="S12","CA",IF(LEFT(O106,3)="E06","UA",IF(LEFT(O106,3)="E07","NMD",IF(LEFT(O106,3)="E08","MD",IF(LEFT(O106,3)="E09","LONB"))))))))))</f>
        <v>WD</v>
      </c>
      <c r="Q106" s="9" t="str">
        <f>IF([2]source_data!G108="","",IF([2]source_data!D108="","",VLOOKUP([2]source_data!D108,[2]geo_data!A:I,7,FALSE)))</f>
        <v>Somerset</v>
      </c>
      <c r="R106" s="9" t="str">
        <f>IF([2]source_data!G108="","",IF([2]source_data!D108="","",VLOOKUP([2]source_data!D108,[2]geo_data!A:I,6,FALSE)))</f>
        <v>E06000066</v>
      </c>
      <c r="S106" s="9" t="str">
        <f>IF([2]source_data!G108="","",IF(LEFT(R106,3)="E05","WD",IF(LEFT(R106,3)="S13","WD",IF(LEFT(R106,3)="W05","WD",IF(LEFT(R106,3)="W06","UA",IF(LEFT(R106,3)="S12","CA",IF(LEFT(R106,3)="E06","UA",IF(LEFT(R106,3)="E07","NMD",IF(LEFT(R106,3)="E08","MD",IF(LEFT(R106,3)="E09","LONB"))))))))))</f>
        <v>UA</v>
      </c>
      <c r="T106" s="6" t="str">
        <f>IF([2]source_data!G108="","",IF([2]source_data!N108="","",[2]source_data!N108))</f>
        <v>Hardship Grant</v>
      </c>
      <c r="U106" s="10">
        <f>IF([2]source_data!G108="","",[2]tailored_settings!$B$8)</f>
        <v>45789</v>
      </c>
      <c r="V106" s="6" t="str">
        <f>IF([2]source_data!G108="","",[2]tailored_settings!$B$9)</f>
        <v>http://www.longleigh.org/</v>
      </c>
      <c r="W106" s="8">
        <f>IF([2]source_data!G108="","",IF([2]source_data!O108="","",[2]source_data!O108))</f>
        <v>45356</v>
      </c>
      <c r="X106" s="12">
        <f>IF([2]source_data!G108="","",IF([2]source_data!P108="","",[2]source_data!P108))</f>
        <v>45399</v>
      </c>
      <c r="Y106" s="13">
        <f>IF([2]source_data!G108="","",IF([2]source_data!Q108="","",[2]source_data!Q108))</f>
        <v>1</v>
      </c>
      <c r="Z106" s="11" t="str">
        <f>IF([2]source_data!G108="","",IF([2]source_data!I108="","",[2]tailored_settings!$B$10))</f>
        <v>Primary grant reason</v>
      </c>
      <c r="AA106" s="11" t="str">
        <f>IF([2]source_data!G108="","",IF([2]source_data!I108="","",[2]source_data!I108))</f>
        <v>1. Customer (or family member residing with them) with a diagnosed condition or disability (physical and/or sensory and/or behavioural)</v>
      </c>
      <c r="AB106" s="11" t="str">
        <f>IF([2]source_data!G108="","",IF([2]source_data!J108="","",[2]tailored_settings!$B$11))</f>
        <v/>
      </c>
      <c r="AC106" s="11" t="str">
        <f>IF([2]source_data!G108="","",IF([2]source_data!J108="","",[2]source_data!J108))</f>
        <v/>
      </c>
      <c r="AD106" s="11" t="str">
        <f>IF([2]source_data!G108="","",IF([2]source_data!K108="","",[2]tailored_settings!$B$12))</f>
        <v>Grant purpose</v>
      </c>
      <c r="AE106" s="11" t="str">
        <f>IF([2]source_data!G108="","",IF([2]source_data!K108="","",[2]source_data!K108))</f>
        <v>Appliances</v>
      </c>
      <c r="AF106" s="11" t="str">
        <f>IF([2]source_data!G108="","",IF([2]source_data!K108="","",[2]tailored_settings!$B$13))</f>
        <v>Grant purpose</v>
      </c>
      <c r="AG106" s="11" t="str">
        <f>IF([2]source_data!G108="","",IF([2]source_data!K108="","",[2]source_data!K108))</f>
        <v>Appliances</v>
      </c>
      <c r="AH106" s="11" t="str">
        <f>IF([2]source_data!G108="","",IF([2]source_data!M108="","",[2]tailored_settings!$B$14))</f>
        <v/>
      </c>
      <c r="AI106" s="11" t="str">
        <f>IF([2]source_data!G108="","",IF([2]source_data!M108="","",[2]source_data!M108))</f>
        <v/>
      </c>
    </row>
    <row r="107" spans="1:35" x14ac:dyDescent="0.2">
      <c r="A107" s="6" t="str">
        <f>IF([2]source_data!G109="","",IF(AND([2]source_data!C109&lt;&gt;"",[2]tailored_settings!$B$15="Publish"),CONCATENATE([2]tailored_settings!$B$2&amp;[2]source_data!C109),IF(AND([2]source_data!C109&lt;&gt;"",[2]tailored_settings!$B$15="Do not publish"),CONCATENATE([2]tailored_settings!$B$2&amp;TEXT(ROW(A107)-1,"0000")&amp;"_"&amp;TEXT(F107,"yyyy-mm")),CONCATENATE([2]tailored_settings!$B$2&amp;TEXT(ROW(A107)-1,"0000")&amp;"_"&amp;TEXT(F107,"yyyy-mm")))))</f>
        <v>360G-Longleigh-0106_2024-03</v>
      </c>
      <c r="B107" s="6" t="str">
        <f>IF([2]source_data!G109="","",IF([2]source_data!E109&lt;&gt;"",[2]source_data!E109,CONCATENATE("Grant to "&amp;G107)))</f>
        <v>Grant to Individual Recipient</v>
      </c>
      <c r="C107" s="6" t="str">
        <f>IF([2]source_data!G109="","",IF([2]source_data!F109="",_xlfn.XLOOKUP(T107,[2]tailored_settings!$B$20:$B$25,[2]tailored_settings!$A$20:$A$25,"")))</f>
        <v>Helping to alleviate financial hardship</v>
      </c>
      <c r="D107" s="7">
        <f>IF([2]source_data!G109="","",IF([2]source_data!G109="","",[2]source_data!G109))</f>
        <v>743.86</v>
      </c>
      <c r="E107" s="6" t="str">
        <f>IF([2]source_data!G109="","",[2]tailored_settings!$B$3)</f>
        <v>GBP</v>
      </c>
      <c r="F107" s="8">
        <f>IF([2]source_data!G109="","",IF([2]source_data!H109="","",[2]source_data!H109))</f>
        <v>45356</v>
      </c>
      <c r="G107" s="6" t="str">
        <f>IF([2]source_data!G109="","",[2]tailored_settings!$B$5)</f>
        <v>Individual Recipient</v>
      </c>
      <c r="H107" s="6" t="str">
        <f>IF([2]source_data!G109="","",IF(AND([2]source_data!A109&lt;&gt;"",[2]tailored_settings!$B$16="Publish"),CONCATENATE([2]tailored_settings!$B$2&amp;[2]source_data!A109),IF(AND([2]source_data!A109&lt;&gt;"",[2]tailored_settings!$B$16="Do not publish"),CONCATENATE([2]tailored_settings!$B$4&amp;TEXT(ROW(A107)-1,"0000")&amp;"_"&amp;TEXT(F107,"yyyy-mm")),CONCATENATE([2]tailored_settings!$B$4&amp;TEXT(ROW(A107)-1,"0000")&amp;"_"&amp;TEXT(F107,"yyyy-mm")))))</f>
        <v>360G-Longleigh-IND-0106_2024-03</v>
      </c>
      <c r="I107" s="6" t="str">
        <f>IF([2]source_data!G109="","",[2]tailored_settings!$B$7)</f>
        <v>Longleigh Foundation</v>
      </c>
      <c r="J107" s="6" t="str">
        <f>IF([2]source_data!G109="","",[2]tailored_settings!$B$6)</f>
        <v>GB-CHC-1169016</v>
      </c>
      <c r="K107" s="6" t="str">
        <f>IF([2]source_data!G109="","",IF([2]source_data!I109="","",VLOOKUP([2]source_data!I109,[2]codelist_mapping!A:C,3,FALSE)))</f>
        <v>GTIR030</v>
      </c>
      <c r="L107" s="6" t="str">
        <f>IF([2]source_data!G109="","",IF([2]source_data!J109="","",VLOOKUP([2]source_data!J109,[2]codelist_mapping!A:C,3,FALSE)))</f>
        <v/>
      </c>
      <c r="M107" s="6" t="str">
        <f>IF([2]source_data!G109="","",IF([2]source_data!K109="","",IF([2]source_data!M109&lt;&gt;"",CONCATENATE(VLOOKUP([2]source_data!K109,[2]codelist_mapping!F:H,3,FALSE)&amp;";"&amp;VLOOKUP([2]source_data!L109,[2]codelist_mapping!F:H,3,FALSE)&amp;";"&amp;VLOOKUP([2]source_data!M109,[2]codelist_mapping!F:H,3,FALSE)),IF([2]source_data!L109&lt;&gt;"",CONCATENATE(VLOOKUP([2]source_data!K109,[2]codelist_mapping!F:H,3,FALSE)&amp;";"&amp;VLOOKUP([2]source_data!L109,[2]codelist_mapping!F:H,3,FALSE)),IF([2]source_data!K109&lt;&gt;"",CONCATENATE(VLOOKUP([2]source_data!K109,[2]codelist_mapping!F:H,3,FALSE)))))))</f>
        <v>GTIP020;GTIP060;GTIP080</v>
      </c>
      <c r="N107" s="9" t="str">
        <f>IF([2]source_data!G109="","",IF([2]source_data!D109="","",VLOOKUP([2]source_data!D109,[2]geo_data!A:I,9,FALSE)))</f>
        <v>Ryburn</v>
      </c>
      <c r="O107" s="9" t="str">
        <f>IF([2]source_data!G109="","",IF([2]source_data!D109="","",VLOOKUP([2]source_data!D109,[2]geo_data!A:I,8,FALSE)))</f>
        <v>E05001382</v>
      </c>
      <c r="P107" s="9" t="str">
        <f>IF([2]source_data!G109="","",IF(LEFT(O107,3)="E05","WD",IF(LEFT(O107,3)="S13","WD",IF(LEFT(O107,3)="W05","WD",IF(LEFT(O107,3)="W06","UA",IF(LEFT(O107,3)="S12","CA",IF(LEFT(O107,3)="E06","UA",IF(LEFT(O107,3)="E07","NMD",IF(LEFT(O107,3)="E08","MD",IF(LEFT(O107,3)="E09","LONB"))))))))))</f>
        <v>WD</v>
      </c>
      <c r="Q107" s="9" t="str">
        <f>IF([2]source_data!G109="","",IF([2]source_data!D109="","",VLOOKUP([2]source_data!D109,[2]geo_data!A:I,7,FALSE)))</f>
        <v>Calderdale</v>
      </c>
      <c r="R107" s="9" t="str">
        <f>IF([2]source_data!G109="","",IF([2]source_data!D109="","",VLOOKUP([2]source_data!D109,[2]geo_data!A:I,6,FALSE)))</f>
        <v>E08000033</v>
      </c>
      <c r="S107" s="9" t="str">
        <f>IF([2]source_data!G109="","",IF(LEFT(R107,3)="E05","WD",IF(LEFT(R107,3)="S13","WD",IF(LEFT(R107,3)="W05","WD",IF(LEFT(R107,3)="W06","UA",IF(LEFT(R107,3)="S12","CA",IF(LEFT(R107,3)="E06","UA",IF(LEFT(R107,3)="E07","NMD",IF(LEFT(R107,3)="E08","MD",IF(LEFT(R107,3)="E09","LONB"))))))))))</f>
        <v>MD</v>
      </c>
      <c r="T107" s="6" t="str">
        <f>IF([2]source_data!G109="","",IF([2]source_data!N109="","",[2]source_data!N109))</f>
        <v>Hardship Grant</v>
      </c>
      <c r="U107" s="10">
        <f>IF([2]source_data!G109="","",[2]tailored_settings!$B$8)</f>
        <v>45789</v>
      </c>
      <c r="V107" s="6" t="str">
        <f>IF([2]source_data!G109="","",[2]tailored_settings!$B$9)</f>
        <v>http://www.longleigh.org/</v>
      </c>
      <c r="W107" s="8">
        <f>IF([2]source_data!G109="","",IF([2]source_data!O109="","",[2]source_data!O109))</f>
        <v>45356</v>
      </c>
      <c r="X107" s="12">
        <f>IF([2]source_data!G109="","",IF([2]source_data!P109="","",[2]source_data!P109))</f>
        <v>45399</v>
      </c>
      <c r="Y107" s="13">
        <f>IF([2]source_data!G109="","",IF([2]source_data!Q109="","",[2]source_data!Q109))</f>
        <v>1</v>
      </c>
      <c r="Z107" s="11" t="str">
        <f>IF([2]source_data!G109="","",IF([2]source_data!I109="","",[2]tailored_settings!$B$10))</f>
        <v>Primary grant reason</v>
      </c>
      <c r="AA107" s="11" t="str">
        <f>IF([2]source_data!G109="","",IF([2]source_data!I109="","",[2]source_data!I109))</f>
        <v>1. Customer (or family member residing with them) with a diagnosed condition or disability (physical and/or sensory and/or behavioural)</v>
      </c>
      <c r="AB107" s="11" t="str">
        <f>IF([2]source_data!G109="","",IF([2]source_data!J109="","",[2]tailored_settings!$B$11))</f>
        <v/>
      </c>
      <c r="AC107" s="11" t="str">
        <f>IF([2]source_data!G109="","",IF([2]source_data!J109="","",[2]source_data!J109))</f>
        <v/>
      </c>
      <c r="AD107" s="11" t="str">
        <f>IF([2]source_data!G109="","",IF([2]source_data!K109="","",[2]tailored_settings!$B$12))</f>
        <v>Grant purpose</v>
      </c>
      <c r="AE107" s="11" t="str">
        <f>IF([2]source_data!G109="","",IF([2]source_data!K109="","",[2]source_data!K109))</f>
        <v xml:space="preserve">Furniture </v>
      </c>
      <c r="AF107" s="11" t="str">
        <f>IF([2]source_data!G109="","",IF([2]source_data!K109="","",[2]tailored_settings!$B$13))</f>
        <v>Grant purpose</v>
      </c>
      <c r="AG107" s="11" t="str">
        <f>IF([2]source_data!G109="","",IF([2]source_data!K109="","",[2]source_data!K109))</f>
        <v xml:space="preserve">Furniture </v>
      </c>
      <c r="AH107" s="11" t="str">
        <f>IF([2]source_data!G109="","",IF([2]source_data!M109="","",[2]tailored_settings!$B$14))</f>
        <v>Grant purpose</v>
      </c>
      <c r="AI107" s="11" t="str">
        <f>IF([2]source_data!G109="","",IF([2]source_data!M109="","",[2]source_data!M109))</f>
        <v>Clothing</v>
      </c>
    </row>
    <row r="108" spans="1:35" x14ac:dyDescent="0.2">
      <c r="A108" s="6" t="str">
        <f>IF([2]source_data!G110="","",IF(AND([2]source_data!C110&lt;&gt;"",[2]tailored_settings!$B$15="Publish"),CONCATENATE([2]tailored_settings!$B$2&amp;[2]source_data!C110),IF(AND([2]source_data!C110&lt;&gt;"",[2]tailored_settings!$B$15="Do not publish"),CONCATENATE([2]tailored_settings!$B$2&amp;TEXT(ROW(A108)-1,"0000")&amp;"_"&amp;TEXT(F108,"yyyy-mm")),CONCATENATE([2]tailored_settings!$B$2&amp;TEXT(ROW(A108)-1,"0000")&amp;"_"&amp;TEXT(F108,"yyyy-mm")))))</f>
        <v>360G-Longleigh-0107_2024-03</v>
      </c>
      <c r="B108" s="6" t="str">
        <f>IF([2]source_data!G110="","",IF([2]source_data!E110&lt;&gt;"",[2]source_data!E110,CONCATENATE("Grant to "&amp;G108)))</f>
        <v>Grant to Individual Recipient</v>
      </c>
      <c r="C108" s="6" t="str">
        <f>IF([2]source_data!G110="","",IF([2]source_data!F110="",_xlfn.XLOOKUP(T108,[2]tailored_settings!$B$20:$B$25,[2]tailored_settings!$A$20:$A$25,"")))</f>
        <v>Helping to alleviate financial hardship</v>
      </c>
      <c r="D108" s="7">
        <f>IF([2]source_data!G110="","",IF([2]source_data!G110="","",[2]source_data!G110))</f>
        <v>483.99</v>
      </c>
      <c r="E108" s="6" t="str">
        <f>IF([2]source_data!G110="","",[2]tailored_settings!$B$3)</f>
        <v>GBP</v>
      </c>
      <c r="F108" s="8">
        <f>IF([2]source_data!G110="","",IF([2]source_data!H110="","",[2]source_data!H110))</f>
        <v>45356</v>
      </c>
      <c r="G108" s="6" t="str">
        <f>IF([2]source_data!G110="","",[2]tailored_settings!$B$5)</f>
        <v>Individual Recipient</v>
      </c>
      <c r="H108" s="6" t="str">
        <f>IF([2]source_data!G110="","",IF(AND([2]source_data!A110&lt;&gt;"",[2]tailored_settings!$B$16="Publish"),CONCATENATE([2]tailored_settings!$B$2&amp;[2]source_data!A110),IF(AND([2]source_data!A110&lt;&gt;"",[2]tailored_settings!$B$16="Do not publish"),CONCATENATE([2]tailored_settings!$B$4&amp;TEXT(ROW(A108)-1,"0000")&amp;"_"&amp;TEXT(F108,"yyyy-mm")),CONCATENATE([2]tailored_settings!$B$4&amp;TEXT(ROW(A108)-1,"0000")&amp;"_"&amp;TEXT(F108,"yyyy-mm")))))</f>
        <v>360G-Longleigh-IND-0107_2024-03</v>
      </c>
      <c r="I108" s="6" t="str">
        <f>IF([2]source_data!G110="","",[2]tailored_settings!$B$7)</f>
        <v>Longleigh Foundation</v>
      </c>
      <c r="J108" s="6" t="str">
        <f>IF([2]source_data!G110="","",[2]tailored_settings!$B$6)</f>
        <v>GB-CHC-1169016</v>
      </c>
      <c r="K108" s="6" t="str">
        <f>IF([2]source_data!G110="","",IF([2]source_data!I110="","",VLOOKUP([2]source_data!I110,[2]codelist_mapping!A:C,3,FALSE)))</f>
        <v>GTIR030</v>
      </c>
      <c r="L108" s="6" t="str">
        <f>IF([2]source_data!G110="","",IF([2]source_data!J110="","",VLOOKUP([2]source_data!J110,[2]codelist_mapping!A:C,3,FALSE)))</f>
        <v/>
      </c>
      <c r="M108" s="6" t="str">
        <f>IF([2]source_data!G110="","",IF([2]source_data!K110="","",IF([2]source_data!M110&lt;&gt;"",CONCATENATE(VLOOKUP([2]source_data!K110,[2]codelist_mapping!F:H,3,FALSE)&amp;";"&amp;VLOOKUP([2]source_data!L110,[2]codelist_mapping!F:H,3,FALSE)&amp;";"&amp;VLOOKUP([2]source_data!M110,[2]codelist_mapping!F:H,3,FALSE)),IF([2]source_data!L110&lt;&gt;"",CONCATENATE(VLOOKUP([2]source_data!K110,[2]codelist_mapping!F:H,3,FALSE)&amp;";"&amp;VLOOKUP([2]source_data!L110,[2]codelist_mapping!F:H,3,FALSE)),IF([2]source_data!K110&lt;&gt;"",CONCATENATE(VLOOKUP([2]source_data!K110,[2]codelist_mapping!F:H,3,FALSE)))))))</f>
        <v>GTIP020;GTIP080</v>
      </c>
      <c r="N108" s="9" t="str">
        <f>IF([2]source_data!G110="","",IF([2]source_data!D110="","",VLOOKUP([2]source_data!D110,[2]geo_data!A:I,9,FALSE)))</f>
        <v>Wantage Charlton</v>
      </c>
      <c r="O108" s="9" t="str">
        <f>IF([2]source_data!G110="","",IF([2]source_data!D110="","",VLOOKUP([2]source_data!D110,[2]geo_data!A:I,8,FALSE)))</f>
        <v>E05012979</v>
      </c>
      <c r="P108" s="9" t="str">
        <f>IF([2]source_data!G110="","",IF(LEFT(O108,3)="E05","WD",IF(LEFT(O108,3)="S13","WD",IF(LEFT(O108,3)="W05","WD",IF(LEFT(O108,3)="W06","UA",IF(LEFT(O108,3)="S12","CA",IF(LEFT(O108,3)="E06","UA",IF(LEFT(O108,3)="E07","NMD",IF(LEFT(O108,3)="E08","MD",IF(LEFT(O108,3)="E09","LONB"))))))))))</f>
        <v>WD</v>
      </c>
      <c r="Q108" s="9" t="str">
        <f>IF([2]source_data!G110="","",IF([2]source_data!D110="","",VLOOKUP([2]source_data!D110,[2]geo_data!A:I,7,FALSE)))</f>
        <v>Vale of White Horse</v>
      </c>
      <c r="R108" s="9" t="str">
        <f>IF([2]source_data!G110="","",IF([2]source_data!D110="","",VLOOKUP([2]source_data!D110,[2]geo_data!A:I,6,FALSE)))</f>
        <v>E07000180</v>
      </c>
      <c r="S108" s="9" t="str">
        <f>IF([2]source_data!G110="","",IF(LEFT(R108,3)="E05","WD",IF(LEFT(R108,3)="S13","WD",IF(LEFT(R108,3)="W05","WD",IF(LEFT(R108,3)="W06","UA",IF(LEFT(R108,3)="S12","CA",IF(LEFT(R108,3)="E06","UA",IF(LEFT(R108,3)="E07","NMD",IF(LEFT(R108,3)="E08","MD",IF(LEFT(R108,3)="E09","LONB"))))))))))</f>
        <v>NMD</v>
      </c>
      <c r="T108" s="6" t="str">
        <f>IF([2]source_data!G110="","",IF([2]source_data!N110="","",[2]source_data!N110))</f>
        <v>Hardship Grant</v>
      </c>
      <c r="U108" s="10">
        <f>IF([2]source_data!G110="","",[2]tailored_settings!$B$8)</f>
        <v>45789</v>
      </c>
      <c r="V108" s="6" t="str">
        <f>IF([2]source_data!G110="","",[2]tailored_settings!$B$9)</f>
        <v>http://www.longleigh.org/</v>
      </c>
      <c r="W108" s="8">
        <f>IF([2]source_data!G110="","",IF([2]source_data!O110="","",[2]source_data!O110))</f>
        <v>45356</v>
      </c>
      <c r="X108" s="12">
        <f>IF([2]source_data!G110="","",IF([2]source_data!P110="","",[2]source_data!P110))</f>
        <v>45420</v>
      </c>
      <c r="Y108" s="13">
        <f>IF([2]source_data!G110="","",IF([2]source_data!Q110="","",[2]source_data!Q110))</f>
        <v>2</v>
      </c>
      <c r="Z108" s="11" t="str">
        <f>IF([2]source_data!G110="","",IF([2]source_data!I110="","",[2]tailored_settings!$B$10))</f>
        <v>Primary grant reason</v>
      </c>
      <c r="AA108" s="11" t="str">
        <f>IF([2]source_data!G110="","",IF([2]source_data!I110="","",[2]source_data!I110))</f>
        <v>1. Customer (or family member residing with them) with a diagnosed condition or disability (physical and/or sensory and/or behavioural)</v>
      </c>
      <c r="AB108" s="11" t="str">
        <f>IF([2]source_data!G110="","",IF([2]source_data!J110="","",[2]tailored_settings!$B$11))</f>
        <v/>
      </c>
      <c r="AC108" s="11" t="str">
        <f>IF([2]source_data!G110="","",IF([2]source_data!J110="","",[2]source_data!J110))</f>
        <v/>
      </c>
      <c r="AD108" s="11" t="str">
        <f>IF([2]source_data!G110="","",IF([2]source_data!K110="","",[2]tailored_settings!$B$12))</f>
        <v>Grant purpose</v>
      </c>
      <c r="AE108" s="11" t="str">
        <f>IF([2]source_data!G110="","",IF([2]source_data!K110="","",[2]source_data!K110))</f>
        <v>Appliances</v>
      </c>
      <c r="AF108" s="11" t="str">
        <f>IF([2]source_data!G110="","",IF([2]source_data!K110="","",[2]tailored_settings!$B$13))</f>
        <v>Grant purpose</v>
      </c>
      <c r="AG108" s="11" t="str">
        <f>IF([2]source_data!G110="","",IF([2]source_data!K110="","",[2]source_data!K110))</f>
        <v>Appliances</v>
      </c>
      <c r="AH108" s="11" t="str">
        <f>IF([2]source_data!G110="","",IF([2]source_data!M110="","",[2]tailored_settings!$B$14))</f>
        <v/>
      </c>
      <c r="AI108" s="11" t="str">
        <f>IF([2]source_data!G110="","",IF([2]source_data!M110="","",[2]source_data!M110))</f>
        <v/>
      </c>
    </row>
    <row r="109" spans="1:35" x14ac:dyDescent="0.2">
      <c r="A109" s="6" t="str">
        <f>IF([2]source_data!G111="","",IF(AND([2]source_data!C111&lt;&gt;"",[2]tailored_settings!$B$15="Publish"),CONCATENATE([2]tailored_settings!$B$2&amp;[2]source_data!C111),IF(AND([2]source_data!C111&lt;&gt;"",[2]tailored_settings!$B$15="Do not publish"),CONCATENATE([2]tailored_settings!$B$2&amp;TEXT(ROW(A109)-1,"0000")&amp;"_"&amp;TEXT(F109,"yyyy-mm")),CONCATENATE([2]tailored_settings!$B$2&amp;TEXT(ROW(A109)-1,"0000")&amp;"_"&amp;TEXT(F109,"yyyy-mm")))))</f>
        <v>360G-Longleigh-0108_2024-03</v>
      </c>
      <c r="B109" s="6" t="str">
        <f>IF([2]source_data!G111="","",IF([2]source_data!E111&lt;&gt;"",[2]source_data!E111,CONCATENATE("Grant to "&amp;G109)))</f>
        <v>Grant to Individual Recipient</v>
      </c>
      <c r="C109" s="6" t="str">
        <f>IF([2]source_data!G111="","",IF([2]source_data!F111="",_xlfn.XLOOKUP(T109,[2]tailored_settings!$B$20:$B$25,[2]tailored_settings!$A$20:$A$25,"")))</f>
        <v>Helping to alleviate financial hardship</v>
      </c>
      <c r="D109" s="7">
        <f>IF([2]source_data!G111="","",IF([2]source_data!G111="","",[2]source_data!G111))</f>
        <v>582.99</v>
      </c>
      <c r="E109" s="6" t="str">
        <f>IF([2]source_data!G111="","",[2]tailored_settings!$B$3)</f>
        <v>GBP</v>
      </c>
      <c r="F109" s="8">
        <f>IF([2]source_data!G111="","",IF([2]source_data!H111="","",[2]source_data!H111))</f>
        <v>45356</v>
      </c>
      <c r="G109" s="6" t="str">
        <f>IF([2]source_data!G111="","",[2]tailored_settings!$B$5)</f>
        <v>Individual Recipient</v>
      </c>
      <c r="H109" s="6" t="str">
        <f>IF([2]source_data!G111="","",IF(AND([2]source_data!A111&lt;&gt;"",[2]tailored_settings!$B$16="Publish"),CONCATENATE([2]tailored_settings!$B$2&amp;[2]source_data!A111),IF(AND([2]source_data!A111&lt;&gt;"",[2]tailored_settings!$B$16="Do not publish"),CONCATENATE([2]tailored_settings!$B$4&amp;TEXT(ROW(A109)-1,"0000")&amp;"_"&amp;TEXT(F109,"yyyy-mm")),CONCATENATE([2]tailored_settings!$B$4&amp;TEXT(ROW(A109)-1,"0000")&amp;"_"&amp;TEXT(F109,"yyyy-mm")))))</f>
        <v>360G-Longleigh-IND-0108_2024-03</v>
      </c>
      <c r="I109" s="6" t="str">
        <f>IF([2]source_data!G111="","",[2]tailored_settings!$B$7)</f>
        <v>Longleigh Foundation</v>
      </c>
      <c r="J109" s="6" t="str">
        <f>IF([2]source_data!G111="","",[2]tailored_settings!$B$6)</f>
        <v>GB-CHC-1169016</v>
      </c>
      <c r="K109" s="6" t="str">
        <f>IF([2]source_data!G111="","",IF([2]source_data!I111="","",VLOOKUP([2]source_data!I111,[2]codelist_mapping!A:C,3,FALSE)))</f>
        <v>GTIR030</v>
      </c>
      <c r="L109" s="6" t="str">
        <f>IF([2]source_data!G111="","",IF([2]source_data!J111="","",VLOOKUP([2]source_data!J111,[2]codelist_mapping!A:C,3,FALSE)))</f>
        <v/>
      </c>
      <c r="M109" s="6" t="str">
        <f>IF([2]source_data!G111="","",IF([2]source_data!K111="","",IF([2]source_data!M111&lt;&gt;"",CONCATENATE(VLOOKUP([2]source_data!K111,[2]codelist_mapping!F:H,3,FALSE)&amp;";"&amp;VLOOKUP([2]source_data!L111,[2]codelist_mapping!F:H,3,FALSE)&amp;";"&amp;VLOOKUP([2]source_data!M111,[2]codelist_mapping!F:H,3,FALSE)),IF([2]source_data!L111&lt;&gt;"",CONCATENATE(VLOOKUP([2]source_data!K111,[2]codelist_mapping!F:H,3,FALSE)&amp;";"&amp;VLOOKUP([2]source_data!L111,[2]codelist_mapping!F:H,3,FALSE)),IF([2]source_data!K111&lt;&gt;"",CONCATENATE(VLOOKUP([2]source_data!K111,[2]codelist_mapping!F:H,3,FALSE)))))))</f>
        <v>GTIP020;GTIP080;GTIP050</v>
      </c>
      <c r="N109" s="9" t="str">
        <f>IF([2]source_data!G111="","",IF([2]source_data!D111="","",VLOOKUP([2]source_data!D111,[2]geo_data!A:I,9,FALSE)))</f>
        <v>Dorchester East</v>
      </c>
      <c r="O109" s="9" t="str">
        <f>IF([2]source_data!G111="","",IF([2]source_data!D111="","",VLOOKUP([2]source_data!D111,[2]geo_data!A:I,8,FALSE)))</f>
        <v>E05012696</v>
      </c>
      <c r="P109" s="9" t="str">
        <f>IF([2]source_data!G111="","",IF(LEFT(O109,3)="E05","WD",IF(LEFT(O109,3)="S13","WD",IF(LEFT(O109,3)="W05","WD",IF(LEFT(O109,3)="W06","UA",IF(LEFT(O109,3)="S12","CA",IF(LEFT(O109,3)="E06","UA",IF(LEFT(O109,3)="E07","NMD",IF(LEFT(O109,3)="E08","MD",IF(LEFT(O109,3)="E09","LONB"))))))))))</f>
        <v>WD</v>
      </c>
      <c r="Q109" s="9" t="str">
        <f>IF([2]source_data!G111="","",IF([2]source_data!D111="","",VLOOKUP([2]source_data!D111,[2]geo_data!A:I,7,FALSE)))</f>
        <v>Dorset</v>
      </c>
      <c r="R109" s="9" t="str">
        <f>IF([2]source_data!G111="","",IF([2]source_data!D111="","",VLOOKUP([2]source_data!D111,[2]geo_data!A:I,6,FALSE)))</f>
        <v>E06000059</v>
      </c>
      <c r="S109" s="9" t="str">
        <f>IF([2]source_data!G111="","",IF(LEFT(R109,3)="E05","WD",IF(LEFT(R109,3)="S13","WD",IF(LEFT(R109,3)="W05","WD",IF(LEFT(R109,3)="W06","UA",IF(LEFT(R109,3)="S12","CA",IF(LEFT(R109,3)="E06","UA",IF(LEFT(R109,3)="E07","NMD",IF(LEFT(R109,3)="E08","MD",IF(LEFT(R109,3)="E09","LONB"))))))))))</f>
        <v>UA</v>
      </c>
      <c r="T109" s="6" t="str">
        <f>IF([2]source_data!G111="","",IF([2]source_data!N111="","",[2]source_data!N111))</f>
        <v>Hardship Grant</v>
      </c>
      <c r="U109" s="10">
        <f>IF([2]source_data!G111="","",[2]tailored_settings!$B$8)</f>
        <v>45789</v>
      </c>
      <c r="V109" s="6" t="str">
        <f>IF([2]source_data!G111="","",[2]tailored_settings!$B$9)</f>
        <v>http://www.longleigh.org/</v>
      </c>
      <c r="W109" s="8">
        <f>IF([2]source_data!G111="","",IF([2]source_data!O111="","",[2]source_data!O111))</f>
        <v>45356</v>
      </c>
      <c r="X109" s="12">
        <f>IF([2]source_data!G111="","",IF([2]source_data!P111="","",[2]source_data!P111))</f>
        <v>45455</v>
      </c>
      <c r="Y109" s="13">
        <f>IF([2]source_data!G111="","",IF([2]source_data!Q111="","",[2]source_data!Q111))</f>
        <v>2</v>
      </c>
      <c r="Z109" s="11" t="str">
        <f>IF([2]source_data!G111="","",IF([2]source_data!I111="","",[2]tailored_settings!$B$10))</f>
        <v>Primary grant reason</v>
      </c>
      <c r="AA109" s="11" t="str">
        <f>IF([2]source_data!G111="","",IF([2]source_data!I111="","",[2]source_data!I111))</f>
        <v>1. Customer (or family member residing with them) with a diagnosed condition or disability (physical and/or sensory and/or behavioural)</v>
      </c>
      <c r="AB109" s="11" t="str">
        <f>IF([2]source_data!G111="","",IF([2]source_data!J111="","",[2]tailored_settings!$B$11))</f>
        <v/>
      </c>
      <c r="AC109" s="11" t="str">
        <f>IF([2]source_data!G111="","",IF([2]source_data!J111="","",[2]source_data!J111))</f>
        <v/>
      </c>
      <c r="AD109" s="11" t="str">
        <f>IF([2]source_data!G111="","",IF([2]source_data!K111="","",[2]tailored_settings!$B$12))</f>
        <v>Grant purpose</v>
      </c>
      <c r="AE109" s="11" t="str">
        <f>IF([2]source_data!G111="","",IF([2]source_data!K111="","",[2]source_data!K111))</f>
        <v>Appliances</v>
      </c>
      <c r="AF109" s="11" t="str">
        <f>IF([2]source_data!G111="","",IF([2]source_data!K111="","",[2]tailored_settings!$B$13))</f>
        <v>Grant purpose</v>
      </c>
      <c r="AG109" s="11" t="str">
        <f>IF([2]source_data!G111="","",IF([2]source_data!K111="","",[2]source_data!K111))</f>
        <v>Appliances</v>
      </c>
      <c r="AH109" s="11" t="str">
        <f>IF([2]source_data!G111="","",IF([2]source_data!M111="","",[2]tailored_settings!$B$14))</f>
        <v>Grant purpose</v>
      </c>
      <c r="AI109" s="11" t="str">
        <f>IF([2]source_data!G111="","",IF([2]source_data!M111="","",[2]source_data!M111))</f>
        <v>Utility Vouchers</v>
      </c>
    </row>
    <row r="110" spans="1:35" x14ac:dyDescent="0.2">
      <c r="A110" s="6" t="str">
        <f>IF([2]source_data!G112="","",IF(AND([2]source_data!C112&lt;&gt;"",[2]tailored_settings!$B$15="Publish"),CONCATENATE([2]tailored_settings!$B$2&amp;[2]source_data!C112),IF(AND([2]source_data!C112&lt;&gt;"",[2]tailored_settings!$B$15="Do not publish"),CONCATENATE([2]tailored_settings!$B$2&amp;TEXT(ROW(A110)-1,"0000")&amp;"_"&amp;TEXT(F110,"yyyy-mm")),CONCATENATE([2]tailored_settings!$B$2&amp;TEXT(ROW(A110)-1,"0000")&amp;"_"&amp;TEXT(F110,"yyyy-mm")))))</f>
        <v>360G-Longleigh-0109_2024-03</v>
      </c>
      <c r="B110" s="6" t="str">
        <f>IF([2]source_data!G112="","",IF([2]source_data!E112&lt;&gt;"",[2]source_data!E112,CONCATENATE("Grant to "&amp;G110)))</f>
        <v>Grant to Individual Recipient</v>
      </c>
      <c r="C110" s="6" t="str">
        <f>IF([2]source_data!G112="","",IF([2]source_data!F112="",_xlfn.XLOOKUP(T110,[2]tailored_settings!$B$20:$B$25,[2]tailored_settings!$A$20:$A$25,"")))</f>
        <v>Helping to alleviate financial hardship</v>
      </c>
      <c r="D110" s="7">
        <f>IF([2]source_data!G112="","",IF([2]source_data!G112="","",[2]source_data!G112))</f>
        <v>867.89</v>
      </c>
      <c r="E110" s="6" t="str">
        <f>IF([2]source_data!G112="","",[2]tailored_settings!$B$3)</f>
        <v>GBP</v>
      </c>
      <c r="F110" s="8">
        <f>IF([2]source_data!G112="","",IF([2]source_data!H112="","",[2]source_data!H112))</f>
        <v>45356</v>
      </c>
      <c r="G110" s="6" t="str">
        <f>IF([2]source_data!G112="","",[2]tailored_settings!$B$5)</f>
        <v>Individual Recipient</v>
      </c>
      <c r="H110" s="6" t="str">
        <f>IF([2]source_data!G112="","",IF(AND([2]source_data!A112&lt;&gt;"",[2]tailored_settings!$B$16="Publish"),CONCATENATE([2]tailored_settings!$B$2&amp;[2]source_data!A112),IF(AND([2]source_data!A112&lt;&gt;"",[2]tailored_settings!$B$16="Do not publish"),CONCATENATE([2]tailored_settings!$B$4&amp;TEXT(ROW(A110)-1,"0000")&amp;"_"&amp;TEXT(F110,"yyyy-mm")),CONCATENATE([2]tailored_settings!$B$4&amp;TEXT(ROW(A110)-1,"0000")&amp;"_"&amp;TEXT(F110,"yyyy-mm")))))</f>
        <v>360G-Longleigh-IND-0109_2024-03</v>
      </c>
      <c r="I110" s="6" t="str">
        <f>IF([2]source_data!G112="","",[2]tailored_settings!$B$7)</f>
        <v>Longleigh Foundation</v>
      </c>
      <c r="J110" s="6" t="str">
        <f>IF([2]source_data!G112="","",[2]tailored_settings!$B$6)</f>
        <v>GB-CHC-1169016</v>
      </c>
      <c r="K110" s="6" t="str">
        <f>IF([2]source_data!G112="","",IF([2]source_data!I112="","",VLOOKUP([2]source_data!I112,[2]codelist_mapping!A:C,3,FALSE)))</f>
        <v>GTIR080</v>
      </c>
      <c r="L110" s="6" t="str">
        <f>IF([2]source_data!G112="","",IF([2]source_data!J112="","",VLOOKUP([2]source_data!J112,[2]codelist_mapping!A:C,3,FALSE)))</f>
        <v/>
      </c>
      <c r="M110" s="6" t="str">
        <f>IF([2]source_data!G112="","",IF([2]source_data!K112="","",IF([2]source_data!M112&lt;&gt;"",CONCATENATE(VLOOKUP([2]source_data!K112,[2]codelist_mapping!F:H,3,FALSE)&amp;";"&amp;VLOOKUP([2]source_data!L112,[2]codelist_mapping!F:H,3,FALSE)&amp;";"&amp;VLOOKUP([2]source_data!M112,[2]codelist_mapping!F:H,3,FALSE)),IF([2]source_data!L112&lt;&gt;"",CONCATENATE(VLOOKUP([2]source_data!K112,[2]codelist_mapping!F:H,3,FALSE)&amp;";"&amp;VLOOKUP([2]source_data!L112,[2]codelist_mapping!F:H,3,FALSE)),IF([2]source_data!K112&lt;&gt;"",CONCATENATE(VLOOKUP([2]source_data!K112,[2]codelist_mapping!F:H,3,FALSE)))))))</f>
        <v>GTIP020;GTIP020</v>
      </c>
      <c r="N110" s="9" t="str">
        <f>IF([2]source_data!G112="","",IF([2]source_data!D112="","",VLOOKUP([2]source_data!D112,[2]geo_data!A:I,9,FALSE)))</f>
        <v>Broadclyst</v>
      </c>
      <c r="O110" s="9" t="str">
        <f>IF([2]source_data!G112="","",IF([2]source_data!D112="","",VLOOKUP([2]source_data!D112,[2]geo_data!A:I,8,FALSE)))</f>
        <v>E05011784</v>
      </c>
      <c r="P110" s="9" t="str">
        <f>IF([2]source_data!G112="","",IF(LEFT(O110,3)="E05","WD",IF(LEFT(O110,3)="S13","WD",IF(LEFT(O110,3)="W05","WD",IF(LEFT(O110,3)="W06","UA",IF(LEFT(O110,3)="S12","CA",IF(LEFT(O110,3)="E06","UA",IF(LEFT(O110,3)="E07","NMD",IF(LEFT(O110,3)="E08","MD",IF(LEFT(O110,3)="E09","LONB"))))))))))</f>
        <v>WD</v>
      </c>
      <c r="Q110" s="9" t="str">
        <f>IF([2]source_data!G112="","",IF([2]source_data!D112="","",VLOOKUP([2]source_data!D112,[2]geo_data!A:I,7,FALSE)))</f>
        <v>East Devon</v>
      </c>
      <c r="R110" s="9" t="str">
        <f>IF([2]source_data!G112="","",IF([2]source_data!D112="","",VLOOKUP([2]source_data!D112,[2]geo_data!A:I,6,FALSE)))</f>
        <v>E07000040</v>
      </c>
      <c r="S110" s="9" t="str">
        <f>IF([2]source_data!G112="","",IF(LEFT(R110,3)="E05","WD",IF(LEFT(R110,3)="S13","WD",IF(LEFT(R110,3)="W05","WD",IF(LEFT(R110,3)="W06","UA",IF(LEFT(R110,3)="S12","CA",IF(LEFT(R110,3)="E06","UA",IF(LEFT(R110,3)="E07","NMD",IF(LEFT(R110,3)="E08","MD",IF(LEFT(R110,3)="E09","LONB"))))))))))</f>
        <v>NMD</v>
      </c>
      <c r="T110" s="6" t="str">
        <f>IF([2]source_data!G112="","",IF([2]source_data!N112="","",[2]source_data!N112))</f>
        <v>Hardship Grant</v>
      </c>
      <c r="U110" s="10">
        <f>IF([2]source_data!G112="","",[2]tailored_settings!$B$8)</f>
        <v>45789</v>
      </c>
      <c r="V110" s="6" t="str">
        <f>IF([2]source_data!G112="","",[2]tailored_settings!$B$9)</f>
        <v>http://www.longleigh.org/</v>
      </c>
      <c r="W110" s="8">
        <f>IF([2]source_data!G112="","",IF([2]source_data!O112="","",[2]source_data!O112))</f>
        <v>45356</v>
      </c>
      <c r="X110" s="12">
        <f>IF([2]source_data!G112="","",IF([2]source_data!P112="","",[2]source_data!P112))</f>
        <v>45399</v>
      </c>
      <c r="Y110" s="13">
        <f>IF([2]source_data!G112="","",IF([2]source_data!Q112="","",[2]source_data!Q112))</f>
        <v>3</v>
      </c>
      <c r="Z110" s="11" t="str">
        <f>IF([2]source_data!G112="","",IF([2]source_data!I112="","",[2]tailored_settings!$B$10))</f>
        <v>Primary grant reason</v>
      </c>
      <c r="AA110" s="11" t="str">
        <f>IF([2]source_data!G112="","",IF([2]source_data!I112="","",[2]source_data!I112))</f>
        <v>3  Customer/family moving from homelessness/supported living into independent living</v>
      </c>
      <c r="AB110" s="11" t="str">
        <f>IF([2]source_data!G112="","",IF([2]source_data!J112="","",[2]tailored_settings!$B$11))</f>
        <v/>
      </c>
      <c r="AC110" s="11" t="str">
        <f>IF([2]source_data!G112="","",IF([2]source_data!J112="","",[2]source_data!J112))</f>
        <v/>
      </c>
      <c r="AD110" s="11" t="str">
        <f>IF([2]source_data!G112="","",IF([2]source_data!K112="","",[2]tailored_settings!$B$12))</f>
        <v>Grant purpose</v>
      </c>
      <c r="AE110" s="11" t="str">
        <f>IF([2]source_data!G112="","",IF([2]source_data!K112="","",[2]source_data!K112))</f>
        <v xml:space="preserve">Furniture </v>
      </c>
      <c r="AF110" s="11" t="str">
        <f>IF([2]source_data!G112="","",IF([2]source_data!K112="","",[2]tailored_settings!$B$13))</f>
        <v>Grant purpose</v>
      </c>
      <c r="AG110" s="11" t="str">
        <f>IF([2]source_data!G112="","",IF([2]source_data!K112="","",[2]source_data!K112))</f>
        <v xml:space="preserve">Furniture </v>
      </c>
      <c r="AH110" s="11" t="str">
        <f>IF([2]source_data!G112="","",IF([2]source_data!M112="","",[2]tailored_settings!$B$14))</f>
        <v/>
      </c>
      <c r="AI110" s="11" t="str">
        <f>IF([2]source_data!G112="","",IF([2]source_data!M112="","",[2]source_data!M112))</f>
        <v/>
      </c>
    </row>
    <row r="111" spans="1:35" x14ac:dyDescent="0.2">
      <c r="A111" s="6" t="str">
        <f>IF([2]source_data!G113="","",IF(AND([2]source_data!C113&lt;&gt;"",[2]tailored_settings!$B$15="Publish"),CONCATENATE([2]tailored_settings!$B$2&amp;[2]source_data!C113),IF(AND([2]source_data!C113&lt;&gt;"",[2]tailored_settings!$B$15="Do not publish"),CONCATENATE([2]tailored_settings!$B$2&amp;TEXT(ROW(A111)-1,"0000")&amp;"_"&amp;TEXT(F111,"yyyy-mm")),CONCATENATE([2]tailored_settings!$B$2&amp;TEXT(ROW(A111)-1,"0000")&amp;"_"&amp;TEXT(F111,"yyyy-mm")))))</f>
        <v>360G-Longleigh-0110_2024-03</v>
      </c>
      <c r="B111" s="6" t="str">
        <f>IF([2]source_data!G113="","",IF([2]source_data!E113&lt;&gt;"",[2]source_data!E113,CONCATENATE("Grant to "&amp;G111)))</f>
        <v>Grant to Individual Recipient</v>
      </c>
      <c r="C111" s="6" t="str">
        <f>IF([2]source_data!G113="","",IF([2]source_data!F113="",_xlfn.XLOOKUP(T111,[2]tailored_settings!$B$20:$B$25,[2]tailored_settings!$A$20:$A$25,"")))</f>
        <v>Helping to alleviate financial hardship</v>
      </c>
      <c r="D111" s="7">
        <f>IF([2]source_data!G113="","",IF([2]source_data!G113="","",[2]source_data!G113))</f>
        <v>782.03</v>
      </c>
      <c r="E111" s="6" t="str">
        <f>IF([2]source_data!G113="","",[2]tailored_settings!$B$3)</f>
        <v>GBP</v>
      </c>
      <c r="F111" s="8">
        <f>IF([2]source_data!G113="","",IF([2]source_data!H113="","",[2]source_data!H113))</f>
        <v>45356</v>
      </c>
      <c r="G111" s="6" t="str">
        <f>IF([2]source_data!G113="","",[2]tailored_settings!$B$5)</f>
        <v>Individual Recipient</v>
      </c>
      <c r="H111" s="6" t="str">
        <f>IF([2]source_data!G113="","",IF(AND([2]source_data!A113&lt;&gt;"",[2]tailored_settings!$B$16="Publish"),CONCATENATE([2]tailored_settings!$B$2&amp;[2]source_data!A113),IF(AND([2]source_data!A113&lt;&gt;"",[2]tailored_settings!$B$16="Do not publish"),CONCATENATE([2]tailored_settings!$B$4&amp;TEXT(ROW(A111)-1,"0000")&amp;"_"&amp;TEXT(F111,"yyyy-mm")),CONCATENATE([2]tailored_settings!$B$4&amp;TEXT(ROW(A111)-1,"0000")&amp;"_"&amp;TEXT(F111,"yyyy-mm")))))</f>
        <v>360G-Longleigh-IND-0110_2024-03</v>
      </c>
      <c r="I111" s="6" t="str">
        <f>IF([2]source_data!G113="","",[2]tailored_settings!$B$7)</f>
        <v>Longleigh Foundation</v>
      </c>
      <c r="J111" s="6" t="str">
        <f>IF([2]source_data!G113="","",[2]tailored_settings!$B$6)</f>
        <v>GB-CHC-1169016</v>
      </c>
      <c r="K111" s="6" t="str">
        <f>IF([2]source_data!G113="","",IF([2]source_data!I113="","",VLOOKUP([2]source_data!I113,[2]codelist_mapping!A:C,3,FALSE)))</f>
        <v>GTIR080</v>
      </c>
      <c r="L111" s="6" t="str">
        <f>IF([2]source_data!G113="","",IF([2]source_data!J113="","",VLOOKUP([2]source_data!J113,[2]codelist_mapping!A:C,3,FALSE)))</f>
        <v/>
      </c>
      <c r="M111" s="6" t="str">
        <f>IF([2]source_data!G113="","",IF([2]source_data!K113="","",IF([2]source_data!M113&lt;&gt;"",CONCATENATE(VLOOKUP([2]source_data!K113,[2]codelist_mapping!F:H,3,FALSE)&amp;";"&amp;VLOOKUP([2]source_data!L113,[2]codelist_mapping!F:H,3,FALSE)&amp;";"&amp;VLOOKUP([2]source_data!M113,[2]codelist_mapping!F:H,3,FALSE)),IF([2]source_data!L113&lt;&gt;"",CONCATENATE(VLOOKUP([2]source_data!K113,[2]codelist_mapping!F:H,3,FALSE)&amp;";"&amp;VLOOKUP([2]source_data!L113,[2]codelist_mapping!F:H,3,FALSE)),IF([2]source_data!K113&lt;&gt;"",CONCATENATE(VLOOKUP([2]source_data!K113,[2]codelist_mapping!F:H,3,FALSE)))))))</f>
        <v>GTIP020;GTIP020</v>
      </c>
      <c r="N111" s="9" t="str">
        <f>IF([2]source_data!G113="","",IF([2]source_data!D113="","",VLOOKUP([2]source_data!D113,[2]geo_data!A:I,9,FALSE)))</f>
        <v>Liden, Eldene and Park South</v>
      </c>
      <c r="O111" s="9" t="str">
        <f>IF([2]source_data!G113="","",IF([2]source_data!D113="","",VLOOKUP([2]source_data!D113,[2]geo_data!A:I,8,FALSE)))</f>
        <v>E05008960</v>
      </c>
      <c r="P111" s="9" t="str">
        <f>IF([2]source_data!G113="","",IF(LEFT(O111,3)="E05","WD",IF(LEFT(O111,3)="S13","WD",IF(LEFT(O111,3)="W05","WD",IF(LEFT(O111,3)="W06","UA",IF(LEFT(O111,3)="S12","CA",IF(LEFT(O111,3)="E06","UA",IF(LEFT(O111,3)="E07","NMD",IF(LEFT(O111,3)="E08","MD",IF(LEFT(O111,3)="E09","LONB"))))))))))</f>
        <v>WD</v>
      </c>
      <c r="Q111" s="9" t="str">
        <f>IF([2]source_data!G113="","",IF([2]source_data!D113="","",VLOOKUP([2]source_data!D113,[2]geo_data!A:I,7,FALSE)))</f>
        <v>Swindon</v>
      </c>
      <c r="R111" s="9" t="str">
        <f>IF([2]source_data!G113="","",IF([2]source_data!D113="","",VLOOKUP([2]source_data!D113,[2]geo_data!A:I,6,FALSE)))</f>
        <v>E06000030</v>
      </c>
      <c r="S111" s="9" t="str">
        <f>IF([2]source_data!G113="","",IF(LEFT(R111,3)="E05","WD",IF(LEFT(R111,3)="S13","WD",IF(LEFT(R111,3)="W05","WD",IF(LEFT(R111,3)="W06","UA",IF(LEFT(R111,3)="S12","CA",IF(LEFT(R111,3)="E06","UA",IF(LEFT(R111,3)="E07","NMD",IF(LEFT(R111,3)="E08","MD",IF(LEFT(R111,3)="E09","LONB"))))))))))</f>
        <v>UA</v>
      </c>
      <c r="T111" s="6" t="str">
        <f>IF([2]source_data!G113="","",IF([2]source_data!N113="","",[2]source_data!N113))</f>
        <v>Hardship Grant</v>
      </c>
      <c r="U111" s="10">
        <f>IF([2]source_data!G113="","",[2]tailored_settings!$B$8)</f>
        <v>45789</v>
      </c>
      <c r="V111" s="6" t="str">
        <f>IF([2]source_data!G113="","",[2]tailored_settings!$B$9)</f>
        <v>http://www.longleigh.org/</v>
      </c>
      <c r="W111" s="8">
        <f>IF([2]source_data!G113="","",IF([2]source_data!O113="","",[2]source_data!O113))</f>
        <v>45356</v>
      </c>
      <c r="X111" s="12">
        <f>IF([2]source_data!G113="","",IF([2]source_data!P113="","",[2]source_data!P113))</f>
        <v>45399</v>
      </c>
      <c r="Y111" s="13">
        <f>IF([2]source_data!G113="","",IF([2]source_data!Q113="","",[2]source_data!Q113))</f>
        <v>1</v>
      </c>
      <c r="Z111" s="11" t="str">
        <f>IF([2]source_data!G113="","",IF([2]source_data!I113="","",[2]tailored_settings!$B$10))</f>
        <v>Primary grant reason</v>
      </c>
      <c r="AA111" s="11" t="str">
        <f>IF([2]source_data!G113="","",IF([2]source_data!I113="","",[2]source_data!I113))</f>
        <v>3  Customer/family moving from homelessness/supported living into independent living</v>
      </c>
      <c r="AB111" s="11" t="str">
        <f>IF([2]source_data!G113="","",IF([2]source_data!J113="","",[2]tailored_settings!$B$11))</f>
        <v/>
      </c>
      <c r="AC111" s="11" t="str">
        <f>IF([2]source_data!G113="","",IF([2]source_data!J113="","",[2]source_data!J113))</f>
        <v/>
      </c>
      <c r="AD111" s="11" t="str">
        <f>IF([2]source_data!G113="","",IF([2]source_data!K113="","",[2]tailored_settings!$B$12))</f>
        <v>Grant purpose</v>
      </c>
      <c r="AE111" s="11" t="str">
        <f>IF([2]source_data!G113="","",IF([2]source_data!K113="","",[2]source_data!K113))</f>
        <v>Appliances</v>
      </c>
      <c r="AF111" s="11" t="str">
        <f>IF([2]source_data!G113="","",IF([2]source_data!K113="","",[2]tailored_settings!$B$13))</f>
        <v>Grant purpose</v>
      </c>
      <c r="AG111" s="11" t="str">
        <f>IF([2]source_data!G113="","",IF([2]source_data!K113="","",[2]source_data!K113))</f>
        <v>Appliances</v>
      </c>
      <c r="AH111" s="11" t="str">
        <f>IF([2]source_data!G113="","",IF([2]source_data!M113="","",[2]tailored_settings!$B$14))</f>
        <v/>
      </c>
      <c r="AI111" s="11" t="str">
        <f>IF([2]source_data!G113="","",IF([2]source_data!M113="","",[2]source_data!M113))</f>
        <v/>
      </c>
    </row>
    <row r="112" spans="1:35" x14ac:dyDescent="0.2">
      <c r="A112" s="6" t="str">
        <f>IF([2]source_data!G114="","",IF(AND([2]source_data!C114&lt;&gt;"",[2]tailored_settings!$B$15="Publish"),CONCATENATE([2]tailored_settings!$B$2&amp;[2]source_data!C114),IF(AND([2]source_data!C114&lt;&gt;"",[2]tailored_settings!$B$15="Do not publish"),CONCATENATE([2]tailored_settings!$B$2&amp;TEXT(ROW(A112)-1,"0000")&amp;"_"&amp;TEXT(F112,"yyyy-mm")),CONCATENATE([2]tailored_settings!$B$2&amp;TEXT(ROW(A112)-1,"0000")&amp;"_"&amp;TEXT(F112,"yyyy-mm")))))</f>
        <v>360G-Longleigh-0111_2024-03</v>
      </c>
      <c r="B112" s="6" t="str">
        <f>IF([2]source_data!G114="","",IF([2]source_data!E114&lt;&gt;"",[2]source_data!E114,CONCATENATE("Grant to "&amp;G112)))</f>
        <v>Grant to Individual Recipient</v>
      </c>
      <c r="C112" s="6" t="str">
        <f>IF([2]source_data!G114="","",IF([2]source_data!F114="",_xlfn.XLOOKUP(T112,[2]tailored_settings!$B$20:$B$25,[2]tailored_settings!$A$20:$A$25,"")))</f>
        <v>Helping to alleviate financial hardship</v>
      </c>
      <c r="D112" s="7">
        <f>IF([2]source_data!G114="","",IF([2]source_data!G114="","",[2]source_data!G114))</f>
        <v>875.21</v>
      </c>
      <c r="E112" s="6" t="str">
        <f>IF([2]source_data!G114="","",[2]tailored_settings!$B$3)</f>
        <v>GBP</v>
      </c>
      <c r="F112" s="8">
        <f>IF([2]source_data!G114="","",IF([2]source_data!H114="","",[2]source_data!H114))</f>
        <v>45356</v>
      </c>
      <c r="G112" s="6" t="str">
        <f>IF([2]source_data!G114="","",[2]tailored_settings!$B$5)</f>
        <v>Individual Recipient</v>
      </c>
      <c r="H112" s="6" t="str">
        <f>IF([2]source_data!G114="","",IF(AND([2]source_data!A114&lt;&gt;"",[2]tailored_settings!$B$16="Publish"),CONCATENATE([2]tailored_settings!$B$2&amp;[2]source_data!A114),IF(AND([2]source_data!A114&lt;&gt;"",[2]tailored_settings!$B$16="Do not publish"),CONCATENATE([2]tailored_settings!$B$4&amp;TEXT(ROW(A112)-1,"0000")&amp;"_"&amp;TEXT(F112,"yyyy-mm")),CONCATENATE([2]tailored_settings!$B$4&amp;TEXT(ROW(A112)-1,"0000")&amp;"_"&amp;TEXT(F112,"yyyy-mm")))))</f>
        <v>360G-Longleigh-IND-0111_2024-03</v>
      </c>
      <c r="I112" s="6" t="str">
        <f>IF([2]source_data!G114="","",[2]tailored_settings!$B$7)</f>
        <v>Longleigh Foundation</v>
      </c>
      <c r="J112" s="6" t="str">
        <f>IF([2]source_data!G114="","",[2]tailored_settings!$B$6)</f>
        <v>GB-CHC-1169016</v>
      </c>
      <c r="K112" s="6" t="str">
        <f>IF([2]source_data!G114="","",IF([2]source_data!I114="","",VLOOKUP([2]source_data!I114,[2]codelist_mapping!A:C,3,FALSE)))</f>
        <v>GTIR010</v>
      </c>
      <c r="L112" s="6" t="str">
        <f>IF([2]source_data!G114="","",IF([2]source_data!J114="","",VLOOKUP([2]source_data!J114,[2]codelist_mapping!A:C,3,FALSE)))</f>
        <v/>
      </c>
      <c r="M112" s="6" t="str">
        <f>IF([2]source_data!G114="","",IF([2]source_data!K114="","",IF([2]source_data!M114&lt;&gt;"",CONCATENATE(VLOOKUP([2]source_data!K114,[2]codelist_mapping!F:H,3,FALSE)&amp;";"&amp;VLOOKUP([2]source_data!L114,[2]codelist_mapping!F:H,3,FALSE)&amp;";"&amp;VLOOKUP([2]source_data!M114,[2]codelist_mapping!F:H,3,FALSE)),IF([2]source_data!L114&lt;&gt;"",CONCATENATE(VLOOKUP([2]source_data!K114,[2]codelist_mapping!F:H,3,FALSE)&amp;";"&amp;VLOOKUP([2]source_data!L114,[2]codelist_mapping!F:H,3,FALSE)),IF([2]source_data!K114&lt;&gt;"",CONCATENATE(VLOOKUP([2]source_data!K114,[2]codelist_mapping!F:H,3,FALSE)))))))</f>
        <v>GTIP020;GTIP080;GTIP060</v>
      </c>
      <c r="N112" s="9" t="str">
        <f>IF([2]source_data!G114="","",IF([2]source_data!D114="","",VLOOKUP([2]source_data!D114,[2]geo_data!A:I,9,FALSE)))</f>
        <v>Irthlingborough</v>
      </c>
      <c r="O112" s="9" t="str">
        <f>IF([2]source_data!G114="","",IF([2]source_data!D114="","",VLOOKUP([2]source_data!D114,[2]geo_data!A:I,8,FALSE)))</f>
        <v>E05013225</v>
      </c>
      <c r="P112" s="9" t="str">
        <f>IF([2]source_data!G114="","",IF(LEFT(O112,3)="E05","WD",IF(LEFT(O112,3)="S13","WD",IF(LEFT(O112,3)="W05","WD",IF(LEFT(O112,3)="W06","UA",IF(LEFT(O112,3)="S12","CA",IF(LEFT(O112,3)="E06","UA",IF(LEFT(O112,3)="E07","NMD",IF(LEFT(O112,3)="E08","MD",IF(LEFT(O112,3)="E09","LONB"))))))))))</f>
        <v>WD</v>
      </c>
      <c r="Q112" s="9" t="str">
        <f>IF([2]source_data!G114="","",IF([2]source_data!D114="","",VLOOKUP([2]source_data!D114,[2]geo_data!A:I,7,FALSE)))</f>
        <v>North Northamptonshire</v>
      </c>
      <c r="R112" s="9" t="str">
        <f>IF([2]source_data!G114="","",IF([2]source_data!D114="","",VLOOKUP([2]source_data!D114,[2]geo_data!A:I,6,FALSE)))</f>
        <v>E06000061</v>
      </c>
      <c r="S112" s="9" t="str">
        <f>IF([2]source_data!G114="","",IF(LEFT(R112,3)="E05","WD",IF(LEFT(R112,3)="S13","WD",IF(LEFT(R112,3)="W05","WD",IF(LEFT(R112,3)="W06","UA",IF(LEFT(R112,3)="S12","CA",IF(LEFT(R112,3)="E06","UA",IF(LEFT(R112,3)="E07","NMD",IF(LEFT(R112,3)="E08","MD",IF(LEFT(R112,3)="E09","LONB"))))))))))</f>
        <v>UA</v>
      </c>
      <c r="T112" s="6" t="str">
        <f>IF([2]source_data!G114="","",IF([2]source_data!N114="","",[2]source_data!N114))</f>
        <v>Hardship Grant</v>
      </c>
      <c r="U112" s="10">
        <f>IF([2]source_data!G114="","",[2]tailored_settings!$B$8)</f>
        <v>45789</v>
      </c>
      <c r="V112" s="6" t="str">
        <f>IF([2]source_data!G114="","",[2]tailored_settings!$B$9)</f>
        <v>http://www.longleigh.org/</v>
      </c>
      <c r="W112" s="8">
        <f>IF([2]source_data!G114="","",IF([2]source_data!O114="","",[2]source_data!O114))</f>
        <v>45356</v>
      </c>
      <c r="X112" s="12">
        <f>IF([2]source_data!G114="","",IF([2]source_data!P114="","",[2]source_data!P114))</f>
        <v>45430</v>
      </c>
      <c r="Y112" s="13">
        <f>IF([2]source_data!G114="","",IF([2]source_data!Q114="","",[2]source_data!Q114))</f>
        <v>1</v>
      </c>
      <c r="Z112" s="11" t="str">
        <f>IF([2]source_data!G114="","",IF([2]source_data!I114="","",[2]tailored_settings!$B$10))</f>
        <v>Primary grant reason</v>
      </c>
      <c r="AA112" s="11" t="str">
        <f>IF([2]source_data!G114="","",IF([2]source_data!I114="","",[2]source_data!I114))</f>
        <v>6d. Customer/family under the care of Social Services (Adult or Children’s - FH</v>
      </c>
      <c r="AB112" s="11" t="str">
        <f>IF([2]source_data!G114="","",IF([2]source_data!J114="","",[2]tailored_settings!$B$11))</f>
        <v/>
      </c>
      <c r="AC112" s="11" t="str">
        <f>IF([2]source_data!G114="","",IF([2]source_data!J114="","",[2]source_data!J114))</f>
        <v/>
      </c>
      <c r="AD112" s="11" t="str">
        <f>IF([2]source_data!G114="","",IF([2]source_data!K114="","",[2]tailored_settings!$B$12))</f>
        <v>Grant purpose</v>
      </c>
      <c r="AE112" s="11" t="str">
        <f>IF([2]source_data!G114="","",IF([2]source_data!K114="","",[2]source_data!K114))</f>
        <v xml:space="preserve">Furniture </v>
      </c>
      <c r="AF112" s="11" t="str">
        <f>IF([2]source_data!G114="","",IF([2]source_data!K114="","",[2]tailored_settings!$B$13))</f>
        <v>Grant purpose</v>
      </c>
      <c r="AG112" s="11" t="str">
        <f>IF([2]source_data!G114="","",IF([2]source_data!K114="","",[2]source_data!K114))</f>
        <v xml:space="preserve">Furniture </v>
      </c>
      <c r="AH112" s="11" t="str">
        <f>IF([2]source_data!G114="","",IF([2]source_data!M114="","",[2]tailored_settings!$B$14))</f>
        <v>Grant purpose</v>
      </c>
      <c r="AI112" s="11" t="str">
        <f>IF([2]source_data!G114="","",IF([2]source_data!M114="","",[2]source_data!M114))</f>
        <v>Voucher for small household items</v>
      </c>
    </row>
    <row r="113" spans="1:35" x14ac:dyDescent="0.2">
      <c r="A113" s="6" t="str">
        <f>IF([2]source_data!G115="","",IF(AND([2]source_data!C115&lt;&gt;"",[2]tailored_settings!$B$15="Publish"),CONCATENATE([2]tailored_settings!$B$2&amp;[2]source_data!C115),IF(AND([2]source_data!C115&lt;&gt;"",[2]tailored_settings!$B$15="Do not publish"),CONCATENATE([2]tailored_settings!$B$2&amp;TEXT(ROW(A113)-1,"0000")&amp;"_"&amp;TEXT(F113,"yyyy-mm")),CONCATENATE([2]tailored_settings!$B$2&amp;TEXT(ROW(A113)-1,"0000")&amp;"_"&amp;TEXT(F113,"yyyy-mm")))))</f>
        <v>360G-Longleigh-0112_2024-03</v>
      </c>
      <c r="B113" s="6" t="str">
        <f>IF([2]source_data!G115="","",IF([2]source_data!E115&lt;&gt;"",[2]source_data!E115,CONCATENATE("Grant to "&amp;G113)))</f>
        <v>Grant to Individual Recipient</v>
      </c>
      <c r="C113" s="6" t="str">
        <f>IF([2]source_data!G115="","",IF([2]source_data!F115="",_xlfn.XLOOKUP(T113,[2]tailored_settings!$B$20:$B$25,[2]tailored_settings!$A$20:$A$25,"")))</f>
        <v>Helping to alleviate financial hardship</v>
      </c>
      <c r="D113" s="7">
        <v>2250</v>
      </c>
      <c r="E113" s="6" t="str">
        <f>IF([2]source_data!G115="","",[2]tailored_settings!$B$3)</f>
        <v>GBP</v>
      </c>
      <c r="F113" s="8">
        <f>IF([2]source_data!G115="","",IF([2]source_data!H115="","",[2]source_data!H115))</f>
        <v>45356</v>
      </c>
      <c r="G113" s="6" t="str">
        <f>IF([2]source_data!G115="","",[2]tailored_settings!$B$5)</f>
        <v>Individual Recipient</v>
      </c>
      <c r="H113" s="6" t="str">
        <f>IF([2]source_data!G115="","",IF(AND([2]source_data!A115&lt;&gt;"",[2]tailored_settings!$B$16="Publish"),CONCATENATE([2]tailored_settings!$B$2&amp;[2]source_data!A115),IF(AND([2]source_data!A115&lt;&gt;"",[2]tailored_settings!$B$16="Do not publish"),CONCATENATE([2]tailored_settings!$B$4&amp;TEXT(ROW(A113)-1,"0000")&amp;"_"&amp;TEXT(F113,"yyyy-mm")),CONCATENATE([2]tailored_settings!$B$4&amp;TEXT(ROW(A113)-1,"0000")&amp;"_"&amp;TEXT(F113,"yyyy-mm")))))</f>
        <v>360G-Longleigh-IND-0112_2024-03</v>
      </c>
      <c r="I113" s="6" t="str">
        <f>IF([2]source_data!G115="","",[2]tailored_settings!$B$7)</f>
        <v>Longleigh Foundation</v>
      </c>
      <c r="J113" s="6" t="str">
        <f>IF([2]source_data!G115="","",[2]tailored_settings!$B$6)</f>
        <v>GB-CHC-1169016</v>
      </c>
      <c r="K113" s="6" t="str">
        <f>IF([2]source_data!G115="","",IF([2]source_data!I115="","",VLOOKUP([2]source_data!I115,[2]codelist_mapping!A:C,3,FALSE)))</f>
        <v>GTIR030</v>
      </c>
      <c r="L113" s="6" t="str">
        <f>IF([2]source_data!G115="","",IF([2]source_data!J115="","",VLOOKUP([2]source_data!J115,[2]codelist_mapping!A:C,3,FALSE)))</f>
        <v/>
      </c>
      <c r="M113" s="6" t="str">
        <f>IF([2]source_data!G115="","",IF([2]source_data!K115="","",IF([2]source_data!M115&lt;&gt;"",CONCATENATE(VLOOKUP([2]source_data!K115,[2]codelist_mapping!F:H,3,FALSE)&amp;";"&amp;VLOOKUP([2]source_data!L115,[2]codelist_mapping!F:H,3,FALSE)&amp;";"&amp;VLOOKUP([2]source_data!M115,[2]codelist_mapping!F:H,3,FALSE)),IF([2]source_data!L115&lt;&gt;"",CONCATENATE(VLOOKUP([2]source_data!K115,[2]codelist_mapping!F:H,3,FALSE)&amp;";"&amp;VLOOKUP([2]source_data!L115,[2]codelist_mapping!F:H,3,FALSE)),IF([2]source_data!K115&lt;&gt;"",CONCATENATE(VLOOKUP([2]source_data!K115,[2]codelist_mapping!F:H,3,FALSE)))))))</f>
        <v>GTIP020;GTIP020</v>
      </c>
      <c r="N113" s="9" t="str">
        <f>IF([2]source_data!G115="","",IF([2]source_data!D115="","",VLOOKUP([2]source_data!D115,[2]geo_data!A:I,9,FALSE)))</f>
        <v>Amesbury West</v>
      </c>
      <c r="O113" s="9" t="str">
        <f>IF([2]source_data!G115="","",IF([2]source_data!D115="","",VLOOKUP([2]source_data!D115,[2]geo_data!A:I,8,FALSE)))</f>
        <v>E05013402</v>
      </c>
      <c r="P113" s="9" t="str">
        <f>IF([2]source_data!G115="","",IF(LEFT(O113,3)="E05","WD",IF(LEFT(O113,3)="S13","WD",IF(LEFT(O113,3)="W05","WD",IF(LEFT(O113,3)="W06","UA",IF(LEFT(O113,3)="S12","CA",IF(LEFT(O113,3)="E06","UA",IF(LEFT(O113,3)="E07","NMD",IF(LEFT(O113,3)="E08","MD",IF(LEFT(O113,3)="E09","LONB"))))))))))</f>
        <v>WD</v>
      </c>
      <c r="Q113" s="9" t="str">
        <f>IF([2]source_data!G115="","",IF([2]source_data!D115="","",VLOOKUP([2]source_data!D115,[2]geo_data!A:I,7,FALSE)))</f>
        <v>Wiltshire</v>
      </c>
      <c r="R113" s="9" t="str">
        <f>IF([2]source_data!G115="","",IF([2]source_data!D115="","",VLOOKUP([2]source_data!D115,[2]geo_data!A:I,6,FALSE)))</f>
        <v>E06000054</v>
      </c>
      <c r="S113" s="9" t="str">
        <f>IF([2]source_data!G115="","",IF(LEFT(R113,3)="E05","WD",IF(LEFT(R113,3)="S13","WD",IF(LEFT(R113,3)="W05","WD",IF(LEFT(R113,3)="W06","UA",IF(LEFT(R113,3)="S12","CA",IF(LEFT(R113,3)="E06","UA",IF(LEFT(R113,3)="E07","NMD",IF(LEFT(R113,3)="E08","MD",IF(LEFT(R113,3)="E09","LONB"))))))))))</f>
        <v>UA</v>
      </c>
      <c r="T113" s="6" t="str">
        <f>IF([2]source_data!G115="","",IF([2]source_data!N115="","",[2]source_data!N115))</f>
        <v>Hardship Grant</v>
      </c>
      <c r="U113" s="10">
        <f>IF([2]source_data!G115="","",[2]tailored_settings!$B$8)</f>
        <v>45789</v>
      </c>
      <c r="V113" s="6" t="str">
        <f>IF([2]source_data!G115="","",[2]tailored_settings!$B$9)</f>
        <v>http://www.longleigh.org/</v>
      </c>
      <c r="W113" s="8">
        <f>IF([2]source_data!G115="","",IF([2]source_data!O115="","",[2]source_data!O115))</f>
        <v>45356</v>
      </c>
      <c r="X113" s="12">
        <f>IF([2]source_data!G115="","",IF([2]source_data!P115="","",[2]source_data!P115))</f>
        <v>45399</v>
      </c>
      <c r="Y113" s="13">
        <f>IF([2]source_data!G115="","",IF([2]source_data!Q115="","",[2]source_data!Q115))</f>
        <v>2</v>
      </c>
      <c r="Z113" s="11" t="str">
        <f>IF([2]source_data!G115="","",IF([2]source_data!I115="","",[2]tailored_settings!$B$10))</f>
        <v>Primary grant reason</v>
      </c>
      <c r="AA113" s="11" t="str">
        <f>IF([2]source_data!G115="","",IF([2]source_data!I115="","",[2]source_data!I115))</f>
        <v>1. Customer (or family member residing with them) with a diagnosed condition or disability (physical and/or sensory and/or behavioural)</v>
      </c>
      <c r="AB113" s="11" t="str">
        <f>IF([2]source_data!G115="","",IF([2]source_data!J115="","",[2]tailored_settings!$B$11))</f>
        <v/>
      </c>
      <c r="AC113" s="11" t="str">
        <f>IF([2]source_data!G115="","",IF([2]source_data!J115="","",[2]source_data!J115))</f>
        <v/>
      </c>
      <c r="AD113" s="11" t="str">
        <f>IF([2]source_data!G115="","",IF([2]source_data!K115="","",[2]tailored_settings!$B$12))</f>
        <v>Grant purpose</v>
      </c>
      <c r="AE113" s="11" t="str">
        <f>IF([2]source_data!G115="","",IF([2]source_data!K115="","",[2]source_data!K115))</f>
        <v xml:space="preserve">Furniture </v>
      </c>
      <c r="AF113" s="11" t="str">
        <f>IF([2]source_data!G115="","",IF([2]source_data!K115="","",[2]tailored_settings!$B$13))</f>
        <v>Grant purpose</v>
      </c>
      <c r="AG113" s="11" t="str">
        <f>IF([2]source_data!G115="","",IF([2]source_data!K115="","",[2]source_data!K115))</f>
        <v xml:space="preserve">Furniture </v>
      </c>
      <c r="AH113" s="11" t="str">
        <f>IF([2]source_data!G115="","",IF([2]source_data!M115="","",[2]tailored_settings!$B$14))</f>
        <v/>
      </c>
      <c r="AI113" s="11" t="str">
        <f>IF([2]source_data!G115="","",IF([2]source_data!M115="","",[2]source_data!M115))</f>
        <v/>
      </c>
    </row>
    <row r="114" spans="1:35" x14ac:dyDescent="0.2">
      <c r="A114" s="6" t="str">
        <f>IF([2]source_data!G116="","",IF(AND([2]source_data!C116&lt;&gt;"",[2]tailored_settings!$B$15="Publish"),CONCATENATE([2]tailored_settings!$B$2&amp;[2]source_data!C116),IF(AND([2]source_data!C116&lt;&gt;"",[2]tailored_settings!$B$15="Do not publish"),CONCATENATE([2]tailored_settings!$B$2&amp;TEXT(ROW(A114)-1,"0000")&amp;"_"&amp;TEXT(F114,"yyyy-mm")),CONCATENATE([2]tailored_settings!$B$2&amp;TEXT(ROW(A114)-1,"0000")&amp;"_"&amp;TEXT(F114,"yyyy-mm")))))</f>
        <v>360G-Longleigh-0113_2024-03</v>
      </c>
      <c r="B114" s="6" t="str">
        <f>IF([2]source_data!G116="","",IF([2]source_data!E116&lt;&gt;"",[2]source_data!E116,CONCATENATE("Grant to "&amp;G114)))</f>
        <v>Grant to Individual Recipient</v>
      </c>
      <c r="C114" s="6" t="str">
        <f>IF([2]source_data!G116="","",IF([2]source_data!F116="",_xlfn.XLOOKUP(T114,[2]tailored_settings!$B$20:$B$25,[2]tailored_settings!$A$20:$A$25,"")))</f>
        <v>Helping to alleviate financial hardship</v>
      </c>
      <c r="D114" s="7">
        <f>IF([2]source_data!G116="","",IF([2]source_data!G116="","",[2]source_data!G116))</f>
        <v>820</v>
      </c>
      <c r="E114" s="6" t="str">
        <f>IF([2]source_data!G116="","",[2]tailored_settings!$B$3)</f>
        <v>GBP</v>
      </c>
      <c r="F114" s="8">
        <f>IF([2]source_data!G116="","",IF([2]source_data!H116="","",[2]source_data!H116))</f>
        <v>45362</v>
      </c>
      <c r="G114" s="6" t="str">
        <f>IF([2]source_data!G116="","",[2]tailored_settings!$B$5)</f>
        <v>Individual Recipient</v>
      </c>
      <c r="H114" s="6" t="str">
        <f>IF([2]source_data!G116="","",IF(AND([2]source_data!A116&lt;&gt;"",[2]tailored_settings!$B$16="Publish"),CONCATENATE([2]tailored_settings!$B$2&amp;[2]source_data!A116),IF(AND([2]source_data!A116&lt;&gt;"",[2]tailored_settings!$B$16="Do not publish"),CONCATENATE([2]tailored_settings!$B$4&amp;TEXT(ROW(A114)-1,"0000")&amp;"_"&amp;TEXT(F114,"yyyy-mm")),CONCATENATE([2]tailored_settings!$B$4&amp;TEXT(ROW(A114)-1,"0000")&amp;"_"&amp;TEXT(F114,"yyyy-mm")))))</f>
        <v>360G-Longleigh-IND-0113_2024-03</v>
      </c>
      <c r="I114" s="6" t="str">
        <f>IF([2]source_data!G116="","",[2]tailored_settings!$B$7)</f>
        <v>Longleigh Foundation</v>
      </c>
      <c r="J114" s="6" t="str">
        <f>IF([2]source_data!G116="","",[2]tailored_settings!$B$6)</f>
        <v>GB-CHC-1169016</v>
      </c>
      <c r="K114" s="6" t="str">
        <f>IF([2]source_data!G116="","",IF([2]source_data!I116="","",VLOOKUP([2]source_data!I116,[2]codelist_mapping!A:C,3,FALSE)))</f>
        <v>GTIR030</v>
      </c>
      <c r="L114" s="6" t="str">
        <f>IF([2]source_data!G116="","",IF([2]source_data!J116="","",VLOOKUP([2]source_data!J116,[2]codelist_mapping!A:C,3,FALSE)))</f>
        <v/>
      </c>
      <c r="M114" s="6" t="str">
        <f>IF([2]source_data!G116="","",IF([2]source_data!K116="","",IF([2]source_data!M116&lt;&gt;"",CONCATENATE(VLOOKUP([2]source_data!K116,[2]codelist_mapping!F:H,3,FALSE)&amp;";"&amp;VLOOKUP([2]source_data!L116,[2]codelist_mapping!F:H,3,FALSE)&amp;";"&amp;VLOOKUP([2]source_data!M116,[2]codelist_mapping!F:H,3,FALSE)),IF([2]source_data!L116&lt;&gt;"",CONCATENATE(VLOOKUP([2]source_data!K116,[2]codelist_mapping!F:H,3,FALSE)&amp;";"&amp;VLOOKUP([2]source_data!L116,[2]codelist_mapping!F:H,3,FALSE)),IF([2]source_data!K116&lt;&gt;"",CONCATENATE(VLOOKUP([2]source_data!K116,[2]codelist_mapping!F:H,3,FALSE)))))))</f>
        <v>GTIP070;GTIP050</v>
      </c>
      <c r="N114" s="9" t="str">
        <f>IF([2]source_data!G116="","",IF([2]source_data!D116="","",VLOOKUP([2]source_data!D116,[2]geo_data!A:I,9,FALSE)))</f>
        <v>Saxon Gate</v>
      </c>
      <c r="O114" s="9" t="str">
        <f>IF([2]source_data!G116="","",IF([2]source_data!D116="","",VLOOKUP([2]source_data!D116,[2]geo_data!A:I,8,FALSE)))</f>
        <v>E05009482</v>
      </c>
      <c r="P114" s="9" t="str">
        <f>IF([2]source_data!G116="","",IF(LEFT(O114,3)="E05","WD",IF(LEFT(O114,3)="S13","WD",IF(LEFT(O114,3)="W05","WD",IF(LEFT(O114,3)="W06","UA",IF(LEFT(O114,3)="S12","CA",IF(LEFT(O114,3)="E06","UA",IF(LEFT(O114,3)="E07","NMD",IF(LEFT(O114,3)="E08","MD",IF(LEFT(O114,3)="E09","LONB"))))))))))</f>
        <v>WD</v>
      </c>
      <c r="Q114" s="9" t="str">
        <f>IF([2]source_data!G116="","",IF([2]source_data!D116="","",VLOOKUP([2]source_data!D116,[2]geo_data!A:I,7,FALSE)))</f>
        <v>Herefordshire, County of</v>
      </c>
      <c r="R114" s="9" t="str">
        <f>IF([2]source_data!G116="","",IF([2]source_data!D116="","",VLOOKUP([2]source_data!D116,[2]geo_data!A:I,6,FALSE)))</f>
        <v>E06000019</v>
      </c>
      <c r="S114" s="9" t="str">
        <f>IF([2]source_data!G116="","",IF(LEFT(R114,3)="E05","WD",IF(LEFT(R114,3)="S13","WD",IF(LEFT(R114,3)="W05","WD",IF(LEFT(R114,3)="W06","UA",IF(LEFT(R114,3)="S12","CA",IF(LEFT(R114,3)="E06","UA",IF(LEFT(R114,3)="E07","NMD",IF(LEFT(R114,3)="E08","MD",IF(LEFT(R114,3)="E09","LONB"))))))))))</f>
        <v>UA</v>
      </c>
      <c r="T114" s="6" t="str">
        <f>IF([2]source_data!G116="","",IF([2]source_data!N116="","",[2]source_data!N116))</f>
        <v>Hardship Grant</v>
      </c>
      <c r="U114" s="10">
        <f>IF([2]source_data!G116="","",[2]tailored_settings!$B$8)</f>
        <v>45789</v>
      </c>
      <c r="V114" s="6" t="str">
        <f>IF([2]source_data!G116="","",[2]tailored_settings!$B$9)</f>
        <v>http://www.longleigh.org/</v>
      </c>
      <c r="W114" s="8">
        <f>IF([2]source_data!G116="","",IF([2]source_data!O116="","",[2]source_data!O116))</f>
        <v>45362</v>
      </c>
      <c r="X114" s="12">
        <f>IF([2]source_data!G116="","",IF([2]source_data!P116="","",[2]source_data!P116))</f>
        <v>45430</v>
      </c>
      <c r="Y114" s="13">
        <f>IF([2]source_data!G116="","",IF([2]source_data!Q116="","",[2]source_data!Q116))</f>
        <v>1</v>
      </c>
      <c r="Z114" s="11" t="str">
        <f>IF([2]source_data!G116="","",IF([2]source_data!I116="","",[2]tailored_settings!$B$10))</f>
        <v>Primary grant reason</v>
      </c>
      <c r="AA114" s="11" t="str">
        <f>IF([2]source_data!G116="","",IF([2]source_data!I116="","",[2]source_data!I116))</f>
        <v>1. Customer (or family member residing with them) with a diagnosed condition or disability (physical and/or sensory and/or behavioural)</v>
      </c>
      <c r="AB114" s="11" t="str">
        <f>IF([2]source_data!G116="","",IF([2]source_data!J116="","",[2]tailored_settings!$B$11))</f>
        <v/>
      </c>
      <c r="AC114" s="11" t="str">
        <f>IF([2]source_data!G116="","",IF([2]source_data!J116="","",[2]source_data!J116))</f>
        <v/>
      </c>
      <c r="AD114" s="11" t="str">
        <f>IF([2]source_data!G116="","",IF([2]source_data!K116="","",[2]tailored_settings!$B$12))</f>
        <v>Grant purpose</v>
      </c>
      <c r="AE114" s="11" t="str">
        <f>IF([2]source_data!G116="","",IF([2]source_data!K116="","",[2]source_data!K116))</f>
        <v>Food Vouchers</v>
      </c>
      <c r="AF114" s="11" t="str">
        <f>IF([2]source_data!G116="","",IF([2]source_data!K116="","",[2]tailored_settings!$B$13))</f>
        <v>Grant purpose</v>
      </c>
      <c r="AG114" s="11" t="str">
        <f>IF([2]source_data!G116="","",IF([2]source_data!K116="","",[2]source_data!K116))</f>
        <v>Food Vouchers</v>
      </c>
      <c r="AH114" s="11" t="str">
        <f>IF([2]source_data!G116="","",IF([2]source_data!M116="","",[2]tailored_settings!$B$14))</f>
        <v/>
      </c>
      <c r="AI114" s="11" t="str">
        <f>IF([2]source_data!G116="","",IF([2]source_data!M116="","",[2]source_data!M116))</f>
        <v/>
      </c>
    </row>
    <row r="115" spans="1:35" x14ac:dyDescent="0.2">
      <c r="A115" s="6" t="str">
        <f>IF([2]source_data!G117="","",IF(AND([2]source_data!C117&lt;&gt;"",[2]tailored_settings!$B$15="Publish"),CONCATENATE([2]tailored_settings!$B$2&amp;[2]source_data!C117),IF(AND([2]source_data!C117&lt;&gt;"",[2]tailored_settings!$B$15="Do not publish"),CONCATENATE([2]tailored_settings!$B$2&amp;TEXT(ROW(A115)-1,"0000")&amp;"_"&amp;TEXT(F115,"yyyy-mm")),CONCATENATE([2]tailored_settings!$B$2&amp;TEXT(ROW(A115)-1,"0000")&amp;"_"&amp;TEXT(F115,"yyyy-mm")))))</f>
        <v>360G-Longleigh-0114_2024-03</v>
      </c>
      <c r="B115" s="6" t="str">
        <f>IF([2]source_data!G117="","",IF([2]source_data!E117&lt;&gt;"",[2]source_data!E117,CONCATENATE("Grant to "&amp;G115)))</f>
        <v>Grant to Individual Recipient</v>
      </c>
      <c r="C115" s="6" t="str">
        <f>IF([2]source_data!G117="","",IF([2]source_data!F117="",_xlfn.XLOOKUP(T115,[2]tailored_settings!$B$20:$B$25,[2]tailored_settings!$A$20:$A$25,"")))</f>
        <v>Helping to alleviate financial hardship</v>
      </c>
      <c r="D115" s="7">
        <f>IF([2]source_data!G117="","",IF([2]source_data!G117="","",[2]source_data!G117))</f>
        <v>655.96</v>
      </c>
      <c r="E115" s="6" t="str">
        <f>IF([2]source_data!G117="","",[2]tailored_settings!$B$3)</f>
        <v>GBP</v>
      </c>
      <c r="F115" s="8">
        <f>IF([2]source_data!G117="","",IF([2]source_data!H117="","",[2]source_data!H117))</f>
        <v>45362</v>
      </c>
      <c r="G115" s="6" t="str">
        <f>IF([2]source_data!G117="","",[2]tailored_settings!$B$5)</f>
        <v>Individual Recipient</v>
      </c>
      <c r="H115" s="6" t="str">
        <f>IF([2]source_data!G117="","",IF(AND([2]source_data!A117&lt;&gt;"",[2]tailored_settings!$B$16="Publish"),CONCATENATE([2]tailored_settings!$B$2&amp;[2]source_data!A117),IF(AND([2]source_data!A117&lt;&gt;"",[2]tailored_settings!$B$16="Do not publish"),CONCATENATE([2]tailored_settings!$B$4&amp;TEXT(ROW(A115)-1,"0000")&amp;"_"&amp;TEXT(F115,"yyyy-mm")),CONCATENATE([2]tailored_settings!$B$4&amp;TEXT(ROW(A115)-1,"0000")&amp;"_"&amp;TEXT(F115,"yyyy-mm")))))</f>
        <v>360G-Longleigh-IND-0114_2024-03</v>
      </c>
      <c r="I115" s="6" t="str">
        <f>IF([2]source_data!G117="","",[2]tailored_settings!$B$7)</f>
        <v>Longleigh Foundation</v>
      </c>
      <c r="J115" s="6" t="str">
        <f>IF([2]source_data!G117="","",[2]tailored_settings!$B$6)</f>
        <v>GB-CHC-1169016</v>
      </c>
      <c r="K115" s="6" t="str">
        <f>IF([2]source_data!G117="","",IF([2]source_data!I117="","",VLOOKUP([2]source_data!I117,[2]codelist_mapping!A:C,3,FALSE)))</f>
        <v>GTIR030</v>
      </c>
      <c r="L115" s="6" t="str">
        <f>IF([2]source_data!G117="","",IF([2]source_data!J117="","",VLOOKUP([2]source_data!J117,[2]codelist_mapping!A:C,3,FALSE)))</f>
        <v/>
      </c>
      <c r="M115" s="6" t="str">
        <f>IF([2]source_data!G117="","",IF([2]source_data!K117="","",IF([2]source_data!M117&lt;&gt;"",CONCATENATE(VLOOKUP([2]source_data!K117,[2]codelist_mapping!F:H,3,FALSE)&amp;";"&amp;VLOOKUP([2]source_data!L117,[2]codelist_mapping!F:H,3,FALSE)&amp;";"&amp;VLOOKUP([2]source_data!M117,[2]codelist_mapping!F:H,3,FALSE)),IF([2]source_data!L117&lt;&gt;"",CONCATENATE(VLOOKUP([2]source_data!K117,[2]codelist_mapping!F:H,3,FALSE)&amp;";"&amp;VLOOKUP([2]source_data!L117,[2]codelist_mapping!F:H,3,FALSE)),IF([2]source_data!K117&lt;&gt;"",CONCATENATE(VLOOKUP([2]source_data!K117,[2]codelist_mapping!F:H,3,FALSE)))))))</f>
        <v>GTIP020</v>
      </c>
      <c r="N115" s="9" t="str">
        <f>IF([2]source_data!G117="","",IF([2]source_data!D117="","",VLOOKUP([2]source_data!D117,[2]geo_data!A:I,9,FALSE)))</f>
        <v>Weston-super-Mare Central</v>
      </c>
      <c r="O115" s="9" t="str">
        <f>IF([2]source_data!G117="","",IF([2]source_data!D117="","",VLOOKUP([2]source_data!D117,[2]geo_data!A:I,8,FALSE)))</f>
        <v>E05010298</v>
      </c>
      <c r="P115" s="9" t="str">
        <f>IF([2]source_data!G117="","",IF(LEFT(O115,3)="E05","WD",IF(LEFT(O115,3)="S13","WD",IF(LEFT(O115,3)="W05","WD",IF(LEFT(O115,3)="W06","UA",IF(LEFT(O115,3)="S12","CA",IF(LEFT(O115,3)="E06","UA",IF(LEFT(O115,3)="E07","NMD",IF(LEFT(O115,3)="E08","MD",IF(LEFT(O115,3)="E09","LONB"))))))))))</f>
        <v>WD</v>
      </c>
      <c r="Q115" s="9" t="str">
        <f>IF([2]source_data!G117="","",IF([2]source_data!D117="","",VLOOKUP([2]source_data!D117,[2]geo_data!A:I,7,FALSE)))</f>
        <v>North Somerset</v>
      </c>
      <c r="R115" s="9" t="str">
        <f>IF([2]source_data!G117="","",IF([2]source_data!D117="","",VLOOKUP([2]source_data!D117,[2]geo_data!A:I,6,FALSE)))</f>
        <v>E06000024</v>
      </c>
      <c r="S115" s="9" t="str">
        <f>IF([2]source_data!G117="","",IF(LEFT(R115,3)="E05","WD",IF(LEFT(R115,3)="S13","WD",IF(LEFT(R115,3)="W05","WD",IF(LEFT(R115,3)="W06","UA",IF(LEFT(R115,3)="S12","CA",IF(LEFT(R115,3)="E06","UA",IF(LEFT(R115,3)="E07","NMD",IF(LEFT(R115,3)="E08","MD",IF(LEFT(R115,3)="E09","LONB"))))))))))</f>
        <v>UA</v>
      </c>
      <c r="T115" s="6" t="str">
        <f>IF([2]source_data!G117="","",IF([2]source_data!N117="","",[2]source_data!N117))</f>
        <v>Hardship Grant</v>
      </c>
      <c r="U115" s="10">
        <f>IF([2]source_data!G117="","",[2]tailored_settings!$B$8)</f>
        <v>45789</v>
      </c>
      <c r="V115" s="6" t="str">
        <f>IF([2]source_data!G117="","",[2]tailored_settings!$B$9)</f>
        <v>http://www.longleigh.org/</v>
      </c>
      <c r="W115" s="8">
        <f>IF([2]source_data!G117="","",IF([2]source_data!O117="","",[2]source_data!O117))</f>
        <v>45362</v>
      </c>
      <c r="X115" s="12">
        <f>IF([2]source_data!G117="","",IF([2]source_data!P117="","",[2]source_data!P117))</f>
        <v>45399</v>
      </c>
      <c r="Y115" s="13">
        <f>IF([2]source_data!G117="","",IF([2]source_data!Q117="","",[2]source_data!Q117))</f>
        <v>2</v>
      </c>
      <c r="Z115" s="11" t="str">
        <f>IF([2]source_data!G117="","",IF([2]source_data!I117="","",[2]tailored_settings!$B$10))</f>
        <v>Primary grant reason</v>
      </c>
      <c r="AA115" s="11" t="str">
        <f>IF([2]source_data!G117="","",IF([2]source_data!I117="","",[2]source_data!I117))</f>
        <v>1. Customer (or family member residing with them) with a diagnosed condition or disability (physical and/or sensory and/or behavioural)</v>
      </c>
      <c r="AB115" s="11" t="str">
        <f>IF([2]source_data!G117="","",IF([2]source_data!J117="","",[2]tailored_settings!$B$11))</f>
        <v/>
      </c>
      <c r="AC115" s="11" t="str">
        <f>IF([2]source_data!G117="","",IF([2]source_data!J117="","",[2]source_data!J117))</f>
        <v/>
      </c>
      <c r="AD115" s="11" t="str">
        <f>IF([2]source_data!G117="","",IF([2]source_data!K117="","",[2]tailored_settings!$B$12))</f>
        <v>Grant purpose</v>
      </c>
      <c r="AE115" s="11" t="str">
        <f>IF([2]source_data!G117="","",IF([2]source_data!K117="","",[2]source_data!K117))</f>
        <v>Appliances</v>
      </c>
      <c r="AF115" s="11" t="str">
        <f>IF([2]source_data!G117="","",IF([2]source_data!K117="","",[2]tailored_settings!$B$13))</f>
        <v>Grant purpose</v>
      </c>
      <c r="AG115" s="11" t="str">
        <f>IF([2]source_data!G117="","",IF([2]source_data!K117="","",[2]source_data!K117))</f>
        <v>Appliances</v>
      </c>
      <c r="AH115" s="11" t="str">
        <f>IF([2]source_data!G117="","",IF([2]source_data!M117="","",[2]tailored_settings!$B$14))</f>
        <v/>
      </c>
      <c r="AI115" s="11" t="str">
        <f>IF([2]source_data!G117="","",IF([2]source_data!M117="","",[2]source_data!M117))</f>
        <v/>
      </c>
    </row>
    <row r="116" spans="1:35" x14ac:dyDescent="0.2">
      <c r="A116" s="6" t="str">
        <f>IF([2]source_data!G118="","",IF(AND([2]source_data!C118&lt;&gt;"",[2]tailored_settings!$B$15="Publish"),CONCATENATE([2]tailored_settings!$B$2&amp;[2]source_data!C118),IF(AND([2]source_data!C118&lt;&gt;"",[2]tailored_settings!$B$15="Do not publish"),CONCATENATE([2]tailored_settings!$B$2&amp;TEXT(ROW(A116)-1,"0000")&amp;"_"&amp;TEXT(F116,"yyyy-mm")),CONCATENATE([2]tailored_settings!$B$2&amp;TEXT(ROW(A116)-1,"0000")&amp;"_"&amp;TEXT(F116,"yyyy-mm")))))</f>
        <v>360G-Longleigh-0115_2024-03</v>
      </c>
      <c r="B116" s="6" t="str">
        <f>IF([2]source_data!G118="","",IF([2]source_data!E118&lt;&gt;"",[2]source_data!E118,CONCATENATE("Grant to "&amp;G116)))</f>
        <v>Grant to Individual Recipient</v>
      </c>
      <c r="C116" s="6" t="str">
        <f>IF([2]source_data!G118="","",IF([2]source_data!F118="",_xlfn.XLOOKUP(T116,[2]tailored_settings!$B$20:$B$25,[2]tailored_settings!$A$20:$A$25,"")))</f>
        <v>Helping to alleviate financial hardship</v>
      </c>
      <c r="D116" s="7">
        <f>IF([2]source_data!G118="","",IF([2]source_data!G118="","",[2]source_data!G118))</f>
        <v>610.02</v>
      </c>
      <c r="E116" s="6" t="str">
        <f>IF([2]source_data!G118="","",[2]tailored_settings!$B$3)</f>
        <v>GBP</v>
      </c>
      <c r="F116" s="8">
        <f>IF([2]source_data!G118="","",IF([2]source_data!H118="","",[2]source_data!H118))</f>
        <v>45363</v>
      </c>
      <c r="G116" s="6" t="str">
        <f>IF([2]source_data!G118="","",[2]tailored_settings!$B$5)</f>
        <v>Individual Recipient</v>
      </c>
      <c r="H116" s="6" t="str">
        <f>IF([2]source_data!G118="","",IF(AND([2]source_data!A118&lt;&gt;"",[2]tailored_settings!$B$16="Publish"),CONCATENATE([2]tailored_settings!$B$2&amp;[2]source_data!A118),IF(AND([2]source_data!A118&lt;&gt;"",[2]tailored_settings!$B$16="Do not publish"),CONCATENATE([2]tailored_settings!$B$4&amp;TEXT(ROW(A116)-1,"0000")&amp;"_"&amp;TEXT(F116,"yyyy-mm")),CONCATENATE([2]tailored_settings!$B$4&amp;TEXT(ROW(A116)-1,"0000")&amp;"_"&amp;TEXT(F116,"yyyy-mm")))))</f>
        <v>360G-Longleigh-IND-0115_2024-03</v>
      </c>
      <c r="I116" s="6" t="str">
        <f>IF([2]source_data!G118="","",[2]tailored_settings!$B$7)</f>
        <v>Longleigh Foundation</v>
      </c>
      <c r="J116" s="6" t="str">
        <f>IF([2]source_data!G118="","",[2]tailored_settings!$B$6)</f>
        <v>GB-CHC-1169016</v>
      </c>
      <c r="K116" s="6" t="str">
        <f>IF([2]source_data!G118="","",IF([2]source_data!I118="","",VLOOKUP([2]source_data!I118,[2]codelist_mapping!A:C,3,FALSE)))</f>
        <v>GTIR060</v>
      </c>
      <c r="L116" s="6" t="str">
        <f>IF([2]source_data!G118="","",IF([2]source_data!J118="","",VLOOKUP([2]source_data!J118,[2]codelist_mapping!A:C,3,FALSE)))</f>
        <v/>
      </c>
      <c r="M116" s="6" t="str">
        <f>IF([2]source_data!G118="","",IF([2]source_data!K118="","",IF([2]source_data!M118&lt;&gt;"",CONCATENATE(VLOOKUP([2]source_data!K118,[2]codelist_mapping!F:H,3,FALSE)&amp;";"&amp;VLOOKUP([2]source_data!L118,[2]codelist_mapping!F:H,3,FALSE)&amp;";"&amp;VLOOKUP([2]source_data!M118,[2]codelist_mapping!F:H,3,FALSE)),IF([2]source_data!L118&lt;&gt;"",CONCATENATE(VLOOKUP([2]source_data!K118,[2]codelist_mapping!F:H,3,FALSE)&amp;";"&amp;VLOOKUP([2]source_data!L118,[2]codelist_mapping!F:H,3,FALSE)),IF([2]source_data!K118&lt;&gt;"",CONCATENATE(VLOOKUP([2]source_data!K118,[2]codelist_mapping!F:H,3,FALSE)))))))</f>
        <v>GTIP020;GTIP080;GTIP020</v>
      </c>
      <c r="N116" s="9" t="str">
        <f>IF([2]source_data!G118="","",IF([2]source_data!D118="","",VLOOKUP([2]source_data!D118,[2]geo_data!A:I,9,FALSE)))</f>
        <v>Weston-super-Mare Milton</v>
      </c>
      <c r="O116" s="9" t="str">
        <f>IF([2]source_data!G118="","",IF([2]source_data!D118="","",VLOOKUP([2]source_data!D118,[2]geo_data!A:I,8,FALSE)))</f>
        <v>E05010302</v>
      </c>
      <c r="P116" s="9" t="str">
        <f>IF([2]source_data!G118="","",IF(LEFT(O116,3)="E05","WD",IF(LEFT(O116,3)="S13","WD",IF(LEFT(O116,3)="W05","WD",IF(LEFT(O116,3)="W06","UA",IF(LEFT(O116,3)="S12","CA",IF(LEFT(O116,3)="E06","UA",IF(LEFT(O116,3)="E07","NMD",IF(LEFT(O116,3)="E08","MD",IF(LEFT(O116,3)="E09","LONB"))))))))))</f>
        <v>WD</v>
      </c>
      <c r="Q116" s="9" t="str">
        <f>IF([2]source_data!G118="","",IF([2]source_data!D118="","",VLOOKUP([2]source_data!D118,[2]geo_data!A:I,7,FALSE)))</f>
        <v>North Somerset</v>
      </c>
      <c r="R116" s="9" t="str">
        <f>IF([2]source_data!G118="","",IF([2]source_data!D118="","",VLOOKUP([2]source_data!D118,[2]geo_data!A:I,6,FALSE)))</f>
        <v>E06000024</v>
      </c>
      <c r="S116" s="9" t="str">
        <f>IF([2]source_data!G118="","",IF(LEFT(R116,3)="E05","WD",IF(LEFT(R116,3)="S13","WD",IF(LEFT(R116,3)="W05","WD",IF(LEFT(R116,3)="W06","UA",IF(LEFT(R116,3)="S12","CA",IF(LEFT(R116,3)="E06","UA",IF(LEFT(R116,3)="E07","NMD",IF(LEFT(R116,3)="E08","MD",IF(LEFT(R116,3)="E09","LONB"))))))))))</f>
        <v>UA</v>
      </c>
      <c r="T116" s="6" t="str">
        <f>IF([2]source_data!G118="","",IF([2]source_data!N118="","",[2]source_data!N118))</f>
        <v>Hardship Grant</v>
      </c>
      <c r="U116" s="10">
        <f>IF([2]source_data!G118="","",[2]tailored_settings!$B$8)</f>
        <v>45789</v>
      </c>
      <c r="V116" s="6" t="str">
        <f>IF([2]source_data!G118="","",[2]tailored_settings!$B$9)</f>
        <v>http://www.longleigh.org/</v>
      </c>
      <c r="W116" s="8">
        <f>IF([2]source_data!G118="","",IF([2]source_data!O118="","",[2]source_data!O118))</f>
        <v>45363</v>
      </c>
      <c r="X116" s="12">
        <f>IF([2]source_data!G118="","",IF([2]source_data!P118="","",[2]source_data!P118))</f>
        <v>45399</v>
      </c>
      <c r="Y116" s="13">
        <f>IF([2]source_data!G118="","",IF([2]source_data!Q118="","",[2]source_data!Q118))</f>
        <v>1</v>
      </c>
      <c r="Z116" s="11" t="str">
        <f>IF([2]source_data!G118="","",IF([2]source_data!I118="","",[2]tailored_settings!$B$10))</f>
        <v>Primary grant reason</v>
      </c>
      <c r="AA116" s="11" t="str">
        <f>IF([2]source_data!G118="","",IF([2]source_data!I118="","",[2]source_data!I118))</f>
        <v>4. Customer/family fleeing from a violent or abusive relationship</v>
      </c>
      <c r="AB116" s="11" t="str">
        <f>IF([2]source_data!G118="","",IF([2]source_data!J118="","",[2]tailored_settings!$B$11))</f>
        <v/>
      </c>
      <c r="AC116" s="11" t="str">
        <f>IF([2]source_data!G118="","",IF([2]source_data!J118="","",[2]source_data!J118))</f>
        <v/>
      </c>
      <c r="AD116" s="11" t="str">
        <f>IF([2]source_data!G118="","",IF([2]source_data!K118="","",[2]tailored_settings!$B$12))</f>
        <v>Grant purpose</v>
      </c>
      <c r="AE116" s="11" t="str">
        <f>IF([2]source_data!G118="","",IF([2]source_data!K118="","",[2]source_data!K118))</f>
        <v>Appliances</v>
      </c>
      <c r="AF116" s="11" t="str">
        <f>IF([2]source_data!G118="","",IF([2]source_data!K118="","",[2]tailored_settings!$B$13))</f>
        <v>Grant purpose</v>
      </c>
      <c r="AG116" s="11" t="str">
        <f>IF([2]source_data!G118="","",IF([2]source_data!K118="","",[2]source_data!K118))</f>
        <v>Appliances</v>
      </c>
      <c r="AH116" s="11" t="str">
        <f>IF([2]source_data!G118="","",IF([2]source_data!M118="","",[2]tailored_settings!$B$14))</f>
        <v>Grant purpose</v>
      </c>
      <c r="AI116" s="11" t="str">
        <f>IF([2]source_data!G118="","",IF([2]source_data!M118="","",[2]source_data!M118))</f>
        <v xml:space="preserve">Furniture </v>
      </c>
    </row>
    <row r="117" spans="1:35" x14ac:dyDescent="0.2">
      <c r="A117" s="6" t="str">
        <f>IF([2]source_data!G119="","",IF(AND([2]source_data!C119&lt;&gt;"",[2]tailored_settings!$B$15="Publish"),CONCATENATE([2]tailored_settings!$B$2&amp;[2]source_data!C119),IF(AND([2]source_data!C119&lt;&gt;"",[2]tailored_settings!$B$15="Do not publish"),CONCATENATE([2]tailored_settings!$B$2&amp;TEXT(ROW(A117)-1,"0000")&amp;"_"&amp;TEXT(F117,"yyyy-mm")),CONCATENATE([2]tailored_settings!$B$2&amp;TEXT(ROW(A117)-1,"0000")&amp;"_"&amp;TEXT(F117,"yyyy-mm")))))</f>
        <v>360G-Longleigh-0116_2024-03</v>
      </c>
      <c r="B117" s="6" t="str">
        <f>IF([2]source_data!G119="","",IF([2]source_data!E119&lt;&gt;"",[2]source_data!E119,CONCATENATE("Grant to "&amp;G117)))</f>
        <v>Grant to Individual Recipient</v>
      </c>
      <c r="C117" s="6" t="str">
        <f>IF([2]source_data!G119="","",IF([2]source_data!F119="",_xlfn.XLOOKUP(T117,[2]tailored_settings!$B$20:$B$25,[2]tailored_settings!$A$20:$A$25,"")))</f>
        <v xml:space="preserve">Providing new flooring </v>
      </c>
      <c r="D117" s="7">
        <f>IF([2]source_data!G119="","",IF([2]source_data!G119="","",[2]source_data!G119))</f>
        <v>2734.8</v>
      </c>
      <c r="E117" s="6" t="str">
        <f>IF([2]source_data!G119="","",[2]tailored_settings!$B$3)</f>
        <v>GBP</v>
      </c>
      <c r="F117" s="8">
        <f>IF([2]source_data!G119="","",IF([2]source_data!H119="","",[2]source_data!H119))</f>
        <v>45363</v>
      </c>
      <c r="G117" s="6" t="str">
        <f>IF([2]source_data!G119="","",[2]tailored_settings!$B$5)</f>
        <v>Individual Recipient</v>
      </c>
      <c r="H117" s="6" t="str">
        <f>IF([2]source_data!G119="","",IF(AND([2]source_data!A119&lt;&gt;"",[2]tailored_settings!$B$16="Publish"),CONCATENATE([2]tailored_settings!$B$2&amp;[2]source_data!A119),IF(AND([2]source_data!A119&lt;&gt;"",[2]tailored_settings!$B$16="Do not publish"),CONCATENATE([2]tailored_settings!$B$4&amp;TEXT(ROW(A117)-1,"0000")&amp;"_"&amp;TEXT(F117,"yyyy-mm")),CONCATENATE([2]tailored_settings!$B$4&amp;TEXT(ROW(A117)-1,"0000")&amp;"_"&amp;TEXT(F117,"yyyy-mm")))))</f>
        <v>360G-Longleigh-IND-0116_2024-03</v>
      </c>
      <c r="I117" s="6" t="str">
        <f>IF([2]source_data!G119="","",[2]tailored_settings!$B$7)</f>
        <v>Longleigh Foundation</v>
      </c>
      <c r="J117" s="6" t="str">
        <f>IF([2]source_data!G119="","",[2]tailored_settings!$B$6)</f>
        <v>GB-CHC-1169016</v>
      </c>
      <c r="K117" s="6" t="str">
        <f>IF([2]source_data!G119="","",IF([2]source_data!I119="","",VLOOKUP([2]source_data!I119,[2]codelist_mapping!A:C,3,FALSE)))</f>
        <v>GTIR010</v>
      </c>
      <c r="L117" s="6" t="str">
        <f>IF([2]source_data!G119="","",IF([2]source_data!J119="","",VLOOKUP([2]source_data!J119,[2]codelist_mapping!A:C,3,FALSE)))</f>
        <v/>
      </c>
      <c r="M117" s="6" t="str">
        <f>IF([2]source_data!G119="","",IF([2]source_data!K119="","",IF([2]source_data!M119&lt;&gt;"",CONCATENATE(VLOOKUP([2]source_data!K119,[2]codelist_mapping!F:H,3,FALSE)&amp;";"&amp;VLOOKUP([2]source_data!L119,[2]codelist_mapping!F:H,3,FALSE)&amp;";"&amp;VLOOKUP([2]source_data!M119,[2]codelist_mapping!F:H,3,FALSE)),IF([2]source_data!L119&lt;&gt;"",CONCATENATE(VLOOKUP([2]source_data!K119,[2]codelist_mapping!F:H,3,FALSE)&amp;";"&amp;VLOOKUP([2]source_data!L119,[2]codelist_mapping!F:H,3,FALSE)),IF([2]source_data!K119&lt;&gt;"",CONCATENATE(VLOOKUP([2]source_data!K119,[2]codelist_mapping!F:H,3,FALSE)))))))</f>
        <v>GTIP030</v>
      </c>
      <c r="N117" s="9" t="str">
        <f>IF([2]source_data!G119="","",IF([2]source_data!D119="","",VLOOKUP([2]source_data!D119,[2]geo_data!A:I,9,FALSE)))</f>
        <v>Wantage Charlton</v>
      </c>
      <c r="O117" s="9" t="str">
        <f>IF([2]source_data!G119="","",IF([2]source_data!D119="","",VLOOKUP([2]source_data!D119,[2]geo_data!A:I,8,FALSE)))</f>
        <v>E05012979</v>
      </c>
      <c r="P117" s="9" t="str">
        <f>IF([2]source_data!G119="","",IF(LEFT(O117,3)="E05","WD",IF(LEFT(O117,3)="S13","WD",IF(LEFT(O117,3)="W05","WD",IF(LEFT(O117,3)="W06","UA",IF(LEFT(O117,3)="S12","CA",IF(LEFT(O117,3)="E06","UA",IF(LEFT(O117,3)="E07","NMD",IF(LEFT(O117,3)="E08","MD",IF(LEFT(O117,3)="E09","LONB"))))))))))</f>
        <v>WD</v>
      </c>
      <c r="Q117" s="9" t="str">
        <f>IF([2]source_data!G119="","",IF([2]source_data!D119="","",VLOOKUP([2]source_data!D119,[2]geo_data!A:I,7,FALSE)))</f>
        <v>Vale of White Horse</v>
      </c>
      <c r="R117" s="9" t="str">
        <f>IF([2]source_data!G119="","",IF([2]source_data!D119="","",VLOOKUP([2]source_data!D119,[2]geo_data!A:I,6,FALSE)))</f>
        <v>E07000180</v>
      </c>
      <c r="S117" s="9" t="str">
        <f>IF([2]source_data!G119="","",IF(LEFT(R117,3)="E05","WD",IF(LEFT(R117,3)="S13","WD",IF(LEFT(R117,3)="W05","WD",IF(LEFT(R117,3)="W06","UA",IF(LEFT(R117,3)="S12","CA",IF(LEFT(R117,3)="E06","UA",IF(LEFT(R117,3)="E07","NMD",IF(LEFT(R117,3)="E08","MD",IF(LEFT(R117,3)="E09","LONB"))))))))))</f>
        <v>NMD</v>
      </c>
      <c r="T117" s="6" t="str">
        <f>IF([2]source_data!G119="","",IF([2]source_data!N119="","",[2]source_data!N119))</f>
        <v>Flooring Grant</v>
      </c>
      <c r="U117" s="10">
        <f>IF([2]source_data!G119="","",[2]tailored_settings!$B$8)</f>
        <v>45789</v>
      </c>
      <c r="V117" s="6" t="str">
        <f>IF([2]source_data!G119="","",[2]tailored_settings!$B$9)</f>
        <v>http://www.longleigh.org/</v>
      </c>
      <c r="W117" s="8">
        <f>IF([2]source_data!G119="","",IF([2]source_data!O119="","",[2]source_data!O119))</f>
        <v>45363</v>
      </c>
      <c r="X117" s="12">
        <f>IF([2]source_data!G119="","",IF([2]source_data!P119="","",[2]source_data!P119))</f>
        <v>45440</v>
      </c>
      <c r="Y117" s="13">
        <f>IF([2]source_data!G119="","",IF([2]source_data!Q119="","",[2]source_data!Q119))</f>
        <v>1</v>
      </c>
      <c r="Z117" s="11" t="str">
        <f>IF([2]source_data!G119="","",IF([2]source_data!I119="","",[2]tailored_settings!$B$10))</f>
        <v>Primary grant reason</v>
      </c>
      <c r="AA117" s="11" t="str">
        <f>IF([2]source_data!G119="","",IF([2]source_data!I119="","",[2]source_data!I119))</f>
        <v>6d. Customer/family under the care of Social Services (Adult or Children’s - FH</v>
      </c>
      <c r="AB117" s="11" t="str">
        <f>IF([2]source_data!G119="","",IF([2]source_data!J119="","",[2]tailored_settings!$B$11))</f>
        <v/>
      </c>
      <c r="AC117" s="11" t="str">
        <f>IF([2]source_data!G119="","",IF([2]source_data!J119="","",[2]source_data!J119))</f>
        <v/>
      </c>
      <c r="AD117" s="11" t="str">
        <f>IF([2]source_data!G119="","",IF([2]source_data!K119="","",[2]tailored_settings!$B$12))</f>
        <v>Grant purpose</v>
      </c>
      <c r="AE117" s="11" t="str">
        <f>IF([2]source_data!G119="","",IF([2]source_data!K119="","",[2]source_data!K119))</f>
        <v>Flooring</v>
      </c>
      <c r="AF117" s="11" t="str">
        <f>IF([2]source_data!G119="","",IF([2]source_data!K119="","",[2]tailored_settings!$B$13))</f>
        <v>Grant purpose</v>
      </c>
      <c r="AG117" s="11" t="str">
        <f>IF([2]source_data!G119="","",IF([2]source_data!K119="","",[2]source_data!K119))</f>
        <v>Flooring</v>
      </c>
      <c r="AH117" s="11" t="str">
        <f>IF([2]source_data!G119="","",IF([2]source_data!M119="","",[2]tailored_settings!$B$14))</f>
        <v/>
      </c>
      <c r="AI117" s="11" t="str">
        <f>IF([2]source_data!G119="","",IF([2]source_data!M119="","",[2]source_data!M119))</f>
        <v/>
      </c>
    </row>
    <row r="118" spans="1:35" x14ac:dyDescent="0.2">
      <c r="A118" s="6" t="str">
        <f>IF([2]source_data!G120="","",IF(AND([2]source_data!C120&lt;&gt;"",[2]tailored_settings!$B$15="Publish"),CONCATENATE([2]tailored_settings!$B$2&amp;[2]source_data!C120),IF(AND([2]source_data!C120&lt;&gt;"",[2]tailored_settings!$B$15="Do not publish"),CONCATENATE([2]tailored_settings!$B$2&amp;TEXT(ROW(A118)-1,"0000")&amp;"_"&amp;TEXT(F118,"yyyy-mm")),CONCATENATE([2]tailored_settings!$B$2&amp;TEXT(ROW(A118)-1,"0000")&amp;"_"&amp;TEXT(F118,"yyyy-mm")))))</f>
        <v>360G-Longleigh-0117_2024-03</v>
      </c>
      <c r="B118" s="6" t="str">
        <f>IF([2]source_data!G120="","",IF([2]source_data!E120&lt;&gt;"",[2]source_data!E120,CONCATENATE("Grant to "&amp;G118)))</f>
        <v>Grant to Individual Recipient</v>
      </c>
      <c r="C118" s="6" t="str">
        <f>IF([2]source_data!G120="","",IF([2]source_data!F120="",_xlfn.XLOOKUP(T118,[2]tailored_settings!$B$20:$B$25,[2]tailored_settings!$A$20:$A$25,"")))</f>
        <v>Helping to alleviate financial hardship</v>
      </c>
      <c r="D118" s="7">
        <f>IF([2]source_data!G120="","",IF([2]source_data!G120="","",[2]source_data!G120))</f>
        <v>1454.8</v>
      </c>
      <c r="E118" s="6" t="str">
        <f>IF([2]source_data!G120="","",[2]tailored_settings!$B$3)</f>
        <v>GBP</v>
      </c>
      <c r="F118" s="8">
        <f>IF([2]source_data!G120="","",IF([2]source_data!H120="","",[2]source_data!H120))</f>
        <v>45369</v>
      </c>
      <c r="G118" s="6" t="str">
        <f>IF([2]source_data!G120="","",[2]tailored_settings!$B$5)</f>
        <v>Individual Recipient</v>
      </c>
      <c r="H118" s="6" t="str">
        <f>IF([2]source_data!G120="","",IF(AND([2]source_data!A120&lt;&gt;"",[2]tailored_settings!$B$16="Publish"),CONCATENATE([2]tailored_settings!$B$2&amp;[2]source_data!A120),IF(AND([2]source_data!A120&lt;&gt;"",[2]tailored_settings!$B$16="Do not publish"),CONCATENATE([2]tailored_settings!$B$4&amp;TEXT(ROW(A118)-1,"0000")&amp;"_"&amp;TEXT(F118,"yyyy-mm")),CONCATENATE([2]tailored_settings!$B$4&amp;TEXT(ROW(A118)-1,"0000")&amp;"_"&amp;TEXT(F118,"yyyy-mm")))))</f>
        <v>360G-Longleigh-IND-0117_2024-03</v>
      </c>
      <c r="I118" s="6" t="str">
        <f>IF([2]source_data!G120="","",[2]tailored_settings!$B$7)</f>
        <v>Longleigh Foundation</v>
      </c>
      <c r="J118" s="6" t="str">
        <f>IF([2]source_data!G120="","",[2]tailored_settings!$B$6)</f>
        <v>GB-CHC-1169016</v>
      </c>
      <c r="K118" s="6" t="str">
        <f>IF([2]source_data!G120="","",IF([2]source_data!I120="","",VLOOKUP([2]source_data!I120,[2]codelist_mapping!A:C,3,FALSE)))</f>
        <v>GTIR060</v>
      </c>
      <c r="L118" s="6" t="str">
        <f>IF([2]source_data!G120="","",IF([2]source_data!J120="","",VLOOKUP([2]source_data!J120,[2]codelist_mapping!A:C,3,FALSE)))</f>
        <v/>
      </c>
      <c r="M118" s="6" t="str">
        <f>IF([2]source_data!G120="","",IF([2]source_data!K120="","",IF([2]source_data!M120&lt;&gt;"",CONCATENATE(VLOOKUP([2]source_data!K120,[2]codelist_mapping!F:H,3,FALSE)&amp;";"&amp;VLOOKUP([2]source_data!L120,[2]codelist_mapping!F:H,3,FALSE)&amp;";"&amp;VLOOKUP([2]source_data!M120,[2]codelist_mapping!F:H,3,FALSE)),IF([2]source_data!L120&lt;&gt;"",CONCATENATE(VLOOKUP([2]source_data!K120,[2]codelist_mapping!F:H,3,FALSE)&amp;";"&amp;VLOOKUP([2]source_data!L120,[2]codelist_mapping!F:H,3,FALSE)),IF([2]source_data!K120&lt;&gt;"",CONCATENATE(VLOOKUP([2]source_data!K120,[2]codelist_mapping!F:H,3,FALSE)))))))</f>
        <v>GTIP020;GTIP020;GTIP060</v>
      </c>
      <c r="N118" s="9" t="str">
        <f>IF([2]source_data!G120="","",IF([2]source_data!D120="","",VLOOKUP([2]source_data!D120,[2]geo_data!A:I,9,FALSE)))</f>
        <v>Cauldwell</v>
      </c>
      <c r="O118" s="9" t="str">
        <f>IF([2]source_data!G120="","",IF([2]source_data!D120="","",VLOOKUP([2]source_data!D120,[2]geo_data!A:I,8,FALSE)))</f>
        <v>E05014495</v>
      </c>
      <c r="P118" s="9" t="str">
        <f>IF([2]source_data!G120="","",IF(LEFT(O118,3)="E05","WD",IF(LEFT(O118,3)="S13","WD",IF(LEFT(O118,3)="W05","WD",IF(LEFT(O118,3)="W06","UA",IF(LEFT(O118,3)="S12","CA",IF(LEFT(O118,3)="E06","UA",IF(LEFT(O118,3)="E07","NMD",IF(LEFT(O118,3)="E08","MD",IF(LEFT(O118,3)="E09","LONB"))))))))))</f>
        <v>WD</v>
      </c>
      <c r="Q118" s="9" t="str">
        <f>IF([2]source_data!G120="","",IF([2]source_data!D120="","",VLOOKUP([2]source_data!D120,[2]geo_data!A:I,7,FALSE)))</f>
        <v>Bedford</v>
      </c>
      <c r="R118" s="9" t="str">
        <f>IF([2]source_data!G120="","",IF([2]source_data!D120="","",VLOOKUP([2]source_data!D120,[2]geo_data!A:I,6,FALSE)))</f>
        <v>E06000055</v>
      </c>
      <c r="S118" s="9" t="str">
        <f>IF([2]source_data!G120="","",IF(LEFT(R118,3)="E05","WD",IF(LEFT(R118,3)="S13","WD",IF(LEFT(R118,3)="W05","WD",IF(LEFT(R118,3)="W06","UA",IF(LEFT(R118,3)="S12","CA",IF(LEFT(R118,3)="E06","UA",IF(LEFT(R118,3)="E07","NMD",IF(LEFT(R118,3)="E08","MD",IF(LEFT(R118,3)="E09","LONB"))))))))))</f>
        <v>UA</v>
      </c>
      <c r="T118" s="6" t="str">
        <f>IF([2]source_data!G120="","",IF([2]source_data!N120="","",[2]source_data!N120))</f>
        <v>Hardship Grant</v>
      </c>
      <c r="U118" s="10">
        <f>IF([2]source_data!G120="","",[2]tailored_settings!$B$8)</f>
        <v>45789</v>
      </c>
      <c r="V118" s="6" t="str">
        <f>IF([2]source_data!G120="","",[2]tailored_settings!$B$9)</f>
        <v>http://www.longleigh.org/</v>
      </c>
      <c r="W118" s="8">
        <f>IF([2]source_data!G120="","",IF([2]source_data!O120="","",[2]source_data!O120))</f>
        <v>45369</v>
      </c>
      <c r="X118" s="12">
        <f>IF([2]source_data!G120="","",IF([2]source_data!P120="","",[2]source_data!P120))</f>
        <v>45408</v>
      </c>
      <c r="Y118" s="13">
        <f>IF([2]source_data!G120="","",IF([2]source_data!Q120="","",[2]source_data!Q120))</f>
        <v>2</v>
      </c>
      <c r="Z118" s="11" t="str">
        <f>IF([2]source_data!G120="","",IF([2]source_data!I120="","",[2]tailored_settings!$B$10))</f>
        <v>Primary grant reason</v>
      </c>
      <c r="AA118" s="11" t="str">
        <f>IF([2]source_data!G120="","",IF([2]source_data!I120="","",[2]source_data!I120))</f>
        <v>4. Customer/family fleeing from a violent or abusive relationship</v>
      </c>
      <c r="AB118" s="11" t="str">
        <f>IF([2]source_data!G120="","",IF([2]source_data!J120="","",[2]tailored_settings!$B$11))</f>
        <v/>
      </c>
      <c r="AC118" s="11" t="str">
        <f>IF([2]source_data!G120="","",IF([2]source_data!J120="","",[2]source_data!J120))</f>
        <v/>
      </c>
      <c r="AD118" s="11" t="str">
        <f>IF([2]source_data!G120="","",IF([2]source_data!K120="","",[2]tailored_settings!$B$12))</f>
        <v>Grant purpose</v>
      </c>
      <c r="AE118" s="11" t="str">
        <f>IF([2]source_data!G120="","",IF([2]source_data!K120="","",[2]source_data!K120))</f>
        <v xml:space="preserve">Furniture </v>
      </c>
      <c r="AF118" s="11" t="str">
        <f>IF([2]source_data!G120="","",IF([2]source_data!K120="","",[2]tailored_settings!$B$13))</f>
        <v>Grant purpose</v>
      </c>
      <c r="AG118" s="11" t="str">
        <f>IF([2]source_data!G120="","",IF([2]source_data!K120="","",[2]source_data!K120))</f>
        <v xml:space="preserve">Furniture </v>
      </c>
      <c r="AH118" s="11" t="str">
        <f>IF([2]source_data!G120="","",IF([2]source_data!M120="","",[2]tailored_settings!$B$14))</f>
        <v>Grant purpose</v>
      </c>
      <c r="AI118" s="11" t="str">
        <f>IF([2]source_data!G120="","",IF([2]source_data!M120="","",[2]source_data!M120))</f>
        <v>Voucher for small household items</v>
      </c>
    </row>
    <row r="119" spans="1:35" x14ac:dyDescent="0.2">
      <c r="A119" s="6" t="str">
        <f>IF([2]source_data!G121="","",IF(AND([2]source_data!C121&lt;&gt;"",[2]tailored_settings!$B$15="Publish"),CONCATENATE([2]tailored_settings!$B$2&amp;[2]source_data!C121),IF(AND([2]source_data!C121&lt;&gt;"",[2]tailored_settings!$B$15="Do not publish"),CONCATENATE([2]tailored_settings!$B$2&amp;TEXT(ROW(A119)-1,"0000")&amp;"_"&amp;TEXT(F119,"yyyy-mm")),CONCATENATE([2]tailored_settings!$B$2&amp;TEXT(ROW(A119)-1,"0000")&amp;"_"&amp;TEXT(F119,"yyyy-mm")))))</f>
        <v>360G-Longleigh-0118_2024-03</v>
      </c>
      <c r="B119" s="6" t="str">
        <f>IF([2]source_data!G121="","",IF([2]source_data!E121&lt;&gt;"",[2]source_data!E121,CONCATENATE("Grant to "&amp;G119)))</f>
        <v>Grant to Individual Recipient</v>
      </c>
      <c r="C119" s="6" t="str">
        <f>IF([2]source_data!G121="","",IF([2]source_data!F121="",_xlfn.XLOOKUP(T119,[2]tailored_settings!$B$20:$B$25,[2]tailored_settings!$A$20:$A$25,"")))</f>
        <v>Helping to alleviate financial hardship</v>
      </c>
      <c r="D119" s="7">
        <f>IF([2]source_data!G121="","",IF([2]source_data!G121="","",[2]source_data!G121))</f>
        <v>941.03</v>
      </c>
      <c r="E119" s="6" t="str">
        <f>IF([2]source_data!G121="","",[2]tailored_settings!$B$3)</f>
        <v>GBP</v>
      </c>
      <c r="F119" s="8">
        <f>IF([2]source_data!G121="","",IF([2]source_data!H121="","",[2]source_data!H121))</f>
        <v>45363</v>
      </c>
      <c r="G119" s="6" t="str">
        <f>IF([2]source_data!G121="","",[2]tailored_settings!$B$5)</f>
        <v>Individual Recipient</v>
      </c>
      <c r="H119" s="6" t="str">
        <f>IF([2]source_data!G121="","",IF(AND([2]source_data!A121&lt;&gt;"",[2]tailored_settings!$B$16="Publish"),CONCATENATE([2]tailored_settings!$B$2&amp;[2]source_data!A121),IF(AND([2]source_data!A121&lt;&gt;"",[2]tailored_settings!$B$16="Do not publish"),CONCATENATE([2]tailored_settings!$B$4&amp;TEXT(ROW(A119)-1,"0000")&amp;"_"&amp;TEXT(F119,"yyyy-mm")),CONCATENATE([2]tailored_settings!$B$4&amp;TEXT(ROW(A119)-1,"0000")&amp;"_"&amp;TEXT(F119,"yyyy-mm")))))</f>
        <v>360G-Longleigh-IND-0118_2024-03</v>
      </c>
      <c r="I119" s="6" t="str">
        <f>IF([2]source_data!G121="","",[2]tailored_settings!$B$7)</f>
        <v>Longleigh Foundation</v>
      </c>
      <c r="J119" s="6" t="str">
        <f>IF([2]source_data!G121="","",[2]tailored_settings!$B$6)</f>
        <v>GB-CHC-1169016</v>
      </c>
      <c r="K119" s="6" t="str">
        <f>IF([2]source_data!G121="","",IF([2]source_data!I121="","",VLOOKUP([2]source_data!I121,[2]codelist_mapping!A:C,3,FALSE)))</f>
        <v>GTIR040</v>
      </c>
      <c r="L119" s="6" t="str">
        <f>IF([2]source_data!G121="","",IF([2]source_data!J121="","",VLOOKUP([2]source_data!J121,[2]codelist_mapping!A:C,3,FALSE)))</f>
        <v/>
      </c>
      <c r="M119" s="6" t="str">
        <f>IF([2]source_data!G121="","",IF([2]source_data!K121="","",IF([2]source_data!M121&lt;&gt;"",CONCATENATE(VLOOKUP([2]source_data!K121,[2]codelist_mapping!F:H,3,FALSE)&amp;";"&amp;VLOOKUP([2]source_data!L121,[2]codelist_mapping!F:H,3,FALSE)&amp;";"&amp;VLOOKUP([2]source_data!M121,[2]codelist_mapping!F:H,3,FALSE)),IF([2]source_data!L121&lt;&gt;"",CONCATENATE(VLOOKUP([2]source_data!K121,[2]codelist_mapping!F:H,3,FALSE)&amp;";"&amp;VLOOKUP([2]source_data!L121,[2]codelist_mapping!F:H,3,FALSE)),IF([2]source_data!K121&lt;&gt;"",CONCATENATE(VLOOKUP([2]source_data!K121,[2]codelist_mapping!F:H,3,FALSE)))))))</f>
        <v>GTIP070;GTIP050;GTIP020</v>
      </c>
      <c r="N119" s="9" t="str">
        <f>IF([2]source_data!G121="","",IF([2]source_data!D121="","",VLOOKUP([2]source_data!D121,[2]geo_data!A:I,9,FALSE)))</f>
        <v>South Charnwood</v>
      </c>
      <c r="O119" s="9" t="str">
        <f>IF([2]source_data!G121="","",IF([2]source_data!D121="","",VLOOKUP([2]source_data!D121,[2]geo_data!A:I,8,FALSE)))</f>
        <v>E05014685</v>
      </c>
      <c r="P119" s="9" t="str">
        <f>IF([2]source_data!G121="","",IF(LEFT(O119,3)="E05","WD",IF(LEFT(O119,3)="S13","WD",IF(LEFT(O119,3)="W05","WD",IF(LEFT(O119,3)="W06","UA",IF(LEFT(O119,3)="S12","CA",IF(LEFT(O119,3)="E06","UA",IF(LEFT(O119,3)="E07","NMD",IF(LEFT(O119,3)="E08","MD",IF(LEFT(O119,3)="E09","LONB"))))))))))</f>
        <v>WD</v>
      </c>
      <c r="Q119" s="9" t="str">
        <f>IF([2]source_data!G121="","",IF([2]source_data!D121="","",VLOOKUP([2]source_data!D121,[2]geo_data!A:I,7,FALSE)))</f>
        <v>Charnwood</v>
      </c>
      <c r="R119" s="9" t="str">
        <f>IF([2]source_data!G121="","",IF([2]source_data!D121="","",VLOOKUP([2]source_data!D121,[2]geo_data!A:I,6,FALSE)))</f>
        <v>E07000130</v>
      </c>
      <c r="S119" s="9" t="str">
        <f>IF([2]source_data!G121="","",IF(LEFT(R119,3)="E05","WD",IF(LEFT(R119,3)="S13","WD",IF(LEFT(R119,3)="W05","WD",IF(LEFT(R119,3)="W06","UA",IF(LEFT(R119,3)="S12","CA",IF(LEFT(R119,3)="E06","UA",IF(LEFT(R119,3)="E07","NMD",IF(LEFT(R119,3)="E08","MD",IF(LEFT(R119,3)="E09","LONB"))))))))))</f>
        <v>NMD</v>
      </c>
      <c r="T119" s="6" t="str">
        <f>IF([2]source_data!G121="","",IF([2]source_data!N121="","",[2]source_data!N121))</f>
        <v>Hardship Grant</v>
      </c>
      <c r="U119" s="10">
        <f>IF([2]source_data!G121="","",[2]tailored_settings!$B$8)</f>
        <v>45789</v>
      </c>
      <c r="V119" s="6" t="str">
        <f>IF([2]source_data!G121="","",[2]tailored_settings!$B$9)</f>
        <v>http://www.longleigh.org/</v>
      </c>
      <c r="W119" s="8">
        <f>IF([2]source_data!G121="","",IF([2]source_data!O121="","",[2]source_data!O121))</f>
        <v>45363</v>
      </c>
      <c r="X119" s="12">
        <f>IF([2]source_data!G121="","",IF([2]source_data!P121="","",[2]source_data!P121))</f>
        <v>45420</v>
      </c>
      <c r="Y119" s="13">
        <f>IF([2]source_data!G121="","",IF([2]source_data!Q121="","",[2]source_data!Q121))</f>
        <v>1</v>
      </c>
      <c r="Z119" s="11" t="str">
        <f>IF([2]source_data!G121="","",IF([2]source_data!I121="","",[2]tailored_settings!$B$10))</f>
        <v>Primary grant reason</v>
      </c>
      <c r="AA119" s="11" t="str">
        <f>IF([2]source_data!G121="","",IF([2]source_data!I121="","",[2]source_data!I121))</f>
        <v>2. Customer receiving medication and/or therapy for a mental health condition or substance addiction</v>
      </c>
      <c r="AB119" s="11" t="str">
        <f>IF([2]source_data!G121="","",IF([2]source_data!J121="","",[2]tailored_settings!$B$11))</f>
        <v/>
      </c>
      <c r="AC119" s="11" t="str">
        <f>IF([2]source_data!G121="","",IF([2]source_data!J121="","",[2]source_data!J121))</f>
        <v/>
      </c>
      <c r="AD119" s="11" t="str">
        <f>IF([2]source_data!G121="","",IF([2]source_data!K121="","",[2]tailored_settings!$B$12))</f>
        <v>Grant purpose</v>
      </c>
      <c r="AE119" s="11" t="str">
        <f>IF([2]source_data!G121="","",IF([2]source_data!K121="","",[2]source_data!K121))</f>
        <v>Food Vouchers</v>
      </c>
      <c r="AF119" s="11" t="str">
        <f>IF([2]source_data!G121="","",IF([2]source_data!K121="","",[2]tailored_settings!$B$13))</f>
        <v>Grant purpose</v>
      </c>
      <c r="AG119" s="11" t="str">
        <f>IF([2]source_data!G121="","",IF([2]source_data!K121="","",[2]source_data!K121))</f>
        <v>Food Vouchers</v>
      </c>
      <c r="AH119" s="11" t="str">
        <f>IF([2]source_data!G121="","",IF([2]source_data!M121="","",[2]tailored_settings!$B$14))</f>
        <v>Grant purpose</v>
      </c>
      <c r="AI119" s="11" t="str">
        <f>IF([2]source_data!G121="","",IF([2]source_data!M121="","",[2]source_data!M121))</f>
        <v xml:space="preserve">Furniture </v>
      </c>
    </row>
    <row r="120" spans="1:35" x14ac:dyDescent="0.2">
      <c r="A120" s="6" t="str">
        <f>IF([2]source_data!G122="","",IF(AND([2]source_data!C122&lt;&gt;"",[2]tailored_settings!$B$15="Publish"),CONCATENATE([2]tailored_settings!$B$2&amp;[2]source_data!C122),IF(AND([2]source_data!C122&lt;&gt;"",[2]tailored_settings!$B$15="Do not publish"),CONCATENATE([2]tailored_settings!$B$2&amp;TEXT(ROW(A120)-1,"0000")&amp;"_"&amp;TEXT(F120,"yyyy-mm")),CONCATENATE([2]tailored_settings!$B$2&amp;TEXT(ROW(A120)-1,"0000")&amp;"_"&amp;TEXT(F120,"yyyy-mm")))))</f>
        <v>360G-Longleigh-0119_2024-03</v>
      </c>
      <c r="B120" s="6" t="str">
        <f>IF([2]source_data!G122="","",IF([2]source_data!E122&lt;&gt;"",[2]source_data!E122,CONCATENATE("Grant to "&amp;G120)))</f>
        <v>Grant to Individual Recipient</v>
      </c>
      <c r="C120" s="6" t="str">
        <f>IF([2]source_data!G122="","",IF([2]source_data!F122="",_xlfn.XLOOKUP(T120,[2]tailored_settings!$B$20:$B$25,[2]tailored_settings!$A$20:$A$25,"")))</f>
        <v>Providing financial aid during a time of crisis</v>
      </c>
      <c r="D120" s="7">
        <f>IF([2]source_data!G122="","",IF([2]source_data!G122="","",[2]source_data!G122))</f>
        <v>500</v>
      </c>
      <c r="E120" s="6" t="str">
        <f>IF([2]source_data!G122="","",[2]tailored_settings!$B$3)</f>
        <v>GBP</v>
      </c>
      <c r="F120" s="8">
        <f>IF([2]source_data!G122="","",IF([2]source_data!H122="","",[2]source_data!H122))</f>
        <v>45362</v>
      </c>
      <c r="G120" s="6" t="str">
        <f>IF([2]source_data!G122="","",[2]tailored_settings!$B$5)</f>
        <v>Individual Recipient</v>
      </c>
      <c r="H120" s="6" t="str">
        <f>IF([2]source_data!G122="","",IF(AND([2]source_data!A122&lt;&gt;"",[2]tailored_settings!$B$16="Publish"),CONCATENATE([2]tailored_settings!$B$2&amp;[2]source_data!A122),IF(AND([2]source_data!A122&lt;&gt;"",[2]tailored_settings!$B$16="Do not publish"),CONCATENATE([2]tailored_settings!$B$4&amp;TEXT(ROW(A120)-1,"0000")&amp;"_"&amp;TEXT(F120,"yyyy-mm")),CONCATENATE([2]tailored_settings!$B$4&amp;TEXT(ROW(A120)-1,"0000")&amp;"_"&amp;TEXT(F120,"yyyy-mm")))))</f>
        <v>360G-Longleigh-IND-0119_2024-03</v>
      </c>
      <c r="I120" s="6" t="str">
        <f>IF([2]source_data!G122="","",[2]tailored_settings!$B$7)</f>
        <v>Longleigh Foundation</v>
      </c>
      <c r="J120" s="6" t="str">
        <f>IF([2]source_data!G122="","",[2]tailored_settings!$B$6)</f>
        <v>GB-CHC-1169016</v>
      </c>
      <c r="K120" s="6" t="str">
        <f>IF([2]source_data!G122="","",IF([2]source_data!I122="","",VLOOKUP([2]source_data!I122,[2]codelist_mapping!A:C,3,FALSE)))</f>
        <v>GTIR060</v>
      </c>
      <c r="L120" s="6" t="str">
        <f>IF([2]source_data!G122="","",IF([2]source_data!J122="","",VLOOKUP([2]source_data!J122,[2]codelist_mapping!A:C,3,FALSE)))</f>
        <v/>
      </c>
      <c r="M120" s="6" t="str">
        <f>IF([2]source_data!G122="","",IF([2]source_data!K122="","",IF([2]source_data!M122&lt;&gt;"",CONCATENATE(VLOOKUP([2]source_data!K122,[2]codelist_mapping!F:H,3,FALSE)&amp;";"&amp;VLOOKUP([2]source_data!L122,[2]codelist_mapping!F:H,3,FALSE)&amp;";"&amp;VLOOKUP([2]source_data!M122,[2]codelist_mapping!F:H,3,FALSE)),IF([2]source_data!L122&lt;&gt;"",CONCATENATE(VLOOKUP([2]source_data!K122,[2]codelist_mapping!F:H,3,FALSE)&amp;";"&amp;VLOOKUP([2]source_data!L122,[2]codelist_mapping!F:H,3,FALSE)),IF([2]source_data!K122&lt;&gt;"",CONCATENATE(VLOOKUP([2]source_data!K122,[2]codelist_mapping!F:H,3,FALSE)))))))</f>
        <v>GTIP070</v>
      </c>
      <c r="N120" s="9" t="str">
        <f>IF([2]source_data!G122="","",IF([2]source_data!D122="","",VLOOKUP([2]source_data!D122,[2]geo_data!A:I,9,FALSE)))</f>
        <v>Banister &amp; Polygon</v>
      </c>
      <c r="O120" s="9" t="str">
        <f>IF([2]source_data!G122="","",IF([2]source_data!D122="","",VLOOKUP([2]source_data!D122,[2]geo_data!A:I,8,FALSE)))</f>
        <v>E05015490</v>
      </c>
      <c r="P120" s="9" t="str">
        <f>IF([2]source_data!G122="","",IF(LEFT(O120,3)="E05","WD",IF(LEFT(O120,3)="S13","WD",IF(LEFT(O120,3)="W05","WD",IF(LEFT(O120,3)="W06","UA",IF(LEFT(O120,3)="S12","CA",IF(LEFT(O120,3)="E06","UA",IF(LEFT(O120,3)="E07","NMD",IF(LEFT(O120,3)="E08","MD",IF(LEFT(O120,3)="E09","LONB"))))))))))</f>
        <v>WD</v>
      </c>
      <c r="Q120" s="9" t="str">
        <f>IF([2]source_data!G122="","",IF([2]source_data!D122="","",VLOOKUP([2]source_data!D122,[2]geo_data!A:I,7,FALSE)))</f>
        <v>Southampton</v>
      </c>
      <c r="R120" s="9" t="str">
        <f>IF([2]source_data!G122="","",IF([2]source_data!D122="","",VLOOKUP([2]source_data!D122,[2]geo_data!A:I,6,FALSE)))</f>
        <v>E06000045</v>
      </c>
      <c r="S120" s="9" t="str">
        <f>IF([2]source_data!G122="","",IF(LEFT(R120,3)="E05","WD",IF(LEFT(R120,3)="S13","WD",IF(LEFT(R120,3)="W05","WD",IF(LEFT(R120,3)="W06","UA",IF(LEFT(R120,3)="S12","CA",IF(LEFT(R120,3)="E06","UA",IF(LEFT(R120,3)="E07","NMD",IF(LEFT(R120,3)="E08","MD",IF(LEFT(R120,3)="E09","LONB"))))))))))</f>
        <v>UA</v>
      </c>
      <c r="T120" s="6" t="str">
        <f>IF([2]source_data!G122="","",IF([2]source_data!N122="","",[2]source_data!N122))</f>
        <v>Crisis Grant</v>
      </c>
      <c r="U120" s="10">
        <f>IF([2]source_data!G122="","",[2]tailored_settings!$B$8)</f>
        <v>45789</v>
      </c>
      <c r="V120" s="6" t="str">
        <f>IF([2]source_data!G122="","",[2]tailored_settings!$B$9)</f>
        <v>http://www.longleigh.org/</v>
      </c>
      <c r="W120" s="8">
        <f>IF([2]source_data!G122="","",IF([2]source_data!O122="","",[2]source_data!O122))</f>
        <v>45362</v>
      </c>
      <c r="X120" s="12">
        <f>IF([2]source_data!G122="","",IF([2]source_data!P122="","",[2]source_data!P122))</f>
        <v>45483</v>
      </c>
      <c r="Y120" s="13">
        <f>IF([2]source_data!G122="","",IF([2]source_data!Q122="","",[2]source_data!Q122))</f>
        <v>1</v>
      </c>
      <c r="Z120" s="11" t="str">
        <f>IF([2]source_data!G122="","",IF([2]source_data!I122="","",[2]tailored_settings!$B$10))</f>
        <v>Primary grant reason</v>
      </c>
      <c r="AA120" s="11" t="str">
        <f>IF([2]source_data!G122="","",IF([2]source_data!I122="","",[2]source_data!I122))</f>
        <v>4. Customer/family fleeing from a violent or abusive relationship</v>
      </c>
      <c r="AB120" s="11" t="str">
        <f>IF([2]source_data!G122="","",IF([2]source_data!J122="","",[2]tailored_settings!$B$11))</f>
        <v/>
      </c>
      <c r="AC120" s="11" t="str">
        <f>IF([2]source_data!G122="","",IF([2]source_data!J122="","",[2]source_data!J122))</f>
        <v/>
      </c>
      <c r="AD120" s="11" t="str">
        <f>IF([2]source_data!G122="","",IF([2]source_data!K122="","",[2]tailored_settings!$B$12))</f>
        <v>Grant purpose</v>
      </c>
      <c r="AE120" s="11" t="str">
        <f>IF([2]source_data!G122="","",IF([2]source_data!K122="","",[2]source_data!K122))</f>
        <v>Food Vouchers</v>
      </c>
      <c r="AF120" s="11" t="str">
        <f>IF([2]source_data!G122="","",IF([2]source_data!K122="","",[2]tailored_settings!$B$13))</f>
        <v>Grant purpose</v>
      </c>
      <c r="AG120" s="11" t="str">
        <f>IF([2]source_data!G122="","",IF([2]source_data!K122="","",[2]source_data!K122))</f>
        <v>Food Vouchers</v>
      </c>
      <c r="AH120" s="11" t="str">
        <f>IF([2]source_data!G122="","",IF([2]source_data!M122="","",[2]tailored_settings!$B$14))</f>
        <v/>
      </c>
      <c r="AI120" s="11" t="str">
        <f>IF([2]source_data!G122="","",IF([2]source_data!M122="","",[2]source_data!M122))</f>
        <v/>
      </c>
    </row>
    <row r="121" spans="1:35" x14ac:dyDescent="0.2">
      <c r="A121" s="6" t="str">
        <f>IF([2]source_data!G123="","",IF(AND([2]source_data!C123&lt;&gt;"",[2]tailored_settings!$B$15="Publish"),CONCATENATE([2]tailored_settings!$B$2&amp;[2]source_data!C123),IF(AND([2]source_data!C123&lt;&gt;"",[2]tailored_settings!$B$15="Do not publish"),CONCATENATE([2]tailored_settings!$B$2&amp;TEXT(ROW(A121)-1,"0000")&amp;"_"&amp;TEXT(F121,"yyyy-mm")),CONCATENATE([2]tailored_settings!$B$2&amp;TEXT(ROW(A121)-1,"0000")&amp;"_"&amp;TEXT(F121,"yyyy-mm")))))</f>
        <v>360G-Longleigh-0120_2024-03</v>
      </c>
      <c r="B121" s="6" t="str">
        <f>IF([2]source_data!G123="","",IF([2]source_data!E123&lt;&gt;"",[2]source_data!E123,CONCATENATE("Grant to "&amp;G121)))</f>
        <v>Grant to Individual Recipient</v>
      </c>
      <c r="C121" s="6" t="str">
        <f>IF([2]source_data!G123="","",IF([2]source_data!F123="",_xlfn.XLOOKUP(T121,[2]tailored_settings!$B$20:$B$25,[2]tailored_settings!$A$20:$A$25,"")))</f>
        <v>Helping to alleviate financial hardship</v>
      </c>
      <c r="D121" s="7">
        <f>IF([2]source_data!G123="","",IF([2]source_data!G123="","",[2]source_data!G123))</f>
        <v>1000</v>
      </c>
      <c r="E121" s="6" t="str">
        <f>IF([2]source_data!G123="","",[2]tailored_settings!$B$3)</f>
        <v>GBP</v>
      </c>
      <c r="F121" s="8">
        <f>IF([2]source_data!G123="","",IF([2]source_data!H123="","",[2]source_data!H123))</f>
        <v>45363</v>
      </c>
      <c r="G121" s="6" t="str">
        <f>IF([2]source_data!G123="","",[2]tailored_settings!$B$5)</f>
        <v>Individual Recipient</v>
      </c>
      <c r="H121" s="6" t="str">
        <f>IF([2]source_data!G123="","",IF(AND([2]source_data!A123&lt;&gt;"",[2]tailored_settings!$B$16="Publish"),CONCATENATE([2]tailored_settings!$B$2&amp;[2]source_data!A123),IF(AND([2]source_data!A123&lt;&gt;"",[2]tailored_settings!$B$16="Do not publish"),CONCATENATE([2]tailored_settings!$B$4&amp;TEXT(ROW(A121)-1,"0000")&amp;"_"&amp;TEXT(F121,"yyyy-mm")),CONCATENATE([2]tailored_settings!$B$4&amp;TEXT(ROW(A121)-1,"0000")&amp;"_"&amp;TEXT(F121,"yyyy-mm")))))</f>
        <v>360G-Longleigh-IND-0120_2024-03</v>
      </c>
      <c r="I121" s="6" t="str">
        <f>IF([2]source_data!G123="","",[2]tailored_settings!$B$7)</f>
        <v>Longleigh Foundation</v>
      </c>
      <c r="J121" s="6" t="str">
        <f>IF([2]source_data!G123="","",[2]tailored_settings!$B$6)</f>
        <v>GB-CHC-1169016</v>
      </c>
      <c r="K121" s="6" t="str">
        <f>IF([2]source_data!G123="","",IF([2]source_data!I123="","",VLOOKUP([2]source_data!I123,[2]codelist_mapping!A:C,3,FALSE)))</f>
        <v>GTIR040</v>
      </c>
      <c r="L121" s="6" t="str">
        <f>IF([2]source_data!G123="","",IF([2]source_data!J123="","",VLOOKUP([2]source_data!J123,[2]codelist_mapping!A:C,3,FALSE)))</f>
        <v>GTIR060</v>
      </c>
      <c r="M121" s="6" t="str">
        <f>IF([2]source_data!G123="","",IF([2]source_data!K123="","",IF([2]source_data!M123&lt;&gt;"",CONCATENATE(VLOOKUP([2]source_data!K123,[2]codelist_mapping!F:H,3,FALSE)&amp;";"&amp;VLOOKUP([2]source_data!L123,[2]codelist_mapping!F:H,3,FALSE)&amp;";"&amp;VLOOKUP([2]source_data!M123,[2]codelist_mapping!F:H,3,FALSE)),IF([2]source_data!L123&lt;&gt;"",CONCATENATE(VLOOKUP([2]source_data!K123,[2]codelist_mapping!F:H,3,FALSE)&amp;";"&amp;VLOOKUP([2]source_data!L123,[2]codelist_mapping!F:H,3,FALSE)),IF([2]source_data!K123&lt;&gt;"",CONCATENATE(VLOOKUP([2]source_data!K123,[2]codelist_mapping!F:H,3,FALSE)))))))</f>
        <v>GTIP050;GTIP070;GTIP100</v>
      </c>
      <c r="N121" s="9" t="str">
        <f>IF([2]source_data!G123="","",IF([2]source_data!D123="","",VLOOKUP([2]source_data!D123,[2]geo_data!A:I,9,FALSE)))</f>
        <v>Biggleswade West</v>
      </c>
      <c r="O121" s="9" t="str">
        <f>IF([2]source_data!G123="","",IF([2]source_data!D123="","",VLOOKUP([2]source_data!D123,[2]geo_data!A:I,8,FALSE)))</f>
        <v>E05014399</v>
      </c>
      <c r="P121" s="9" t="str">
        <f>IF([2]source_data!G123="","",IF(LEFT(O121,3)="E05","WD",IF(LEFT(O121,3)="S13","WD",IF(LEFT(O121,3)="W05","WD",IF(LEFT(O121,3)="W06","UA",IF(LEFT(O121,3)="S12","CA",IF(LEFT(O121,3)="E06","UA",IF(LEFT(O121,3)="E07","NMD",IF(LEFT(O121,3)="E08","MD",IF(LEFT(O121,3)="E09","LONB"))))))))))</f>
        <v>WD</v>
      </c>
      <c r="Q121" s="9" t="str">
        <f>IF([2]source_data!G123="","",IF([2]source_data!D123="","",VLOOKUP([2]source_data!D123,[2]geo_data!A:I,7,FALSE)))</f>
        <v>Central Bedfordshire</v>
      </c>
      <c r="R121" s="9" t="str">
        <f>IF([2]source_data!G123="","",IF([2]source_data!D123="","",VLOOKUP([2]source_data!D123,[2]geo_data!A:I,6,FALSE)))</f>
        <v>E06000056</v>
      </c>
      <c r="S121" s="9" t="str">
        <f>IF([2]source_data!G123="","",IF(LEFT(R121,3)="E05","WD",IF(LEFT(R121,3)="S13","WD",IF(LEFT(R121,3)="W05","WD",IF(LEFT(R121,3)="W06","UA",IF(LEFT(R121,3)="S12","CA",IF(LEFT(R121,3)="E06","UA",IF(LEFT(R121,3)="E07","NMD",IF(LEFT(R121,3)="E08","MD",IF(LEFT(R121,3)="E09","LONB"))))))))))</f>
        <v>UA</v>
      </c>
      <c r="T121" s="6" t="str">
        <f>IF([2]source_data!G123="","",IF([2]source_data!N123="","",[2]source_data!N123))</f>
        <v>Hardship Grant</v>
      </c>
      <c r="U121" s="10">
        <f>IF([2]source_data!G123="","",[2]tailored_settings!$B$8)</f>
        <v>45789</v>
      </c>
      <c r="V121" s="6" t="str">
        <f>IF([2]source_data!G123="","",[2]tailored_settings!$B$9)</f>
        <v>http://www.longleigh.org/</v>
      </c>
      <c r="W121" s="8">
        <f>IF([2]source_data!G123="","",IF([2]source_data!O123="","",[2]source_data!O123))</f>
        <v>45363</v>
      </c>
      <c r="X121" s="12">
        <f>IF([2]source_data!G123="","",IF([2]source_data!P123="","",[2]source_data!P123))</f>
        <v>45537</v>
      </c>
      <c r="Y121" s="13">
        <f>IF([2]source_data!G123="","",IF([2]source_data!Q123="","",[2]source_data!Q123))</f>
        <v>4</v>
      </c>
      <c r="Z121" s="11" t="str">
        <f>IF([2]source_data!G123="","",IF([2]source_data!I123="","",[2]tailored_settings!$B$10))</f>
        <v>Primary grant reason</v>
      </c>
      <c r="AA121" s="11" t="str">
        <f>IF([2]source_data!G123="","",IF([2]source_data!I123="","",[2]source_data!I123))</f>
        <v>2. Customer receiving medication and/or therapy for a mental health condition or substance addiction</v>
      </c>
      <c r="AB121" s="11" t="str">
        <f>IF([2]source_data!G123="","",IF([2]source_data!J123="","",[2]tailored_settings!$B$11))</f>
        <v>Secondary grant reason</v>
      </c>
      <c r="AC121" s="11" t="str">
        <f>IF([2]source_data!G123="","",IF([2]source_data!J123="","",[2]source_data!J123))</f>
        <v>4. Customer/family fleeing from a violent or abusive relationship</v>
      </c>
      <c r="AD121" s="11" t="str">
        <f>IF([2]source_data!G123="","",IF([2]source_data!K123="","",[2]tailored_settings!$B$12))</f>
        <v>Grant purpose</v>
      </c>
      <c r="AE121" s="11" t="str">
        <f>IF([2]source_data!G123="","",IF([2]source_data!K123="","",[2]source_data!K123))</f>
        <v>Utility Vouchers</v>
      </c>
      <c r="AF121" s="11" t="str">
        <f>IF([2]source_data!G123="","",IF([2]source_data!K123="","",[2]tailored_settings!$B$13))</f>
        <v>Grant purpose</v>
      </c>
      <c r="AG121" s="11" t="str">
        <f>IF([2]source_data!G123="","",IF([2]source_data!K123="","",[2]source_data!K123))</f>
        <v>Utility Vouchers</v>
      </c>
      <c r="AH121" s="11" t="str">
        <f>IF([2]source_data!G123="","",IF([2]source_data!M123="","",[2]tailored_settings!$B$14))</f>
        <v>Grant purpose</v>
      </c>
      <c r="AI121" s="11" t="str">
        <f>IF([2]source_data!G123="","",IF([2]source_data!M123="","",[2]source_data!M123))</f>
        <v>Travel costs</v>
      </c>
    </row>
    <row r="122" spans="1:35" x14ac:dyDescent="0.2">
      <c r="A122" s="6" t="str">
        <f>IF([2]source_data!G124="","",IF(AND([2]source_data!C124&lt;&gt;"",[2]tailored_settings!$B$15="Publish"),CONCATENATE([2]tailored_settings!$B$2&amp;[2]source_data!C124),IF(AND([2]source_data!C124&lt;&gt;"",[2]tailored_settings!$B$15="Do not publish"),CONCATENATE([2]tailored_settings!$B$2&amp;TEXT(ROW(A122)-1,"0000")&amp;"_"&amp;TEXT(F122,"yyyy-mm")),CONCATENATE([2]tailored_settings!$B$2&amp;TEXT(ROW(A122)-1,"0000")&amp;"_"&amp;TEXT(F122,"yyyy-mm")))))</f>
        <v>360G-Longleigh-0121_2024-03</v>
      </c>
      <c r="B122" s="6" t="str">
        <f>IF([2]source_data!G124="","",IF([2]source_data!E124&lt;&gt;"",[2]source_data!E124,CONCATENATE("Grant to "&amp;G122)))</f>
        <v>Grant to Individual Recipient</v>
      </c>
      <c r="C122" s="6" t="str">
        <f>IF([2]source_data!G124="","",IF([2]source_data!F124="",_xlfn.XLOOKUP(T122,[2]tailored_settings!$B$20:$B$25,[2]tailored_settings!$A$20:$A$25,"")))</f>
        <v>Providing financial aid during a time of crisis</v>
      </c>
      <c r="D122" s="7">
        <f>IF([2]source_data!G124="","",IF([2]source_data!G124="","",[2]source_data!G124))</f>
        <v>500</v>
      </c>
      <c r="E122" s="6" t="str">
        <f>IF([2]source_data!G124="","",[2]tailored_settings!$B$3)</f>
        <v>GBP</v>
      </c>
      <c r="F122" s="8">
        <f>IF([2]source_data!G124="","",IF([2]source_data!H124="","",[2]source_data!H124))</f>
        <v>45363</v>
      </c>
      <c r="G122" s="6" t="str">
        <f>IF([2]source_data!G124="","",[2]tailored_settings!$B$5)</f>
        <v>Individual Recipient</v>
      </c>
      <c r="H122" s="6" t="str">
        <f>IF([2]source_data!G124="","",IF(AND([2]source_data!A124&lt;&gt;"",[2]tailored_settings!$B$16="Publish"),CONCATENATE([2]tailored_settings!$B$2&amp;[2]source_data!A124),IF(AND([2]source_data!A124&lt;&gt;"",[2]tailored_settings!$B$16="Do not publish"),CONCATENATE([2]tailored_settings!$B$4&amp;TEXT(ROW(A122)-1,"0000")&amp;"_"&amp;TEXT(F122,"yyyy-mm")),CONCATENATE([2]tailored_settings!$B$4&amp;TEXT(ROW(A122)-1,"0000")&amp;"_"&amp;TEXT(F122,"yyyy-mm")))))</f>
        <v>360G-Longleigh-IND-0121_2024-03</v>
      </c>
      <c r="I122" s="6" t="str">
        <f>IF([2]source_data!G124="","",[2]tailored_settings!$B$7)</f>
        <v>Longleigh Foundation</v>
      </c>
      <c r="J122" s="6" t="str">
        <f>IF([2]source_data!G124="","",[2]tailored_settings!$B$6)</f>
        <v>GB-CHC-1169016</v>
      </c>
      <c r="K122" s="6" t="str">
        <f>IF([2]source_data!G124="","",IF([2]source_data!I124="","",VLOOKUP([2]source_data!I124,[2]codelist_mapping!A:C,3,FALSE)))</f>
        <v>GTIR060</v>
      </c>
      <c r="L122" s="6" t="str">
        <f>IF([2]source_data!G124="","",IF([2]source_data!J124="","",VLOOKUP([2]source_data!J124,[2]codelist_mapping!A:C,3,FALSE)))</f>
        <v/>
      </c>
      <c r="M122" s="6" t="str">
        <f>IF([2]source_data!G124="","",IF([2]source_data!K124="","",IF([2]source_data!M124&lt;&gt;"",CONCATENATE(VLOOKUP([2]source_data!K124,[2]codelist_mapping!F:H,3,FALSE)&amp;";"&amp;VLOOKUP([2]source_data!L124,[2]codelist_mapping!F:H,3,FALSE)&amp;";"&amp;VLOOKUP([2]source_data!M124,[2]codelist_mapping!F:H,3,FALSE)),IF([2]source_data!L124&lt;&gt;"",CONCATENATE(VLOOKUP([2]source_data!K124,[2]codelist_mapping!F:H,3,FALSE)&amp;";"&amp;VLOOKUP([2]source_data!L124,[2]codelist_mapping!F:H,3,FALSE)),IF([2]source_data!K124&lt;&gt;"",CONCATENATE(VLOOKUP([2]source_data!K124,[2]codelist_mapping!F:H,3,FALSE)))))))</f>
        <v>GTIP070;GTIP080;GTIP100</v>
      </c>
      <c r="N122" s="9" t="str">
        <f>IF([2]source_data!G124="","",IF([2]source_data!D124="","",VLOOKUP([2]source_data!D124,[2]geo_data!A:I,9,FALSE)))</f>
        <v>Biggleswade West</v>
      </c>
      <c r="O122" s="9" t="str">
        <f>IF([2]source_data!G124="","",IF([2]source_data!D124="","",VLOOKUP([2]source_data!D124,[2]geo_data!A:I,8,FALSE)))</f>
        <v>E05014399</v>
      </c>
      <c r="P122" s="9" t="str">
        <f>IF([2]source_data!G124="","",IF(LEFT(O122,3)="E05","WD",IF(LEFT(O122,3)="S13","WD",IF(LEFT(O122,3)="W05","WD",IF(LEFT(O122,3)="W06","UA",IF(LEFT(O122,3)="S12","CA",IF(LEFT(O122,3)="E06","UA",IF(LEFT(O122,3)="E07","NMD",IF(LEFT(O122,3)="E08","MD",IF(LEFT(O122,3)="E09","LONB"))))))))))</f>
        <v>WD</v>
      </c>
      <c r="Q122" s="9" t="str">
        <f>IF([2]source_data!G124="","",IF([2]source_data!D124="","",VLOOKUP([2]source_data!D124,[2]geo_data!A:I,7,FALSE)))</f>
        <v>Central Bedfordshire</v>
      </c>
      <c r="R122" s="9" t="str">
        <f>IF([2]source_data!G124="","",IF([2]source_data!D124="","",VLOOKUP([2]source_data!D124,[2]geo_data!A:I,6,FALSE)))</f>
        <v>E06000056</v>
      </c>
      <c r="S122" s="9" t="str">
        <f>IF([2]source_data!G124="","",IF(LEFT(R122,3)="E05","WD",IF(LEFT(R122,3)="S13","WD",IF(LEFT(R122,3)="W05","WD",IF(LEFT(R122,3)="W06","UA",IF(LEFT(R122,3)="S12","CA",IF(LEFT(R122,3)="E06","UA",IF(LEFT(R122,3)="E07","NMD",IF(LEFT(R122,3)="E08","MD",IF(LEFT(R122,3)="E09","LONB"))))))))))</f>
        <v>UA</v>
      </c>
      <c r="T122" s="6" t="str">
        <f>IF([2]source_data!G124="","",IF([2]source_data!N124="","",[2]source_data!N124))</f>
        <v>Crisis Grant</v>
      </c>
      <c r="U122" s="10">
        <f>IF([2]source_data!G124="","",[2]tailored_settings!$B$8)</f>
        <v>45789</v>
      </c>
      <c r="V122" s="6" t="str">
        <f>IF([2]source_data!G124="","",[2]tailored_settings!$B$9)</f>
        <v>http://www.longleigh.org/</v>
      </c>
      <c r="W122" s="8">
        <f>IF([2]source_data!G124="","",IF([2]source_data!O124="","",[2]source_data!O124))</f>
        <v>45363</v>
      </c>
      <c r="X122" s="12">
        <f>IF([2]source_data!G124="","",IF([2]source_data!P124="","",[2]source_data!P124))</f>
        <v>45420</v>
      </c>
      <c r="Y122" s="13">
        <f>IF([2]source_data!G124="","",IF([2]source_data!Q124="","",[2]source_data!Q124))</f>
        <v>5</v>
      </c>
      <c r="Z122" s="11" t="str">
        <f>IF([2]source_data!G124="","",IF([2]source_data!I124="","",[2]tailored_settings!$B$10))</f>
        <v>Primary grant reason</v>
      </c>
      <c r="AA122" s="11" t="str">
        <f>IF([2]source_data!G124="","",IF([2]source_data!I124="","",[2]source_data!I124))</f>
        <v>4. Customer/family fleeing from a violent or abusive relationship</v>
      </c>
      <c r="AB122" s="11" t="str">
        <f>IF([2]source_data!G124="","",IF([2]source_data!J124="","",[2]tailored_settings!$B$11))</f>
        <v/>
      </c>
      <c r="AC122" s="11" t="str">
        <f>IF([2]source_data!G124="","",IF([2]source_data!J124="","",[2]source_data!J124))</f>
        <v/>
      </c>
      <c r="AD122" s="11" t="str">
        <f>IF([2]source_data!G124="","",IF([2]source_data!K124="","",[2]tailored_settings!$B$12))</f>
        <v>Grant purpose</v>
      </c>
      <c r="AE122" s="11" t="str">
        <f>IF([2]source_data!G124="","",IF([2]source_data!K124="","",[2]source_data!K124))</f>
        <v>Food Vouchers</v>
      </c>
      <c r="AF122" s="11" t="str">
        <f>IF([2]source_data!G124="","",IF([2]source_data!K124="","",[2]tailored_settings!$B$13))</f>
        <v>Grant purpose</v>
      </c>
      <c r="AG122" s="11" t="str">
        <f>IF([2]source_data!G124="","",IF([2]source_data!K124="","",[2]source_data!K124))</f>
        <v>Food Vouchers</v>
      </c>
      <c r="AH122" s="11" t="str">
        <f>IF([2]source_data!G124="","",IF([2]source_data!M124="","",[2]tailored_settings!$B$14))</f>
        <v>Grant purpose</v>
      </c>
      <c r="AI122" s="11" t="str">
        <f>IF([2]source_data!G124="","",IF([2]source_data!M124="","",[2]source_data!M124))</f>
        <v>Travel costs</v>
      </c>
    </row>
    <row r="123" spans="1:35" x14ac:dyDescent="0.2">
      <c r="A123" s="6" t="str">
        <f>IF([2]source_data!G125="","",IF(AND([2]source_data!C125&lt;&gt;"",[2]tailored_settings!$B$15="Publish"),CONCATENATE([2]tailored_settings!$B$2&amp;[2]source_data!C125),IF(AND([2]source_data!C125&lt;&gt;"",[2]tailored_settings!$B$15="Do not publish"),CONCATENATE([2]tailored_settings!$B$2&amp;TEXT(ROW(A123)-1,"0000")&amp;"_"&amp;TEXT(F123,"yyyy-mm")),CONCATENATE([2]tailored_settings!$B$2&amp;TEXT(ROW(A123)-1,"0000")&amp;"_"&amp;TEXT(F123,"yyyy-mm")))))</f>
        <v>360G-Longleigh-0122_2024-03</v>
      </c>
      <c r="B123" s="6" t="str">
        <f>IF([2]source_data!G125="","",IF([2]source_data!E125&lt;&gt;"",[2]source_data!E125,CONCATENATE("Grant to "&amp;G123)))</f>
        <v>Grant to Individual Recipient</v>
      </c>
      <c r="C123" s="6" t="str">
        <f>IF([2]source_data!G125="","",IF([2]source_data!F125="",_xlfn.XLOOKUP(T123,[2]tailored_settings!$B$20:$B$25,[2]tailored_settings!$A$20:$A$25,"")))</f>
        <v>Providing financial aid during a time of crisis</v>
      </c>
      <c r="D123" s="7">
        <f>IF([2]source_data!G125="","",IF([2]source_data!G125="","",[2]source_data!G125))</f>
        <v>500</v>
      </c>
      <c r="E123" s="6" t="str">
        <f>IF([2]source_data!G125="","",[2]tailored_settings!$B$3)</f>
        <v>GBP</v>
      </c>
      <c r="F123" s="8">
        <f>IF([2]source_data!G125="","",IF([2]source_data!H125="","",[2]source_data!H125))</f>
        <v>45363</v>
      </c>
      <c r="G123" s="6" t="str">
        <f>IF([2]source_data!G125="","",[2]tailored_settings!$B$5)</f>
        <v>Individual Recipient</v>
      </c>
      <c r="H123" s="6" t="str">
        <f>IF([2]source_data!G125="","",IF(AND([2]source_data!A125&lt;&gt;"",[2]tailored_settings!$B$16="Publish"),CONCATENATE([2]tailored_settings!$B$2&amp;[2]source_data!A125),IF(AND([2]source_data!A125&lt;&gt;"",[2]tailored_settings!$B$16="Do not publish"),CONCATENATE([2]tailored_settings!$B$4&amp;TEXT(ROW(A123)-1,"0000")&amp;"_"&amp;TEXT(F123,"yyyy-mm")),CONCATENATE([2]tailored_settings!$B$4&amp;TEXT(ROW(A123)-1,"0000")&amp;"_"&amp;TEXT(F123,"yyyy-mm")))))</f>
        <v>360G-Longleigh-IND-0122_2024-03</v>
      </c>
      <c r="I123" s="6" t="str">
        <f>IF([2]source_data!G125="","",[2]tailored_settings!$B$7)</f>
        <v>Longleigh Foundation</v>
      </c>
      <c r="J123" s="6" t="str">
        <f>IF([2]source_data!G125="","",[2]tailored_settings!$B$6)</f>
        <v>GB-CHC-1169016</v>
      </c>
      <c r="K123" s="6" t="str">
        <f>IF([2]source_data!G125="","",IF([2]source_data!I125="","",VLOOKUP([2]source_data!I125,[2]codelist_mapping!A:C,3,FALSE)))</f>
        <v>GTIR060</v>
      </c>
      <c r="L123" s="6" t="str">
        <f>IF([2]source_data!G125="","",IF([2]source_data!J125="","",VLOOKUP([2]source_data!J125,[2]codelist_mapping!A:C,3,FALSE)))</f>
        <v/>
      </c>
      <c r="M123" s="6" t="str">
        <f>IF([2]source_data!G125="","",IF([2]source_data!K125="","",IF([2]source_data!M125&lt;&gt;"",CONCATENATE(VLOOKUP([2]source_data!K125,[2]codelist_mapping!F:H,3,FALSE)&amp;";"&amp;VLOOKUP([2]source_data!L125,[2]codelist_mapping!F:H,3,FALSE)&amp;";"&amp;VLOOKUP([2]source_data!M125,[2]codelist_mapping!F:H,3,FALSE)),IF([2]source_data!L125&lt;&gt;"",CONCATENATE(VLOOKUP([2]source_data!K125,[2]codelist_mapping!F:H,3,FALSE)&amp;";"&amp;VLOOKUP([2]source_data!L125,[2]codelist_mapping!F:H,3,FALSE)),IF([2]source_data!K125&lt;&gt;"",CONCATENATE(VLOOKUP([2]source_data!K125,[2]codelist_mapping!F:H,3,FALSE)))))))</f>
        <v>GTIP070;GTIP080;GTIP100</v>
      </c>
      <c r="N123" s="9" t="str">
        <f>IF([2]source_data!G125="","",IF([2]source_data!D125="","",VLOOKUP([2]source_data!D125,[2]geo_data!A:I,9,FALSE)))</f>
        <v>Biggleswade West</v>
      </c>
      <c r="O123" s="9" t="str">
        <f>IF([2]source_data!G125="","",IF([2]source_data!D125="","",VLOOKUP([2]source_data!D125,[2]geo_data!A:I,8,FALSE)))</f>
        <v>E05014399</v>
      </c>
      <c r="P123" s="9" t="str">
        <f>IF([2]source_data!G125="","",IF(LEFT(O123,3)="E05","WD",IF(LEFT(O123,3)="S13","WD",IF(LEFT(O123,3)="W05","WD",IF(LEFT(O123,3)="W06","UA",IF(LEFT(O123,3)="S12","CA",IF(LEFT(O123,3)="E06","UA",IF(LEFT(O123,3)="E07","NMD",IF(LEFT(O123,3)="E08","MD",IF(LEFT(O123,3)="E09","LONB"))))))))))</f>
        <v>WD</v>
      </c>
      <c r="Q123" s="9" t="str">
        <f>IF([2]source_data!G125="","",IF([2]source_data!D125="","",VLOOKUP([2]source_data!D125,[2]geo_data!A:I,7,FALSE)))</f>
        <v>Central Bedfordshire</v>
      </c>
      <c r="R123" s="9" t="str">
        <f>IF([2]source_data!G125="","",IF([2]source_data!D125="","",VLOOKUP([2]source_data!D125,[2]geo_data!A:I,6,FALSE)))</f>
        <v>E06000056</v>
      </c>
      <c r="S123" s="9" t="str">
        <f>IF([2]source_data!G125="","",IF(LEFT(R123,3)="E05","WD",IF(LEFT(R123,3)="S13","WD",IF(LEFT(R123,3)="W05","WD",IF(LEFT(R123,3)="W06","UA",IF(LEFT(R123,3)="S12","CA",IF(LEFT(R123,3)="E06","UA",IF(LEFT(R123,3)="E07","NMD",IF(LEFT(R123,3)="E08","MD",IF(LEFT(R123,3)="E09","LONB"))))))))))</f>
        <v>UA</v>
      </c>
      <c r="T123" s="6" t="str">
        <f>IF([2]source_data!G125="","",IF([2]source_data!N125="","",[2]source_data!N125))</f>
        <v>Crisis Grant</v>
      </c>
      <c r="U123" s="10">
        <f>IF([2]source_data!G125="","",[2]tailored_settings!$B$8)</f>
        <v>45789</v>
      </c>
      <c r="V123" s="6" t="str">
        <f>IF([2]source_data!G125="","",[2]tailored_settings!$B$9)</f>
        <v>http://www.longleigh.org/</v>
      </c>
      <c r="W123" s="8">
        <f>IF([2]source_data!G125="","",IF([2]source_data!O125="","",[2]source_data!O125))</f>
        <v>45363</v>
      </c>
      <c r="X123" s="12">
        <f>IF([2]source_data!G125="","",IF([2]source_data!P125="","",[2]source_data!P125))</f>
        <v>45430</v>
      </c>
      <c r="Y123" s="13">
        <f>IF([2]source_data!G125="","",IF([2]source_data!Q125="","",[2]source_data!Q125))</f>
        <v>1</v>
      </c>
      <c r="Z123" s="11" t="str">
        <f>IF([2]source_data!G125="","",IF([2]source_data!I125="","",[2]tailored_settings!$B$10))</f>
        <v>Primary grant reason</v>
      </c>
      <c r="AA123" s="11" t="str">
        <f>IF([2]source_data!G125="","",IF([2]source_data!I125="","",[2]source_data!I125))</f>
        <v>4. Customer/family fleeing from a violent or abusive relationship</v>
      </c>
      <c r="AB123" s="11" t="str">
        <f>IF([2]source_data!G125="","",IF([2]source_data!J125="","",[2]tailored_settings!$B$11))</f>
        <v/>
      </c>
      <c r="AC123" s="11" t="str">
        <f>IF([2]source_data!G125="","",IF([2]source_data!J125="","",[2]source_data!J125))</f>
        <v/>
      </c>
      <c r="AD123" s="11" t="str">
        <f>IF([2]source_data!G125="","",IF([2]source_data!K125="","",[2]tailored_settings!$B$12))</f>
        <v>Grant purpose</v>
      </c>
      <c r="AE123" s="11" t="str">
        <f>IF([2]source_data!G125="","",IF([2]source_data!K125="","",[2]source_data!K125))</f>
        <v>Food Vouchers</v>
      </c>
      <c r="AF123" s="11" t="str">
        <f>IF([2]source_data!G125="","",IF([2]source_data!K125="","",[2]tailored_settings!$B$13))</f>
        <v>Grant purpose</v>
      </c>
      <c r="AG123" s="11" t="str">
        <f>IF([2]source_data!G125="","",IF([2]source_data!K125="","",[2]source_data!K125))</f>
        <v>Food Vouchers</v>
      </c>
      <c r="AH123" s="11" t="str">
        <f>IF([2]source_data!G125="","",IF([2]source_data!M125="","",[2]tailored_settings!$B$14))</f>
        <v>Grant purpose</v>
      </c>
      <c r="AI123" s="11" t="str">
        <f>IF([2]source_data!G125="","",IF([2]source_data!M125="","",[2]source_data!M125))</f>
        <v>Travel costs</v>
      </c>
    </row>
    <row r="124" spans="1:35" x14ac:dyDescent="0.2">
      <c r="A124" s="6" t="str">
        <f>IF([2]source_data!G126="","",IF(AND([2]source_data!C126&lt;&gt;"",[2]tailored_settings!$B$15="Publish"),CONCATENATE([2]tailored_settings!$B$2&amp;[2]source_data!C126),IF(AND([2]source_data!C126&lt;&gt;"",[2]tailored_settings!$B$15="Do not publish"),CONCATENATE([2]tailored_settings!$B$2&amp;TEXT(ROW(A124)-1,"0000")&amp;"_"&amp;TEXT(F124,"yyyy-mm")),CONCATENATE([2]tailored_settings!$B$2&amp;TEXT(ROW(A124)-1,"0000")&amp;"_"&amp;TEXT(F124,"yyyy-mm")))))</f>
        <v>360G-Longleigh-0123_2024-03</v>
      </c>
      <c r="B124" s="6" t="str">
        <f>IF([2]source_data!G126="","",IF([2]source_data!E126&lt;&gt;"",[2]source_data!E126,CONCATENATE("Grant to "&amp;G124)))</f>
        <v>Grant to Individual Recipient</v>
      </c>
      <c r="C124" s="6" t="str">
        <f>IF([2]source_data!G126="","",IF([2]source_data!F126="",_xlfn.XLOOKUP(T124,[2]tailored_settings!$B$20:$B$25,[2]tailored_settings!$A$20:$A$25,"")))</f>
        <v>Providing financial aid during a time of crisis</v>
      </c>
      <c r="D124" s="7">
        <f>IF([2]source_data!G126="","",IF([2]source_data!G126="","",[2]source_data!G126))</f>
        <v>500</v>
      </c>
      <c r="E124" s="6" t="str">
        <f>IF([2]source_data!G126="","",[2]tailored_settings!$B$3)</f>
        <v>GBP</v>
      </c>
      <c r="F124" s="8">
        <f>IF([2]source_data!G126="","",IF([2]source_data!H126="","",[2]source_data!H126))</f>
        <v>45364</v>
      </c>
      <c r="G124" s="6" t="str">
        <f>IF([2]source_data!G126="","",[2]tailored_settings!$B$5)</f>
        <v>Individual Recipient</v>
      </c>
      <c r="H124" s="6" t="str">
        <f>IF([2]source_data!G126="","",IF(AND([2]source_data!A126&lt;&gt;"",[2]tailored_settings!$B$16="Publish"),CONCATENATE([2]tailored_settings!$B$2&amp;[2]source_data!A126),IF(AND([2]source_data!A126&lt;&gt;"",[2]tailored_settings!$B$16="Do not publish"),CONCATENATE([2]tailored_settings!$B$4&amp;TEXT(ROW(A124)-1,"0000")&amp;"_"&amp;TEXT(F124,"yyyy-mm")),CONCATENATE([2]tailored_settings!$B$4&amp;TEXT(ROW(A124)-1,"0000")&amp;"_"&amp;TEXT(F124,"yyyy-mm")))))</f>
        <v>360G-Longleigh-IND-0123_2024-03</v>
      </c>
      <c r="I124" s="6" t="str">
        <f>IF([2]source_data!G126="","",[2]tailored_settings!$B$7)</f>
        <v>Longleigh Foundation</v>
      </c>
      <c r="J124" s="6" t="str">
        <f>IF([2]source_data!G126="","",[2]tailored_settings!$B$6)</f>
        <v>GB-CHC-1169016</v>
      </c>
      <c r="K124" s="6" t="str">
        <f>IF([2]source_data!G126="","",IF([2]source_data!I126="","",VLOOKUP([2]source_data!I126,[2]codelist_mapping!A:C,3,FALSE)))</f>
        <v>GTIR060</v>
      </c>
      <c r="L124" s="6" t="str">
        <f>IF([2]source_data!G126="","",IF([2]source_data!J126="","",VLOOKUP([2]source_data!J126,[2]codelist_mapping!A:C,3,FALSE)))</f>
        <v/>
      </c>
      <c r="M124" s="6" t="str">
        <f>IF([2]source_data!G126="","",IF([2]source_data!K126="","",IF([2]source_data!M126&lt;&gt;"",CONCATENATE(VLOOKUP([2]source_data!K126,[2]codelist_mapping!F:H,3,FALSE)&amp;";"&amp;VLOOKUP([2]source_data!L126,[2]codelist_mapping!F:H,3,FALSE)&amp;";"&amp;VLOOKUP([2]source_data!M126,[2]codelist_mapping!F:H,3,FALSE)),IF([2]source_data!L126&lt;&gt;"",CONCATENATE(VLOOKUP([2]source_data!K126,[2]codelist_mapping!F:H,3,FALSE)&amp;";"&amp;VLOOKUP([2]source_data!L126,[2]codelist_mapping!F:H,3,FALSE)),IF([2]source_data!K126&lt;&gt;"",CONCATENATE(VLOOKUP([2]source_data!K126,[2]codelist_mapping!F:H,3,FALSE)))))))</f>
        <v>GTIP070</v>
      </c>
      <c r="N124" s="9" t="str">
        <f>IF([2]source_data!G126="","",IF([2]source_data!D126="","",VLOOKUP([2]source_data!D126,[2]geo_data!A:I,9,FALSE)))</f>
        <v>Banister &amp; Polygon</v>
      </c>
      <c r="O124" s="9" t="str">
        <f>IF([2]source_data!G126="","",IF([2]source_data!D126="","",VLOOKUP([2]source_data!D126,[2]geo_data!A:I,8,FALSE)))</f>
        <v>E05015490</v>
      </c>
      <c r="P124" s="9" t="str">
        <f>IF([2]source_data!G126="","",IF(LEFT(O124,3)="E05","WD",IF(LEFT(O124,3)="S13","WD",IF(LEFT(O124,3)="W05","WD",IF(LEFT(O124,3)="W06","UA",IF(LEFT(O124,3)="S12","CA",IF(LEFT(O124,3)="E06","UA",IF(LEFT(O124,3)="E07","NMD",IF(LEFT(O124,3)="E08","MD",IF(LEFT(O124,3)="E09","LONB"))))))))))</f>
        <v>WD</v>
      </c>
      <c r="Q124" s="9" t="str">
        <f>IF([2]source_data!G126="","",IF([2]source_data!D126="","",VLOOKUP([2]source_data!D126,[2]geo_data!A:I,7,FALSE)))</f>
        <v>Southampton</v>
      </c>
      <c r="R124" s="9" t="str">
        <f>IF([2]source_data!G126="","",IF([2]source_data!D126="","",VLOOKUP([2]source_data!D126,[2]geo_data!A:I,6,FALSE)))</f>
        <v>E06000045</v>
      </c>
      <c r="S124" s="9" t="str">
        <f>IF([2]source_data!G126="","",IF(LEFT(R124,3)="E05","WD",IF(LEFT(R124,3)="S13","WD",IF(LEFT(R124,3)="W05","WD",IF(LEFT(R124,3)="W06","UA",IF(LEFT(R124,3)="S12","CA",IF(LEFT(R124,3)="E06","UA",IF(LEFT(R124,3)="E07","NMD",IF(LEFT(R124,3)="E08","MD",IF(LEFT(R124,3)="E09","LONB"))))))))))</f>
        <v>UA</v>
      </c>
      <c r="T124" s="6" t="str">
        <f>IF([2]source_data!G126="","",IF([2]source_data!N126="","",[2]source_data!N126))</f>
        <v>Crisis Grant</v>
      </c>
      <c r="U124" s="10">
        <f>IF([2]source_data!G126="","",[2]tailored_settings!$B$8)</f>
        <v>45789</v>
      </c>
      <c r="V124" s="6" t="str">
        <f>IF([2]source_data!G126="","",[2]tailored_settings!$B$9)</f>
        <v>http://www.longleigh.org/</v>
      </c>
      <c r="W124" s="8">
        <f>IF([2]source_data!G126="","",IF([2]source_data!O126="","",[2]source_data!O126))</f>
        <v>45364</v>
      </c>
      <c r="X124" s="12">
        <f>IF([2]source_data!G126="","",IF([2]source_data!P126="","",[2]source_data!P126))</f>
        <v>45604</v>
      </c>
      <c r="Y124" s="13">
        <f>IF([2]source_data!G126="","",IF([2]source_data!Q126="","",[2]source_data!Q126))</f>
        <v>2</v>
      </c>
      <c r="Z124" s="11" t="str">
        <f>IF([2]source_data!G126="","",IF([2]source_data!I126="","",[2]tailored_settings!$B$10))</f>
        <v>Primary grant reason</v>
      </c>
      <c r="AA124" s="11" t="str">
        <f>IF([2]source_data!G126="","",IF([2]source_data!I126="","",[2]source_data!I126))</f>
        <v>4. Customer/family fleeing from a violent or abusive relationship</v>
      </c>
      <c r="AB124" s="11" t="str">
        <f>IF([2]source_data!G126="","",IF([2]source_data!J126="","",[2]tailored_settings!$B$11))</f>
        <v/>
      </c>
      <c r="AC124" s="11" t="str">
        <f>IF([2]source_data!G126="","",IF([2]source_data!J126="","",[2]source_data!J126))</f>
        <v/>
      </c>
      <c r="AD124" s="11" t="str">
        <f>IF([2]source_data!G126="","",IF([2]source_data!K126="","",[2]tailored_settings!$B$12))</f>
        <v>Grant purpose</v>
      </c>
      <c r="AE124" s="11" t="str">
        <f>IF([2]source_data!G126="","",IF([2]source_data!K126="","",[2]source_data!K126))</f>
        <v>Food Vouchers</v>
      </c>
      <c r="AF124" s="11" t="str">
        <f>IF([2]source_data!G126="","",IF([2]source_data!K126="","",[2]tailored_settings!$B$13))</f>
        <v>Grant purpose</v>
      </c>
      <c r="AG124" s="11" t="str">
        <f>IF([2]source_data!G126="","",IF([2]source_data!K126="","",[2]source_data!K126))</f>
        <v>Food Vouchers</v>
      </c>
      <c r="AH124" s="11" t="str">
        <f>IF([2]source_data!G126="","",IF([2]source_data!M126="","",[2]tailored_settings!$B$14))</f>
        <v/>
      </c>
      <c r="AI124" s="11" t="str">
        <f>IF([2]source_data!G126="","",IF([2]source_data!M126="","",[2]source_data!M126))</f>
        <v/>
      </c>
    </row>
    <row r="125" spans="1:35" x14ac:dyDescent="0.2">
      <c r="A125" s="6" t="str">
        <f>IF([2]source_data!G127="","",IF(AND([2]source_data!C127&lt;&gt;"",[2]tailored_settings!$B$15="Publish"),CONCATENATE([2]tailored_settings!$B$2&amp;[2]source_data!C127),IF(AND([2]source_data!C127&lt;&gt;"",[2]tailored_settings!$B$15="Do not publish"),CONCATENATE([2]tailored_settings!$B$2&amp;TEXT(ROW(A125)-1,"0000")&amp;"_"&amp;TEXT(F125,"yyyy-mm")),CONCATENATE([2]tailored_settings!$B$2&amp;TEXT(ROW(A125)-1,"0000")&amp;"_"&amp;TEXT(F125,"yyyy-mm")))))</f>
        <v>360G-Longleigh-0124_2024-03</v>
      </c>
      <c r="B125" s="6" t="str">
        <f>IF([2]source_data!G127="","",IF([2]source_data!E127&lt;&gt;"",[2]source_data!E127,CONCATENATE("Grant to "&amp;G125)))</f>
        <v>Grant to Individual Recipient</v>
      </c>
      <c r="C125" s="6" t="str">
        <f>IF([2]source_data!G127="","",IF([2]source_data!F127="",_xlfn.XLOOKUP(T125,[2]tailored_settings!$B$20:$B$25,[2]tailored_settings!$A$20:$A$25,"")))</f>
        <v>Helping to alleviate financial hardship</v>
      </c>
      <c r="D125" s="7">
        <f>IF([2]source_data!G127="","",IF([2]source_data!G127="","",[2]source_data!G127))</f>
        <v>350</v>
      </c>
      <c r="E125" s="6" t="str">
        <f>IF([2]source_data!G127="","",[2]tailored_settings!$B$3)</f>
        <v>GBP</v>
      </c>
      <c r="F125" s="8">
        <f>IF([2]source_data!G127="","",IF([2]source_data!H127="","",[2]source_data!H127))</f>
        <v>45364</v>
      </c>
      <c r="G125" s="6" t="str">
        <f>IF([2]source_data!G127="","",[2]tailored_settings!$B$5)</f>
        <v>Individual Recipient</v>
      </c>
      <c r="H125" s="6" t="str">
        <f>IF([2]source_data!G127="","",IF(AND([2]source_data!A127&lt;&gt;"",[2]tailored_settings!$B$16="Publish"),CONCATENATE([2]tailored_settings!$B$2&amp;[2]source_data!A127),IF(AND([2]source_data!A127&lt;&gt;"",[2]tailored_settings!$B$16="Do not publish"),CONCATENATE([2]tailored_settings!$B$4&amp;TEXT(ROW(A125)-1,"0000")&amp;"_"&amp;TEXT(F125,"yyyy-mm")),CONCATENATE([2]tailored_settings!$B$4&amp;TEXT(ROW(A125)-1,"0000")&amp;"_"&amp;TEXT(F125,"yyyy-mm")))))</f>
        <v>360G-Longleigh-IND-0124_2024-03</v>
      </c>
      <c r="I125" s="6" t="str">
        <f>IF([2]source_data!G127="","",[2]tailored_settings!$B$7)</f>
        <v>Longleigh Foundation</v>
      </c>
      <c r="J125" s="6" t="str">
        <f>IF([2]source_data!G127="","",[2]tailored_settings!$B$6)</f>
        <v>GB-CHC-1169016</v>
      </c>
      <c r="K125" s="6" t="str">
        <f>IF([2]source_data!G127="","",IF([2]source_data!I127="","",VLOOKUP([2]source_data!I127,[2]codelist_mapping!A:C,3,FALSE)))</f>
        <v>GTIR030</v>
      </c>
      <c r="L125" s="6" t="str">
        <f>IF([2]source_data!G127="","",IF([2]source_data!J127="","",VLOOKUP([2]source_data!J127,[2]codelist_mapping!A:C,3,FALSE)))</f>
        <v/>
      </c>
      <c r="M125" s="6" t="str">
        <f>IF([2]source_data!G127="","",IF([2]source_data!K127="","",IF([2]source_data!M127&lt;&gt;"",CONCATENATE(VLOOKUP([2]source_data!K127,[2]codelist_mapping!F:H,3,FALSE)&amp;";"&amp;VLOOKUP([2]source_data!L127,[2]codelist_mapping!F:H,3,FALSE)&amp;";"&amp;VLOOKUP([2]source_data!M127,[2]codelist_mapping!F:H,3,FALSE)),IF([2]source_data!L127&lt;&gt;"",CONCATENATE(VLOOKUP([2]source_data!K127,[2]codelist_mapping!F:H,3,FALSE)&amp;";"&amp;VLOOKUP([2]source_data!L127,[2]codelist_mapping!F:H,3,FALSE)),IF([2]source_data!K127&lt;&gt;"",CONCATENATE(VLOOKUP([2]source_data!K127,[2]codelist_mapping!F:H,3,FALSE)))))))</f>
        <v>GTIP070;GTIP050;GTIP100</v>
      </c>
      <c r="N125" s="9" t="str">
        <f>IF([2]source_data!G127="","",IF([2]source_data!D127="","",VLOOKUP([2]source_data!D127,[2]geo_data!A:I,9,FALSE)))</f>
        <v>Goldsworth Park</v>
      </c>
      <c r="O125" s="9" t="str">
        <f>IF([2]source_data!G127="","",IF([2]source_data!D127="","",VLOOKUP([2]source_data!D127,[2]geo_data!A:I,8,FALSE)))</f>
        <v>E05010797</v>
      </c>
      <c r="P125" s="9" t="str">
        <f>IF([2]source_data!G127="","",IF(LEFT(O125,3)="E05","WD",IF(LEFT(O125,3)="S13","WD",IF(LEFT(O125,3)="W05","WD",IF(LEFT(O125,3)="W06","UA",IF(LEFT(O125,3)="S12","CA",IF(LEFT(O125,3)="E06","UA",IF(LEFT(O125,3)="E07","NMD",IF(LEFT(O125,3)="E08","MD",IF(LEFT(O125,3)="E09","LONB"))))))))))</f>
        <v>WD</v>
      </c>
      <c r="Q125" s="9" t="str">
        <f>IF([2]source_data!G127="","",IF([2]source_data!D127="","",VLOOKUP([2]source_data!D127,[2]geo_data!A:I,7,FALSE)))</f>
        <v>Woking</v>
      </c>
      <c r="R125" s="9" t="str">
        <f>IF([2]source_data!G127="","",IF([2]source_data!D127="","",VLOOKUP([2]source_data!D127,[2]geo_data!A:I,6,FALSE)))</f>
        <v>E07000217</v>
      </c>
      <c r="S125" s="9" t="str">
        <f>IF([2]source_data!G127="","",IF(LEFT(R125,3)="E05","WD",IF(LEFT(R125,3)="S13","WD",IF(LEFT(R125,3)="W05","WD",IF(LEFT(R125,3)="W06","UA",IF(LEFT(R125,3)="S12","CA",IF(LEFT(R125,3)="E06","UA",IF(LEFT(R125,3)="E07","NMD",IF(LEFT(R125,3)="E08","MD",IF(LEFT(R125,3)="E09","LONB"))))))))))</f>
        <v>NMD</v>
      </c>
      <c r="T125" s="6" t="str">
        <f>IF([2]source_data!G127="","",IF([2]source_data!N127="","",[2]source_data!N127))</f>
        <v>Hardship Grant</v>
      </c>
      <c r="U125" s="10">
        <f>IF([2]source_data!G127="","",[2]tailored_settings!$B$8)</f>
        <v>45789</v>
      </c>
      <c r="V125" s="6" t="str">
        <f>IF([2]source_data!G127="","",[2]tailored_settings!$B$9)</f>
        <v>http://www.longleigh.org/</v>
      </c>
      <c r="W125" s="8">
        <f>IF([2]source_data!G127="","",IF([2]source_data!O127="","",[2]source_data!O127))</f>
        <v>45364</v>
      </c>
      <c r="X125" s="12">
        <f>IF([2]source_data!G127="","",IF([2]source_data!P127="","",[2]source_data!P127))</f>
        <v>45420</v>
      </c>
      <c r="Y125" s="13">
        <f>IF([2]source_data!G127="","",IF([2]source_data!Q127="","",[2]source_data!Q127))</f>
        <v>8</v>
      </c>
      <c r="Z125" s="11" t="str">
        <f>IF([2]source_data!G127="","",IF([2]source_data!I127="","",[2]tailored_settings!$B$10))</f>
        <v>Primary grant reason</v>
      </c>
      <c r="AA125" s="11" t="str">
        <f>IF([2]source_data!G127="","",IF([2]source_data!I127="","",[2]source_data!I127))</f>
        <v>1. Customer (or family member residing with them) with a diagnosed condition or disability (physical and/or sensory and/or behavioural)</v>
      </c>
      <c r="AB125" s="11" t="str">
        <f>IF([2]source_data!G127="","",IF([2]source_data!J127="","",[2]tailored_settings!$B$11))</f>
        <v/>
      </c>
      <c r="AC125" s="11" t="str">
        <f>IF([2]source_data!G127="","",IF([2]source_data!J127="","",[2]source_data!J127))</f>
        <v/>
      </c>
      <c r="AD125" s="11" t="str">
        <f>IF([2]source_data!G127="","",IF([2]source_data!K127="","",[2]tailored_settings!$B$12))</f>
        <v>Grant purpose</v>
      </c>
      <c r="AE125" s="11" t="str">
        <f>IF([2]source_data!G127="","",IF([2]source_data!K127="","",[2]source_data!K127))</f>
        <v>Food Vouchers</v>
      </c>
      <c r="AF125" s="11" t="str">
        <f>IF([2]source_data!G127="","",IF([2]source_data!K127="","",[2]tailored_settings!$B$13))</f>
        <v>Grant purpose</v>
      </c>
      <c r="AG125" s="11" t="str">
        <f>IF([2]source_data!G127="","",IF([2]source_data!K127="","",[2]source_data!K127))</f>
        <v>Food Vouchers</v>
      </c>
      <c r="AH125" s="11" t="str">
        <f>IF([2]source_data!G127="","",IF([2]source_data!M127="","",[2]tailored_settings!$B$14))</f>
        <v>Grant purpose</v>
      </c>
      <c r="AI125" s="11" t="str">
        <f>IF([2]source_data!G127="","",IF([2]source_data!M127="","",[2]source_data!M127))</f>
        <v>Travel costs</v>
      </c>
    </row>
    <row r="126" spans="1:35" x14ac:dyDescent="0.2">
      <c r="A126" s="6" t="str">
        <f>IF([2]source_data!G128="","",IF(AND([2]source_data!C128&lt;&gt;"",[2]tailored_settings!$B$15="Publish"),CONCATENATE([2]tailored_settings!$B$2&amp;[2]source_data!C128),IF(AND([2]source_data!C128&lt;&gt;"",[2]tailored_settings!$B$15="Do not publish"),CONCATENATE([2]tailored_settings!$B$2&amp;TEXT(ROW(A126)-1,"0000")&amp;"_"&amp;TEXT(F126,"yyyy-mm")),CONCATENATE([2]tailored_settings!$B$2&amp;TEXT(ROW(A126)-1,"0000")&amp;"_"&amp;TEXT(F126,"yyyy-mm")))))</f>
        <v>360G-Longleigh-0125_2024-03</v>
      </c>
      <c r="B126" s="6" t="str">
        <f>IF([2]source_data!G128="","",IF([2]source_data!E128&lt;&gt;"",[2]source_data!E128,CONCATENATE("Grant to "&amp;G126)))</f>
        <v>Grant to Individual Recipient</v>
      </c>
      <c r="C126" s="6" t="str">
        <f>IF([2]source_data!G128="","",IF([2]source_data!F128="",_xlfn.XLOOKUP(T126,[2]tailored_settings!$B$20:$B$25,[2]tailored_settings!$A$20:$A$25,"")))</f>
        <v>Helping to alleviate financial hardship</v>
      </c>
      <c r="D126" s="7">
        <f>IF([2]source_data!G128="","",IF([2]source_data!G128="","",[2]source_data!G128))</f>
        <v>1000</v>
      </c>
      <c r="E126" s="6" t="str">
        <f>IF([2]source_data!G128="","",[2]tailored_settings!$B$3)</f>
        <v>GBP</v>
      </c>
      <c r="F126" s="8">
        <f>IF([2]source_data!G128="","",IF([2]source_data!H128="","",[2]source_data!H128))</f>
        <v>45364</v>
      </c>
      <c r="G126" s="6" t="str">
        <f>IF([2]source_data!G128="","",[2]tailored_settings!$B$5)</f>
        <v>Individual Recipient</v>
      </c>
      <c r="H126" s="6" t="str">
        <f>IF([2]source_data!G128="","",IF(AND([2]source_data!A128&lt;&gt;"",[2]tailored_settings!$B$16="Publish"),CONCATENATE([2]tailored_settings!$B$2&amp;[2]source_data!A128),IF(AND([2]source_data!A128&lt;&gt;"",[2]tailored_settings!$B$16="Do not publish"),CONCATENATE([2]tailored_settings!$B$4&amp;TEXT(ROW(A126)-1,"0000")&amp;"_"&amp;TEXT(F126,"yyyy-mm")),CONCATENATE([2]tailored_settings!$B$4&amp;TEXT(ROW(A126)-1,"0000")&amp;"_"&amp;TEXT(F126,"yyyy-mm")))))</f>
        <v>360G-Longleigh-IND-0125_2024-03</v>
      </c>
      <c r="I126" s="6" t="str">
        <f>IF([2]source_data!G128="","",[2]tailored_settings!$B$7)</f>
        <v>Longleigh Foundation</v>
      </c>
      <c r="J126" s="6" t="str">
        <f>IF([2]source_data!G128="","",[2]tailored_settings!$B$6)</f>
        <v>GB-CHC-1169016</v>
      </c>
      <c r="K126" s="6" t="str">
        <f>IF([2]source_data!G128="","",IF([2]source_data!I128="","",VLOOKUP([2]source_data!I128,[2]codelist_mapping!A:C,3,FALSE)))</f>
        <v>GTIR030</v>
      </c>
      <c r="L126" s="6" t="str">
        <f>IF([2]source_data!G128="","",IF([2]source_data!J128="","",VLOOKUP([2]source_data!J128,[2]codelist_mapping!A:C,3,FALSE)))</f>
        <v/>
      </c>
      <c r="M126" s="6" t="str">
        <f>IF([2]source_data!G128="","",IF([2]source_data!K128="","",IF([2]source_data!M128&lt;&gt;"",CONCATENATE(VLOOKUP([2]source_data!K128,[2]codelist_mapping!F:H,3,FALSE)&amp;";"&amp;VLOOKUP([2]source_data!L128,[2]codelist_mapping!F:H,3,FALSE)&amp;";"&amp;VLOOKUP([2]source_data!M128,[2]codelist_mapping!F:H,3,FALSE)),IF([2]source_data!L128&lt;&gt;"",CONCATENATE(VLOOKUP([2]source_data!K128,[2]codelist_mapping!F:H,3,FALSE)&amp;";"&amp;VLOOKUP([2]source_data!L128,[2]codelist_mapping!F:H,3,FALSE)),IF([2]source_data!K128&lt;&gt;"",CONCATENATE(VLOOKUP([2]source_data!K128,[2]codelist_mapping!F:H,3,FALSE)))))))</f>
        <v>GTIP070;GTIP050;GTIP100</v>
      </c>
      <c r="N126" s="9" t="str">
        <f>IF([2]source_data!G128="","",IF([2]source_data!D128="","",VLOOKUP([2]source_data!D128,[2]geo_data!A:I,9,FALSE)))</f>
        <v>Putnoe</v>
      </c>
      <c r="O126" s="9" t="str">
        <f>IF([2]source_data!G128="","",IF([2]source_data!D128="","",VLOOKUP([2]source_data!D128,[2]geo_data!A:I,8,FALSE)))</f>
        <v>E05014509</v>
      </c>
      <c r="P126" s="9" t="str">
        <f>IF([2]source_data!G128="","",IF(LEFT(O126,3)="E05","WD",IF(LEFT(O126,3)="S13","WD",IF(LEFT(O126,3)="W05","WD",IF(LEFT(O126,3)="W06","UA",IF(LEFT(O126,3)="S12","CA",IF(LEFT(O126,3)="E06","UA",IF(LEFT(O126,3)="E07","NMD",IF(LEFT(O126,3)="E08","MD",IF(LEFT(O126,3)="E09","LONB"))))))))))</f>
        <v>WD</v>
      </c>
      <c r="Q126" s="9" t="str">
        <f>IF([2]source_data!G128="","",IF([2]source_data!D128="","",VLOOKUP([2]source_data!D128,[2]geo_data!A:I,7,FALSE)))</f>
        <v>Bedford</v>
      </c>
      <c r="R126" s="9" t="str">
        <f>IF([2]source_data!G128="","",IF([2]source_data!D128="","",VLOOKUP([2]source_data!D128,[2]geo_data!A:I,6,FALSE)))</f>
        <v>E06000055</v>
      </c>
      <c r="S126" s="9" t="str">
        <f>IF([2]source_data!G128="","",IF(LEFT(R126,3)="E05","WD",IF(LEFT(R126,3)="S13","WD",IF(LEFT(R126,3)="W05","WD",IF(LEFT(R126,3)="W06","UA",IF(LEFT(R126,3)="S12","CA",IF(LEFT(R126,3)="E06","UA",IF(LEFT(R126,3)="E07","NMD",IF(LEFT(R126,3)="E08","MD",IF(LEFT(R126,3)="E09","LONB"))))))))))</f>
        <v>UA</v>
      </c>
      <c r="T126" s="6" t="str">
        <f>IF([2]source_data!G128="","",IF([2]source_data!N128="","",[2]source_data!N128))</f>
        <v>Hardship Grant</v>
      </c>
      <c r="U126" s="10">
        <f>IF([2]source_data!G128="","",[2]tailored_settings!$B$8)</f>
        <v>45789</v>
      </c>
      <c r="V126" s="6" t="str">
        <f>IF([2]source_data!G128="","",[2]tailored_settings!$B$9)</f>
        <v>http://www.longleigh.org/</v>
      </c>
      <c r="W126" s="8">
        <f>IF([2]source_data!G128="","",IF([2]source_data!O128="","",[2]source_data!O128))</f>
        <v>45364</v>
      </c>
      <c r="X126" s="12">
        <f>IF([2]source_data!G128="","",IF([2]source_data!P128="","",[2]source_data!P128))</f>
        <v>45463</v>
      </c>
      <c r="Y126" s="13">
        <f>IF([2]source_data!G128="","",IF([2]source_data!Q128="","",[2]source_data!Q128))</f>
        <v>1</v>
      </c>
      <c r="Z126" s="11" t="str">
        <f>IF([2]source_data!G128="","",IF([2]source_data!I128="","",[2]tailored_settings!$B$10))</f>
        <v>Primary grant reason</v>
      </c>
      <c r="AA126" s="11" t="str">
        <f>IF([2]source_data!G128="","",IF([2]source_data!I128="","",[2]source_data!I128))</f>
        <v>1. Customer (or family member residing with them) with a diagnosed condition or disability (physical and/or sensory and/or behavioural)</v>
      </c>
      <c r="AB126" s="11" t="str">
        <f>IF([2]source_data!G128="","",IF([2]source_data!J128="","",[2]tailored_settings!$B$11))</f>
        <v/>
      </c>
      <c r="AC126" s="11" t="str">
        <f>IF([2]source_data!G128="","",IF([2]source_data!J128="","",[2]source_data!J128))</f>
        <v/>
      </c>
      <c r="AD126" s="11" t="str">
        <f>IF([2]source_data!G128="","",IF([2]source_data!K128="","",[2]tailored_settings!$B$12))</f>
        <v>Grant purpose</v>
      </c>
      <c r="AE126" s="11" t="str">
        <f>IF([2]source_data!G128="","",IF([2]source_data!K128="","",[2]source_data!K128))</f>
        <v>Food Vouchers</v>
      </c>
      <c r="AF126" s="11" t="str">
        <f>IF([2]source_data!G128="","",IF([2]source_data!K128="","",[2]tailored_settings!$B$13))</f>
        <v>Grant purpose</v>
      </c>
      <c r="AG126" s="11" t="str">
        <f>IF([2]source_data!G128="","",IF([2]source_data!K128="","",[2]source_data!K128))</f>
        <v>Food Vouchers</v>
      </c>
      <c r="AH126" s="11" t="str">
        <f>IF([2]source_data!G128="","",IF([2]source_data!M128="","",[2]tailored_settings!$B$14))</f>
        <v>Grant purpose</v>
      </c>
      <c r="AI126" s="11" t="str">
        <f>IF([2]source_data!G128="","",IF([2]source_data!M128="","",[2]source_data!M128))</f>
        <v>Travel costs</v>
      </c>
    </row>
    <row r="127" spans="1:35" x14ac:dyDescent="0.2">
      <c r="A127" s="6" t="str">
        <f>IF([2]source_data!G129="","",IF(AND([2]source_data!C129&lt;&gt;"",[2]tailored_settings!$B$15="Publish"),CONCATENATE([2]tailored_settings!$B$2&amp;[2]source_data!C129),IF(AND([2]source_data!C129&lt;&gt;"",[2]tailored_settings!$B$15="Do not publish"),CONCATENATE([2]tailored_settings!$B$2&amp;TEXT(ROW(A127)-1,"0000")&amp;"_"&amp;TEXT(F127,"yyyy-mm")),CONCATENATE([2]tailored_settings!$B$2&amp;TEXT(ROW(A127)-1,"0000")&amp;"_"&amp;TEXT(F127,"yyyy-mm")))))</f>
        <v>360G-Longleigh-0126_2024-03</v>
      </c>
      <c r="B127" s="6" t="str">
        <f>IF([2]source_data!G129="","",IF([2]source_data!E129&lt;&gt;"",[2]source_data!E129,CONCATENATE("Grant to "&amp;G127)))</f>
        <v>Grant to Individual Recipient</v>
      </c>
      <c r="C127" s="6" t="str">
        <f>IF([2]source_data!G129="","",IF([2]source_data!F129="",_xlfn.XLOOKUP(T127,[2]tailored_settings!$B$20:$B$25,[2]tailored_settings!$A$20:$A$25,"")))</f>
        <v>Providing financial aid during a time of crisis</v>
      </c>
      <c r="D127" s="7">
        <f>IF([2]source_data!G129="","",IF([2]source_data!G129="","",[2]source_data!G129))</f>
        <v>500</v>
      </c>
      <c r="E127" s="6" t="str">
        <f>IF([2]source_data!G129="","",[2]tailored_settings!$B$3)</f>
        <v>GBP</v>
      </c>
      <c r="F127" s="8">
        <f>IF([2]source_data!G129="","",IF([2]source_data!H129="","",[2]source_data!H129))</f>
        <v>45364</v>
      </c>
      <c r="G127" s="6" t="str">
        <f>IF([2]source_data!G129="","",[2]tailored_settings!$B$5)</f>
        <v>Individual Recipient</v>
      </c>
      <c r="H127" s="6" t="str">
        <f>IF([2]source_data!G129="","",IF(AND([2]source_data!A129&lt;&gt;"",[2]tailored_settings!$B$16="Publish"),CONCATENATE([2]tailored_settings!$B$2&amp;[2]source_data!A129),IF(AND([2]source_data!A129&lt;&gt;"",[2]tailored_settings!$B$16="Do not publish"),CONCATENATE([2]tailored_settings!$B$4&amp;TEXT(ROW(A127)-1,"0000")&amp;"_"&amp;TEXT(F127,"yyyy-mm")),CONCATENATE([2]tailored_settings!$B$4&amp;TEXT(ROW(A127)-1,"0000")&amp;"_"&amp;TEXT(F127,"yyyy-mm")))))</f>
        <v>360G-Longleigh-IND-0126_2024-03</v>
      </c>
      <c r="I127" s="6" t="str">
        <f>IF([2]source_data!G129="","",[2]tailored_settings!$B$7)</f>
        <v>Longleigh Foundation</v>
      </c>
      <c r="J127" s="6" t="str">
        <f>IF([2]source_data!G129="","",[2]tailored_settings!$B$6)</f>
        <v>GB-CHC-1169016</v>
      </c>
      <c r="K127" s="6" t="str">
        <f>IF([2]source_data!G129="","",IF([2]source_data!I129="","",VLOOKUP([2]source_data!I129,[2]codelist_mapping!A:C,3,FALSE)))</f>
        <v>GTIR060</v>
      </c>
      <c r="L127" s="6" t="str">
        <f>IF([2]source_data!G129="","",IF([2]source_data!J129="","",VLOOKUP([2]source_data!J129,[2]codelist_mapping!A:C,3,FALSE)))</f>
        <v/>
      </c>
      <c r="M127" s="6" t="str">
        <f>IF([2]source_data!G129="","",IF([2]source_data!K129="","",IF([2]source_data!M129&lt;&gt;"",CONCATENATE(VLOOKUP([2]source_data!K129,[2]codelist_mapping!F:H,3,FALSE)&amp;";"&amp;VLOOKUP([2]source_data!L129,[2]codelist_mapping!F:H,3,FALSE)&amp;";"&amp;VLOOKUP([2]source_data!M129,[2]codelist_mapping!F:H,3,FALSE)),IF([2]source_data!L129&lt;&gt;"",CONCATENATE(VLOOKUP([2]source_data!K129,[2]codelist_mapping!F:H,3,FALSE)&amp;";"&amp;VLOOKUP([2]source_data!L129,[2]codelist_mapping!F:H,3,FALSE)),IF([2]source_data!K129&lt;&gt;"",CONCATENATE(VLOOKUP([2]source_data!K129,[2]codelist_mapping!F:H,3,FALSE)))))))</f>
        <v>GTIP070;GTIP080;GTIP100</v>
      </c>
      <c r="N127" s="9" t="str">
        <f>IF([2]source_data!G129="","",IF([2]source_data!D129="","",VLOOKUP([2]source_data!D129,[2]geo_data!A:I,9,FALSE)))</f>
        <v>West Hill &amp; North Laine</v>
      </c>
      <c r="O127" s="9" t="str">
        <f>IF([2]source_data!G129="","",IF([2]source_data!D129="","",VLOOKUP([2]source_data!D129,[2]geo_data!A:I,8,FALSE)))</f>
        <v>E05015415</v>
      </c>
      <c r="P127" s="9" t="str">
        <f>IF([2]source_data!G129="","",IF(LEFT(O127,3)="E05","WD",IF(LEFT(O127,3)="S13","WD",IF(LEFT(O127,3)="W05","WD",IF(LEFT(O127,3)="W06","UA",IF(LEFT(O127,3)="S12","CA",IF(LEFT(O127,3)="E06","UA",IF(LEFT(O127,3)="E07","NMD",IF(LEFT(O127,3)="E08","MD",IF(LEFT(O127,3)="E09","LONB"))))))))))</f>
        <v>WD</v>
      </c>
      <c r="Q127" s="9" t="str">
        <f>IF([2]source_data!G129="","",IF([2]source_data!D129="","",VLOOKUP([2]source_data!D129,[2]geo_data!A:I,7,FALSE)))</f>
        <v>Brighton and Hove</v>
      </c>
      <c r="R127" s="9" t="str">
        <f>IF([2]source_data!G129="","",IF([2]source_data!D129="","",VLOOKUP([2]source_data!D129,[2]geo_data!A:I,6,FALSE)))</f>
        <v>E06000043</v>
      </c>
      <c r="S127" s="9" t="str">
        <f>IF([2]source_data!G129="","",IF(LEFT(R127,3)="E05","WD",IF(LEFT(R127,3)="S13","WD",IF(LEFT(R127,3)="W05","WD",IF(LEFT(R127,3)="W06","UA",IF(LEFT(R127,3)="S12","CA",IF(LEFT(R127,3)="E06","UA",IF(LEFT(R127,3)="E07","NMD",IF(LEFT(R127,3)="E08","MD",IF(LEFT(R127,3)="E09","LONB"))))))))))</f>
        <v>UA</v>
      </c>
      <c r="T127" s="6" t="str">
        <f>IF([2]source_data!G129="","",IF([2]source_data!N129="","",[2]source_data!N129))</f>
        <v>Crisis Grant</v>
      </c>
      <c r="U127" s="10">
        <f>IF([2]source_data!G129="","",[2]tailored_settings!$B$8)</f>
        <v>45789</v>
      </c>
      <c r="V127" s="6" t="str">
        <f>IF([2]source_data!G129="","",[2]tailored_settings!$B$9)</f>
        <v>http://www.longleigh.org/</v>
      </c>
      <c r="W127" s="8">
        <f>IF([2]source_data!G129="","",IF([2]source_data!O129="","",[2]source_data!O129))</f>
        <v>45364</v>
      </c>
      <c r="X127" s="12">
        <f>IF([2]source_data!G129="","",IF([2]source_data!P129="","",[2]source_data!P129))</f>
        <v>45463</v>
      </c>
      <c r="Y127" s="13">
        <f>IF([2]source_data!G129="","",IF([2]source_data!Q129="","",[2]source_data!Q129))</f>
        <v>3</v>
      </c>
      <c r="Z127" s="11" t="str">
        <f>IF([2]source_data!G129="","",IF([2]source_data!I129="","",[2]tailored_settings!$B$10))</f>
        <v>Primary grant reason</v>
      </c>
      <c r="AA127" s="11" t="str">
        <f>IF([2]source_data!G129="","",IF([2]source_data!I129="","",[2]source_data!I129))</f>
        <v>4. Customer/family fleeing from a violent or abusive relationship</v>
      </c>
      <c r="AB127" s="11" t="str">
        <f>IF([2]source_data!G129="","",IF([2]source_data!J129="","",[2]tailored_settings!$B$11))</f>
        <v/>
      </c>
      <c r="AC127" s="11" t="str">
        <f>IF([2]source_data!G129="","",IF([2]source_data!J129="","",[2]source_data!J129))</f>
        <v/>
      </c>
      <c r="AD127" s="11" t="str">
        <f>IF([2]source_data!G129="","",IF([2]source_data!K129="","",[2]tailored_settings!$B$12))</f>
        <v>Grant purpose</v>
      </c>
      <c r="AE127" s="11" t="str">
        <f>IF([2]source_data!G129="","",IF([2]source_data!K129="","",[2]source_data!K129))</f>
        <v>Food Vouchers</v>
      </c>
      <c r="AF127" s="11" t="str">
        <f>IF([2]source_data!G129="","",IF([2]source_data!K129="","",[2]tailored_settings!$B$13))</f>
        <v>Grant purpose</v>
      </c>
      <c r="AG127" s="11" t="str">
        <f>IF([2]source_data!G129="","",IF([2]source_data!K129="","",[2]source_data!K129))</f>
        <v>Food Vouchers</v>
      </c>
      <c r="AH127" s="11" t="str">
        <f>IF([2]source_data!G129="","",IF([2]source_data!M129="","",[2]tailored_settings!$B$14))</f>
        <v>Grant purpose</v>
      </c>
      <c r="AI127" s="11" t="str">
        <f>IF([2]source_data!G129="","",IF([2]source_data!M129="","",[2]source_data!M129))</f>
        <v>Travel costs</v>
      </c>
    </row>
    <row r="128" spans="1:35" x14ac:dyDescent="0.2">
      <c r="A128" s="6" t="str">
        <f>IF([2]source_data!G130="","",IF(AND([2]source_data!C130&lt;&gt;"",[2]tailored_settings!$B$15="Publish"),CONCATENATE([2]tailored_settings!$B$2&amp;[2]source_data!C130),IF(AND([2]source_data!C130&lt;&gt;"",[2]tailored_settings!$B$15="Do not publish"),CONCATENATE([2]tailored_settings!$B$2&amp;TEXT(ROW(A128)-1,"0000")&amp;"_"&amp;TEXT(F128,"yyyy-mm")),CONCATENATE([2]tailored_settings!$B$2&amp;TEXT(ROW(A128)-1,"0000")&amp;"_"&amp;TEXT(F128,"yyyy-mm")))))</f>
        <v>360G-Longleigh-0127_2024-03</v>
      </c>
      <c r="B128" s="6" t="str">
        <f>IF([2]source_data!G130="","",IF([2]source_data!E130&lt;&gt;"",[2]source_data!E130,CONCATENATE("Grant to "&amp;G128)))</f>
        <v>Grant to Individual Recipient</v>
      </c>
      <c r="C128" s="6" t="str">
        <f>IF([2]source_data!G130="","",IF([2]source_data!F130="",_xlfn.XLOOKUP(T128,[2]tailored_settings!$B$20:$B$25,[2]tailored_settings!$A$20:$A$25,"")))</f>
        <v>Helping to alleviate financial hardship</v>
      </c>
      <c r="D128" s="7">
        <f>IF([2]source_data!G130="","",IF([2]source_data!G130="","",[2]source_data!G130))</f>
        <v>540</v>
      </c>
      <c r="E128" s="6" t="str">
        <f>IF([2]source_data!G130="","",[2]tailored_settings!$B$3)</f>
        <v>GBP</v>
      </c>
      <c r="F128" s="8">
        <f>IF([2]source_data!G130="","",IF([2]source_data!H130="","",[2]source_data!H130))</f>
        <v>45369</v>
      </c>
      <c r="G128" s="6" t="str">
        <f>IF([2]source_data!G130="","",[2]tailored_settings!$B$5)</f>
        <v>Individual Recipient</v>
      </c>
      <c r="H128" s="6" t="str">
        <f>IF([2]source_data!G130="","",IF(AND([2]source_data!A130&lt;&gt;"",[2]tailored_settings!$B$16="Publish"),CONCATENATE([2]tailored_settings!$B$2&amp;[2]source_data!A130),IF(AND([2]source_data!A130&lt;&gt;"",[2]tailored_settings!$B$16="Do not publish"),CONCATENATE([2]tailored_settings!$B$4&amp;TEXT(ROW(A128)-1,"0000")&amp;"_"&amp;TEXT(F128,"yyyy-mm")),CONCATENATE([2]tailored_settings!$B$4&amp;TEXT(ROW(A128)-1,"0000")&amp;"_"&amp;TEXT(F128,"yyyy-mm")))))</f>
        <v>360G-Longleigh-IND-0127_2024-03</v>
      </c>
      <c r="I128" s="6" t="str">
        <f>IF([2]source_data!G130="","",[2]tailored_settings!$B$7)</f>
        <v>Longleigh Foundation</v>
      </c>
      <c r="J128" s="6" t="str">
        <f>IF([2]source_data!G130="","",[2]tailored_settings!$B$6)</f>
        <v>GB-CHC-1169016</v>
      </c>
      <c r="K128" s="6" t="str">
        <f>IF([2]source_data!G130="","",IF([2]source_data!I130="","",VLOOKUP([2]source_data!I130,[2]codelist_mapping!A:C,3,FALSE)))</f>
        <v>GTIR040</v>
      </c>
      <c r="L128" s="6" t="str">
        <f>IF([2]source_data!G130="","",IF([2]source_data!J130="","",VLOOKUP([2]source_data!J130,[2]codelist_mapping!A:C,3,FALSE)))</f>
        <v/>
      </c>
      <c r="M128" s="6" t="str">
        <f>IF([2]source_data!G130="","",IF([2]source_data!K130="","",IF([2]source_data!M130&lt;&gt;"",CONCATENATE(VLOOKUP([2]source_data!K130,[2]codelist_mapping!F:H,3,FALSE)&amp;";"&amp;VLOOKUP([2]source_data!L130,[2]codelist_mapping!F:H,3,FALSE)&amp;";"&amp;VLOOKUP([2]source_data!M130,[2]codelist_mapping!F:H,3,FALSE)),IF([2]source_data!L130&lt;&gt;"",CONCATENATE(VLOOKUP([2]source_data!K130,[2]codelist_mapping!F:H,3,FALSE)&amp;";"&amp;VLOOKUP([2]source_data!L130,[2]codelist_mapping!F:H,3,FALSE)),IF([2]source_data!K130&lt;&gt;"",CONCATENATE(VLOOKUP([2]source_data!K130,[2]codelist_mapping!F:H,3,FALSE)))))))</f>
        <v>GTIP070;GTIP050</v>
      </c>
      <c r="N128" s="9" t="str">
        <f>IF([2]source_data!G130="","",IF([2]source_data!D130="","",VLOOKUP([2]source_data!D130,[2]geo_data!A:I,9,FALSE)))</f>
        <v>Brighton Hill</v>
      </c>
      <c r="O128" s="9" t="str">
        <f>IF([2]source_data!G130="","",IF([2]source_data!D130="","",VLOOKUP([2]source_data!D130,[2]geo_data!A:I,8,FALSE)))</f>
        <v>E05013080</v>
      </c>
      <c r="P128" s="9" t="str">
        <f>IF([2]source_data!G130="","",IF(LEFT(O128,3)="E05","WD",IF(LEFT(O128,3)="S13","WD",IF(LEFT(O128,3)="W05","WD",IF(LEFT(O128,3)="W06","UA",IF(LEFT(O128,3)="S12","CA",IF(LEFT(O128,3)="E06","UA",IF(LEFT(O128,3)="E07","NMD",IF(LEFT(O128,3)="E08","MD",IF(LEFT(O128,3)="E09","LONB"))))))))))</f>
        <v>WD</v>
      </c>
      <c r="Q128" s="9" t="str">
        <f>IF([2]source_data!G130="","",IF([2]source_data!D130="","",VLOOKUP([2]source_data!D130,[2]geo_data!A:I,7,FALSE)))</f>
        <v>Basingstoke and Deane</v>
      </c>
      <c r="R128" s="9" t="str">
        <f>IF([2]source_data!G130="","",IF([2]source_data!D130="","",VLOOKUP([2]source_data!D130,[2]geo_data!A:I,6,FALSE)))</f>
        <v>E07000084</v>
      </c>
      <c r="S128" s="9" t="str">
        <f>IF([2]source_data!G130="","",IF(LEFT(R128,3)="E05","WD",IF(LEFT(R128,3)="S13","WD",IF(LEFT(R128,3)="W05","WD",IF(LEFT(R128,3)="W06","UA",IF(LEFT(R128,3)="S12","CA",IF(LEFT(R128,3)="E06","UA",IF(LEFT(R128,3)="E07","NMD",IF(LEFT(R128,3)="E08","MD",IF(LEFT(R128,3)="E09","LONB"))))))))))</f>
        <v>NMD</v>
      </c>
      <c r="T128" s="6" t="str">
        <f>IF([2]source_data!G130="","",IF([2]source_data!N130="","",[2]source_data!N130))</f>
        <v>Hardship Grant</v>
      </c>
      <c r="U128" s="10">
        <f>IF([2]source_data!G130="","",[2]tailored_settings!$B$8)</f>
        <v>45789</v>
      </c>
      <c r="V128" s="6" t="str">
        <f>IF([2]source_data!G130="","",[2]tailored_settings!$B$9)</f>
        <v>http://www.longleigh.org/</v>
      </c>
      <c r="W128" s="8">
        <f>IF([2]source_data!G130="","",IF([2]source_data!O130="","",[2]source_data!O130))</f>
        <v>45369</v>
      </c>
      <c r="X128" s="12">
        <f>IF([2]source_data!G130="","",IF([2]source_data!P130="","",[2]source_data!P130))</f>
        <v>45455</v>
      </c>
      <c r="Y128" s="13">
        <f>IF([2]source_data!G130="","",IF([2]source_data!Q130="","",[2]source_data!Q130))</f>
        <v>3</v>
      </c>
      <c r="Z128" s="11" t="str">
        <f>IF([2]source_data!G130="","",IF([2]source_data!I130="","",[2]tailored_settings!$B$10))</f>
        <v>Primary grant reason</v>
      </c>
      <c r="AA128" s="11" t="str">
        <f>IF([2]source_data!G130="","",IF([2]source_data!I130="","",[2]source_data!I130))</f>
        <v>2. Customer receiving medication and/or therapy for a mental health condition or substance addiction</v>
      </c>
      <c r="AB128" s="11" t="str">
        <f>IF([2]source_data!G130="","",IF([2]source_data!J130="","",[2]tailored_settings!$B$11))</f>
        <v/>
      </c>
      <c r="AC128" s="11" t="str">
        <f>IF([2]source_data!G130="","",IF([2]source_data!J130="","",[2]source_data!J130))</f>
        <v/>
      </c>
      <c r="AD128" s="11" t="str">
        <f>IF([2]source_data!G130="","",IF([2]source_data!K130="","",[2]tailored_settings!$B$12))</f>
        <v>Grant purpose</v>
      </c>
      <c r="AE128" s="11" t="str">
        <f>IF([2]source_data!G130="","",IF([2]source_data!K130="","",[2]source_data!K130))</f>
        <v>Food Vouchers</v>
      </c>
      <c r="AF128" s="11" t="str">
        <f>IF([2]source_data!G130="","",IF([2]source_data!K130="","",[2]tailored_settings!$B$13))</f>
        <v>Grant purpose</v>
      </c>
      <c r="AG128" s="11" t="str">
        <f>IF([2]source_data!G130="","",IF([2]source_data!K130="","",[2]source_data!K130))</f>
        <v>Food Vouchers</v>
      </c>
      <c r="AH128" s="11" t="str">
        <f>IF([2]source_data!G130="","",IF([2]source_data!M130="","",[2]tailored_settings!$B$14))</f>
        <v/>
      </c>
      <c r="AI128" s="11" t="str">
        <f>IF([2]source_data!G130="","",IF([2]source_data!M130="","",[2]source_data!M130))</f>
        <v/>
      </c>
    </row>
    <row r="129" spans="1:35" x14ac:dyDescent="0.2">
      <c r="A129" s="6" t="str">
        <f>IF([2]source_data!G131="","",IF(AND([2]source_data!C131&lt;&gt;"",[2]tailored_settings!$B$15="Publish"),CONCATENATE([2]tailored_settings!$B$2&amp;[2]source_data!C131),IF(AND([2]source_data!C131&lt;&gt;"",[2]tailored_settings!$B$15="Do not publish"),CONCATENATE([2]tailored_settings!$B$2&amp;TEXT(ROW(A129)-1,"0000")&amp;"_"&amp;TEXT(F129,"yyyy-mm")),CONCATENATE([2]tailored_settings!$B$2&amp;TEXT(ROW(A129)-1,"0000")&amp;"_"&amp;TEXT(F129,"yyyy-mm")))))</f>
        <v>360G-Longleigh-0128_2024-03</v>
      </c>
      <c r="B129" s="6" t="str">
        <f>IF([2]source_data!G131="","",IF([2]source_data!E131&lt;&gt;"",[2]source_data!E131,CONCATENATE("Grant to "&amp;G129)))</f>
        <v>Grant to Individual Recipient</v>
      </c>
      <c r="C129" s="6" t="str">
        <f>IF([2]source_data!G131="","",IF([2]source_data!F131="",_xlfn.XLOOKUP(T129,[2]tailored_settings!$B$20:$B$25,[2]tailored_settings!$A$20:$A$25,"")))</f>
        <v>Helping to alleviate financial hardship</v>
      </c>
      <c r="D129" s="7">
        <f>IF([2]source_data!G131="","",IF([2]source_data!G131="","",[2]source_data!G131))</f>
        <v>987.91</v>
      </c>
      <c r="E129" s="6" t="str">
        <f>IF([2]source_data!G131="","",[2]tailored_settings!$B$3)</f>
        <v>GBP</v>
      </c>
      <c r="F129" s="8">
        <f>IF([2]source_data!G131="","",IF([2]source_data!H131="","",[2]source_data!H131))</f>
        <v>45369</v>
      </c>
      <c r="G129" s="6" t="str">
        <f>IF([2]source_data!G131="","",[2]tailored_settings!$B$5)</f>
        <v>Individual Recipient</v>
      </c>
      <c r="H129" s="6" t="str">
        <f>IF([2]source_data!G131="","",IF(AND([2]source_data!A131&lt;&gt;"",[2]tailored_settings!$B$16="Publish"),CONCATENATE([2]tailored_settings!$B$2&amp;[2]source_data!A131),IF(AND([2]source_data!A131&lt;&gt;"",[2]tailored_settings!$B$16="Do not publish"),CONCATENATE([2]tailored_settings!$B$4&amp;TEXT(ROW(A129)-1,"0000")&amp;"_"&amp;TEXT(F129,"yyyy-mm")),CONCATENATE([2]tailored_settings!$B$4&amp;TEXT(ROW(A129)-1,"0000")&amp;"_"&amp;TEXT(F129,"yyyy-mm")))))</f>
        <v>360G-Longleigh-IND-0128_2024-03</v>
      </c>
      <c r="I129" s="6" t="str">
        <f>IF([2]source_data!G131="","",[2]tailored_settings!$B$7)</f>
        <v>Longleigh Foundation</v>
      </c>
      <c r="J129" s="6" t="str">
        <f>IF([2]source_data!G131="","",[2]tailored_settings!$B$6)</f>
        <v>GB-CHC-1169016</v>
      </c>
      <c r="K129" s="6" t="str">
        <f>IF([2]source_data!G131="","",IF([2]source_data!I131="","",VLOOKUP([2]source_data!I131,[2]codelist_mapping!A:C,3,FALSE)))</f>
        <v>GTIR030</v>
      </c>
      <c r="L129" s="6" t="str">
        <f>IF([2]source_data!G131="","",IF([2]source_data!J131="","",VLOOKUP([2]source_data!J131,[2]codelist_mapping!A:C,3,FALSE)))</f>
        <v/>
      </c>
      <c r="M129" s="6" t="str">
        <f>IF([2]source_data!G131="","",IF([2]source_data!K131="","",IF([2]source_data!M131&lt;&gt;"",CONCATENATE(VLOOKUP([2]source_data!K131,[2]codelist_mapping!F:H,3,FALSE)&amp;";"&amp;VLOOKUP([2]source_data!L131,[2]codelist_mapping!F:H,3,FALSE)&amp;";"&amp;VLOOKUP([2]source_data!M131,[2]codelist_mapping!F:H,3,FALSE)),IF([2]source_data!L131&lt;&gt;"",CONCATENATE(VLOOKUP([2]source_data!K131,[2]codelist_mapping!F:H,3,FALSE)&amp;";"&amp;VLOOKUP([2]source_data!L131,[2]codelist_mapping!F:H,3,FALSE)),IF([2]source_data!K131&lt;&gt;"",CONCATENATE(VLOOKUP([2]source_data!K131,[2]codelist_mapping!F:H,3,FALSE)))))))</f>
        <v>GTIP020;GTIP070;GTIP060</v>
      </c>
      <c r="N129" s="9" t="str">
        <f>IF([2]source_data!G131="","",IF([2]source_data!D131="","",VLOOKUP([2]source_data!D131,[2]geo_data!A:I,9,FALSE)))</f>
        <v>St Margaret and South Marston</v>
      </c>
      <c r="O129" s="9" t="str">
        <f>IF([2]source_data!G131="","",IF([2]source_data!D131="","",VLOOKUP([2]source_data!D131,[2]geo_data!A:I,8,FALSE)))</f>
        <v>E05008969</v>
      </c>
      <c r="P129" s="9" t="str">
        <f>IF([2]source_data!G131="","",IF(LEFT(O129,3)="E05","WD",IF(LEFT(O129,3)="S13","WD",IF(LEFT(O129,3)="W05","WD",IF(LEFT(O129,3)="W06","UA",IF(LEFT(O129,3)="S12","CA",IF(LEFT(O129,3)="E06","UA",IF(LEFT(O129,3)="E07","NMD",IF(LEFT(O129,3)="E08","MD",IF(LEFT(O129,3)="E09","LONB"))))))))))</f>
        <v>WD</v>
      </c>
      <c r="Q129" s="9" t="str">
        <f>IF([2]source_data!G131="","",IF([2]source_data!D131="","",VLOOKUP([2]source_data!D131,[2]geo_data!A:I,7,FALSE)))</f>
        <v>Swindon</v>
      </c>
      <c r="R129" s="9" t="str">
        <f>IF([2]source_data!G131="","",IF([2]source_data!D131="","",VLOOKUP([2]source_data!D131,[2]geo_data!A:I,6,FALSE)))</f>
        <v>E06000030</v>
      </c>
      <c r="S129" s="9" t="str">
        <f>IF([2]source_data!G131="","",IF(LEFT(R129,3)="E05","WD",IF(LEFT(R129,3)="S13","WD",IF(LEFT(R129,3)="W05","WD",IF(LEFT(R129,3)="W06","UA",IF(LEFT(R129,3)="S12","CA",IF(LEFT(R129,3)="E06","UA",IF(LEFT(R129,3)="E07","NMD",IF(LEFT(R129,3)="E08","MD",IF(LEFT(R129,3)="E09","LONB"))))))))))</f>
        <v>UA</v>
      </c>
      <c r="T129" s="6" t="str">
        <f>IF([2]source_data!G131="","",IF([2]source_data!N131="","",[2]source_data!N131))</f>
        <v>Hardship Grant</v>
      </c>
      <c r="U129" s="10">
        <f>IF([2]source_data!G131="","",[2]tailored_settings!$B$8)</f>
        <v>45789</v>
      </c>
      <c r="V129" s="6" t="str">
        <f>IF([2]source_data!G131="","",[2]tailored_settings!$B$9)</f>
        <v>http://www.longleigh.org/</v>
      </c>
      <c r="W129" s="8">
        <f>IF([2]source_data!G131="","",IF([2]source_data!O131="","",[2]source_data!O131))</f>
        <v>45369</v>
      </c>
      <c r="X129" s="12">
        <f>IF([2]source_data!G131="","",IF([2]source_data!P131="","",[2]source_data!P131))</f>
        <v>45469</v>
      </c>
      <c r="Y129" s="13">
        <f>IF([2]source_data!G131="","",IF([2]source_data!Q131="","",[2]source_data!Q131))</f>
        <v>3</v>
      </c>
      <c r="Z129" s="11" t="str">
        <f>IF([2]source_data!G131="","",IF([2]source_data!I131="","",[2]tailored_settings!$B$10))</f>
        <v>Primary grant reason</v>
      </c>
      <c r="AA129" s="11" t="str">
        <f>IF([2]source_data!G131="","",IF([2]source_data!I131="","",[2]source_data!I131))</f>
        <v>1. Customer (or family member residing with them) with a diagnosed condition or disability (physical and/or sensory and/or behavioural)</v>
      </c>
      <c r="AB129" s="11" t="str">
        <f>IF([2]source_data!G131="","",IF([2]source_data!J131="","",[2]tailored_settings!$B$11))</f>
        <v/>
      </c>
      <c r="AC129" s="11" t="str">
        <f>IF([2]source_data!G131="","",IF([2]source_data!J131="","",[2]source_data!J131))</f>
        <v/>
      </c>
      <c r="AD129" s="11" t="str">
        <f>IF([2]source_data!G131="","",IF([2]source_data!K131="","",[2]tailored_settings!$B$12))</f>
        <v>Grant purpose</v>
      </c>
      <c r="AE129" s="11" t="str">
        <f>IF([2]source_data!G131="","",IF([2]source_data!K131="","",[2]source_data!K131))</f>
        <v xml:space="preserve">Furniture </v>
      </c>
      <c r="AF129" s="11" t="str">
        <f>IF([2]source_data!G131="","",IF([2]source_data!K131="","",[2]tailored_settings!$B$13))</f>
        <v>Grant purpose</v>
      </c>
      <c r="AG129" s="11" t="str">
        <f>IF([2]source_data!G131="","",IF([2]source_data!K131="","",[2]source_data!K131))</f>
        <v xml:space="preserve">Furniture </v>
      </c>
      <c r="AH129" s="11" t="str">
        <f>IF([2]source_data!G131="","",IF([2]source_data!M131="","",[2]tailored_settings!$B$14))</f>
        <v>Grant purpose</v>
      </c>
      <c r="AI129" s="11" t="str">
        <f>IF([2]source_data!G131="","",IF([2]source_data!M131="","",[2]source_data!M131))</f>
        <v>Voucher for small household items</v>
      </c>
    </row>
    <row r="130" spans="1:35" x14ac:dyDescent="0.2">
      <c r="A130" s="6" t="str">
        <f>IF([2]source_data!G132="","",IF(AND([2]source_data!C132&lt;&gt;"",[2]tailored_settings!$B$15="Publish"),CONCATENATE([2]tailored_settings!$B$2&amp;[2]source_data!C132),IF(AND([2]source_data!C132&lt;&gt;"",[2]tailored_settings!$B$15="Do not publish"),CONCATENATE([2]tailored_settings!$B$2&amp;TEXT(ROW(A130)-1,"0000")&amp;"_"&amp;TEXT(F130,"yyyy-mm")),CONCATENATE([2]tailored_settings!$B$2&amp;TEXT(ROW(A130)-1,"0000")&amp;"_"&amp;TEXT(F130,"yyyy-mm")))))</f>
        <v>360G-Longleigh-0129_2024-03</v>
      </c>
      <c r="B130" s="6" t="str">
        <f>IF([2]source_data!G132="","",IF([2]source_data!E132&lt;&gt;"",[2]source_data!E132,CONCATENATE("Grant to "&amp;G130)))</f>
        <v>Grant to Individual Recipient</v>
      </c>
      <c r="C130" s="6" t="str">
        <f>IF([2]source_data!G132="","",IF([2]source_data!F132="",_xlfn.XLOOKUP(T130,[2]tailored_settings!$B$20:$B$25,[2]tailored_settings!$A$20:$A$25,"")))</f>
        <v>Helping to alleviate financial hardship</v>
      </c>
      <c r="D130" s="7">
        <f>IF([2]source_data!G132="","",IF([2]source_data!G132="","",[2]source_data!G132))</f>
        <v>793.96</v>
      </c>
      <c r="E130" s="6" t="str">
        <f>IF([2]source_data!G132="","",[2]tailored_settings!$B$3)</f>
        <v>GBP</v>
      </c>
      <c r="F130" s="8">
        <f>IF([2]source_data!G132="","",IF([2]source_data!H132="","",[2]source_data!H132))</f>
        <v>45369</v>
      </c>
      <c r="G130" s="6" t="str">
        <f>IF([2]source_data!G132="","",[2]tailored_settings!$B$5)</f>
        <v>Individual Recipient</v>
      </c>
      <c r="H130" s="6" t="str">
        <f>IF([2]source_data!G132="","",IF(AND([2]source_data!A132&lt;&gt;"",[2]tailored_settings!$B$16="Publish"),CONCATENATE([2]tailored_settings!$B$2&amp;[2]source_data!A132),IF(AND([2]source_data!A132&lt;&gt;"",[2]tailored_settings!$B$16="Do not publish"),CONCATENATE([2]tailored_settings!$B$4&amp;TEXT(ROW(A130)-1,"0000")&amp;"_"&amp;TEXT(F130,"yyyy-mm")),CONCATENATE([2]tailored_settings!$B$4&amp;TEXT(ROW(A130)-1,"0000")&amp;"_"&amp;TEXT(F130,"yyyy-mm")))))</f>
        <v>360G-Longleigh-IND-0129_2024-03</v>
      </c>
      <c r="I130" s="6" t="str">
        <f>IF([2]source_data!G132="","",[2]tailored_settings!$B$7)</f>
        <v>Longleigh Foundation</v>
      </c>
      <c r="J130" s="6" t="str">
        <f>IF([2]source_data!G132="","",[2]tailored_settings!$B$6)</f>
        <v>GB-CHC-1169016</v>
      </c>
      <c r="K130" s="6" t="str">
        <f>IF([2]source_data!G132="","",IF([2]source_data!I132="","",VLOOKUP([2]source_data!I132,[2]codelist_mapping!A:C,3,FALSE)))</f>
        <v>GTIR030</v>
      </c>
      <c r="L130" s="6" t="str">
        <f>IF([2]source_data!G132="","",IF([2]source_data!J132="","",VLOOKUP([2]source_data!J132,[2]codelist_mapping!A:C,3,FALSE)))</f>
        <v/>
      </c>
      <c r="M130" s="6" t="str">
        <f>IF([2]source_data!G132="","",IF([2]source_data!K132="","",IF([2]source_data!M132&lt;&gt;"",CONCATENATE(VLOOKUP([2]source_data!K132,[2]codelist_mapping!F:H,3,FALSE)&amp;";"&amp;VLOOKUP([2]source_data!L132,[2]codelist_mapping!F:H,3,FALSE)&amp;";"&amp;VLOOKUP([2]source_data!M132,[2]codelist_mapping!F:H,3,FALSE)),IF([2]source_data!L132&lt;&gt;"",CONCATENATE(VLOOKUP([2]source_data!K132,[2]codelist_mapping!F:H,3,FALSE)&amp;";"&amp;VLOOKUP([2]source_data!L132,[2]codelist_mapping!F:H,3,FALSE)),IF([2]source_data!K132&lt;&gt;"",CONCATENATE(VLOOKUP([2]source_data!K132,[2]codelist_mapping!F:H,3,FALSE)))))))</f>
        <v>GTIP020;GTIP060</v>
      </c>
      <c r="N130" s="9" t="str">
        <f>IF([2]source_data!G132="","",IF([2]source_data!D132="","",VLOOKUP([2]source_data!D132,[2]geo_data!A:I,9,FALSE)))</f>
        <v>Hampden Park</v>
      </c>
      <c r="O130" s="9" t="str">
        <f>IF([2]source_data!G132="","",IF([2]source_data!D132="","",VLOOKUP([2]source_data!D132,[2]geo_data!A:I,8,FALSE)))</f>
        <v>E05011575</v>
      </c>
      <c r="P130" s="9" t="str">
        <f>IF([2]source_data!G132="","",IF(LEFT(O130,3)="E05","WD",IF(LEFT(O130,3)="S13","WD",IF(LEFT(O130,3)="W05","WD",IF(LEFT(O130,3)="W06","UA",IF(LEFT(O130,3)="S12","CA",IF(LEFT(O130,3)="E06","UA",IF(LEFT(O130,3)="E07","NMD",IF(LEFT(O130,3)="E08","MD",IF(LEFT(O130,3)="E09","LONB"))))))))))</f>
        <v>WD</v>
      </c>
      <c r="Q130" s="9" t="str">
        <f>IF([2]source_data!G132="","",IF([2]source_data!D132="","",VLOOKUP([2]source_data!D132,[2]geo_data!A:I,7,FALSE)))</f>
        <v>Eastbourne</v>
      </c>
      <c r="R130" s="9" t="str">
        <f>IF([2]source_data!G132="","",IF([2]source_data!D132="","",VLOOKUP([2]source_data!D132,[2]geo_data!A:I,6,FALSE)))</f>
        <v>E07000061</v>
      </c>
      <c r="S130" s="9" t="str">
        <f>IF([2]source_data!G132="","",IF(LEFT(R130,3)="E05","WD",IF(LEFT(R130,3)="S13","WD",IF(LEFT(R130,3)="W05","WD",IF(LEFT(R130,3)="W06","UA",IF(LEFT(R130,3)="S12","CA",IF(LEFT(R130,3)="E06","UA",IF(LEFT(R130,3)="E07","NMD",IF(LEFT(R130,3)="E08","MD",IF(LEFT(R130,3)="E09","LONB"))))))))))</f>
        <v>NMD</v>
      </c>
      <c r="T130" s="6" t="str">
        <f>IF([2]source_data!G132="","",IF([2]source_data!N132="","",[2]source_data!N132))</f>
        <v>Hardship Grant</v>
      </c>
      <c r="U130" s="10">
        <f>IF([2]source_data!G132="","",[2]tailored_settings!$B$8)</f>
        <v>45789</v>
      </c>
      <c r="V130" s="6" t="str">
        <f>IF([2]source_data!G132="","",[2]tailored_settings!$B$9)</f>
        <v>http://www.longleigh.org/</v>
      </c>
      <c r="W130" s="8">
        <f>IF([2]source_data!G132="","",IF([2]source_data!O132="","",[2]source_data!O132))</f>
        <v>45369</v>
      </c>
      <c r="X130" s="12">
        <f>IF([2]source_data!G132="","",IF([2]source_data!P132="","",[2]source_data!P132))</f>
        <v>45430</v>
      </c>
      <c r="Y130" s="13">
        <f>IF([2]source_data!G132="","",IF([2]source_data!Q132="","",[2]source_data!Q132))</f>
        <v>2</v>
      </c>
      <c r="Z130" s="11" t="str">
        <f>IF([2]source_data!G132="","",IF([2]source_data!I132="","",[2]tailored_settings!$B$10))</f>
        <v>Primary grant reason</v>
      </c>
      <c r="AA130" s="11" t="str">
        <f>IF([2]source_data!G132="","",IF([2]source_data!I132="","",[2]source_data!I132))</f>
        <v>1. Customer (or family member residing with them) with a diagnosed condition or disability (physical and/or sensory and/or behavioural)</v>
      </c>
      <c r="AB130" s="11" t="str">
        <f>IF([2]source_data!G132="","",IF([2]source_data!J132="","",[2]tailored_settings!$B$11))</f>
        <v/>
      </c>
      <c r="AC130" s="11" t="str">
        <f>IF([2]source_data!G132="","",IF([2]source_data!J132="","",[2]source_data!J132))</f>
        <v/>
      </c>
      <c r="AD130" s="11" t="str">
        <f>IF([2]source_data!G132="","",IF([2]source_data!K132="","",[2]tailored_settings!$B$12))</f>
        <v>Grant purpose</v>
      </c>
      <c r="AE130" s="11" t="str">
        <f>IF([2]source_data!G132="","",IF([2]source_data!K132="","",[2]source_data!K132))</f>
        <v>Appliances</v>
      </c>
      <c r="AF130" s="11" t="str">
        <f>IF([2]source_data!G132="","",IF([2]source_data!K132="","",[2]tailored_settings!$B$13))</f>
        <v>Grant purpose</v>
      </c>
      <c r="AG130" s="11" t="str">
        <f>IF([2]source_data!G132="","",IF([2]source_data!K132="","",[2]source_data!K132))</f>
        <v>Appliances</v>
      </c>
      <c r="AH130" s="11" t="str">
        <f>IF([2]source_data!G132="","",IF([2]source_data!M132="","",[2]tailored_settings!$B$14))</f>
        <v/>
      </c>
      <c r="AI130" s="11" t="str">
        <f>IF([2]source_data!G132="","",IF([2]source_data!M132="","",[2]source_data!M132))</f>
        <v/>
      </c>
    </row>
    <row r="131" spans="1:35" x14ac:dyDescent="0.2">
      <c r="A131" s="6" t="str">
        <f>IF([2]source_data!G133="","",IF(AND([2]source_data!C133&lt;&gt;"",[2]tailored_settings!$B$15="Publish"),CONCATENATE([2]tailored_settings!$B$2&amp;[2]source_data!C133),IF(AND([2]source_data!C133&lt;&gt;"",[2]tailored_settings!$B$15="Do not publish"),CONCATENATE([2]tailored_settings!$B$2&amp;TEXT(ROW(A131)-1,"0000")&amp;"_"&amp;TEXT(F131,"yyyy-mm")),CONCATENATE([2]tailored_settings!$B$2&amp;TEXT(ROW(A131)-1,"0000")&amp;"_"&amp;TEXT(F131,"yyyy-mm")))))</f>
        <v>360G-Longleigh-0130_2024-03</v>
      </c>
      <c r="B131" s="6" t="str">
        <f>IF([2]source_data!G133="","",IF([2]source_data!E133&lt;&gt;"",[2]source_data!E133,CONCATENATE("Grant to "&amp;G131)))</f>
        <v>Grant to Individual Recipient</v>
      </c>
      <c r="C131" s="6" t="str">
        <f>IF([2]source_data!G133="","",IF([2]source_data!F133="",_xlfn.XLOOKUP(T131,[2]tailored_settings!$B$20:$B$25,[2]tailored_settings!$A$20:$A$25,"")))</f>
        <v>Helping to alleviate financial hardship</v>
      </c>
      <c r="D131" s="7">
        <f>IF([2]source_data!G133="","",IF([2]source_data!G133="","",[2]source_data!G133))</f>
        <v>987</v>
      </c>
      <c r="E131" s="6" t="str">
        <f>IF([2]source_data!G133="","",[2]tailored_settings!$B$3)</f>
        <v>GBP</v>
      </c>
      <c r="F131" s="8">
        <f>IF([2]source_data!G133="","",IF([2]source_data!H133="","",[2]source_data!H133))</f>
        <v>45372</v>
      </c>
      <c r="G131" s="6" t="str">
        <f>IF([2]source_data!G133="","",[2]tailored_settings!$B$5)</f>
        <v>Individual Recipient</v>
      </c>
      <c r="H131" s="6" t="str">
        <f>IF([2]source_data!G133="","",IF(AND([2]source_data!A133&lt;&gt;"",[2]tailored_settings!$B$16="Publish"),CONCATENATE([2]tailored_settings!$B$2&amp;[2]source_data!A133),IF(AND([2]source_data!A133&lt;&gt;"",[2]tailored_settings!$B$16="Do not publish"),CONCATENATE([2]tailored_settings!$B$4&amp;TEXT(ROW(A131)-1,"0000")&amp;"_"&amp;TEXT(F131,"yyyy-mm")),CONCATENATE([2]tailored_settings!$B$4&amp;TEXT(ROW(A131)-1,"0000")&amp;"_"&amp;TEXT(F131,"yyyy-mm")))))</f>
        <v>360G-Longleigh-IND-0130_2024-03</v>
      </c>
      <c r="I131" s="6" t="str">
        <f>IF([2]source_data!G133="","",[2]tailored_settings!$B$7)</f>
        <v>Longleigh Foundation</v>
      </c>
      <c r="J131" s="6" t="str">
        <f>IF([2]source_data!G133="","",[2]tailored_settings!$B$6)</f>
        <v>GB-CHC-1169016</v>
      </c>
      <c r="K131" s="6" t="str">
        <f>IF([2]source_data!G133="","",IF([2]source_data!I133="","",VLOOKUP([2]source_data!I133,[2]codelist_mapping!A:C,3,FALSE)))</f>
        <v>GTIR030</v>
      </c>
      <c r="L131" s="6" t="str">
        <f>IF([2]source_data!G133="","",IF([2]source_data!J133="","",VLOOKUP([2]source_data!J133,[2]codelist_mapping!A:C,3,FALSE)))</f>
        <v/>
      </c>
      <c r="M131" s="6" t="str">
        <f>IF([2]source_data!G133="","",IF([2]source_data!K133="","",IF([2]source_data!M133&lt;&gt;"",CONCATENATE(VLOOKUP([2]source_data!K133,[2]codelist_mapping!F:H,3,FALSE)&amp;";"&amp;VLOOKUP([2]source_data!L133,[2]codelist_mapping!F:H,3,FALSE)&amp;";"&amp;VLOOKUP([2]source_data!M133,[2]codelist_mapping!F:H,3,FALSE)),IF([2]source_data!L133&lt;&gt;"",CONCATENATE(VLOOKUP([2]source_data!K133,[2]codelist_mapping!F:H,3,FALSE)&amp;";"&amp;VLOOKUP([2]source_data!L133,[2]codelist_mapping!F:H,3,FALSE)),IF([2]source_data!K133&lt;&gt;"",CONCATENATE(VLOOKUP([2]source_data!K133,[2]codelist_mapping!F:H,3,FALSE)))))))</f>
        <v>GTIP060</v>
      </c>
      <c r="N131" s="9" t="str">
        <f>IF([2]source_data!G133="","",IF([2]source_data!D133="","",VLOOKUP([2]source_data!D133,[2]geo_data!A:I,9,FALSE)))</f>
        <v>Barnards Green</v>
      </c>
      <c r="O131" s="9" t="str">
        <f>IF([2]source_data!G133="","",IF([2]source_data!D133="","",VLOOKUP([2]source_data!D133,[2]geo_data!A:I,8,FALSE)))</f>
        <v>E05015382</v>
      </c>
      <c r="P131" s="9" t="str">
        <f>IF([2]source_data!G133="","",IF(LEFT(O131,3)="E05","WD",IF(LEFT(O131,3)="S13","WD",IF(LEFT(O131,3)="W05","WD",IF(LEFT(O131,3)="W06","UA",IF(LEFT(O131,3)="S12","CA",IF(LEFT(O131,3)="E06","UA",IF(LEFT(O131,3)="E07","NMD",IF(LEFT(O131,3)="E08","MD",IF(LEFT(O131,3)="E09","LONB"))))))))))</f>
        <v>WD</v>
      </c>
      <c r="Q131" s="9" t="str">
        <f>IF([2]source_data!G133="","",IF([2]source_data!D133="","",VLOOKUP([2]source_data!D133,[2]geo_data!A:I,7,FALSE)))</f>
        <v>Malvern Hills</v>
      </c>
      <c r="R131" s="9" t="str">
        <f>IF([2]source_data!G133="","",IF([2]source_data!D133="","",VLOOKUP([2]source_data!D133,[2]geo_data!A:I,6,FALSE)))</f>
        <v>E07000235</v>
      </c>
      <c r="S131" s="9" t="str">
        <f>IF([2]source_data!G133="","",IF(LEFT(R131,3)="E05","WD",IF(LEFT(R131,3)="S13","WD",IF(LEFT(R131,3)="W05","WD",IF(LEFT(R131,3)="W06","UA",IF(LEFT(R131,3)="S12","CA",IF(LEFT(R131,3)="E06","UA",IF(LEFT(R131,3)="E07","NMD",IF(LEFT(R131,3)="E08","MD",IF(LEFT(R131,3)="E09","LONB"))))))))))</f>
        <v>NMD</v>
      </c>
      <c r="T131" s="6" t="str">
        <f>IF([2]source_data!G133="","",IF([2]source_data!N133="","",[2]source_data!N133))</f>
        <v>Hardship Grant</v>
      </c>
      <c r="U131" s="10">
        <f>IF([2]source_data!G133="","",[2]tailored_settings!$B$8)</f>
        <v>45789</v>
      </c>
      <c r="V131" s="6" t="str">
        <f>IF([2]source_data!G133="","",[2]tailored_settings!$B$9)</f>
        <v>http://www.longleigh.org/</v>
      </c>
      <c r="W131" s="8">
        <f>IF([2]source_data!G133="","",IF([2]source_data!O133="","",[2]source_data!O133))</f>
        <v>45372</v>
      </c>
      <c r="X131" s="12">
        <f>IF([2]source_data!G133="","",IF([2]source_data!P133="","",[2]source_data!P133))</f>
        <v>45399</v>
      </c>
      <c r="Y131" s="13">
        <f>IF([2]source_data!G133="","",IF([2]source_data!Q133="","",[2]source_data!Q133))</f>
        <v>1</v>
      </c>
      <c r="Z131" s="11" t="str">
        <f>IF([2]source_data!G133="","",IF([2]source_data!I133="","",[2]tailored_settings!$B$10))</f>
        <v>Primary grant reason</v>
      </c>
      <c r="AA131" s="11" t="str">
        <f>IF([2]source_data!G133="","",IF([2]source_data!I133="","",[2]source_data!I133))</f>
        <v>1. Customer (or family member residing with them) with a diagnosed condition or disability (physical and/or sensory and/or behavioural)</v>
      </c>
      <c r="AB131" s="11" t="str">
        <f>IF([2]source_data!G133="","",IF([2]source_data!J133="","",[2]tailored_settings!$B$11))</f>
        <v/>
      </c>
      <c r="AC131" s="11" t="str">
        <f>IF([2]source_data!G133="","",IF([2]source_data!J133="","",[2]source_data!J133))</f>
        <v/>
      </c>
      <c r="AD131" s="11" t="str">
        <f>IF([2]source_data!G133="","",IF([2]source_data!K133="","",[2]tailored_settings!$B$12))</f>
        <v>Grant purpose</v>
      </c>
      <c r="AE131" s="11" t="str">
        <f>IF([2]source_data!G133="","",IF([2]source_data!K133="","",[2]source_data!K133))</f>
        <v>Removals</v>
      </c>
      <c r="AF131" s="11" t="str">
        <f>IF([2]source_data!G133="","",IF([2]source_data!K133="","",[2]tailored_settings!$B$13))</f>
        <v>Grant purpose</v>
      </c>
      <c r="AG131" s="11" t="str">
        <f>IF([2]source_data!G133="","",IF([2]source_data!K133="","",[2]source_data!K133))</f>
        <v>Removals</v>
      </c>
      <c r="AH131" s="11" t="str">
        <f>IF([2]source_data!G133="","",IF([2]source_data!M133="","",[2]tailored_settings!$B$14))</f>
        <v/>
      </c>
      <c r="AI131" s="11" t="str">
        <f>IF([2]source_data!G133="","",IF([2]source_data!M133="","",[2]source_data!M133))</f>
        <v/>
      </c>
    </row>
    <row r="132" spans="1:35" x14ac:dyDescent="0.2">
      <c r="A132" s="6" t="str">
        <f>IF([2]source_data!G134="","",IF(AND([2]source_data!C134&lt;&gt;"",[2]tailored_settings!$B$15="Publish"),CONCATENATE([2]tailored_settings!$B$2&amp;[2]source_data!C134),IF(AND([2]source_data!C134&lt;&gt;"",[2]tailored_settings!$B$15="Do not publish"),CONCATENATE([2]tailored_settings!$B$2&amp;TEXT(ROW(A132)-1,"0000")&amp;"_"&amp;TEXT(F132,"yyyy-mm")),CONCATENATE([2]tailored_settings!$B$2&amp;TEXT(ROW(A132)-1,"0000")&amp;"_"&amp;TEXT(F132,"yyyy-mm")))))</f>
        <v>360G-Longleigh-0131_2024-03</v>
      </c>
      <c r="B132" s="6" t="str">
        <f>IF([2]source_data!G134="","",IF([2]source_data!E134&lt;&gt;"",[2]source_data!E134,CONCATENATE("Grant to "&amp;G132)))</f>
        <v>Grant to Individual Recipient</v>
      </c>
      <c r="C132" s="6" t="str">
        <f>IF([2]source_data!G134="","",IF([2]source_data!F134="",_xlfn.XLOOKUP(T132,[2]tailored_settings!$B$20:$B$25,[2]tailored_settings!$A$20:$A$25,"")))</f>
        <v xml:space="preserve">Providing new flooring </v>
      </c>
      <c r="D132" s="7">
        <f>IF([2]source_data!G134="","",IF([2]source_data!G134="","",[2]source_data!G134))</f>
        <v>2165.67</v>
      </c>
      <c r="E132" s="6" t="str">
        <f>IF([2]source_data!G134="","",[2]tailored_settings!$B$3)</f>
        <v>GBP</v>
      </c>
      <c r="F132" s="8">
        <f>IF([2]source_data!G134="","",IF([2]source_data!H134="","",[2]source_data!H134))</f>
        <v>45373</v>
      </c>
      <c r="G132" s="6" t="str">
        <f>IF([2]source_data!G134="","",[2]tailored_settings!$B$5)</f>
        <v>Individual Recipient</v>
      </c>
      <c r="H132" s="6" t="str">
        <f>IF([2]source_data!G134="","",IF(AND([2]source_data!A134&lt;&gt;"",[2]tailored_settings!$B$16="Publish"),CONCATENATE([2]tailored_settings!$B$2&amp;[2]source_data!A134),IF(AND([2]source_data!A134&lt;&gt;"",[2]tailored_settings!$B$16="Do not publish"),CONCATENATE([2]tailored_settings!$B$4&amp;TEXT(ROW(A132)-1,"0000")&amp;"_"&amp;TEXT(F132,"yyyy-mm")),CONCATENATE([2]tailored_settings!$B$4&amp;TEXT(ROW(A132)-1,"0000")&amp;"_"&amp;TEXT(F132,"yyyy-mm")))))</f>
        <v>360G-Longleigh-IND-0131_2024-03</v>
      </c>
      <c r="I132" s="6" t="str">
        <f>IF([2]source_data!G134="","",[2]tailored_settings!$B$7)</f>
        <v>Longleigh Foundation</v>
      </c>
      <c r="J132" s="6" t="str">
        <f>IF([2]source_data!G134="","",[2]tailored_settings!$B$6)</f>
        <v>GB-CHC-1169016</v>
      </c>
      <c r="K132" s="6" t="str">
        <f>IF([2]source_data!G134="","",IF([2]source_data!I134="","",VLOOKUP([2]source_data!I134,[2]codelist_mapping!A:C,3,FALSE)))</f>
        <v>GTIR010</v>
      </c>
      <c r="L132" s="6" t="str">
        <f>IF([2]source_data!G134="","",IF([2]source_data!J134="","",VLOOKUP([2]source_data!J134,[2]codelist_mapping!A:C,3,FALSE)))</f>
        <v/>
      </c>
      <c r="M132" s="6" t="str">
        <f>IF([2]source_data!G134="","",IF([2]source_data!K134="","",IF([2]source_data!M134&lt;&gt;"",CONCATENATE(VLOOKUP([2]source_data!K134,[2]codelist_mapping!F:H,3,FALSE)&amp;";"&amp;VLOOKUP([2]source_data!L134,[2]codelist_mapping!F:H,3,FALSE)&amp;";"&amp;VLOOKUP([2]source_data!M134,[2]codelist_mapping!F:H,3,FALSE)),IF([2]source_data!L134&lt;&gt;"",CONCATENATE(VLOOKUP([2]source_data!K134,[2]codelist_mapping!F:H,3,FALSE)&amp;";"&amp;VLOOKUP([2]source_data!L134,[2]codelist_mapping!F:H,3,FALSE)),IF([2]source_data!K134&lt;&gt;"",CONCATENATE(VLOOKUP([2]source_data!K134,[2]codelist_mapping!F:H,3,FALSE)))))))</f>
        <v>GTIP030</v>
      </c>
      <c r="N132" s="9" t="str">
        <f>IF([2]source_data!G134="","",IF([2]source_data!D134="","",VLOOKUP([2]source_data!D134,[2]geo_data!A:I,9,FALSE)))</f>
        <v>Kington</v>
      </c>
      <c r="O132" s="9" t="str">
        <f>IF([2]source_data!G134="","",IF([2]source_data!D134="","",VLOOKUP([2]source_data!D134,[2]geo_data!A:I,8,FALSE)))</f>
        <v>E05009464</v>
      </c>
      <c r="P132" s="9" t="str">
        <f>IF([2]source_data!G134="","",IF(LEFT(O132,3)="E05","WD",IF(LEFT(O132,3)="S13","WD",IF(LEFT(O132,3)="W05","WD",IF(LEFT(O132,3)="W06","UA",IF(LEFT(O132,3)="S12","CA",IF(LEFT(O132,3)="E06","UA",IF(LEFT(O132,3)="E07","NMD",IF(LEFT(O132,3)="E08","MD",IF(LEFT(O132,3)="E09","LONB"))))))))))</f>
        <v>WD</v>
      </c>
      <c r="Q132" s="9" t="str">
        <f>IF([2]source_data!G134="","",IF([2]source_data!D134="","",VLOOKUP([2]source_data!D134,[2]geo_data!A:I,7,FALSE)))</f>
        <v>Herefordshire, County of</v>
      </c>
      <c r="R132" s="9" t="str">
        <f>IF([2]source_data!G134="","",IF([2]source_data!D134="","",VLOOKUP([2]source_data!D134,[2]geo_data!A:I,6,FALSE)))</f>
        <v>E06000019</v>
      </c>
      <c r="S132" s="9" t="str">
        <f>IF([2]source_data!G134="","",IF(LEFT(R132,3)="E05","WD",IF(LEFT(R132,3)="S13","WD",IF(LEFT(R132,3)="W05","WD",IF(LEFT(R132,3)="W06","UA",IF(LEFT(R132,3)="S12","CA",IF(LEFT(R132,3)="E06","UA",IF(LEFT(R132,3)="E07","NMD",IF(LEFT(R132,3)="E08","MD",IF(LEFT(R132,3)="E09","LONB"))))))))))</f>
        <v>UA</v>
      </c>
      <c r="T132" s="6" t="str">
        <f>IF([2]source_data!G134="","",IF([2]source_data!N134="","",[2]source_data!N134))</f>
        <v>Flooring Grant</v>
      </c>
      <c r="U132" s="10">
        <f>IF([2]source_data!G134="","",[2]tailored_settings!$B$8)</f>
        <v>45789</v>
      </c>
      <c r="V132" s="6" t="str">
        <f>IF([2]source_data!G134="","",[2]tailored_settings!$B$9)</f>
        <v>http://www.longleigh.org/</v>
      </c>
      <c r="W132" s="8">
        <f>IF([2]source_data!G134="","",IF([2]source_data!O134="","",[2]source_data!O134))</f>
        <v>45373</v>
      </c>
      <c r="X132" s="12">
        <f>IF([2]source_data!G134="","",IF([2]source_data!P134="","",[2]source_data!P134))</f>
        <v>45408</v>
      </c>
      <c r="Y132" s="13">
        <f>IF([2]source_data!G134="","",IF([2]source_data!Q134="","",[2]source_data!Q134))</f>
        <v>1</v>
      </c>
      <c r="Z132" s="11" t="str">
        <f>IF([2]source_data!G134="","",IF([2]source_data!I134="","",[2]tailored_settings!$B$10))</f>
        <v>Primary grant reason</v>
      </c>
      <c r="AA132" s="11" t="str">
        <f>IF([2]source_data!G134="","",IF([2]source_data!I134="","",[2]source_data!I134))</f>
        <v>6d. Customer/family under the care of Social Services (Adult or Children’s - FH</v>
      </c>
      <c r="AB132" s="11" t="str">
        <f>IF([2]source_data!G134="","",IF([2]source_data!J134="","",[2]tailored_settings!$B$11))</f>
        <v/>
      </c>
      <c r="AC132" s="11" t="str">
        <f>IF([2]source_data!G134="","",IF([2]source_data!J134="","",[2]source_data!J134))</f>
        <v/>
      </c>
      <c r="AD132" s="11" t="str">
        <f>IF([2]source_data!G134="","",IF([2]source_data!K134="","",[2]tailored_settings!$B$12))</f>
        <v>Grant purpose</v>
      </c>
      <c r="AE132" s="11" t="str">
        <f>IF([2]source_data!G134="","",IF([2]source_data!K134="","",[2]source_data!K134))</f>
        <v>Flooring</v>
      </c>
      <c r="AF132" s="11" t="str">
        <f>IF([2]source_data!G134="","",IF([2]source_data!K134="","",[2]tailored_settings!$B$13))</f>
        <v>Grant purpose</v>
      </c>
      <c r="AG132" s="11" t="str">
        <f>IF([2]source_data!G134="","",IF([2]source_data!K134="","",[2]source_data!K134))</f>
        <v>Flooring</v>
      </c>
      <c r="AH132" s="11" t="str">
        <f>IF([2]source_data!G134="","",IF([2]source_data!M134="","",[2]tailored_settings!$B$14))</f>
        <v/>
      </c>
      <c r="AI132" s="11" t="str">
        <f>IF([2]source_data!G134="","",IF([2]source_data!M134="","",[2]source_data!M134))</f>
        <v/>
      </c>
    </row>
    <row r="133" spans="1:35" x14ac:dyDescent="0.2">
      <c r="A133" s="6" t="str">
        <f>IF([2]source_data!G135="","",IF(AND([2]source_data!C135&lt;&gt;"",[2]tailored_settings!$B$15="Publish"),CONCATENATE([2]tailored_settings!$B$2&amp;[2]source_data!C135),IF(AND([2]source_data!C135&lt;&gt;"",[2]tailored_settings!$B$15="Do not publish"),CONCATENATE([2]tailored_settings!$B$2&amp;TEXT(ROW(A133)-1,"0000")&amp;"_"&amp;TEXT(F133,"yyyy-mm")),CONCATENATE([2]tailored_settings!$B$2&amp;TEXT(ROW(A133)-1,"0000")&amp;"_"&amp;TEXT(F133,"yyyy-mm")))))</f>
        <v>360G-Longleigh-0132_2024-03</v>
      </c>
      <c r="B133" s="6" t="str">
        <f>IF([2]source_data!G135="","",IF([2]source_data!E135&lt;&gt;"",[2]source_data!E135,CONCATENATE("Grant to "&amp;G133)))</f>
        <v>Grant to Individual Recipient</v>
      </c>
      <c r="C133" s="6" t="str">
        <f>IF([2]source_data!G135="","",IF([2]source_data!F135="",_xlfn.XLOOKUP(T133,[2]tailored_settings!$B$20:$B$25,[2]tailored_settings!$A$20:$A$25,"")))</f>
        <v>Helping to alleviate financial hardship</v>
      </c>
      <c r="D133" s="7">
        <f>IF([2]source_data!G135="","",IF([2]source_data!G135="","",[2]source_data!G135))</f>
        <v>842.8</v>
      </c>
      <c r="E133" s="6" t="str">
        <f>IF([2]source_data!G135="","",[2]tailored_settings!$B$3)</f>
        <v>GBP</v>
      </c>
      <c r="F133" s="8">
        <f>IF([2]source_data!G135="","",IF([2]source_data!H135="","",[2]source_data!H135))</f>
        <v>45369</v>
      </c>
      <c r="G133" s="6" t="str">
        <f>IF([2]source_data!G135="","",[2]tailored_settings!$B$5)</f>
        <v>Individual Recipient</v>
      </c>
      <c r="H133" s="6" t="str">
        <f>IF([2]source_data!G135="","",IF(AND([2]source_data!A135&lt;&gt;"",[2]tailored_settings!$B$16="Publish"),CONCATENATE([2]tailored_settings!$B$2&amp;[2]source_data!A135),IF(AND([2]source_data!A135&lt;&gt;"",[2]tailored_settings!$B$16="Do not publish"),CONCATENATE([2]tailored_settings!$B$4&amp;TEXT(ROW(A133)-1,"0000")&amp;"_"&amp;TEXT(F133,"yyyy-mm")),CONCATENATE([2]tailored_settings!$B$4&amp;TEXT(ROW(A133)-1,"0000")&amp;"_"&amp;TEXT(F133,"yyyy-mm")))))</f>
        <v>360G-Longleigh-IND-0132_2024-03</v>
      </c>
      <c r="I133" s="6" t="str">
        <f>IF([2]source_data!G135="","",[2]tailored_settings!$B$7)</f>
        <v>Longleigh Foundation</v>
      </c>
      <c r="J133" s="6" t="str">
        <f>IF([2]source_data!G135="","",[2]tailored_settings!$B$6)</f>
        <v>GB-CHC-1169016</v>
      </c>
      <c r="K133" s="6" t="str">
        <f>IF([2]source_data!G135="","",IF([2]source_data!I135="","",VLOOKUP([2]source_data!I135,[2]codelist_mapping!A:C,3,FALSE)))</f>
        <v>GTIR080</v>
      </c>
      <c r="L133" s="6" t="str">
        <f>IF([2]source_data!G135="","",IF([2]source_data!J135="","",VLOOKUP([2]source_data!J135,[2]codelist_mapping!A:C,3,FALSE)))</f>
        <v/>
      </c>
      <c r="M133" s="6" t="str">
        <f>IF([2]source_data!G135="","",IF([2]source_data!K135="","",IF([2]source_data!M135&lt;&gt;"",CONCATENATE(VLOOKUP([2]source_data!K135,[2]codelist_mapping!F:H,3,FALSE)&amp;";"&amp;VLOOKUP([2]source_data!L135,[2]codelist_mapping!F:H,3,FALSE)&amp;";"&amp;VLOOKUP([2]source_data!M135,[2]codelist_mapping!F:H,3,FALSE)),IF([2]source_data!L135&lt;&gt;"",CONCATENATE(VLOOKUP([2]source_data!K135,[2]codelist_mapping!F:H,3,FALSE)&amp;";"&amp;VLOOKUP([2]source_data!L135,[2]codelist_mapping!F:H,3,FALSE)),IF([2]source_data!K135&lt;&gt;"",CONCATENATE(VLOOKUP([2]source_data!K135,[2]codelist_mapping!F:H,3,FALSE)))))))</f>
        <v>GTIP020;GTIP020;GTIP060</v>
      </c>
      <c r="N133" s="9" t="str">
        <f>IF([2]source_data!G135="","",IF([2]source_data!D135="","",VLOOKUP([2]source_data!D135,[2]geo_data!A:I,9,FALSE)))</f>
        <v>Galley Common</v>
      </c>
      <c r="O133" s="9" t="str">
        <f>IF([2]source_data!G135="","",IF([2]source_data!D135="","",VLOOKUP([2]source_data!D135,[2]geo_data!A:I,8,FALSE)))</f>
        <v>E05007482</v>
      </c>
      <c r="P133" s="9" t="str">
        <f>IF([2]source_data!G135="","",IF(LEFT(O133,3)="E05","WD",IF(LEFT(O133,3)="S13","WD",IF(LEFT(O133,3)="W05","WD",IF(LEFT(O133,3)="W06","UA",IF(LEFT(O133,3)="S12","CA",IF(LEFT(O133,3)="E06","UA",IF(LEFT(O133,3)="E07","NMD",IF(LEFT(O133,3)="E08","MD",IF(LEFT(O133,3)="E09","LONB"))))))))))</f>
        <v>WD</v>
      </c>
      <c r="Q133" s="9" t="str">
        <f>IF([2]source_data!G135="","",IF([2]source_data!D135="","",VLOOKUP([2]source_data!D135,[2]geo_data!A:I,7,FALSE)))</f>
        <v>Nuneaton and Bedworth</v>
      </c>
      <c r="R133" s="9" t="str">
        <f>IF([2]source_data!G135="","",IF([2]source_data!D135="","",VLOOKUP([2]source_data!D135,[2]geo_data!A:I,6,FALSE)))</f>
        <v>E07000219</v>
      </c>
      <c r="S133" s="9" t="str">
        <f>IF([2]source_data!G135="","",IF(LEFT(R133,3)="E05","WD",IF(LEFT(R133,3)="S13","WD",IF(LEFT(R133,3)="W05","WD",IF(LEFT(R133,3)="W06","UA",IF(LEFT(R133,3)="S12","CA",IF(LEFT(R133,3)="E06","UA",IF(LEFT(R133,3)="E07","NMD",IF(LEFT(R133,3)="E08","MD",IF(LEFT(R133,3)="E09","LONB"))))))))))</f>
        <v>NMD</v>
      </c>
      <c r="T133" s="6" t="str">
        <f>IF([2]source_data!G135="","",IF([2]source_data!N135="","",[2]source_data!N135))</f>
        <v>Hardship Grant</v>
      </c>
      <c r="U133" s="10">
        <f>IF([2]source_data!G135="","",[2]tailored_settings!$B$8)</f>
        <v>45789</v>
      </c>
      <c r="V133" s="6" t="str">
        <f>IF([2]source_data!G135="","",[2]tailored_settings!$B$9)</f>
        <v>http://www.longleigh.org/</v>
      </c>
      <c r="W133" s="8">
        <f>IF([2]source_data!G135="","",IF([2]source_data!O135="","",[2]source_data!O135))</f>
        <v>45369</v>
      </c>
      <c r="X133" s="12">
        <f>IF([2]source_data!G135="","",IF([2]source_data!P135="","",[2]source_data!P135))</f>
        <v>45440</v>
      </c>
      <c r="Y133" s="13">
        <f>IF([2]source_data!G135="","",IF([2]source_data!Q135="","",[2]source_data!Q135))</f>
        <v>2</v>
      </c>
      <c r="Z133" s="11" t="str">
        <f>IF([2]source_data!G135="","",IF([2]source_data!I135="","",[2]tailored_settings!$B$10))</f>
        <v>Primary grant reason</v>
      </c>
      <c r="AA133" s="11" t="str">
        <f>IF([2]source_data!G135="","",IF([2]source_data!I135="","",[2]source_data!I135))</f>
        <v>3  Customer/family moving from homelessness/supported living into independent living</v>
      </c>
      <c r="AB133" s="11" t="str">
        <f>IF([2]source_data!G135="","",IF([2]source_data!J135="","",[2]tailored_settings!$B$11))</f>
        <v/>
      </c>
      <c r="AC133" s="11" t="str">
        <f>IF([2]source_data!G135="","",IF([2]source_data!J135="","",[2]source_data!J135))</f>
        <v/>
      </c>
      <c r="AD133" s="11" t="str">
        <f>IF([2]source_data!G135="","",IF([2]source_data!K135="","",[2]tailored_settings!$B$12))</f>
        <v>Grant purpose</v>
      </c>
      <c r="AE133" s="11" t="str">
        <f>IF([2]source_data!G135="","",IF([2]source_data!K135="","",[2]source_data!K135))</f>
        <v xml:space="preserve">Furniture </v>
      </c>
      <c r="AF133" s="11" t="str">
        <f>IF([2]source_data!G135="","",IF([2]source_data!K135="","",[2]tailored_settings!$B$13))</f>
        <v>Grant purpose</v>
      </c>
      <c r="AG133" s="11" t="str">
        <f>IF([2]source_data!G135="","",IF([2]source_data!K135="","",[2]source_data!K135))</f>
        <v xml:space="preserve">Furniture </v>
      </c>
      <c r="AH133" s="11" t="str">
        <f>IF([2]source_data!G135="","",IF([2]source_data!M135="","",[2]tailored_settings!$B$14))</f>
        <v>Grant purpose</v>
      </c>
      <c r="AI133" s="11" t="str">
        <f>IF([2]source_data!G135="","",IF([2]source_data!M135="","",[2]source_data!M135))</f>
        <v>Voucher for small household items</v>
      </c>
    </row>
    <row r="134" spans="1:35" x14ac:dyDescent="0.2">
      <c r="A134" s="6" t="str">
        <f>IF([2]source_data!G136="","",IF(AND([2]source_data!C136&lt;&gt;"",[2]tailored_settings!$B$15="Publish"),CONCATENATE([2]tailored_settings!$B$2&amp;[2]source_data!C136),IF(AND([2]source_data!C136&lt;&gt;"",[2]tailored_settings!$B$15="Do not publish"),CONCATENATE([2]tailored_settings!$B$2&amp;TEXT(ROW(A134)-1,"0000")&amp;"_"&amp;TEXT(F134,"yyyy-mm")),CONCATENATE([2]tailored_settings!$B$2&amp;TEXT(ROW(A134)-1,"0000")&amp;"_"&amp;TEXT(F134,"yyyy-mm")))))</f>
        <v>360G-Longleigh-0133_2024-03</v>
      </c>
      <c r="B134" s="6" t="str">
        <f>IF([2]source_data!G136="","",IF([2]source_data!E136&lt;&gt;"",[2]source_data!E136,CONCATENATE("Grant to "&amp;G134)))</f>
        <v>Grant to Individual Recipient</v>
      </c>
      <c r="C134" s="6" t="str">
        <f>IF([2]source_data!G136="","",IF([2]source_data!F136="",_xlfn.XLOOKUP(T134,[2]tailored_settings!$B$20:$B$25,[2]tailored_settings!$A$20:$A$25,"")))</f>
        <v>Helping to alleviate financial hardship</v>
      </c>
      <c r="D134" s="7">
        <f>IF([2]source_data!G136="","",IF([2]source_data!G136="","",[2]source_data!G136))</f>
        <v>709.96</v>
      </c>
      <c r="E134" s="6" t="str">
        <f>IF([2]source_data!G136="","",[2]tailored_settings!$B$3)</f>
        <v>GBP</v>
      </c>
      <c r="F134" s="8">
        <f>IF([2]source_data!G136="","",IF([2]source_data!H136="","",[2]source_data!H136))</f>
        <v>45369</v>
      </c>
      <c r="G134" s="6" t="str">
        <f>IF([2]source_data!G136="","",[2]tailored_settings!$B$5)</f>
        <v>Individual Recipient</v>
      </c>
      <c r="H134" s="6" t="str">
        <f>IF([2]source_data!G136="","",IF(AND([2]source_data!A136&lt;&gt;"",[2]tailored_settings!$B$16="Publish"),CONCATENATE([2]tailored_settings!$B$2&amp;[2]source_data!A136),IF(AND([2]source_data!A136&lt;&gt;"",[2]tailored_settings!$B$16="Do not publish"),CONCATENATE([2]tailored_settings!$B$4&amp;TEXT(ROW(A134)-1,"0000")&amp;"_"&amp;TEXT(F134,"yyyy-mm")),CONCATENATE([2]tailored_settings!$B$4&amp;TEXT(ROW(A134)-1,"0000")&amp;"_"&amp;TEXT(F134,"yyyy-mm")))))</f>
        <v>360G-Longleigh-IND-0133_2024-03</v>
      </c>
      <c r="I134" s="6" t="str">
        <f>IF([2]source_data!G136="","",[2]tailored_settings!$B$7)</f>
        <v>Longleigh Foundation</v>
      </c>
      <c r="J134" s="6" t="str">
        <f>IF([2]source_data!G136="","",[2]tailored_settings!$B$6)</f>
        <v>GB-CHC-1169016</v>
      </c>
      <c r="K134" s="6" t="str">
        <f>IF([2]source_data!G136="","",IF([2]source_data!I136="","",VLOOKUP([2]source_data!I136,[2]codelist_mapping!A:C,3,FALSE)))</f>
        <v>GTIR030</v>
      </c>
      <c r="L134" s="6" t="str">
        <f>IF([2]source_data!G136="","",IF([2]source_data!J136="","",VLOOKUP([2]source_data!J136,[2]codelist_mapping!A:C,3,FALSE)))</f>
        <v/>
      </c>
      <c r="M134" s="6" t="str">
        <f>IF([2]source_data!G136="","",IF([2]source_data!K136="","",IF([2]source_data!M136&lt;&gt;"",CONCATENATE(VLOOKUP([2]source_data!K136,[2]codelist_mapping!F:H,3,FALSE)&amp;";"&amp;VLOOKUP([2]source_data!L136,[2]codelist_mapping!F:H,3,FALSE)&amp;";"&amp;VLOOKUP([2]source_data!M136,[2]codelist_mapping!F:H,3,FALSE)),IF([2]source_data!L136&lt;&gt;"",CONCATENATE(VLOOKUP([2]source_data!K136,[2]codelist_mapping!F:H,3,FALSE)&amp;";"&amp;VLOOKUP([2]source_data!L136,[2]codelist_mapping!F:H,3,FALSE)),IF([2]source_data!K136&lt;&gt;"",CONCATENATE(VLOOKUP([2]source_data!K136,[2]codelist_mapping!F:H,3,FALSE)))))))</f>
        <v>GTIP020</v>
      </c>
      <c r="N134" s="9" t="str">
        <f>IF([2]source_data!G136="","",IF([2]source_data!D136="","",VLOOKUP([2]source_data!D136,[2]geo_data!A:I,9,FALSE)))</f>
        <v>Wellington</v>
      </c>
      <c r="O134" s="9" t="str">
        <f>IF([2]source_data!G136="","",IF([2]source_data!D136="","",VLOOKUP([2]source_data!D136,[2]geo_data!A:I,8,FALSE)))</f>
        <v>E05009000</v>
      </c>
      <c r="P134" s="9" t="str">
        <f>IF([2]source_data!G136="","",IF(LEFT(O134,3)="E05","WD",IF(LEFT(O134,3)="S13","WD",IF(LEFT(O134,3)="W05","WD",IF(LEFT(O134,3)="W06","UA",IF(LEFT(O134,3)="S12","CA",IF(LEFT(O134,3)="E06","UA",IF(LEFT(O134,3)="E07","NMD",IF(LEFT(O134,3)="E08","MD",IF(LEFT(O134,3)="E09","LONB"))))))))))</f>
        <v>WD</v>
      </c>
      <c r="Q134" s="9" t="str">
        <f>IF([2]source_data!G136="","",IF([2]source_data!D136="","",VLOOKUP([2]source_data!D136,[2]geo_data!A:I,7,FALSE)))</f>
        <v>Rushmoor</v>
      </c>
      <c r="R134" s="9" t="str">
        <f>IF([2]source_data!G136="","",IF([2]source_data!D136="","",VLOOKUP([2]source_data!D136,[2]geo_data!A:I,6,FALSE)))</f>
        <v>E07000092</v>
      </c>
      <c r="S134" s="9" t="str">
        <f>IF([2]source_data!G136="","",IF(LEFT(R134,3)="E05","WD",IF(LEFT(R134,3)="S13","WD",IF(LEFT(R134,3)="W05","WD",IF(LEFT(R134,3)="W06","UA",IF(LEFT(R134,3)="S12","CA",IF(LEFT(R134,3)="E06","UA",IF(LEFT(R134,3)="E07","NMD",IF(LEFT(R134,3)="E08","MD",IF(LEFT(R134,3)="E09","LONB"))))))))))</f>
        <v>NMD</v>
      </c>
      <c r="T134" s="6" t="str">
        <f>IF([2]source_data!G136="","",IF([2]source_data!N136="","",[2]source_data!N136))</f>
        <v>Hardship Grant</v>
      </c>
      <c r="U134" s="10">
        <f>IF([2]source_data!G136="","",[2]tailored_settings!$B$8)</f>
        <v>45789</v>
      </c>
      <c r="V134" s="6" t="str">
        <f>IF([2]source_data!G136="","",[2]tailored_settings!$B$9)</f>
        <v>http://www.longleigh.org/</v>
      </c>
      <c r="W134" s="8">
        <f>IF([2]source_data!G136="","",IF([2]source_data!O136="","",[2]source_data!O136))</f>
        <v>45369</v>
      </c>
      <c r="X134" s="12">
        <f>IF([2]source_data!G136="","",IF([2]source_data!P136="","",[2]source_data!P136))</f>
        <v>45408</v>
      </c>
      <c r="Y134" s="13">
        <f>IF([2]source_data!G136="","",IF([2]source_data!Q136="","",[2]source_data!Q136))</f>
        <v>2</v>
      </c>
      <c r="Z134" s="11" t="str">
        <f>IF([2]source_data!G136="","",IF([2]source_data!I136="","",[2]tailored_settings!$B$10))</f>
        <v>Primary grant reason</v>
      </c>
      <c r="AA134" s="11" t="str">
        <f>IF([2]source_data!G136="","",IF([2]source_data!I136="","",[2]source_data!I136))</f>
        <v>1. Customer (or family member residing with them) with a diagnosed condition or disability (physical and/or sensory and/or behavioural)</v>
      </c>
      <c r="AB134" s="11" t="str">
        <f>IF([2]source_data!G136="","",IF([2]source_data!J136="","",[2]tailored_settings!$B$11))</f>
        <v/>
      </c>
      <c r="AC134" s="11" t="str">
        <f>IF([2]source_data!G136="","",IF([2]source_data!J136="","",[2]source_data!J136))</f>
        <v/>
      </c>
      <c r="AD134" s="11" t="str">
        <f>IF([2]source_data!G136="","",IF([2]source_data!K136="","",[2]tailored_settings!$B$12))</f>
        <v>Grant purpose</v>
      </c>
      <c r="AE134" s="11" t="str">
        <f>IF([2]source_data!G136="","",IF([2]source_data!K136="","",[2]source_data!K136))</f>
        <v>Appliances</v>
      </c>
      <c r="AF134" s="11" t="str">
        <f>IF([2]source_data!G136="","",IF([2]source_data!K136="","",[2]tailored_settings!$B$13))</f>
        <v>Grant purpose</v>
      </c>
      <c r="AG134" s="11" t="str">
        <f>IF([2]source_data!G136="","",IF([2]source_data!K136="","",[2]source_data!K136))</f>
        <v>Appliances</v>
      </c>
      <c r="AH134" s="11" t="str">
        <f>IF([2]source_data!G136="","",IF([2]source_data!M136="","",[2]tailored_settings!$B$14))</f>
        <v/>
      </c>
      <c r="AI134" s="11" t="str">
        <f>IF([2]source_data!G136="","",IF([2]source_data!M136="","",[2]source_data!M136))</f>
        <v/>
      </c>
    </row>
    <row r="135" spans="1:35" x14ac:dyDescent="0.2">
      <c r="A135" s="6" t="str">
        <f>IF([2]source_data!G137="","",IF(AND([2]source_data!C137&lt;&gt;"",[2]tailored_settings!$B$15="Publish"),CONCATENATE([2]tailored_settings!$B$2&amp;[2]source_data!C137),IF(AND([2]source_data!C137&lt;&gt;"",[2]tailored_settings!$B$15="Do not publish"),CONCATENATE([2]tailored_settings!$B$2&amp;TEXT(ROW(A135)-1,"0000")&amp;"_"&amp;TEXT(F135,"yyyy-mm")),CONCATENATE([2]tailored_settings!$B$2&amp;TEXT(ROW(A135)-1,"0000")&amp;"_"&amp;TEXT(F135,"yyyy-mm")))))</f>
        <v>360G-Longleigh-0134_2024-05</v>
      </c>
      <c r="B135" s="6" t="str">
        <f>IF([2]source_data!G137="","",IF([2]source_data!E137&lt;&gt;"",[2]source_data!E137,CONCATENATE("Grant to "&amp;G135)))</f>
        <v>Grant to Individual Recipient</v>
      </c>
      <c r="C135" s="6" t="str">
        <f>IF([2]source_data!G137="","",IF([2]source_data!F137="",_xlfn.XLOOKUP(T135,[2]tailored_settings!$B$20:$B$25,[2]tailored_settings!$A$20:$A$25,"")))</f>
        <v>Helping to alleviate financial hardship</v>
      </c>
      <c r="D135" s="7">
        <f>IF([2]source_data!G137="","",IF([2]source_data!G137="","",[2]source_data!G137))</f>
        <v>1000</v>
      </c>
      <c r="E135" s="6" t="str">
        <f>IF([2]source_data!G137="","",[2]tailored_settings!$B$3)</f>
        <v>GBP</v>
      </c>
      <c r="F135" s="8">
        <f>IF([2]source_data!G137="","",IF([2]source_data!H137="","",[2]source_data!H137))</f>
        <v>45442</v>
      </c>
      <c r="G135" s="6" t="str">
        <f>IF([2]source_data!G137="","",[2]tailored_settings!$B$5)</f>
        <v>Individual Recipient</v>
      </c>
      <c r="H135" s="6" t="str">
        <f>IF([2]source_data!G137="","",IF(AND([2]source_data!A137&lt;&gt;"",[2]tailored_settings!$B$16="Publish"),CONCATENATE([2]tailored_settings!$B$2&amp;[2]source_data!A137),IF(AND([2]source_data!A137&lt;&gt;"",[2]tailored_settings!$B$16="Do not publish"),CONCATENATE([2]tailored_settings!$B$4&amp;TEXT(ROW(A135)-1,"0000")&amp;"_"&amp;TEXT(F135,"yyyy-mm")),CONCATENATE([2]tailored_settings!$B$4&amp;TEXT(ROW(A135)-1,"0000")&amp;"_"&amp;TEXT(F135,"yyyy-mm")))))</f>
        <v>360G-Longleigh-IND-0134_2024-05</v>
      </c>
      <c r="I135" s="6" t="str">
        <f>IF([2]source_data!G137="","",[2]tailored_settings!$B$7)</f>
        <v>Longleigh Foundation</v>
      </c>
      <c r="J135" s="6" t="str">
        <f>IF([2]source_data!G137="","",[2]tailored_settings!$B$6)</f>
        <v>GB-CHC-1169016</v>
      </c>
      <c r="K135" s="6" t="str">
        <f>IF([2]source_data!G137="","",IF([2]source_data!I137="","",VLOOKUP([2]source_data!I137,[2]codelist_mapping!A:C,3,FALSE)))</f>
        <v>GTIR040</v>
      </c>
      <c r="L135" s="6" t="str">
        <f>IF([2]source_data!G137="","",IF([2]source_data!J137="","",VLOOKUP([2]source_data!J137,[2]codelist_mapping!A:C,3,FALSE)))</f>
        <v/>
      </c>
      <c r="M135" s="6" t="str">
        <f>IF([2]source_data!G137="","",IF([2]source_data!K137="","",IF([2]source_data!M137&lt;&gt;"",CONCATENATE(VLOOKUP([2]source_data!K137,[2]codelist_mapping!F:H,3,FALSE)&amp;";"&amp;VLOOKUP([2]source_data!L137,[2]codelist_mapping!F:H,3,FALSE)&amp;";"&amp;VLOOKUP([2]source_data!M137,[2]codelist_mapping!F:H,3,FALSE)),IF([2]source_data!L137&lt;&gt;"",CONCATENATE(VLOOKUP([2]source_data!K137,[2]codelist_mapping!F:H,3,FALSE)&amp;";"&amp;VLOOKUP([2]source_data!L137,[2]codelist_mapping!F:H,3,FALSE)),IF([2]source_data!K137&lt;&gt;"",CONCATENATE(VLOOKUP([2]source_data!K137,[2]codelist_mapping!F:H,3,FALSE)))))))</f>
        <v>GTIP120</v>
      </c>
      <c r="N135" s="9" t="str">
        <f>IF([2]source_data!G137="","",IF([2]source_data!D137="","",VLOOKUP([2]source_data!D137,[2]geo_data!A:I,9,FALSE)))</f>
        <v>Stratford Orchard Hill</v>
      </c>
      <c r="O135" s="9" t="str">
        <f>IF([2]source_data!G137="","",IF([2]source_data!D137="","",VLOOKUP([2]source_data!D137,[2]geo_data!A:I,8,FALSE)))</f>
        <v>E05015132</v>
      </c>
      <c r="P135" s="9" t="str">
        <f>IF([2]source_data!G137="","",IF(LEFT(O135,3)="E05","WD",IF(LEFT(O135,3)="S13","WD",IF(LEFT(O135,3)="W05","WD",IF(LEFT(O135,3)="W06","UA",IF(LEFT(O135,3)="S12","CA",IF(LEFT(O135,3)="E06","UA",IF(LEFT(O135,3)="E07","NMD",IF(LEFT(O135,3)="E08","MD",IF(LEFT(O135,3)="E09","LONB"))))))))))</f>
        <v>WD</v>
      </c>
      <c r="Q135" s="9" t="str">
        <f>IF([2]source_data!G137="","",IF([2]source_data!D137="","",VLOOKUP([2]source_data!D137,[2]geo_data!A:I,7,FALSE)))</f>
        <v>Stratford-on-Avon</v>
      </c>
      <c r="R135" s="9" t="str">
        <f>IF([2]source_data!G137="","",IF([2]source_data!D137="","",VLOOKUP([2]source_data!D137,[2]geo_data!A:I,6,FALSE)))</f>
        <v>E07000221</v>
      </c>
      <c r="S135" s="9" t="str">
        <f>IF([2]source_data!G137="","",IF(LEFT(R135,3)="E05","WD",IF(LEFT(R135,3)="S13","WD",IF(LEFT(R135,3)="W05","WD",IF(LEFT(R135,3)="W06","UA",IF(LEFT(R135,3)="S12","CA",IF(LEFT(R135,3)="E06","UA",IF(LEFT(R135,3)="E07","NMD",IF(LEFT(R135,3)="E08","MD",IF(LEFT(R135,3)="E09","LONB"))))))))))</f>
        <v>NMD</v>
      </c>
      <c r="T135" s="6" t="str">
        <f>IF([2]source_data!G137="","",IF([2]source_data!N137="","",[2]source_data!N137))</f>
        <v>Hardship Grant</v>
      </c>
      <c r="U135" s="10">
        <f>IF([2]source_data!G137="","",[2]tailored_settings!$B$8)</f>
        <v>45789</v>
      </c>
      <c r="V135" s="6" t="str">
        <f>IF([2]source_data!G137="","",[2]tailored_settings!$B$9)</f>
        <v>http://www.longleigh.org/</v>
      </c>
      <c r="W135" s="8">
        <f>IF([2]source_data!G137="","",IF([2]source_data!O137="","",[2]source_data!O137))</f>
        <v>45442</v>
      </c>
      <c r="X135" s="12">
        <f>IF([2]source_data!G137="","",IF([2]source_data!P137="","",[2]source_data!P137))</f>
        <v>45467</v>
      </c>
      <c r="Y135" s="13">
        <f>IF([2]source_data!G137="","",IF([2]source_data!Q137="","",[2]source_data!Q137))</f>
        <v>1</v>
      </c>
      <c r="Z135" s="11" t="str">
        <f>IF([2]source_data!G137="","",IF([2]source_data!I137="","",[2]tailored_settings!$B$10))</f>
        <v>Primary grant reason</v>
      </c>
      <c r="AA135" s="11" t="str">
        <f>IF([2]source_data!G137="","",IF([2]source_data!I137="","",[2]source_data!I137))</f>
        <v>2. Customer receiving medication and/or therapy for a mental health condition or substance addiction</v>
      </c>
      <c r="AB135" s="11" t="str">
        <f>IF([2]source_data!G137="","",IF([2]source_data!J137="","",[2]tailored_settings!$B$11))</f>
        <v/>
      </c>
      <c r="AC135" s="11" t="str">
        <f>IF([2]source_data!G137="","",IF([2]source_data!J137="","",[2]source_data!J137))</f>
        <v/>
      </c>
      <c r="AD135" s="11" t="str">
        <f>IF([2]source_data!G137="","",IF([2]source_data!K137="","",[2]tailored_settings!$B$12))</f>
        <v>Grant purpose</v>
      </c>
      <c r="AE135" s="11" t="str">
        <f>IF([2]source_data!G137="","",IF([2]source_data!K137="","",[2]source_data!K137))</f>
        <v>House Deep Clean</v>
      </c>
      <c r="AF135" s="11" t="str">
        <f>IF([2]source_data!G137="","",IF([2]source_data!K137="","",[2]tailored_settings!$B$13))</f>
        <v>Grant purpose</v>
      </c>
      <c r="AG135" s="11" t="str">
        <f>IF([2]source_data!G137="","",IF([2]source_data!K137="","",[2]source_data!K137))</f>
        <v>House Deep Clean</v>
      </c>
      <c r="AH135" s="11" t="str">
        <f>IF([2]source_data!G137="","",IF([2]source_data!M137="","",[2]tailored_settings!$B$14))</f>
        <v/>
      </c>
      <c r="AI135" s="11" t="str">
        <f>IF([2]source_data!G137="","",IF([2]source_data!M137="","",[2]source_data!M137))</f>
        <v/>
      </c>
    </row>
    <row r="136" spans="1:35" x14ac:dyDescent="0.2">
      <c r="A136" s="6" t="str">
        <f>IF([2]source_data!G138="","",IF(AND([2]source_data!C138&lt;&gt;"",[2]tailored_settings!$B$15="Publish"),CONCATENATE([2]tailored_settings!$B$2&amp;[2]source_data!C138),IF(AND([2]source_data!C138&lt;&gt;"",[2]tailored_settings!$B$15="Do not publish"),CONCATENATE([2]tailored_settings!$B$2&amp;TEXT(ROW(A136)-1,"0000")&amp;"_"&amp;TEXT(F136,"yyyy-mm")),CONCATENATE([2]tailored_settings!$B$2&amp;TEXT(ROW(A136)-1,"0000")&amp;"_"&amp;TEXT(F136,"yyyy-mm")))))</f>
        <v>360G-Longleigh-0135_2024-03</v>
      </c>
      <c r="B136" s="6" t="str">
        <f>IF([2]source_data!G138="","",IF([2]source_data!E138&lt;&gt;"",[2]source_data!E138,CONCATENATE("Grant to "&amp;G136)))</f>
        <v>Grant to Individual Recipient</v>
      </c>
      <c r="C136" s="6" t="str">
        <f>IF([2]source_data!G138="","",IF([2]source_data!F138="",_xlfn.XLOOKUP(T136,[2]tailored_settings!$B$20:$B$25,[2]tailored_settings!$A$20:$A$25,"")))</f>
        <v>Helping to alleviate financial hardship</v>
      </c>
      <c r="D136" s="7">
        <f>IF([2]source_data!G138="","",IF([2]source_data!G138="","",[2]source_data!G138))</f>
        <v>1000</v>
      </c>
      <c r="E136" s="6" t="str">
        <f>IF([2]source_data!G138="","",[2]tailored_settings!$B$3)</f>
        <v>GBP</v>
      </c>
      <c r="F136" s="8">
        <f>IF([2]source_data!G138="","",IF([2]source_data!H138="","",[2]source_data!H138))</f>
        <v>45369</v>
      </c>
      <c r="G136" s="6" t="str">
        <f>IF([2]source_data!G138="","",[2]tailored_settings!$B$5)</f>
        <v>Individual Recipient</v>
      </c>
      <c r="H136" s="6" t="str">
        <f>IF([2]source_data!G138="","",IF(AND([2]source_data!A138&lt;&gt;"",[2]tailored_settings!$B$16="Publish"),CONCATENATE([2]tailored_settings!$B$2&amp;[2]source_data!A138),IF(AND([2]source_data!A138&lt;&gt;"",[2]tailored_settings!$B$16="Do not publish"),CONCATENATE([2]tailored_settings!$B$4&amp;TEXT(ROW(A136)-1,"0000")&amp;"_"&amp;TEXT(F136,"yyyy-mm")),CONCATENATE([2]tailored_settings!$B$4&amp;TEXT(ROW(A136)-1,"0000")&amp;"_"&amp;TEXT(F136,"yyyy-mm")))))</f>
        <v>360G-Longleigh-IND-0135_2024-03</v>
      </c>
      <c r="I136" s="6" t="str">
        <f>IF([2]source_data!G138="","",[2]tailored_settings!$B$7)</f>
        <v>Longleigh Foundation</v>
      </c>
      <c r="J136" s="6" t="str">
        <f>IF([2]source_data!G138="","",[2]tailored_settings!$B$6)</f>
        <v>GB-CHC-1169016</v>
      </c>
      <c r="K136" s="6" t="str">
        <f>IF([2]source_data!G138="","",IF([2]source_data!I138="","",VLOOKUP([2]source_data!I138,[2]codelist_mapping!A:C,3,FALSE)))</f>
        <v>GTIR030</v>
      </c>
      <c r="L136" s="6" t="str">
        <f>IF([2]source_data!G138="","",IF([2]source_data!J138="","",VLOOKUP([2]source_data!J138,[2]codelist_mapping!A:C,3,FALSE)))</f>
        <v/>
      </c>
      <c r="M136" s="6" t="str">
        <f>IF([2]source_data!G138="","",IF([2]source_data!K138="","",IF([2]source_data!M138&lt;&gt;"",CONCATENATE(VLOOKUP([2]source_data!K138,[2]codelist_mapping!F:H,3,FALSE)&amp;";"&amp;VLOOKUP([2]source_data!L138,[2]codelist_mapping!F:H,3,FALSE)&amp;";"&amp;VLOOKUP([2]source_data!M138,[2]codelist_mapping!F:H,3,FALSE)),IF([2]source_data!L138&lt;&gt;"",CONCATENATE(VLOOKUP([2]source_data!K138,[2]codelist_mapping!F:H,3,FALSE)&amp;";"&amp;VLOOKUP([2]source_data!L138,[2]codelist_mapping!F:H,3,FALSE)),IF([2]source_data!K138&lt;&gt;"",CONCATENATE(VLOOKUP([2]source_data!K138,[2]codelist_mapping!F:H,3,FALSE)))))))</f>
        <v>GTIP070;GTIP080</v>
      </c>
      <c r="N136" s="9" t="str">
        <f>IF([2]source_data!G138="","",IF([2]source_data!D138="","",VLOOKUP([2]source_data!D138,[2]geo_data!A:I,9,FALSE)))</f>
        <v>Banister &amp; Polygon</v>
      </c>
      <c r="O136" s="9" t="str">
        <f>IF([2]source_data!G138="","",IF([2]source_data!D138="","",VLOOKUP([2]source_data!D138,[2]geo_data!A:I,8,FALSE)))</f>
        <v>E05015490</v>
      </c>
      <c r="P136" s="9" t="str">
        <f>IF([2]source_data!G138="","",IF(LEFT(O136,3)="E05","WD",IF(LEFT(O136,3)="S13","WD",IF(LEFT(O136,3)="W05","WD",IF(LEFT(O136,3)="W06","UA",IF(LEFT(O136,3)="S12","CA",IF(LEFT(O136,3)="E06","UA",IF(LEFT(O136,3)="E07","NMD",IF(LEFT(O136,3)="E08","MD",IF(LEFT(O136,3)="E09","LONB"))))))))))</f>
        <v>WD</v>
      </c>
      <c r="Q136" s="9" t="str">
        <f>IF([2]source_data!G138="","",IF([2]source_data!D138="","",VLOOKUP([2]source_data!D138,[2]geo_data!A:I,7,FALSE)))</f>
        <v>Southampton</v>
      </c>
      <c r="R136" s="9" t="str">
        <f>IF([2]source_data!G138="","",IF([2]source_data!D138="","",VLOOKUP([2]source_data!D138,[2]geo_data!A:I,6,FALSE)))</f>
        <v>E06000045</v>
      </c>
      <c r="S136" s="9" t="str">
        <f>IF([2]source_data!G138="","",IF(LEFT(R136,3)="E05","WD",IF(LEFT(R136,3)="S13","WD",IF(LEFT(R136,3)="W05","WD",IF(LEFT(R136,3)="W06","UA",IF(LEFT(R136,3)="S12","CA",IF(LEFT(R136,3)="E06","UA",IF(LEFT(R136,3)="E07","NMD",IF(LEFT(R136,3)="E08","MD",IF(LEFT(R136,3)="E09","LONB"))))))))))</f>
        <v>UA</v>
      </c>
      <c r="T136" s="6" t="str">
        <f>IF([2]source_data!G138="","",IF([2]source_data!N138="","",[2]source_data!N138))</f>
        <v>Hardship Grant</v>
      </c>
      <c r="U136" s="10">
        <f>IF([2]source_data!G138="","",[2]tailored_settings!$B$8)</f>
        <v>45789</v>
      </c>
      <c r="V136" s="6" t="str">
        <f>IF([2]source_data!G138="","",[2]tailored_settings!$B$9)</f>
        <v>http://www.longleigh.org/</v>
      </c>
      <c r="W136" s="8">
        <f>IF([2]source_data!G138="","",IF([2]source_data!O138="","",[2]source_data!O138))</f>
        <v>45369</v>
      </c>
      <c r="X136" s="12">
        <f>IF([2]source_data!G138="","",IF([2]source_data!P138="","",[2]source_data!P138))</f>
        <v>45452</v>
      </c>
      <c r="Y136" s="13">
        <f>IF([2]source_data!G138="","",IF([2]source_data!Q138="","",[2]source_data!Q138))</f>
        <v>3</v>
      </c>
      <c r="Z136" s="11" t="str">
        <f>IF([2]source_data!G138="","",IF([2]source_data!I138="","",[2]tailored_settings!$B$10))</f>
        <v>Primary grant reason</v>
      </c>
      <c r="AA136" s="11" t="str">
        <f>IF([2]source_data!G138="","",IF([2]source_data!I138="","",[2]source_data!I138))</f>
        <v>1. Customer (or family member residing with them) with a diagnosed condition or disability (physical and/or sensory and/or behavioural)</v>
      </c>
      <c r="AB136" s="11" t="str">
        <f>IF([2]source_data!G138="","",IF([2]source_data!J138="","",[2]tailored_settings!$B$11))</f>
        <v/>
      </c>
      <c r="AC136" s="11" t="str">
        <f>IF([2]source_data!G138="","",IF([2]source_data!J138="","",[2]source_data!J138))</f>
        <v/>
      </c>
      <c r="AD136" s="11" t="str">
        <f>IF([2]source_data!G138="","",IF([2]source_data!K138="","",[2]tailored_settings!$B$12))</f>
        <v>Grant purpose</v>
      </c>
      <c r="AE136" s="11" t="str">
        <f>IF([2]source_data!G138="","",IF([2]source_data!K138="","",[2]source_data!K138))</f>
        <v>Food Vouchers</v>
      </c>
      <c r="AF136" s="11" t="str">
        <f>IF([2]source_data!G138="","",IF([2]source_data!K138="","",[2]tailored_settings!$B$13))</f>
        <v>Grant purpose</v>
      </c>
      <c r="AG136" s="11" t="str">
        <f>IF([2]source_data!G138="","",IF([2]source_data!K138="","",[2]source_data!K138))</f>
        <v>Food Vouchers</v>
      </c>
      <c r="AH136" s="11" t="str">
        <f>IF([2]source_data!G138="","",IF([2]source_data!M138="","",[2]tailored_settings!$B$14))</f>
        <v/>
      </c>
      <c r="AI136" s="11" t="str">
        <f>IF([2]source_data!G138="","",IF([2]source_data!M138="","",[2]source_data!M138))</f>
        <v/>
      </c>
    </row>
    <row r="137" spans="1:35" x14ac:dyDescent="0.2">
      <c r="A137" s="6" t="str">
        <f>IF([2]source_data!G139="","",IF(AND([2]source_data!C139&lt;&gt;"",[2]tailored_settings!$B$15="Publish"),CONCATENATE([2]tailored_settings!$B$2&amp;[2]source_data!C139),IF(AND([2]source_data!C139&lt;&gt;"",[2]tailored_settings!$B$15="Do not publish"),CONCATENATE([2]tailored_settings!$B$2&amp;TEXT(ROW(A137)-1,"0000")&amp;"_"&amp;TEXT(F137,"yyyy-mm")),CONCATENATE([2]tailored_settings!$B$2&amp;TEXT(ROW(A137)-1,"0000")&amp;"_"&amp;TEXT(F137,"yyyy-mm")))))</f>
        <v>360G-Longleigh-0136_2024-03</v>
      </c>
      <c r="B137" s="6" t="str">
        <f>IF([2]source_data!G139="","",IF([2]source_data!E139&lt;&gt;"",[2]source_data!E139,CONCATENATE("Grant to "&amp;G137)))</f>
        <v>Grant to Individual Recipient</v>
      </c>
      <c r="C137" s="6" t="str">
        <f>IF([2]source_data!G139="","",IF([2]source_data!F139="",_xlfn.XLOOKUP(T137,[2]tailored_settings!$B$20:$B$25,[2]tailored_settings!$A$20:$A$25,"")))</f>
        <v>Helping to alleviate financial hardship</v>
      </c>
      <c r="D137" s="7">
        <f>IF([2]source_data!G139="","",IF([2]source_data!G139="","",[2]source_data!G139))</f>
        <v>741.6</v>
      </c>
      <c r="E137" s="6" t="str">
        <f>IF([2]source_data!G139="","",[2]tailored_settings!$B$3)</f>
        <v>GBP</v>
      </c>
      <c r="F137" s="8">
        <f>IF([2]source_data!G139="","",IF([2]source_data!H139="","",[2]source_data!H139))</f>
        <v>45377</v>
      </c>
      <c r="G137" s="6" t="str">
        <f>IF([2]source_data!G139="","",[2]tailored_settings!$B$5)</f>
        <v>Individual Recipient</v>
      </c>
      <c r="H137" s="6" t="str">
        <f>IF([2]source_data!G139="","",IF(AND([2]source_data!A139&lt;&gt;"",[2]tailored_settings!$B$16="Publish"),CONCATENATE([2]tailored_settings!$B$2&amp;[2]source_data!A139),IF(AND([2]source_data!A139&lt;&gt;"",[2]tailored_settings!$B$16="Do not publish"),CONCATENATE([2]tailored_settings!$B$4&amp;TEXT(ROW(A137)-1,"0000")&amp;"_"&amp;TEXT(F137,"yyyy-mm")),CONCATENATE([2]tailored_settings!$B$4&amp;TEXT(ROW(A137)-1,"0000")&amp;"_"&amp;TEXT(F137,"yyyy-mm")))))</f>
        <v>360G-Longleigh-IND-0136_2024-03</v>
      </c>
      <c r="I137" s="6" t="str">
        <f>IF([2]source_data!G139="","",[2]tailored_settings!$B$7)</f>
        <v>Longleigh Foundation</v>
      </c>
      <c r="J137" s="6" t="str">
        <f>IF([2]source_data!G139="","",[2]tailored_settings!$B$6)</f>
        <v>GB-CHC-1169016</v>
      </c>
      <c r="K137" s="6" t="str">
        <f>IF([2]source_data!G139="","",IF([2]source_data!I139="","",VLOOKUP([2]source_data!I139,[2]codelist_mapping!A:C,3,FALSE)))</f>
        <v>GTIR010</v>
      </c>
      <c r="L137" s="6" t="str">
        <f>IF([2]source_data!G139="","",IF([2]source_data!J139="","",VLOOKUP([2]source_data!J139,[2]codelist_mapping!A:C,3,FALSE)))</f>
        <v/>
      </c>
      <c r="M137" s="6" t="str">
        <f>IF([2]source_data!G139="","",IF([2]source_data!K139="","",IF([2]source_data!M139&lt;&gt;"",CONCATENATE(VLOOKUP([2]source_data!K139,[2]codelist_mapping!F:H,3,FALSE)&amp;";"&amp;VLOOKUP([2]source_data!L139,[2]codelist_mapping!F:H,3,FALSE)&amp;";"&amp;VLOOKUP([2]source_data!M139,[2]codelist_mapping!F:H,3,FALSE)),IF([2]source_data!L139&lt;&gt;"",CONCATENATE(VLOOKUP([2]source_data!K139,[2]codelist_mapping!F:H,3,FALSE)&amp;";"&amp;VLOOKUP([2]source_data!L139,[2]codelist_mapping!F:H,3,FALSE)),IF([2]source_data!K139&lt;&gt;"",CONCATENATE(VLOOKUP([2]source_data!K139,[2]codelist_mapping!F:H,3,FALSE)))))))</f>
        <v>GTIP020;GTIP060</v>
      </c>
      <c r="N137" s="9" t="str">
        <f>IF([2]source_data!G139="","",IF([2]source_data!D139="","",VLOOKUP([2]source_data!D139,[2]geo_data!A:I,9,FALSE)))</f>
        <v>Bisley</v>
      </c>
      <c r="O137" s="9" t="str">
        <f>IF([2]source_data!G139="","",IF([2]source_data!D139="","",VLOOKUP([2]source_data!D139,[2]geo_data!A:I,8,FALSE)))</f>
        <v>E05013188</v>
      </c>
      <c r="P137" s="9" t="str">
        <f>IF([2]source_data!G139="","",IF(LEFT(O137,3)="E05","WD",IF(LEFT(O137,3)="S13","WD",IF(LEFT(O137,3)="W05","WD",IF(LEFT(O137,3)="W06","UA",IF(LEFT(O137,3)="S12","CA",IF(LEFT(O137,3)="E06","UA",IF(LEFT(O137,3)="E07","NMD",IF(LEFT(O137,3)="E08","MD",IF(LEFT(O137,3)="E09","LONB"))))))))))</f>
        <v>WD</v>
      </c>
      <c r="Q137" s="9" t="str">
        <f>IF([2]source_data!G139="","",IF([2]source_data!D139="","",VLOOKUP([2]source_data!D139,[2]geo_data!A:I,7,FALSE)))</f>
        <v>Stroud</v>
      </c>
      <c r="R137" s="9" t="str">
        <f>IF([2]source_data!G139="","",IF([2]source_data!D139="","",VLOOKUP([2]source_data!D139,[2]geo_data!A:I,6,FALSE)))</f>
        <v>E07000082</v>
      </c>
      <c r="S137" s="9" t="str">
        <f>IF([2]source_data!G139="","",IF(LEFT(R137,3)="E05","WD",IF(LEFT(R137,3)="S13","WD",IF(LEFT(R137,3)="W05","WD",IF(LEFT(R137,3)="W06","UA",IF(LEFT(R137,3)="S12","CA",IF(LEFT(R137,3)="E06","UA",IF(LEFT(R137,3)="E07","NMD",IF(LEFT(R137,3)="E08","MD",IF(LEFT(R137,3)="E09","LONB"))))))))))</f>
        <v>NMD</v>
      </c>
      <c r="T137" s="6" t="str">
        <f>IF([2]source_data!G139="","",IF([2]source_data!N139="","",[2]source_data!N139))</f>
        <v>Hardship Grant</v>
      </c>
      <c r="U137" s="10">
        <f>IF([2]source_data!G139="","",[2]tailored_settings!$B$8)</f>
        <v>45789</v>
      </c>
      <c r="V137" s="6" t="str">
        <f>IF([2]source_data!G139="","",[2]tailored_settings!$B$9)</f>
        <v>http://www.longleigh.org/</v>
      </c>
      <c r="W137" s="8">
        <f>IF([2]source_data!G139="","",IF([2]source_data!O139="","",[2]source_data!O139))</f>
        <v>45377</v>
      </c>
      <c r="X137" s="12">
        <f>IF([2]source_data!G139="","",IF([2]source_data!P139="","",[2]source_data!P139))</f>
        <v>45408</v>
      </c>
      <c r="Y137" s="13">
        <f>IF([2]source_data!G139="","",IF([2]source_data!Q139="","",[2]source_data!Q139))</f>
        <v>1</v>
      </c>
      <c r="Z137" s="11" t="str">
        <f>IF([2]source_data!G139="","",IF([2]source_data!I139="","",[2]tailored_settings!$B$10))</f>
        <v>Primary grant reason</v>
      </c>
      <c r="AA137" s="11" t="str">
        <f>IF([2]source_data!G139="","",IF([2]source_data!I139="","",[2]source_data!I139))</f>
        <v>6d. Customer/family under the care of Social Services (Adult or Children’s - FH</v>
      </c>
      <c r="AB137" s="11" t="str">
        <f>IF([2]source_data!G139="","",IF([2]source_data!J139="","",[2]tailored_settings!$B$11))</f>
        <v/>
      </c>
      <c r="AC137" s="11" t="str">
        <f>IF([2]source_data!G139="","",IF([2]source_data!J139="","",[2]source_data!J139))</f>
        <v/>
      </c>
      <c r="AD137" s="11" t="str">
        <f>IF([2]source_data!G139="","",IF([2]source_data!K139="","",[2]tailored_settings!$B$12))</f>
        <v>Grant purpose</v>
      </c>
      <c r="AE137" s="11" t="str">
        <f>IF([2]source_data!G139="","",IF([2]source_data!K139="","",[2]source_data!K139))</f>
        <v xml:space="preserve">Furniture </v>
      </c>
      <c r="AF137" s="11" t="str">
        <f>IF([2]source_data!G139="","",IF([2]source_data!K139="","",[2]tailored_settings!$B$13))</f>
        <v>Grant purpose</v>
      </c>
      <c r="AG137" s="11" t="str">
        <f>IF([2]source_data!G139="","",IF([2]source_data!K139="","",[2]source_data!K139))</f>
        <v xml:space="preserve">Furniture </v>
      </c>
      <c r="AH137" s="11" t="str">
        <f>IF([2]source_data!G139="","",IF([2]source_data!M139="","",[2]tailored_settings!$B$14))</f>
        <v/>
      </c>
      <c r="AI137" s="11" t="str">
        <f>IF([2]source_data!G139="","",IF([2]source_data!M139="","",[2]source_data!M139))</f>
        <v/>
      </c>
    </row>
    <row r="138" spans="1:35" x14ac:dyDescent="0.2">
      <c r="A138" s="6" t="str">
        <f>IF([2]source_data!G140="","",IF(AND([2]source_data!C140&lt;&gt;"",[2]tailored_settings!$B$15="Publish"),CONCATENATE([2]tailored_settings!$B$2&amp;[2]source_data!C140),IF(AND([2]source_data!C140&lt;&gt;"",[2]tailored_settings!$B$15="Do not publish"),CONCATENATE([2]tailored_settings!$B$2&amp;TEXT(ROW(A138)-1,"0000")&amp;"_"&amp;TEXT(F138,"yyyy-mm")),CONCATENATE([2]tailored_settings!$B$2&amp;TEXT(ROW(A138)-1,"0000")&amp;"_"&amp;TEXT(F138,"yyyy-mm")))))</f>
        <v>360G-Longleigh-0137_2024-03</v>
      </c>
      <c r="B138" s="6" t="str">
        <f>IF([2]source_data!G140="","",IF([2]source_data!E140&lt;&gt;"",[2]source_data!E140,CONCATENATE("Grant to "&amp;G138)))</f>
        <v>Grant to Individual Recipient</v>
      </c>
      <c r="C138" s="6" t="str">
        <f>IF([2]source_data!G140="","",IF([2]source_data!F140="",_xlfn.XLOOKUP(T138,[2]tailored_settings!$B$20:$B$25,[2]tailored_settings!$A$20:$A$25,"")))</f>
        <v>Helping to alleviate financial hardship</v>
      </c>
      <c r="D138" s="7">
        <f>IF([2]source_data!G140="","",IF([2]source_data!G140="","",[2]source_data!G140))</f>
        <v>949.98</v>
      </c>
      <c r="E138" s="6" t="str">
        <f>IF([2]source_data!G140="","",[2]tailored_settings!$B$3)</f>
        <v>GBP</v>
      </c>
      <c r="F138" s="8">
        <f>IF([2]source_data!G140="","",IF([2]source_data!H140="","",[2]source_data!H140))</f>
        <v>45376</v>
      </c>
      <c r="G138" s="6" t="str">
        <f>IF([2]source_data!G140="","",[2]tailored_settings!$B$5)</f>
        <v>Individual Recipient</v>
      </c>
      <c r="H138" s="6" t="str">
        <f>IF([2]source_data!G140="","",IF(AND([2]source_data!A140&lt;&gt;"",[2]tailored_settings!$B$16="Publish"),CONCATENATE([2]tailored_settings!$B$2&amp;[2]source_data!A140),IF(AND([2]source_data!A140&lt;&gt;"",[2]tailored_settings!$B$16="Do not publish"),CONCATENATE([2]tailored_settings!$B$4&amp;TEXT(ROW(A138)-1,"0000")&amp;"_"&amp;TEXT(F138,"yyyy-mm")),CONCATENATE([2]tailored_settings!$B$4&amp;TEXT(ROW(A138)-1,"0000")&amp;"_"&amp;TEXT(F138,"yyyy-mm")))))</f>
        <v>360G-Longleigh-IND-0137_2024-03</v>
      </c>
      <c r="I138" s="6" t="str">
        <f>IF([2]source_data!G140="","",[2]tailored_settings!$B$7)</f>
        <v>Longleigh Foundation</v>
      </c>
      <c r="J138" s="6" t="str">
        <f>IF([2]source_data!G140="","",[2]tailored_settings!$B$6)</f>
        <v>GB-CHC-1169016</v>
      </c>
      <c r="K138" s="6" t="str">
        <f>IF([2]source_data!G140="","",IF([2]source_data!I140="","",VLOOKUP([2]source_data!I140,[2]codelist_mapping!A:C,3,FALSE)))</f>
        <v>GTIR100</v>
      </c>
      <c r="L138" s="6" t="str">
        <f>IF([2]source_data!G140="","",IF([2]source_data!J140="","",VLOOKUP([2]source_data!J140,[2]codelist_mapping!A:C,3,FALSE)))</f>
        <v/>
      </c>
      <c r="M138" s="6" t="str">
        <f>IF([2]source_data!G140="","",IF([2]source_data!K140="","",IF([2]source_data!M140&lt;&gt;"",CONCATENATE(VLOOKUP([2]source_data!K140,[2]codelist_mapping!F:H,3,FALSE)&amp;";"&amp;VLOOKUP([2]source_data!L140,[2]codelist_mapping!F:H,3,FALSE)&amp;";"&amp;VLOOKUP([2]source_data!M140,[2]codelist_mapping!F:H,3,FALSE)),IF([2]source_data!L140&lt;&gt;"",CONCATENATE(VLOOKUP([2]source_data!K140,[2]codelist_mapping!F:H,3,FALSE)&amp;";"&amp;VLOOKUP([2]source_data!L140,[2]codelist_mapping!F:H,3,FALSE)),IF([2]source_data!K140&lt;&gt;"",CONCATENATE(VLOOKUP([2]source_data!K140,[2]codelist_mapping!F:H,3,FALSE)))))))</f>
        <v>GTIP020;GTIP070;GTIP050</v>
      </c>
      <c r="N138" s="9" t="str">
        <f>IF([2]source_data!G140="","",IF([2]source_data!D140="","",VLOOKUP([2]source_data!D140,[2]geo_data!A:I,9,FALSE)))</f>
        <v>Sowerby Bridge</v>
      </c>
      <c r="O138" s="9" t="str">
        <f>IF([2]source_data!G140="","",IF([2]source_data!D140="","",VLOOKUP([2]source_data!D140,[2]geo_data!A:I,8,FALSE)))</f>
        <v>E05001384</v>
      </c>
      <c r="P138" s="9" t="str">
        <f>IF([2]source_data!G140="","",IF(LEFT(O138,3)="E05","WD",IF(LEFT(O138,3)="S13","WD",IF(LEFT(O138,3)="W05","WD",IF(LEFT(O138,3)="W06","UA",IF(LEFT(O138,3)="S12","CA",IF(LEFT(O138,3)="E06","UA",IF(LEFT(O138,3)="E07","NMD",IF(LEFT(O138,3)="E08","MD",IF(LEFT(O138,3)="E09","LONB"))))))))))</f>
        <v>WD</v>
      </c>
      <c r="Q138" s="9" t="str">
        <f>IF([2]source_data!G140="","",IF([2]source_data!D140="","",VLOOKUP([2]source_data!D140,[2]geo_data!A:I,7,FALSE)))</f>
        <v>Calderdale</v>
      </c>
      <c r="R138" s="9" t="str">
        <f>IF([2]source_data!G140="","",IF([2]source_data!D140="","",VLOOKUP([2]source_data!D140,[2]geo_data!A:I,6,FALSE)))</f>
        <v>E08000033</v>
      </c>
      <c r="S138" s="9" t="str">
        <f>IF([2]source_data!G140="","",IF(LEFT(R138,3)="E05","WD",IF(LEFT(R138,3)="S13","WD",IF(LEFT(R138,3)="W05","WD",IF(LEFT(R138,3)="W06","UA",IF(LEFT(R138,3)="S12","CA",IF(LEFT(R138,3)="E06","UA",IF(LEFT(R138,3)="E07","NMD",IF(LEFT(R138,3)="E08","MD",IF(LEFT(R138,3)="E09","LONB"))))))))))</f>
        <v>MD</v>
      </c>
      <c r="T138" s="6" t="str">
        <f>IF([2]source_data!G140="","",IF([2]source_data!N140="","",[2]source_data!N140))</f>
        <v>Hardship Grant</v>
      </c>
      <c r="U138" s="10">
        <f>IF([2]source_data!G140="","",[2]tailored_settings!$B$8)</f>
        <v>45789</v>
      </c>
      <c r="V138" s="6" t="str">
        <f>IF([2]source_data!G140="","",[2]tailored_settings!$B$9)</f>
        <v>http://www.longleigh.org/</v>
      </c>
      <c r="W138" s="8">
        <f>IF([2]source_data!G140="","",IF([2]source_data!O140="","",[2]source_data!O140))</f>
        <v>45376</v>
      </c>
      <c r="X138" s="12">
        <f>IF([2]source_data!G140="","",IF([2]source_data!P140="","",[2]source_data!P140))</f>
        <v>45420</v>
      </c>
      <c r="Y138" s="13">
        <f>IF([2]source_data!G140="","",IF([2]source_data!Q140="","",[2]source_data!Q140))</f>
        <v>2</v>
      </c>
      <c r="Z138" s="11" t="str">
        <f>IF([2]source_data!G140="","",IF([2]source_data!I140="","",[2]tailored_settings!$B$10))</f>
        <v>Primary grant reason</v>
      </c>
      <c r="AA138" s="11" t="str">
        <f>IF([2]source_data!G140="","",IF([2]source_data!I140="","",[2]source_data!I140))</f>
        <v>5. Customer/family having been the victims of a reported crime in their home.</v>
      </c>
      <c r="AB138" s="11" t="str">
        <f>IF([2]source_data!G140="","",IF([2]source_data!J140="","",[2]tailored_settings!$B$11))</f>
        <v/>
      </c>
      <c r="AC138" s="11" t="str">
        <f>IF([2]source_data!G140="","",IF([2]source_data!J140="","",[2]source_data!J140))</f>
        <v/>
      </c>
      <c r="AD138" s="11" t="str">
        <f>IF([2]source_data!G140="","",IF([2]source_data!K140="","",[2]tailored_settings!$B$12))</f>
        <v>Grant purpose</v>
      </c>
      <c r="AE138" s="11" t="str">
        <f>IF([2]source_data!G140="","",IF([2]source_data!K140="","",[2]source_data!K140))</f>
        <v>Appliances</v>
      </c>
      <c r="AF138" s="11" t="str">
        <f>IF([2]source_data!G140="","",IF([2]source_data!K140="","",[2]tailored_settings!$B$13))</f>
        <v>Grant purpose</v>
      </c>
      <c r="AG138" s="11" t="str">
        <f>IF([2]source_data!G140="","",IF([2]source_data!K140="","",[2]source_data!K140))</f>
        <v>Appliances</v>
      </c>
      <c r="AH138" s="11" t="str">
        <f>IF([2]source_data!G140="","",IF([2]source_data!M140="","",[2]tailored_settings!$B$14))</f>
        <v>Grant purpose</v>
      </c>
      <c r="AI138" s="11" t="str">
        <f>IF([2]source_data!G140="","",IF([2]source_data!M140="","",[2]source_data!M140))</f>
        <v>Utility Vouchers</v>
      </c>
    </row>
    <row r="139" spans="1:35" x14ac:dyDescent="0.2">
      <c r="A139" s="6" t="str">
        <f>IF([2]source_data!G141="","",IF(AND([2]source_data!C141&lt;&gt;"",[2]tailored_settings!$B$15="Publish"),CONCATENATE([2]tailored_settings!$B$2&amp;[2]source_data!C141),IF(AND([2]source_data!C141&lt;&gt;"",[2]tailored_settings!$B$15="Do not publish"),CONCATENATE([2]tailored_settings!$B$2&amp;TEXT(ROW(A139)-1,"0000")&amp;"_"&amp;TEXT(F139,"yyyy-mm")),CONCATENATE([2]tailored_settings!$B$2&amp;TEXT(ROW(A139)-1,"0000")&amp;"_"&amp;TEXT(F139,"yyyy-mm")))))</f>
        <v>360G-Longleigh-0138_2024-03</v>
      </c>
      <c r="B139" s="6" t="str">
        <f>IF([2]source_data!G141="","",IF([2]source_data!E141&lt;&gt;"",[2]source_data!E141,CONCATENATE("Grant to "&amp;G139)))</f>
        <v>Grant to Individual Recipient</v>
      </c>
      <c r="C139" s="6" t="str">
        <f>IF([2]source_data!G141="","",IF([2]source_data!F141="",_xlfn.XLOOKUP(T139,[2]tailored_settings!$B$20:$B$25,[2]tailored_settings!$A$20:$A$25,"")))</f>
        <v>Providing financial aid during a time of crisis</v>
      </c>
      <c r="D139" s="7">
        <f>IF([2]source_data!G141="","",IF([2]source_data!G141="","",[2]source_data!G141))</f>
        <v>500</v>
      </c>
      <c r="E139" s="6" t="str">
        <f>IF([2]source_data!G141="","",[2]tailored_settings!$B$3)</f>
        <v>GBP</v>
      </c>
      <c r="F139" s="8">
        <f>IF([2]source_data!G141="","",IF([2]source_data!H141="","",[2]source_data!H141))</f>
        <v>45372</v>
      </c>
      <c r="G139" s="6" t="str">
        <f>IF([2]source_data!G141="","",[2]tailored_settings!$B$5)</f>
        <v>Individual Recipient</v>
      </c>
      <c r="H139" s="6" t="str">
        <f>IF([2]source_data!G141="","",IF(AND([2]source_data!A141&lt;&gt;"",[2]tailored_settings!$B$16="Publish"),CONCATENATE([2]tailored_settings!$B$2&amp;[2]source_data!A141),IF(AND([2]source_data!A141&lt;&gt;"",[2]tailored_settings!$B$16="Do not publish"),CONCATENATE([2]tailored_settings!$B$4&amp;TEXT(ROW(A139)-1,"0000")&amp;"_"&amp;TEXT(F139,"yyyy-mm")),CONCATENATE([2]tailored_settings!$B$4&amp;TEXT(ROW(A139)-1,"0000")&amp;"_"&amp;TEXT(F139,"yyyy-mm")))))</f>
        <v>360G-Longleigh-IND-0138_2024-03</v>
      </c>
      <c r="I139" s="6" t="str">
        <f>IF([2]source_data!G141="","",[2]tailored_settings!$B$7)</f>
        <v>Longleigh Foundation</v>
      </c>
      <c r="J139" s="6" t="str">
        <f>IF([2]source_data!G141="","",[2]tailored_settings!$B$6)</f>
        <v>GB-CHC-1169016</v>
      </c>
      <c r="K139" s="6" t="str">
        <f>IF([2]source_data!G141="","",IF([2]source_data!I141="","",VLOOKUP([2]source_data!I141,[2]codelist_mapping!A:C,3,FALSE)))</f>
        <v>GTIR060</v>
      </c>
      <c r="L139" s="6" t="str">
        <f>IF([2]source_data!G141="","",IF([2]source_data!J141="","",VLOOKUP([2]source_data!J141,[2]codelist_mapping!A:C,3,FALSE)))</f>
        <v/>
      </c>
      <c r="M139" s="6" t="str">
        <f>IF([2]source_data!G141="","",IF([2]source_data!K141="","",IF([2]source_data!M141&lt;&gt;"",CONCATENATE(VLOOKUP([2]source_data!K141,[2]codelist_mapping!F:H,3,FALSE)&amp;";"&amp;VLOOKUP([2]source_data!L141,[2]codelist_mapping!F:H,3,FALSE)&amp;";"&amp;VLOOKUP([2]source_data!M141,[2]codelist_mapping!F:H,3,FALSE)),IF([2]source_data!L141&lt;&gt;"",CONCATENATE(VLOOKUP([2]source_data!K141,[2]codelist_mapping!F:H,3,FALSE)&amp;";"&amp;VLOOKUP([2]source_data!L141,[2]codelist_mapping!F:H,3,FALSE)),IF([2]source_data!K141&lt;&gt;"",CONCATENATE(VLOOKUP([2]source_data!K141,[2]codelist_mapping!F:H,3,FALSE)))))))</f>
        <v>GTIP070;GTIP020</v>
      </c>
      <c r="N139" s="9" t="str">
        <f>IF([2]source_data!G141="","",IF([2]source_data!D141="","",VLOOKUP([2]source_data!D141,[2]geo_data!A:I,9,FALSE)))</f>
        <v>Devizes South</v>
      </c>
      <c r="O139" s="9" t="str">
        <f>IF([2]source_data!G141="","",IF([2]source_data!D141="","",VLOOKUP([2]source_data!D141,[2]geo_data!A:I,8,FALSE)))</f>
        <v>E05013431</v>
      </c>
      <c r="P139" s="9" t="str">
        <f>IF([2]source_data!G141="","",IF(LEFT(O139,3)="E05","WD",IF(LEFT(O139,3)="S13","WD",IF(LEFT(O139,3)="W05","WD",IF(LEFT(O139,3)="W06","UA",IF(LEFT(O139,3)="S12","CA",IF(LEFT(O139,3)="E06","UA",IF(LEFT(O139,3)="E07","NMD",IF(LEFT(O139,3)="E08","MD",IF(LEFT(O139,3)="E09","LONB"))))))))))</f>
        <v>WD</v>
      </c>
      <c r="Q139" s="9" t="str">
        <f>IF([2]source_data!G141="","",IF([2]source_data!D141="","",VLOOKUP([2]source_data!D141,[2]geo_data!A:I,7,FALSE)))</f>
        <v>Wiltshire</v>
      </c>
      <c r="R139" s="9" t="str">
        <f>IF([2]source_data!G141="","",IF([2]source_data!D141="","",VLOOKUP([2]source_data!D141,[2]geo_data!A:I,6,FALSE)))</f>
        <v>E06000054</v>
      </c>
      <c r="S139" s="9" t="str">
        <f>IF([2]source_data!G141="","",IF(LEFT(R139,3)="E05","WD",IF(LEFT(R139,3)="S13","WD",IF(LEFT(R139,3)="W05","WD",IF(LEFT(R139,3)="W06","UA",IF(LEFT(R139,3)="S12","CA",IF(LEFT(R139,3)="E06","UA",IF(LEFT(R139,3)="E07","NMD",IF(LEFT(R139,3)="E08","MD",IF(LEFT(R139,3)="E09","LONB"))))))))))</f>
        <v>UA</v>
      </c>
      <c r="T139" s="6" t="str">
        <f>IF([2]source_data!G141="","",IF([2]source_data!N141="","",[2]source_data!N141))</f>
        <v>Crisis Grant</v>
      </c>
      <c r="U139" s="10">
        <f>IF([2]source_data!G141="","",[2]tailored_settings!$B$8)</f>
        <v>45789</v>
      </c>
      <c r="V139" s="6" t="str">
        <f>IF([2]source_data!G141="","",[2]tailored_settings!$B$9)</f>
        <v>http://www.longleigh.org/</v>
      </c>
      <c r="W139" s="8">
        <f>IF([2]source_data!G141="","",IF([2]source_data!O141="","",[2]source_data!O141))</f>
        <v>45372</v>
      </c>
      <c r="X139" s="12">
        <f>IF([2]source_data!G141="","",IF([2]source_data!P141="","",[2]source_data!P141))</f>
        <v>45420</v>
      </c>
      <c r="Y139" s="13">
        <f>IF([2]source_data!G141="","",IF([2]source_data!Q141="","",[2]source_data!Q141))</f>
        <v>2</v>
      </c>
      <c r="Z139" s="11" t="str">
        <f>IF([2]source_data!G141="","",IF([2]source_data!I141="","",[2]tailored_settings!$B$10))</f>
        <v>Primary grant reason</v>
      </c>
      <c r="AA139" s="11" t="str">
        <f>IF([2]source_data!G141="","",IF([2]source_data!I141="","",[2]source_data!I141))</f>
        <v>4. Customer/family fleeing from a violent or abusive relationship</v>
      </c>
      <c r="AB139" s="11" t="str">
        <f>IF([2]source_data!G141="","",IF([2]source_data!J141="","",[2]tailored_settings!$B$11))</f>
        <v/>
      </c>
      <c r="AC139" s="11" t="str">
        <f>IF([2]source_data!G141="","",IF([2]source_data!J141="","",[2]source_data!J141))</f>
        <v/>
      </c>
      <c r="AD139" s="11" t="str">
        <f>IF([2]source_data!G141="","",IF([2]source_data!K141="","",[2]tailored_settings!$B$12))</f>
        <v>Grant purpose</v>
      </c>
      <c r="AE139" s="11" t="str">
        <f>IF([2]source_data!G141="","",IF([2]source_data!K141="","",[2]source_data!K141))</f>
        <v>Food Vouchers</v>
      </c>
      <c r="AF139" s="11" t="str">
        <f>IF([2]source_data!G141="","",IF([2]source_data!K141="","",[2]tailored_settings!$B$13))</f>
        <v>Grant purpose</v>
      </c>
      <c r="AG139" s="11" t="str">
        <f>IF([2]source_data!G141="","",IF([2]source_data!K141="","",[2]source_data!K141))</f>
        <v>Food Vouchers</v>
      </c>
      <c r="AH139" s="11" t="str">
        <f>IF([2]source_data!G141="","",IF([2]source_data!M141="","",[2]tailored_settings!$B$14))</f>
        <v/>
      </c>
      <c r="AI139" s="11" t="str">
        <f>IF([2]source_data!G141="","",IF([2]source_data!M141="","",[2]source_data!M141))</f>
        <v/>
      </c>
    </row>
    <row r="140" spans="1:35" x14ac:dyDescent="0.2">
      <c r="A140" s="6" t="str">
        <f>IF([2]source_data!G142="","",IF(AND([2]source_data!C142&lt;&gt;"",[2]tailored_settings!$B$15="Publish"),CONCATENATE([2]tailored_settings!$B$2&amp;[2]source_data!C142),IF(AND([2]source_data!C142&lt;&gt;"",[2]tailored_settings!$B$15="Do not publish"),CONCATENATE([2]tailored_settings!$B$2&amp;TEXT(ROW(A140)-1,"0000")&amp;"_"&amp;TEXT(F140,"yyyy-mm")),CONCATENATE([2]tailored_settings!$B$2&amp;TEXT(ROW(A140)-1,"0000")&amp;"_"&amp;TEXT(F140,"yyyy-mm")))))</f>
        <v>360G-Longleigh-0139_2024-03</v>
      </c>
      <c r="B140" s="6" t="str">
        <f>IF([2]source_data!G142="","",IF([2]source_data!E142&lt;&gt;"",[2]source_data!E142,CONCATENATE("Grant to "&amp;G140)))</f>
        <v>Grant to Individual Recipient</v>
      </c>
      <c r="C140" s="6" t="str">
        <f>IF([2]source_data!G142="","",IF([2]source_data!F142="",_xlfn.XLOOKUP(T140,[2]tailored_settings!$B$20:$B$25,[2]tailored_settings!$A$20:$A$25,"")))</f>
        <v>Helping to alleviate financial hardship</v>
      </c>
      <c r="D140" s="7">
        <f>IF([2]source_data!G142="","",IF([2]source_data!G142="","",[2]source_data!G142))</f>
        <v>907.38</v>
      </c>
      <c r="E140" s="6" t="str">
        <f>IF([2]source_data!G142="","",[2]tailored_settings!$B$3)</f>
        <v>GBP</v>
      </c>
      <c r="F140" s="8">
        <f>IF([2]source_data!G142="","",IF([2]source_data!H142="","",[2]source_data!H142))</f>
        <v>45376</v>
      </c>
      <c r="G140" s="6" t="str">
        <f>IF([2]source_data!G142="","",[2]tailored_settings!$B$5)</f>
        <v>Individual Recipient</v>
      </c>
      <c r="H140" s="6" t="str">
        <f>IF([2]source_data!G142="","",IF(AND([2]source_data!A142&lt;&gt;"",[2]tailored_settings!$B$16="Publish"),CONCATENATE([2]tailored_settings!$B$2&amp;[2]source_data!A142),IF(AND([2]source_data!A142&lt;&gt;"",[2]tailored_settings!$B$16="Do not publish"),CONCATENATE([2]tailored_settings!$B$4&amp;TEXT(ROW(A140)-1,"0000")&amp;"_"&amp;TEXT(F140,"yyyy-mm")),CONCATENATE([2]tailored_settings!$B$4&amp;TEXT(ROW(A140)-1,"0000")&amp;"_"&amp;TEXT(F140,"yyyy-mm")))))</f>
        <v>360G-Longleigh-IND-0139_2024-03</v>
      </c>
      <c r="I140" s="6" t="str">
        <f>IF([2]source_data!G142="","",[2]tailored_settings!$B$7)</f>
        <v>Longleigh Foundation</v>
      </c>
      <c r="J140" s="6" t="str">
        <f>IF([2]source_data!G142="","",[2]tailored_settings!$B$6)</f>
        <v>GB-CHC-1169016</v>
      </c>
      <c r="K140" s="6" t="str">
        <f>IF([2]source_data!G142="","",IF([2]source_data!I142="","",VLOOKUP([2]source_data!I142,[2]codelist_mapping!A:C,3,FALSE)))</f>
        <v>GTIR010</v>
      </c>
      <c r="L140" s="6" t="str">
        <f>IF([2]source_data!G142="","",IF([2]source_data!J142="","",VLOOKUP([2]source_data!J142,[2]codelist_mapping!A:C,3,FALSE)))</f>
        <v/>
      </c>
      <c r="M140" s="6" t="str">
        <f>IF([2]source_data!G142="","",IF([2]source_data!K142="","",IF([2]source_data!M142&lt;&gt;"",CONCATENATE(VLOOKUP([2]source_data!K142,[2]codelist_mapping!F:H,3,FALSE)&amp;";"&amp;VLOOKUP([2]source_data!L142,[2]codelist_mapping!F:H,3,FALSE)&amp;";"&amp;VLOOKUP([2]source_data!M142,[2]codelist_mapping!F:H,3,FALSE)),IF([2]source_data!L142&lt;&gt;"",CONCATENATE(VLOOKUP([2]source_data!K142,[2]codelist_mapping!F:H,3,FALSE)&amp;";"&amp;VLOOKUP([2]source_data!L142,[2]codelist_mapping!F:H,3,FALSE)),IF([2]source_data!K142&lt;&gt;"",CONCATENATE(VLOOKUP([2]source_data!K142,[2]codelist_mapping!F:H,3,FALSE)))))))</f>
        <v>GTIP020</v>
      </c>
      <c r="N140" s="9" t="str">
        <f>IF([2]source_data!G142="","",IF([2]source_data!D142="","",VLOOKUP([2]source_data!D142,[2]geo_data!A:I,9,FALSE)))</f>
        <v>Walcot and Park North</v>
      </c>
      <c r="O140" s="9" t="str">
        <f>IF([2]source_data!G142="","",IF([2]source_data!D142="","",VLOOKUP([2]source_data!D142,[2]geo_data!A:I,8,FALSE)))</f>
        <v>E05008971</v>
      </c>
      <c r="P140" s="9" t="str">
        <f>IF([2]source_data!G142="","",IF(LEFT(O140,3)="E05","WD",IF(LEFT(O140,3)="S13","WD",IF(LEFT(O140,3)="W05","WD",IF(LEFT(O140,3)="W06","UA",IF(LEFT(O140,3)="S12","CA",IF(LEFT(O140,3)="E06","UA",IF(LEFT(O140,3)="E07","NMD",IF(LEFT(O140,3)="E08","MD",IF(LEFT(O140,3)="E09","LONB"))))))))))</f>
        <v>WD</v>
      </c>
      <c r="Q140" s="9" t="str">
        <f>IF([2]source_data!G142="","",IF([2]source_data!D142="","",VLOOKUP([2]source_data!D142,[2]geo_data!A:I,7,FALSE)))</f>
        <v>Swindon</v>
      </c>
      <c r="R140" s="9" t="str">
        <f>IF([2]source_data!G142="","",IF([2]source_data!D142="","",VLOOKUP([2]source_data!D142,[2]geo_data!A:I,6,FALSE)))</f>
        <v>E06000030</v>
      </c>
      <c r="S140" s="9" t="str">
        <f>IF([2]source_data!G142="","",IF(LEFT(R140,3)="E05","WD",IF(LEFT(R140,3)="S13","WD",IF(LEFT(R140,3)="W05","WD",IF(LEFT(R140,3)="W06","UA",IF(LEFT(R140,3)="S12","CA",IF(LEFT(R140,3)="E06","UA",IF(LEFT(R140,3)="E07","NMD",IF(LEFT(R140,3)="E08","MD",IF(LEFT(R140,3)="E09","LONB"))))))))))</f>
        <v>UA</v>
      </c>
      <c r="T140" s="6" t="str">
        <f>IF([2]source_data!G142="","",IF([2]source_data!N142="","",[2]source_data!N142))</f>
        <v>Hardship Grant</v>
      </c>
      <c r="U140" s="10">
        <f>IF([2]source_data!G142="","",[2]tailored_settings!$B$8)</f>
        <v>45789</v>
      </c>
      <c r="V140" s="6" t="str">
        <f>IF([2]source_data!G142="","",[2]tailored_settings!$B$9)</f>
        <v>http://www.longleigh.org/</v>
      </c>
      <c r="W140" s="8">
        <f>IF([2]source_data!G142="","",IF([2]source_data!O142="","",[2]source_data!O142))</f>
        <v>45376</v>
      </c>
      <c r="X140" s="12">
        <f>IF([2]source_data!G142="","",IF([2]source_data!P142="","",[2]source_data!P142))</f>
        <v>45385</v>
      </c>
      <c r="Y140" s="13">
        <f>IF([2]source_data!G142="","",IF([2]source_data!Q142="","",[2]source_data!Q142))</f>
        <v>1</v>
      </c>
      <c r="Z140" s="11" t="str">
        <f>IF([2]source_data!G142="","",IF([2]source_data!I142="","",[2]tailored_settings!$B$10))</f>
        <v>Primary grant reason</v>
      </c>
      <c r="AA140" s="11" t="str">
        <f>IF([2]source_data!G142="","",IF([2]source_data!I142="","",[2]source_data!I142))</f>
        <v>7. Customer where there is a child/ren in receipt of means-tested free school meals</v>
      </c>
      <c r="AB140" s="11" t="str">
        <f>IF([2]source_data!G142="","",IF([2]source_data!J142="","",[2]tailored_settings!$B$11))</f>
        <v/>
      </c>
      <c r="AC140" s="11" t="str">
        <f>IF([2]source_data!G142="","",IF([2]source_data!J142="","",[2]source_data!J142))</f>
        <v/>
      </c>
      <c r="AD140" s="11" t="str">
        <f>IF([2]source_data!G142="","",IF([2]source_data!K142="","",[2]tailored_settings!$B$12))</f>
        <v>Grant purpose</v>
      </c>
      <c r="AE140" s="11" t="str">
        <f>IF([2]source_data!G142="","",IF([2]source_data!K142="","",[2]source_data!K142))</f>
        <v xml:space="preserve">Furniture </v>
      </c>
      <c r="AF140" s="11" t="str">
        <f>IF([2]source_data!G142="","",IF([2]source_data!K142="","",[2]tailored_settings!$B$13))</f>
        <v>Grant purpose</v>
      </c>
      <c r="AG140" s="11" t="str">
        <f>IF([2]source_data!G142="","",IF([2]source_data!K142="","",[2]source_data!K142))</f>
        <v xml:space="preserve">Furniture </v>
      </c>
      <c r="AH140" s="11" t="str">
        <f>IF([2]source_data!G142="","",IF([2]source_data!M142="","",[2]tailored_settings!$B$14))</f>
        <v/>
      </c>
      <c r="AI140" s="11" t="str">
        <f>IF([2]source_data!G142="","",IF([2]source_data!M142="","",[2]source_data!M142))</f>
        <v/>
      </c>
    </row>
    <row r="141" spans="1:35" x14ac:dyDescent="0.2">
      <c r="A141" s="6" t="str">
        <f>IF([2]source_data!G143="","",IF(AND([2]source_data!C143&lt;&gt;"",[2]tailored_settings!$B$15="Publish"),CONCATENATE([2]tailored_settings!$B$2&amp;[2]source_data!C143),IF(AND([2]source_data!C143&lt;&gt;"",[2]tailored_settings!$B$15="Do not publish"),CONCATENATE([2]tailored_settings!$B$2&amp;TEXT(ROW(A141)-1,"0000")&amp;"_"&amp;TEXT(F141,"yyyy-mm")),CONCATENATE([2]tailored_settings!$B$2&amp;TEXT(ROW(A141)-1,"0000")&amp;"_"&amp;TEXT(F141,"yyyy-mm")))))</f>
        <v>360G-Longleigh-0140_2024-03</v>
      </c>
      <c r="B141" s="6" t="str">
        <f>IF([2]source_data!G143="","",IF([2]source_data!E143&lt;&gt;"",[2]source_data!E143,CONCATENATE("Grant to "&amp;G141)))</f>
        <v>Grant to Individual Recipient</v>
      </c>
      <c r="C141" s="6" t="str">
        <f>IF([2]source_data!G143="","",IF([2]source_data!F143="",_xlfn.XLOOKUP(T141,[2]tailored_settings!$B$20:$B$25,[2]tailored_settings!$A$20:$A$25,"")))</f>
        <v>Helping to alleviate financial hardship</v>
      </c>
      <c r="D141" s="7">
        <f>IF([2]source_data!G143="","",IF([2]source_data!G143="","",[2]source_data!G143))</f>
        <v>694.98</v>
      </c>
      <c r="E141" s="6" t="str">
        <f>IF([2]source_data!G143="","",[2]tailored_settings!$B$3)</f>
        <v>GBP</v>
      </c>
      <c r="F141" s="8">
        <f>IF([2]source_data!G143="","",IF([2]source_data!H143="","",[2]source_data!H143))</f>
        <v>45373</v>
      </c>
      <c r="G141" s="6" t="str">
        <f>IF([2]source_data!G143="","",[2]tailored_settings!$B$5)</f>
        <v>Individual Recipient</v>
      </c>
      <c r="H141" s="6" t="str">
        <f>IF([2]source_data!G143="","",IF(AND([2]source_data!A143&lt;&gt;"",[2]tailored_settings!$B$16="Publish"),CONCATENATE([2]tailored_settings!$B$2&amp;[2]source_data!A143),IF(AND([2]source_data!A143&lt;&gt;"",[2]tailored_settings!$B$16="Do not publish"),CONCATENATE([2]tailored_settings!$B$4&amp;TEXT(ROW(A141)-1,"0000")&amp;"_"&amp;TEXT(F141,"yyyy-mm")),CONCATENATE([2]tailored_settings!$B$4&amp;TEXT(ROW(A141)-1,"0000")&amp;"_"&amp;TEXT(F141,"yyyy-mm")))))</f>
        <v>360G-Longleigh-IND-0140_2024-03</v>
      </c>
      <c r="I141" s="6" t="str">
        <f>IF([2]source_data!G143="","",[2]tailored_settings!$B$7)</f>
        <v>Longleigh Foundation</v>
      </c>
      <c r="J141" s="6" t="str">
        <f>IF([2]source_data!G143="","",[2]tailored_settings!$B$6)</f>
        <v>GB-CHC-1169016</v>
      </c>
      <c r="K141" s="6" t="str">
        <f>IF([2]source_data!G143="","",IF([2]source_data!I143="","",VLOOKUP([2]source_data!I143,[2]codelist_mapping!A:C,3,FALSE)))</f>
        <v>GTIR040</v>
      </c>
      <c r="L141" s="6" t="str">
        <f>IF([2]source_data!G143="","",IF([2]source_data!J143="","",VLOOKUP([2]source_data!J143,[2]codelist_mapping!A:C,3,FALSE)))</f>
        <v/>
      </c>
      <c r="M141" s="6" t="str">
        <f>IF([2]source_data!G143="","",IF([2]source_data!K143="","",IF([2]source_data!M143&lt;&gt;"",CONCATENATE(VLOOKUP([2]source_data!K143,[2]codelist_mapping!F:H,3,FALSE)&amp;";"&amp;VLOOKUP([2]source_data!L143,[2]codelist_mapping!F:H,3,FALSE)&amp;";"&amp;VLOOKUP([2]source_data!M143,[2]codelist_mapping!F:H,3,FALSE)),IF([2]source_data!L143&lt;&gt;"",CONCATENATE(VLOOKUP([2]source_data!K143,[2]codelist_mapping!F:H,3,FALSE)&amp;";"&amp;VLOOKUP([2]source_data!L143,[2]codelist_mapping!F:H,3,FALSE)),IF([2]source_data!K143&lt;&gt;"",CONCATENATE(VLOOKUP([2]source_data!K143,[2]codelist_mapping!F:H,3,FALSE)))))))</f>
        <v>GTIP070</v>
      </c>
      <c r="N141" s="9" t="str">
        <f>IF([2]source_data!G143="","",IF([2]source_data!D143="","",VLOOKUP([2]source_data!D143,[2]geo_data!A:I,9,FALSE)))</f>
        <v>Central</v>
      </c>
      <c r="O141" s="9" t="str">
        <f>IF([2]source_data!G143="","",IF([2]source_data!D143="","",VLOOKUP([2]source_data!D143,[2]geo_data!A:I,8,FALSE)))</f>
        <v>E05008954</v>
      </c>
      <c r="P141" s="9" t="str">
        <f>IF([2]source_data!G143="","",IF(LEFT(O141,3)="E05","WD",IF(LEFT(O141,3)="S13","WD",IF(LEFT(O141,3)="W05","WD",IF(LEFT(O141,3)="W06","UA",IF(LEFT(O141,3)="S12","CA",IF(LEFT(O141,3)="E06","UA",IF(LEFT(O141,3)="E07","NMD",IF(LEFT(O141,3)="E08","MD",IF(LEFT(O141,3)="E09","LONB"))))))))))</f>
        <v>WD</v>
      </c>
      <c r="Q141" s="9" t="str">
        <f>IF([2]source_data!G143="","",IF([2]source_data!D143="","",VLOOKUP([2]source_data!D143,[2]geo_data!A:I,7,FALSE)))</f>
        <v>Swindon</v>
      </c>
      <c r="R141" s="9" t="str">
        <f>IF([2]source_data!G143="","",IF([2]source_data!D143="","",VLOOKUP([2]source_data!D143,[2]geo_data!A:I,6,FALSE)))</f>
        <v>E06000030</v>
      </c>
      <c r="S141" s="9" t="str">
        <f>IF([2]source_data!G143="","",IF(LEFT(R141,3)="E05","WD",IF(LEFT(R141,3)="S13","WD",IF(LEFT(R141,3)="W05","WD",IF(LEFT(R141,3)="W06","UA",IF(LEFT(R141,3)="S12","CA",IF(LEFT(R141,3)="E06","UA",IF(LEFT(R141,3)="E07","NMD",IF(LEFT(R141,3)="E08","MD",IF(LEFT(R141,3)="E09","LONB"))))))))))</f>
        <v>UA</v>
      </c>
      <c r="T141" s="6" t="str">
        <f>IF([2]source_data!G143="","",IF([2]source_data!N143="","",[2]source_data!N143))</f>
        <v>Hardship Grant</v>
      </c>
      <c r="U141" s="10">
        <f>IF([2]source_data!G143="","",[2]tailored_settings!$B$8)</f>
        <v>45789</v>
      </c>
      <c r="V141" s="6" t="str">
        <f>IF([2]source_data!G143="","",[2]tailored_settings!$B$9)</f>
        <v>http://www.longleigh.org/</v>
      </c>
      <c r="W141" s="8">
        <f>IF([2]source_data!G143="","",IF([2]source_data!O143="","",[2]source_data!O143))</f>
        <v>45373</v>
      </c>
      <c r="X141" s="12">
        <f>IF([2]source_data!G143="","",IF([2]source_data!P143="","",[2]source_data!P143))</f>
        <v>45525</v>
      </c>
      <c r="Y141" s="13">
        <f>IF([2]source_data!G143="","",IF([2]source_data!Q143="","",[2]source_data!Q143))</f>
        <v>5</v>
      </c>
      <c r="Z141" s="11" t="str">
        <f>IF([2]source_data!G143="","",IF([2]source_data!I143="","",[2]tailored_settings!$B$10))</f>
        <v>Primary grant reason</v>
      </c>
      <c r="AA141" s="11" t="str">
        <f>IF([2]source_data!G143="","",IF([2]source_data!I143="","",[2]source_data!I143))</f>
        <v>2. Customer receiving medication and/or therapy for a mental health condition or substance addiction</v>
      </c>
      <c r="AB141" s="11" t="str">
        <f>IF([2]source_data!G143="","",IF([2]source_data!J143="","",[2]tailored_settings!$B$11))</f>
        <v/>
      </c>
      <c r="AC141" s="11" t="str">
        <f>IF([2]source_data!G143="","",IF([2]source_data!J143="","",[2]source_data!J143))</f>
        <v/>
      </c>
      <c r="AD141" s="11" t="str">
        <f>IF([2]source_data!G143="","",IF([2]source_data!K143="","",[2]tailored_settings!$B$12))</f>
        <v>Grant purpose</v>
      </c>
      <c r="AE141" s="11" t="str">
        <f>IF([2]source_data!G143="","",IF([2]source_data!K143="","",[2]source_data!K143))</f>
        <v>Food Vouchers</v>
      </c>
      <c r="AF141" s="11" t="str">
        <f>IF([2]source_data!G143="","",IF([2]source_data!K143="","",[2]tailored_settings!$B$13))</f>
        <v>Grant purpose</v>
      </c>
      <c r="AG141" s="11" t="str">
        <f>IF([2]source_data!G143="","",IF([2]source_data!K143="","",[2]source_data!K143))</f>
        <v>Food Vouchers</v>
      </c>
      <c r="AH141" s="11" t="str">
        <f>IF([2]source_data!G143="","",IF([2]source_data!M143="","",[2]tailored_settings!$B$14))</f>
        <v/>
      </c>
      <c r="AI141" s="11" t="str">
        <f>IF([2]source_data!G143="","",IF([2]source_data!M143="","",[2]source_data!M143))</f>
        <v/>
      </c>
    </row>
    <row r="142" spans="1:35" x14ac:dyDescent="0.2">
      <c r="A142" s="6" t="str">
        <f>IF([2]source_data!G144="","",IF(AND([2]source_data!C144&lt;&gt;"",[2]tailored_settings!$B$15="Publish"),CONCATENATE([2]tailored_settings!$B$2&amp;[2]source_data!C144),IF(AND([2]source_data!C144&lt;&gt;"",[2]tailored_settings!$B$15="Do not publish"),CONCATENATE([2]tailored_settings!$B$2&amp;TEXT(ROW(A142)-1,"0000")&amp;"_"&amp;TEXT(F142,"yyyy-mm")),CONCATENATE([2]tailored_settings!$B$2&amp;TEXT(ROW(A142)-1,"0000")&amp;"_"&amp;TEXT(F142,"yyyy-mm")))))</f>
        <v>360G-Longleigh-0141_2024-03</v>
      </c>
      <c r="B142" s="6" t="str">
        <f>IF([2]source_data!G144="","",IF([2]source_data!E144&lt;&gt;"",[2]source_data!E144,CONCATENATE("Grant to "&amp;G142)))</f>
        <v>Grant to Individual Recipient</v>
      </c>
      <c r="C142" s="6" t="str">
        <f>IF([2]source_data!G144="","",IF([2]source_data!F144="",_xlfn.XLOOKUP(T142,[2]tailored_settings!$B$20:$B$25,[2]tailored_settings!$A$20:$A$25,"")))</f>
        <v>Helping to alleviate financial hardship</v>
      </c>
      <c r="D142" s="7">
        <f>IF([2]source_data!G144="","",IF([2]source_data!G144="","",[2]source_data!G144))</f>
        <v>902.02</v>
      </c>
      <c r="E142" s="6" t="str">
        <f>IF([2]source_data!G144="","",[2]tailored_settings!$B$3)</f>
        <v>GBP</v>
      </c>
      <c r="F142" s="8">
        <f>IF([2]source_data!G144="","",IF([2]source_data!H144="","",[2]source_data!H144))</f>
        <v>45376</v>
      </c>
      <c r="G142" s="6" t="str">
        <f>IF([2]source_data!G144="","",[2]tailored_settings!$B$5)</f>
        <v>Individual Recipient</v>
      </c>
      <c r="H142" s="6" t="str">
        <f>IF([2]source_data!G144="","",IF(AND([2]source_data!A144&lt;&gt;"",[2]tailored_settings!$B$16="Publish"),CONCATENATE([2]tailored_settings!$B$2&amp;[2]source_data!A144),IF(AND([2]source_data!A144&lt;&gt;"",[2]tailored_settings!$B$16="Do not publish"),CONCATENATE([2]tailored_settings!$B$4&amp;TEXT(ROW(A142)-1,"0000")&amp;"_"&amp;TEXT(F142,"yyyy-mm")),CONCATENATE([2]tailored_settings!$B$4&amp;TEXT(ROW(A142)-1,"0000")&amp;"_"&amp;TEXT(F142,"yyyy-mm")))))</f>
        <v>360G-Longleigh-IND-0141_2024-03</v>
      </c>
      <c r="I142" s="6" t="str">
        <f>IF([2]source_data!G144="","",[2]tailored_settings!$B$7)</f>
        <v>Longleigh Foundation</v>
      </c>
      <c r="J142" s="6" t="str">
        <f>IF([2]source_data!G144="","",[2]tailored_settings!$B$6)</f>
        <v>GB-CHC-1169016</v>
      </c>
      <c r="K142" s="6" t="str">
        <f>IF([2]source_data!G144="","",IF([2]source_data!I144="","",VLOOKUP([2]source_data!I144,[2]codelist_mapping!A:C,3,FALSE)))</f>
        <v>GTIR030</v>
      </c>
      <c r="L142" s="6" t="str">
        <f>IF([2]source_data!G144="","",IF([2]source_data!J144="","",VLOOKUP([2]source_data!J144,[2]codelist_mapping!A:C,3,FALSE)))</f>
        <v/>
      </c>
      <c r="M142" s="6" t="str">
        <f>IF([2]source_data!G144="","",IF([2]source_data!K144="","",IF([2]source_data!M144&lt;&gt;"",CONCATENATE(VLOOKUP([2]source_data!K144,[2]codelist_mapping!F:H,3,FALSE)&amp;";"&amp;VLOOKUP([2]source_data!L144,[2]codelist_mapping!F:H,3,FALSE)&amp;";"&amp;VLOOKUP([2]source_data!M144,[2]codelist_mapping!F:H,3,FALSE)),IF([2]source_data!L144&lt;&gt;"",CONCATENATE(VLOOKUP([2]source_data!K144,[2]codelist_mapping!F:H,3,FALSE)&amp;";"&amp;VLOOKUP([2]source_data!L144,[2]codelist_mapping!F:H,3,FALSE)),IF([2]source_data!K144&lt;&gt;"",CONCATENATE(VLOOKUP([2]source_data!K144,[2]codelist_mapping!F:H,3,FALSE)))))))</f>
        <v>GTIP020;GTIP020;GTIP060</v>
      </c>
      <c r="N142" s="9" t="str">
        <f>IF([2]source_data!G144="","",IF([2]source_data!D144="","",VLOOKUP([2]source_data!D144,[2]geo_data!A:I,9,FALSE)))</f>
        <v>Dishley, Hathern &amp; Thorpe Acre</v>
      </c>
      <c r="O142" s="9" t="str">
        <f>IF([2]source_data!G144="","",IF([2]source_data!D144="","",VLOOKUP([2]source_data!D144,[2]geo_data!A:I,8,FALSE)))</f>
        <v>E05014670</v>
      </c>
      <c r="P142" s="9" t="str">
        <f>IF([2]source_data!G144="","",IF(LEFT(O142,3)="E05","WD",IF(LEFT(O142,3)="S13","WD",IF(LEFT(O142,3)="W05","WD",IF(LEFT(O142,3)="W06","UA",IF(LEFT(O142,3)="S12","CA",IF(LEFT(O142,3)="E06","UA",IF(LEFT(O142,3)="E07","NMD",IF(LEFT(O142,3)="E08","MD",IF(LEFT(O142,3)="E09","LONB"))))))))))</f>
        <v>WD</v>
      </c>
      <c r="Q142" s="9" t="str">
        <f>IF([2]source_data!G144="","",IF([2]source_data!D144="","",VLOOKUP([2]source_data!D144,[2]geo_data!A:I,7,FALSE)))</f>
        <v>Charnwood</v>
      </c>
      <c r="R142" s="9" t="str">
        <f>IF([2]source_data!G144="","",IF([2]source_data!D144="","",VLOOKUP([2]source_data!D144,[2]geo_data!A:I,6,FALSE)))</f>
        <v>E07000130</v>
      </c>
      <c r="S142" s="9" t="str">
        <f>IF([2]source_data!G144="","",IF(LEFT(R142,3)="E05","WD",IF(LEFT(R142,3)="S13","WD",IF(LEFT(R142,3)="W05","WD",IF(LEFT(R142,3)="W06","UA",IF(LEFT(R142,3)="S12","CA",IF(LEFT(R142,3)="E06","UA",IF(LEFT(R142,3)="E07","NMD",IF(LEFT(R142,3)="E08","MD",IF(LEFT(R142,3)="E09","LONB"))))))))))</f>
        <v>NMD</v>
      </c>
      <c r="T142" s="6" t="str">
        <f>IF([2]source_data!G144="","",IF([2]source_data!N144="","",[2]source_data!N144))</f>
        <v>Hardship Grant</v>
      </c>
      <c r="U142" s="10">
        <f>IF([2]source_data!G144="","",[2]tailored_settings!$B$8)</f>
        <v>45789</v>
      </c>
      <c r="V142" s="6" t="str">
        <f>IF([2]source_data!G144="","",[2]tailored_settings!$B$9)</f>
        <v>http://www.longleigh.org/</v>
      </c>
      <c r="W142" s="8">
        <f>IF([2]source_data!G144="","",IF([2]source_data!O144="","",[2]source_data!O144))</f>
        <v>45376</v>
      </c>
      <c r="X142" s="12">
        <f>IF([2]source_data!G144="","",IF([2]source_data!P144="","",[2]source_data!P144))</f>
        <v>45408</v>
      </c>
      <c r="Y142" s="13">
        <f>IF([2]source_data!G144="","",IF([2]source_data!Q144="","",[2]source_data!Q144))</f>
        <v>1</v>
      </c>
      <c r="Z142" s="11" t="str">
        <f>IF([2]source_data!G144="","",IF([2]source_data!I144="","",[2]tailored_settings!$B$10))</f>
        <v>Primary grant reason</v>
      </c>
      <c r="AA142" s="11" t="str">
        <f>IF([2]source_data!G144="","",IF([2]source_data!I144="","",[2]source_data!I144))</f>
        <v>1. Customer (or family member residing with them) with a diagnosed condition or disability (physical and/or sensory and/or behavioural)</v>
      </c>
      <c r="AB142" s="11" t="str">
        <f>IF([2]source_data!G144="","",IF([2]source_data!J144="","",[2]tailored_settings!$B$11))</f>
        <v/>
      </c>
      <c r="AC142" s="11" t="str">
        <f>IF([2]source_data!G144="","",IF([2]source_data!J144="","",[2]source_data!J144))</f>
        <v/>
      </c>
      <c r="AD142" s="11" t="str">
        <f>IF([2]source_data!G144="","",IF([2]source_data!K144="","",[2]tailored_settings!$B$12))</f>
        <v>Grant purpose</v>
      </c>
      <c r="AE142" s="11" t="str">
        <f>IF([2]source_data!G144="","",IF([2]source_data!K144="","",[2]source_data!K144))</f>
        <v xml:space="preserve">Furniture </v>
      </c>
      <c r="AF142" s="11" t="str">
        <f>IF([2]source_data!G144="","",IF([2]source_data!K144="","",[2]tailored_settings!$B$13))</f>
        <v>Grant purpose</v>
      </c>
      <c r="AG142" s="11" t="str">
        <f>IF([2]source_data!G144="","",IF([2]source_data!K144="","",[2]source_data!K144))</f>
        <v xml:space="preserve">Furniture </v>
      </c>
      <c r="AH142" s="11" t="str">
        <f>IF([2]source_data!G144="","",IF([2]source_data!M144="","",[2]tailored_settings!$B$14))</f>
        <v>Grant purpose</v>
      </c>
      <c r="AI142" s="11" t="str">
        <f>IF([2]source_data!G144="","",IF([2]source_data!M144="","",[2]source_data!M144))</f>
        <v>Voucher for small household items</v>
      </c>
    </row>
    <row r="143" spans="1:35" x14ac:dyDescent="0.2">
      <c r="A143" s="6" t="str">
        <f>IF([2]source_data!G145="","",IF(AND([2]source_data!C145&lt;&gt;"",[2]tailored_settings!$B$15="Publish"),CONCATENATE([2]tailored_settings!$B$2&amp;[2]source_data!C145),IF(AND([2]source_data!C145&lt;&gt;"",[2]tailored_settings!$B$15="Do not publish"),CONCATENATE([2]tailored_settings!$B$2&amp;TEXT(ROW(A143)-1,"0000")&amp;"_"&amp;TEXT(F143,"yyyy-mm")),CONCATENATE([2]tailored_settings!$B$2&amp;TEXT(ROW(A143)-1,"0000")&amp;"_"&amp;TEXT(F143,"yyyy-mm")))))</f>
        <v>360G-Longleigh-0142_2024-03</v>
      </c>
      <c r="B143" s="6" t="str">
        <f>IF([2]source_data!G145="","",IF([2]source_data!E145&lt;&gt;"",[2]source_data!E145,CONCATENATE("Grant to "&amp;G143)))</f>
        <v>Grant to Individual Recipient</v>
      </c>
      <c r="C143" s="6" t="str">
        <f>IF([2]source_data!G145="","",IF([2]source_data!F145="",_xlfn.XLOOKUP(T143,[2]tailored_settings!$B$20:$B$25,[2]tailored_settings!$A$20:$A$25,"")))</f>
        <v>Helping to alleviate financial hardship</v>
      </c>
      <c r="D143" s="7">
        <f>IF([2]source_data!G145="","",IF([2]source_data!G145="","",[2]source_data!G145))</f>
        <v>884.61</v>
      </c>
      <c r="E143" s="6" t="str">
        <f>IF([2]source_data!G145="","",[2]tailored_settings!$B$3)</f>
        <v>GBP</v>
      </c>
      <c r="F143" s="8">
        <f>IF([2]source_data!G145="","",IF([2]source_data!H145="","",[2]source_data!H145))</f>
        <v>45376</v>
      </c>
      <c r="G143" s="6" t="str">
        <f>IF([2]source_data!G145="","",[2]tailored_settings!$B$5)</f>
        <v>Individual Recipient</v>
      </c>
      <c r="H143" s="6" t="str">
        <f>IF([2]source_data!G145="","",IF(AND([2]source_data!A145&lt;&gt;"",[2]tailored_settings!$B$16="Publish"),CONCATENATE([2]tailored_settings!$B$2&amp;[2]source_data!A145),IF(AND([2]source_data!A145&lt;&gt;"",[2]tailored_settings!$B$16="Do not publish"),CONCATENATE([2]tailored_settings!$B$4&amp;TEXT(ROW(A143)-1,"0000")&amp;"_"&amp;TEXT(F143,"yyyy-mm")),CONCATENATE([2]tailored_settings!$B$4&amp;TEXT(ROW(A143)-1,"0000")&amp;"_"&amp;TEXT(F143,"yyyy-mm")))))</f>
        <v>360G-Longleigh-IND-0142_2024-03</v>
      </c>
      <c r="I143" s="6" t="str">
        <f>IF([2]source_data!G145="","",[2]tailored_settings!$B$7)</f>
        <v>Longleigh Foundation</v>
      </c>
      <c r="J143" s="6" t="str">
        <f>IF([2]source_data!G145="","",[2]tailored_settings!$B$6)</f>
        <v>GB-CHC-1169016</v>
      </c>
      <c r="K143" s="6" t="str">
        <f>IF([2]source_data!G145="","",IF([2]source_data!I145="","",VLOOKUP([2]source_data!I145,[2]codelist_mapping!A:C,3,FALSE)))</f>
        <v>GTIR030</v>
      </c>
      <c r="L143" s="6" t="str">
        <f>IF([2]source_data!G145="","",IF([2]source_data!J145="","",VLOOKUP([2]source_data!J145,[2]codelist_mapping!A:C,3,FALSE)))</f>
        <v/>
      </c>
      <c r="M143" s="6" t="str">
        <f>IF([2]source_data!G145="","",IF([2]source_data!K145="","",IF([2]source_data!M145&lt;&gt;"",CONCATENATE(VLOOKUP([2]source_data!K145,[2]codelist_mapping!F:H,3,FALSE)&amp;";"&amp;VLOOKUP([2]source_data!L145,[2]codelist_mapping!F:H,3,FALSE)&amp;";"&amp;VLOOKUP([2]source_data!M145,[2]codelist_mapping!F:H,3,FALSE)),IF([2]source_data!L145&lt;&gt;"",CONCATENATE(VLOOKUP([2]source_data!K145,[2]codelist_mapping!F:H,3,FALSE)&amp;";"&amp;VLOOKUP([2]source_data!L145,[2]codelist_mapping!F:H,3,FALSE)),IF([2]source_data!K145&lt;&gt;"",CONCATENATE(VLOOKUP([2]source_data!K145,[2]codelist_mapping!F:H,3,FALSE)))))))</f>
        <v>GTIP020;GTIP020</v>
      </c>
      <c r="N143" s="9" t="str">
        <f>IF([2]source_data!G145="","",IF([2]source_data!D145="","",VLOOKUP([2]source_data!D145,[2]geo_data!A:I,9,FALSE)))</f>
        <v>Leominster North &amp; Rural</v>
      </c>
      <c r="O143" s="9" t="str">
        <f>IF([2]source_data!G145="","",IF([2]source_data!D145="","",VLOOKUP([2]source_data!D145,[2]geo_data!A:I,8,FALSE)))</f>
        <v>E05009469</v>
      </c>
      <c r="P143" s="9" t="str">
        <f>IF([2]source_data!G145="","",IF(LEFT(O143,3)="E05","WD",IF(LEFT(O143,3)="S13","WD",IF(LEFT(O143,3)="W05","WD",IF(LEFT(O143,3)="W06","UA",IF(LEFT(O143,3)="S12","CA",IF(LEFT(O143,3)="E06","UA",IF(LEFT(O143,3)="E07","NMD",IF(LEFT(O143,3)="E08","MD",IF(LEFT(O143,3)="E09","LONB"))))))))))</f>
        <v>WD</v>
      </c>
      <c r="Q143" s="9" t="str">
        <f>IF([2]source_data!G145="","",IF([2]source_data!D145="","",VLOOKUP([2]source_data!D145,[2]geo_data!A:I,7,FALSE)))</f>
        <v>Herefordshire, County of</v>
      </c>
      <c r="R143" s="9" t="str">
        <f>IF([2]source_data!G145="","",IF([2]source_data!D145="","",VLOOKUP([2]source_data!D145,[2]geo_data!A:I,6,FALSE)))</f>
        <v>E06000019</v>
      </c>
      <c r="S143" s="9" t="str">
        <f>IF([2]source_data!G145="","",IF(LEFT(R143,3)="E05","WD",IF(LEFT(R143,3)="S13","WD",IF(LEFT(R143,3)="W05","WD",IF(LEFT(R143,3)="W06","UA",IF(LEFT(R143,3)="S12","CA",IF(LEFT(R143,3)="E06","UA",IF(LEFT(R143,3)="E07","NMD",IF(LEFT(R143,3)="E08","MD",IF(LEFT(R143,3)="E09","LONB"))))))))))</f>
        <v>UA</v>
      </c>
      <c r="T143" s="6" t="str">
        <f>IF([2]source_data!G145="","",IF([2]source_data!N145="","",[2]source_data!N145))</f>
        <v>Hardship Grant</v>
      </c>
      <c r="U143" s="10">
        <f>IF([2]source_data!G145="","",[2]tailored_settings!$B$8)</f>
        <v>45789</v>
      </c>
      <c r="V143" s="6" t="str">
        <f>IF([2]source_data!G145="","",[2]tailored_settings!$B$9)</f>
        <v>http://www.longleigh.org/</v>
      </c>
      <c r="W143" s="8">
        <f>IF([2]source_data!G145="","",IF([2]source_data!O145="","",[2]source_data!O145))</f>
        <v>45376</v>
      </c>
      <c r="X143" s="12">
        <f>IF([2]source_data!G145="","",IF([2]source_data!P145="","",[2]source_data!P145))</f>
        <v>45399</v>
      </c>
      <c r="Y143" s="13">
        <f>IF([2]source_data!G145="","",IF([2]source_data!Q145="","",[2]source_data!Q145))</f>
        <v>1</v>
      </c>
      <c r="Z143" s="11" t="str">
        <f>IF([2]source_data!G145="","",IF([2]source_data!I145="","",[2]tailored_settings!$B$10))</f>
        <v>Primary grant reason</v>
      </c>
      <c r="AA143" s="11" t="str">
        <f>IF([2]source_data!G145="","",IF([2]source_data!I145="","",[2]source_data!I145))</f>
        <v>1. Customer (or family member residing with them) with a diagnosed condition or disability (physical and/or sensory and/or behavioural)</v>
      </c>
      <c r="AB143" s="11" t="str">
        <f>IF([2]source_data!G145="","",IF([2]source_data!J145="","",[2]tailored_settings!$B$11))</f>
        <v/>
      </c>
      <c r="AC143" s="11" t="str">
        <f>IF([2]source_data!G145="","",IF([2]source_data!J145="","",[2]source_data!J145))</f>
        <v/>
      </c>
      <c r="AD143" s="11" t="str">
        <f>IF([2]source_data!G145="","",IF([2]source_data!K145="","",[2]tailored_settings!$B$12))</f>
        <v>Grant purpose</v>
      </c>
      <c r="AE143" s="11" t="str">
        <f>IF([2]source_data!G145="","",IF([2]source_data!K145="","",[2]source_data!K145))</f>
        <v>Appliances</v>
      </c>
      <c r="AF143" s="11" t="str">
        <f>IF([2]source_data!G145="","",IF([2]source_data!K145="","",[2]tailored_settings!$B$13))</f>
        <v>Grant purpose</v>
      </c>
      <c r="AG143" s="11" t="str">
        <f>IF([2]source_data!G145="","",IF([2]source_data!K145="","",[2]source_data!K145))</f>
        <v>Appliances</v>
      </c>
      <c r="AH143" s="11" t="str">
        <f>IF([2]source_data!G145="","",IF([2]source_data!M145="","",[2]tailored_settings!$B$14))</f>
        <v/>
      </c>
      <c r="AI143" s="11" t="str">
        <f>IF([2]source_data!G145="","",IF([2]source_data!M145="","",[2]source_data!M145))</f>
        <v/>
      </c>
    </row>
    <row r="144" spans="1:35" x14ac:dyDescent="0.2">
      <c r="A144" s="6" t="str">
        <f>IF([2]source_data!G146="","",IF(AND([2]source_data!C146&lt;&gt;"",[2]tailored_settings!$B$15="Publish"),CONCATENATE([2]tailored_settings!$B$2&amp;[2]source_data!C146),IF(AND([2]source_data!C146&lt;&gt;"",[2]tailored_settings!$B$15="Do not publish"),CONCATENATE([2]tailored_settings!$B$2&amp;TEXT(ROW(A144)-1,"0000")&amp;"_"&amp;TEXT(F144,"yyyy-mm")),CONCATENATE([2]tailored_settings!$B$2&amp;TEXT(ROW(A144)-1,"0000")&amp;"_"&amp;TEXT(F144,"yyyy-mm")))))</f>
        <v>360G-Longleigh-0143_2024-03</v>
      </c>
      <c r="B144" s="6" t="str">
        <f>IF([2]source_data!G146="","",IF([2]source_data!E146&lt;&gt;"",[2]source_data!E146,CONCATENATE("Grant to "&amp;G144)))</f>
        <v>Grant to Individual Recipient</v>
      </c>
      <c r="C144" s="6" t="str">
        <f>IF([2]source_data!G146="","",IF([2]source_data!F146="",_xlfn.XLOOKUP(T144,[2]tailored_settings!$B$20:$B$25,[2]tailored_settings!$A$20:$A$25,"")))</f>
        <v xml:space="preserve">Providing new flooring </v>
      </c>
      <c r="D144" s="7">
        <f>IF([2]source_data!G146="","",IF([2]source_data!G146="","",[2]source_data!G146))</f>
        <v>990</v>
      </c>
      <c r="E144" s="6" t="str">
        <f>IF([2]source_data!G146="","",[2]tailored_settings!$B$3)</f>
        <v>GBP</v>
      </c>
      <c r="F144" s="8">
        <f>IF([2]source_data!G146="","",IF([2]source_data!H146="","",[2]source_data!H146))</f>
        <v>45377</v>
      </c>
      <c r="G144" s="6" t="str">
        <f>IF([2]source_data!G146="","",[2]tailored_settings!$B$5)</f>
        <v>Individual Recipient</v>
      </c>
      <c r="H144" s="6" t="str">
        <f>IF([2]source_data!G146="","",IF(AND([2]source_data!A146&lt;&gt;"",[2]tailored_settings!$B$16="Publish"),CONCATENATE([2]tailored_settings!$B$2&amp;[2]source_data!A146),IF(AND([2]source_data!A146&lt;&gt;"",[2]tailored_settings!$B$16="Do not publish"),CONCATENATE([2]tailored_settings!$B$4&amp;TEXT(ROW(A144)-1,"0000")&amp;"_"&amp;TEXT(F144,"yyyy-mm")),CONCATENATE([2]tailored_settings!$B$4&amp;TEXT(ROW(A144)-1,"0000")&amp;"_"&amp;TEXT(F144,"yyyy-mm")))))</f>
        <v>360G-Longleigh-IND-0143_2024-03</v>
      </c>
      <c r="I144" s="6" t="str">
        <f>IF([2]source_data!G146="","",[2]tailored_settings!$B$7)</f>
        <v>Longleigh Foundation</v>
      </c>
      <c r="J144" s="6" t="str">
        <f>IF([2]source_data!G146="","",[2]tailored_settings!$B$6)</f>
        <v>GB-CHC-1169016</v>
      </c>
      <c r="K144" s="6" t="str">
        <f>IF([2]source_data!G146="","",IF([2]source_data!I146="","",VLOOKUP([2]source_data!I146,[2]codelist_mapping!A:C,3,FALSE)))</f>
        <v>GTIR030</v>
      </c>
      <c r="L144" s="6" t="str">
        <f>IF([2]source_data!G146="","",IF([2]source_data!J146="","",VLOOKUP([2]source_data!J146,[2]codelist_mapping!A:C,3,FALSE)))</f>
        <v/>
      </c>
      <c r="M144" s="6" t="str">
        <f>IF([2]source_data!G146="","",IF([2]source_data!K146="","",IF([2]source_data!M146&lt;&gt;"",CONCATENATE(VLOOKUP([2]source_data!K146,[2]codelist_mapping!F:H,3,FALSE)&amp;";"&amp;VLOOKUP([2]source_data!L146,[2]codelist_mapping!F:H,3,FALSE)&amp;";"&amp;VLOOKUP([2]source_data!M146,[2]codelist_mapping!F:H,3,FALSE)),IF([2]source_data!L146&lt;&gt;"",CONCATENATE(VLOOKUP([2]source_data!K146,[2]codelist_mapping!F:H,3,FALSE)&amp;";"&amp;VLOOKUP([2]source_data!L146,[2]codelist_mapping!F:H,3,FALSE)),IF([2]source_data!K146&lt;&gt;"",CONCATENATE(VLOOKUP([2]source_data!K146,[2]codelist_mapping!F:H,3,FALSE)))))))</f>
        <v>GTIP030</v>
      </c>
      <c r="N144" s="9" t="str">
        <f>IF([2]source_data!G146="","",IF([2]source_data!D146="","",VLOOKUP([2]source_data!D146,[2]geo_data!A:I,9,FALSE)))</f>
        <v>Alcester East</v>
      </c>
      <c r="O144" s="9" t="str">
        <f>IF([2]source_data!G146="","",IF([2]source_data!D146="","",VLOOKUP([2]source_data!D146,[2]geo_data!A:I,8,FALSE)))</f>
        <v>E05015107</v>
      </c>
      <c r="P144" s="9" t="str">
        <f>IF([2]source_data!G146="","",IF(LEFT(O144,3)="E05","WD",IF(LEFT(O144,3)="S13","WD",IF(LEFT(O144,3)="W05","WD",IF(LEFT(O144,3)="W06","UA",IF(LEFT(O144,3)="S12","CA",IF(LEFT(O144,3)="E06","UA",IF(LEFT(O144,3)="E07","NMD",IF(LEFT(O144,3)="E08","MD",IF(LEFT(O144,3)="E09","LONB"))))))))))</f>
        <v>WD</v>
      </c>
      <c r="Q144" s="9" t="str">
        <f>IF([2]source_data!G146="","",IF([2]source_data!D146="","",VLOOKUP([2]source_data!D146,[2]geo_data!A:I,7,FALSE)))</f>
        <v>Stratford-on-Avon</v>
      </c>
      <c r="R144" s="9" t="str">
        <f>IF([2]source_data!G146="","",IF([2]source_data!D146="","",VLOOKUP([2]source_data!D146,[2]geo_data!A:I,6,FALSE)))</f>
        <v>E07000221</v>
      </c>
      <c r="S144" s="9" t="str">
        <f>IF([2]source_data!G146="","",IF(LEFT(R144,3)="E05","WD",IF(LEFT(R144,3)="S13","WD",IF(LEFT(R144,3)="W05","WD",IF(LEFT(R144,3)="W06","UA",IF(LEFT(R144,3)="S12","CA",IF(LEFT(R144,3)="E06","UA",IF(LEFT(R144,3)="E07","NMD",IF(LEFT(R144,3)="E08","MD",IF(LEFT(R144,3)="E09","LONB"))))))))))</f>
        <v>NMD</v>
      </c>
      <c r="T144" s="6" t="str">
        <f>IF([2]source_data!G146="","",IF([2]source_data!N146="","",[2]source_data!N146))</f>
        <v>Flooring Grant</v>
      </c>
      <c r="U144" s="10">
        <f>IF([2]source_data!G146="","",[2]tailored_settings!$B$8)</f>
        <v>45789</v>
      </c>
      <c r="V144" s="6" t="str">
        <f>IF([2]source_data!G146="","",[2]tailored_settings!$B$9)</f>
        <v>http://www.longleigh.org/</v>
      </c>
      <c r="W144" s="8">
        <f>IF([2]source_data!G146="","",IF([2]source_data!O146="","",[2]source_data!O146))</f>
        <v>45377</v>
      </c>
      <c r="X144" s="12">
        <f>IF([2]source_data!G146="","",IF([2]source_data!P146="","",[2]source_data!P146))</f>
        <v>45408</v>
      </c>
      <c r="Y144" s="13">
        <f>IF([2]source_data!G146="","",IF([2]source_data!Q146="","",[2]source_data!Q146))</f>
        <v>1</v>
      </c>
      <c r="Z144" s="11" t="str">
        <f>IF([2]source_data!G146="","",IF([2]source_data!I146="","",[2]tailored_settings!$B$10))</f>
        <v>Primary grant reason</v>
      </c>
      <c r="AA144" s="11" t="str">
        <f>IF([2]source_data!G146="","",IF([2]source_data!I146="","",[2]source_data!I146))</f>
        <v>1. Customer (or family member residing with them) with a diagnosed condition or disability (physical and/or sensory and/or behavioural)</v>
      </c>
      <c r="AB144" s="11" t="str">
        <f>IF([2]source_data!G146="","",IF([2]source_data!J146="","",[2]tailored_settings!$B$11))</f>
        <v/>
      </c>
      <c r="AC144" s="11" t="str">
        <f>IF([2]source_data!G146="","",IF([2]source_data!J146="","",[2]source_data!J146))</f>
        <v/>
      </c>
      <c r="AD144" s="11" t="str">
        <f>IF([2]source_data!G146="","",IF([2]source_data!K146="","",[2]tailored_settings!$B$12))</f>
        <v>Grant purpose</v>
      </c>
      <c r="AE144" s="11" t="str">
        <f>IF([2]source_data!G146="","",IF([2]source_data!K146="","",[2]source_data!K146))</f>
        <v>Flooring</v>
      </c>
      <c r="AF144" s="11" t="str">
        <f>IF([2]source_data!G146="","",IF([2]source_data!K146="","",[2]tailored_settings!$B$13))</f>
        <v>Grant purpose</v>
      </c>
      <c r="AG144" s="11" t="str">
        <f>IF([2]source_data!G146="","",IF([2]source_data!K146="","",[2]source_data!K146))</f>
        <v>Flooring</v>
      </c>
      <c r="AH144" s="11" t="str">
        <f>IF([2]source_data!G146="","",IF([2]source_data!M146="","",[2]tailored_settings!$B$14))</f>
        <v/>
      </c>
      <c r="AI144" s="11" t="str">
        <f>IF([2]source_data!G146="","",IF([2]source_data!M146="","",[2]source_data!M146))</f>
        <v/>
      </c>
    </row>
    <row r="145" spans="1:35" x14ac:dyDescent="0.2">
      <c r="A145" s="6" t="str">
        <f>IF([2]source_data!G147="","",IF(AND([2]source_data!C147&lt;&gt;"",[2]tailored_settings!$B$15="Publish"),CONCATENATE([2]tailored_settings!$B$2&amp;[2]source_data!C147),IF(AND([2]source_data!C147&lt;&gt;"",[2]tailored_settings!$B$15="Do not publish"),CONCATENATE([2]tailored_settings!$B$2&amp;TEXT(ROW(A145)-1,"0000")&amp;"_"&amp;TEXT(F145,"yyyy-mm")),CONCATENATE([2]tailored_settings!$B$2&amp;TEXT(ROW(A145)-1,"0000")&amp;"_"&amp;TEXT(F145,"yyyy-mm")))))</f>
        <v>360G-Longleigh-0144_2024-03</v>
      </c>
      <c r="B145" s="6" t="str">
        <f>IF([2]source_data!G147="","",IF([2]source_data!E147&lt;&gt;"",[2]source_data!E147,CONCATENATE("Grant to "&amp;G145)))</f>
        <v>Grant to Individual Recipient</v>
      </c>
      <c r="C145" s="6" t="str">
        <f>IF([2]source_data!G147="","",IF([2]source_data!F147="",_xlfn.XLOOKUP(T145,[2]tailored_settings!$B$20:$B$25,[2]tailored_settings!$A$20:$A$25,"")))</f>
        <v>Helping to alleviate financial hardship</v>
      </c>
      <c r="D145" s="7">
        <f>IF([2]source_data!G147="","",IF([2]source_data!G147="","",[2]source_data!G147))</f>
        <v>988.34</v>
      </c>
      <c r="E145" s="6" t="str">
        <f>IF([2]source_data!G147="","",[2]tailored_settings!$B$3)</f>
        <v>GBP</v>
      </c>
      <c r="F145" s="8">
        <f>IF([2]source_data!G147="","",IF([2]source_data!H147="","",[2]source_data!H147))</f>
        <v>45376</v>
      </c>
      <c r="G145" s="6" t="str">
        <f>IF([2]source_data!G147="","",[2]tailored_settings!$B$5)</f>
        <v>Individual Recipient</v>
      </c>
      <c r="H145" s="6" t="str">
        <f>IF([2]source_data!G147="","",IF(AND([2]source_data!A147&lt;&gt;"",[2]tailored_settings!$B$16="Publish"),CONCATENATE([2]tailored_settings!$B$2&amp;[2]source_data!A147),IF(AND([2]source_data!A147&lt;&gt;"",[2]tailored_settings!$B$16="Do not publish"),CONCATENATE([2]tailored_settings!$B$4&amp;TEXT(ROW(A145)-1,"0000")&amp;"_"&amp;TEXT(F145,"yyyy-mm")),CONCATENATE([2]tailored_settings!$B$4&amp;TEXT(ROW(A145)-1,"0000")&amp;"_"&amp;TEXT(F145,"yyyy-mm")))))</f>
        <v>360G-Longleigh-IND-0144_2024-03</v>
      </c>
      <c r="I145" s="6" t="str">
        <f>IF([2]source_data!G147="","",[2]tailored_settings!$B$7)</f>
        <v>Longleigh Foundation</v>
      </c>
      <c r="J145" s="6" t="str">
        <f>IF([2]source_data!G147="","",[2]tailored_settings!$B$6)</f>
        <v>GB-CHC-1169016</v>
      </c>
      <c r="K145" s="6" t="str">
        <f>IF([2]source_data!G147="","",IF([2]source_data!I147="","",VLOOKUP([2]source_data!I147,[2]codelist_mapping!A:C,3,FALSE)))</f>
        <v>GTIR030</v>
      </c>
      <c r="L145" s="6" t="str">
        <f>IF([2]source_data!G147="","",IF([2]source_data!J147="","",VLOOKUP([2]source_data!J147,[2]codelist_mapping!A:C,3,FALSE)))</f>
        <v>GTIR040</v>
      </c>
      <c r="M145" s="6" t="str">
        <f>IF([2]source_data!G147="","",IF([2]source_data!K147="","",IF([2]source_data!M147&lt;&gt;"",CONCATENATE(VLOOKUP([2]source_data!K147,[2]codelist_mapping!F:H,3,FALSE)&amp;";"&amp;VLOOKUP([2]source_data!L147,[2]codelist_mapping!F:H,3,FALSE)&amp;";"&amp;VLOOKUP([2]source_data!M147,[2]codelist_mapping!F:H,3,FALSE)),IF([2]source_data!L147&lt;&gt;"",CONCATENATE(VLOOKUP([2]source_data!K147,[2]codelist_mapping!F:H,3,FALSE)&amp;";"&amp;VLOOKUP([2]source_data!L147,[2]codelist_mapping!F:H,3,FALSE)),IF([2]source_data!K147&lt;&gt;"",CONCATENATE(VLOOKUP([2]source_data!K147,[2]codelist_mapping!F:H,3,FALSE)))))))</f>
        <v>GTIP020;GTIP020;GTIP070</v>
      </c>
      <c r="N145" s="9" t="str">
        <f>IF([2]source_data!G147="","",IF([2]source_data!D147="","",VLOOKUP([2]source_data!D147,[2]geo_data!A:I,9,FALSE)))</f>
        <v>Bedwardine</v>
      </c>
      <c r="O145" s="9" t="str">
        <f>IF([2]source_data!G147="","",IF([2]source_data!D147="","",VLOOKUP([2]source_data!D147,[2]geo_data!A:I,8,FALSE)))</f>
        <v>E05007882</v>
      </c>
      <c r="P145" s="9" t="str">
        <f>IF([2]source_data!G147="","",IF(LEFT(O145,3)="E05","WD",IF(LEFT(O145,3)="S13","WD",IF(LEFT(O145,3)="W05","WD",IF(LEFT(O145,3)="W06","UA",IF(LEFT(O145,3)="S12","CA",IF(LEFT(O145,3)="E06","UA",IF(LEFT(O145,3)="E07","NMD",IF(LEFT(O145,3)="E08","MD",IF(LEFT(O145,3)="E09","LONB"))))))))))</f>
        <v>WD</v>
      </c>
      <c r="Q145" s="9" t="str">
        <f>IF([2]source_data!G147="","",IF([2]source_data!D147="","",VLOOKUP([2]source_data!D147,[2]geo_data!A:I,7,FALSE)))</f>
        <v>Worcester</v>
      </c>
      <c r="R145" s="9" t="str">
        <f>IF([2]source_data!G147="","",IF([2]source_data!D147="","",VLOOKUP([2]source_data!D147,[2]geo_data!A:I,6,FALSE)))</f>
        <v>E07000237</v>
      </c>
      <c r="S145" s="9" t="str">
        <f>IF([2]source_data!G147="","",IF(LEFT(R145,3)="E05","WD",IF(LEFT(R145,3)="S13","WD",IF(LEFT(R145,3)="W05","WD",IF(LEFT(R145,3)="W06","UA",IF(LEFT(R145,3)="S12","CA",IF(LEFT(R145,3)="E06","UA",IF(LEFT(R145,3)="E07","NMD",IF(LEFT(R145,3)="E08","MD",IF(LEFT(R145,3)="E09","LONB"))))))))))</f>
        <v>NMD</v>
      </c>
      <c r="T145" s="6" t="str">
        <f>IF([2]source_data!G147="","",IF([2]source_data!N147="","",[2]source_data!N147))</f>
        <v>Hardship Grant</v>
      </c>
      <c r="U145" s="10">
        <f>IF([2]source_data!G147="","",[2]tailored_settings!$B$8)</f>
        <v>45789</v>
      </c>
      <c r="V145" s="6" t="str">
        <f>IF([2]source_data!G147="","",[2]tailored_settings!$B$9)</f>
        <v>http://www.longleigh.org/</v>
      </c>
      <c r="W145" s="8">
        <f>IF([2]source_data!G147="","",IF([2]source_data!O147="","",[2]source_data!O147))</f>
        <v>45376</v>
      </c>
      <c r="X145" s="12">
        <f>IF([2]source_data!G147="","",IF([2]source_data!P147="","",[2]source_data!P147))</f>
        <v>45450</v>
      </c>
      <c r="Y145" s="13">
        <f>IF([2]source_data!G147="","",IF([2]source_data!Q147="","",[2]source_data!Q147))</f>
        <v>2</v>
      </c>
      <c r="Z145" s="11" t="str">
        <f>IF([2]source_data!G147="","",IF([2]source_data!I147="","",[2]tailored_settings!$B$10))</f>
        <v>Primary grant reason</v>
      </c>
      <c r="AA145" s="11" t="str">
        <f>IF([2]source_data!G147="","",IF([2]source_data!I147="","",[2]source_data!I147))</f>
        <v>1. Customer (or family member residing with them) with a diagnosed condition or disability (physical and/or sensory and/or behavioural)</v>
      </c>
      <c r="AB145" s="11" t="str">
        <f>IF([2]source_data!G147="","",IF([2]source_data!J147="","",[2]tailored_settings!$B$11))</f>
        <v>Secondary grant reason</v>
      </c>
      <c r="AC145" s="11" t="str">
        <f>IF([2]source_data!G147="","",IF([2]source_data!J147="","",[2]source_data!J147))</f>
        <v>2. Customer receiving medication and/or therapy for a mental health condition or substance addiction</v>
      </c>
      <c r="AD145" s="11" t="str">
        <f>IF([2]source_data!G147="","",IF([2]source_data!K147="","",[2]tailored_settings!$B$12))</f>
        <v>Grant purpose</v>
      </c>
      <c r="AE145" s="11" t="str">
        <f>IF([2]source_data!G147="","",IF([2]source_data!K147="","",[2]source_data!K147))</f>
        <v>Appliances</v>
      </c>
      <c r="AF145" s="11" t="str">
        <f>IF([2]source_data!G147="","",IF([2]source_data!K147="","",[2]tailored_settings!$B$13))</f>
        <v>Grant purpose</v>
      </c>
      <c r="AG145" s="11" t="str">
        <f>IF([2]source_data!G147="","",IF([2]source_data!K147="","",[2]source_data!K147))</f>
        <v>Appliances</v>
      </c>
      <c r="AH145" s="11" t="str">
        <f>IF([2]source_data!G147="","",IF([2]source_data!M147="","",[2]tailored_settings!$B$14))</f>
        <v>Grant purpose</v>
      </c>
      <c r="AI145" s="11" t="str">
        <f>IF([2]source_data!G147="","",IF([2]source_data!M147="","",[2]source_data!M147))</f>
        <v>Food Vouchers</v>
      </c>
    </row>
    <row r="146" spans="1:35" x14ac:dyDescent="0.2">
      <c r="A146" s="6" t="str">
        <f>IF([2]source_data!G148="","",IF(AND([2]source_data!C148&lt;&gt;"",[2]tailored_settings!$B$15="Publish"),CONCATENATE([2]tailored_settings!$B$2&amp;[2]source_data!C148),IF(AND([2]source_data!C148&lt;&gt;"",[2]tailored_settings!$B$15="Do not publish"),CONCATENATE([2]tailored_settings!$B$2&amp;TEXT(ROW(A146)-1,"0000")&amp;"_"&amp;TEXT(F146,"yyyy-mm")),CONCATENATE([2]tailored_settings!$B$2&amp;TEXT(ROW(A146)-1,"0000")&amp;"_"&amp;TEXT(F146,"yyyy-mm")))))</f>
        <v>360G-Longleigh-0145_2024-03</v>
      </c>
      <c r="B146" s="6" t="str">
        <f>IF([2]source_data!G148="","",IF([2]source_data!E148&lt;&gt;"",[2]source_data!E148,CONCATENATE("Grant to "&amp;G146)))</f>
        <v>Grant to Individual Recipient</v>
      </c>
      <c r="C146" s="6" t="str">
        <f>IF([2]source_data!G148="","",IF([2]source_data!F148="",_xlfn.XLOOKUP(T146,[2]tailored_settings!$B$20:$B$25,[2]tailored_settings!$A$20:$A$25,"")))</f>
        <v>Helping to alleviate financial hardship</v>
      </c>
      <c r="D146" s="7">
        <f>IF([2]source_data!G148="","",IF([2]source_data!G148="","",[2]source_data!G148))</f>
        <v>990</v>
      </c>
      <c r="E146" s="6" t="str">
        <f>IF([2]source_data!G148="","",[2]tailored_settings!$B$3)</f>
        <v>GBP</v>
      </c>
      <c r="F146" s="8">
        <f>IF([2]source_data!G148="","",IF([2]source_data!H148="","",[2]source_data!H148))</f>
        <v>45376</v>
      </c>
      <c r="G146" s="6" t="str">
        <f>IF([2]source_data!G148="","",[2]tailored_settings!$B$5)</f>
        <v>Individual Recipient</v>
      </c>
      <c r="H146" s="6" t="str">
        <f>IF([2]source_data!G148="","",IF(AND([2]source_data!A148&lt;&gt;"",[2]tailored_settings!$B$16="Publish"),CONCATENATE([2]tailored_settings!$B$2&amp;[2]source_data!A148),IF(AND([2]source_data!A148&lt;&gt;"",[2]tailored_settings!$B$16="Do not publish"),CONCATENATE([2]tailored_settings!$B$4&amp;TEXT(ROW(A146)-1,"0000")&amp;"_"&amp;TEXT(F146,"yyyy-mm")),CONCATENATE([2]tailored_settings!$B$4&amp;TEXT(ROW(A146)-1,"0000")&amp;"_"&amp;TEXT(F146,"yyyy-mm")))))</f>
        <v>360G-Longleigh-IND-0145_2024-03</v>
      </c>
      <c r="I146" s="6" t="str">
        <f>IF([2]source_data!G148="","",[2]tailored_settings!$B$7)</f>
        <v>Longleigh Foundation</v>
      </c>
      <c r="J146" s="6" t="str">
        <f>IF([2]source_data!G148="","",[2]tailored_settings!$B$6)</f>
        <v>GB-CHC-1169016</v>
      </c>
      <c r="K146" s="6" t="str">
        <f>IF([2]source_data!G148="","",IF([2]source_data!I148="","",VLOOKUP([2]source_data!I148,[2]codelist_mapping!A:C,3,FALSE)))</f>
        <v>GTIR030</v>
      </c>
      <c r="L146" s="6" t="str">
        <f>IF([2]source_data!G148="","",IF([2]source_data!J148="","",VLOOKUP([2]source_data!J148,[2]codelist_mapping!A:C,3,FALSE)))</f>
        <v/>
      </c>
      <c r="M146" s="6" t="str">
        <f>IF([2]source_data!G148="","",IF([2]source_data!K148="","",IF([2]source_data!M148&lt;&gt;"",CONCATENATE(VLOOKUP([2]source_data!K148,[2]codelist_mapping!F:H,3,FALSE)&amp;";"&amp;VLOOKUP([2]source_data!L148,[2]codelist_mapping!F:H,3,FALSE)&amp;";"&amp;VLOOKUP([2]source_data!M148,[2]codelist_mapping!F:H,3,FALSE)),IF([2]source_data!L148&lt;&gt;"",CONCATENATE(VLOOKUP([2]source_data!K148,[2]codelist_mapping!F:H,3,FALSE)&amp;";"&amp;VLOOKUP([2]source_data!L148,[2]codelist_mapping!F:H,3,FALSE)),IF([2]source_data!K148&lt;&gt;"",CONCATENATE(VLOOKUP([2]source_data!K148,[2]codelist_mapping!F:H,3,FALSE)))))))</f>
        <v>GTIP070;GTIP050</v>
      </c>
      <c r="N146" s="9" t="str">
        <f>IF([2]source_data!G148="","",IF([2]source_data!D148="","",VLOOKUP([2]source_data!D148,[2]geo_data!A:I,9,FALSE)))</f>
        <v>Cauldwell</v>
      </c>
      <c r="O146" s="9" t="str">
        <f>IF([2]source_data!G148="","",IF([2]source_data!D148="","",VLOOKUP([2]source_data!D148,[2]geo_data!A:I,8,FALSE)))</f>
        <v>E05014495</v>
      </c>
      <c r="P146" s="9" t="str">
        <f>IF([2]source_data!G148="","",IF(LEFT(O146,3)="E05","WD",IF(LEFT(O146,3)="S13","WD",IF(LEFT(O146,3)="W05","WD",IF(LEFT(O146,3)="W06","UA",IF(LEFT(O146,3)="S12","CA",IF(LEFT(O146,3)="E06","UA",IF(LEFT(O146,3)="E07","NMD",IF(LEFT(O146,3)="E08","MD",IF(LEFT(O146,3)="E09","LONB"))))))))))</f>
        <v>WD</v>
      </c>
      <c r="Q146" s="9" t="str">
        <f>IF([2]source_data!G148="","",IF([2]source_data!D148="","",VLOOKUP([2]source_data!D148,[2]geo_data!A:I,7,FALSE)))</f>
        <v>Bedford</v>
      </c>
      <c r="R146" s="9" t="str">
        <f>IF([2]source_data!G148="","",IF([2]source_data!D148="","",VLOOKUP([2]source_data!D148,[2]geo_data!A:I,6,FALSE)))</f>
        <v>E06000055</v>
      </c>
      <c r="S146" s="9" t="str">
        <f>IF([2]source_data!G148="","",IF(LEFT(R146,3)="E05","WD",IF(LEFT(R146,3)="S13","WD",IF(LEFT(R146,3)="W05","WD",IF(LEFT(R146,3)="W06","UA",IF(LEFT(R146,3)="S12","CA",IF(LEFT(R146,3)="E06","UA",IF(LEFT(R146,3)="E07","NMD",IF(LEFT(R146,3)="E08","MD",IF(LEFT(R146,3)="E09","LONB"))))))))))</f>
        <v>UA</v>
      </c>
      <c r="T146" s="6" t="str">
        <f>IF([2]source_data!G148="","",IF([2]source_data!N148="","",[2]source_data!N148))</f>
        <v>Hardship Grant</v>
      </c>
      <c r="U146" s="10">
        <f>IF([2]source_data!G148="","",[2]tailored_settings!$B$8)</f>
        <v>45789</v>
      </c>
      <c r="V146" s="6" t="str">
        <f>IF([2]source_data!G148="","",[2]tailored_settings!$B$9)</f>
        <v>http://www.longleigh.org/</v>
      </c>
      <c r="W146" s="8">
        <f>IF([2]source_data!G148="","",IF([2]source_data!O148="","",[2]source_data!O148))</f>
        <v>45376</v>
      </c>
      <c r="X146" s="12">
        <f>IF([2]source_data!G148="","",IF([2]source_data!P148="","",[2]source_data!P148))</f>
        <v>45455</v>
      </c>
      <c r="Y146" s="13">
        <f>IF([2]source_data!G148="","",IF([2]source_data!Q148="","",[2]source_data!Q148))</f>
        <v>3</v>
      </c>
      <c r="Z146" s="11" t="str">
        <f>IF([2]source_data!G148="","",IF([2]source_data!I148="","",[2]tailored_settings!$B$10))</f>
        <v>Primary grant reason</v>
      </c>
      <c r="AA146" s="11" t="str">
        <f>IF([2]source_data!G148="","",IF([2]source_data!I148="","",[2]source_data!I148))</f>
        <v>1. Customer (or family member residing with them) with a diagnosed condition or disability (physical and/or sensory and/or behavioural)</v>
      </c>
      <c r="AB146" s="11" t="str">
        <f>IF([2]source_data!G148="","",IF([2]source_data!J148="","",[2]tailored_settings!$B$11))</f>
        <v/>
      </c>
      <c r="AC146" s="11" t="str">
        <f>IF([2]source_data!G148="","",IF([2]source_data!J148="","",[2]source_data!J148))</f>
        <v/>
      </c>
      <c r="AD146" s="11" t="str">
        <f>IF([2]source_data!G148="","",IF([2]source_data!K148="","",[2]tailored_settings!$B$12))</f>
        <v>Grant purpose</v>
      </c>
      <c r="AE146" s="11" t="str">
        <f>IF([2]source_data!G148="","",IF([2]source_data!K148="","",[2]source_data!K148))</f>
        <v>Food Vouchers</v>
      </c>
      <c r="AF146" s="11" t="str">
        <f>IF([2]source_data!G148="","",IF([2]source_data!K148="","",[2]tailored_settings!$B$13))</f>
        <v>Grant purpose</v>
      </c>
      <c r="AG146" s="11" t="str">
        <f>IF([2]source_data!G148="","",IF([2]source_data!K148="","",[2]source_data!K148))</f>
        <v>Food Vouchers</v>
      </c>
      <c r="AH146" s="11" t="str">
        <f>IF([2]source_data!G148="","",IF([2]source_data!M148="","",[2]tailored_settings!$B$14))</f>
        <v/>
      </c>
      <c r="AI146" s="11" t="str">
        <f>IF([2]source_data!G148="","",IF([2]source_data!M148="","",[2]source_data!M148))</f>
        <v/>
      </c>
    </row>
    <row r="147" spans="1:35" x14ac:dyDescent="0.2">
      <c r="A147" s="6" t="str">
        <f>IF([2]source_data!G149="","",IF(AND([2]source_data!C149&lt;&gt;"",[2]tailored_settings!$B$15="Publish"),CONCATENATE([2]tailored_settings!$B$2&amp;[2]source_data!C149),IF(AND([2]source_data!C149&lt;&gt;"",[2]tailored_settings!$B$15="Do not publish"),CONCATENATE([2]tailored_settings!$B$2&amp;TEXT(ROW(A147)-1,"0000")&amp;"_"&amp;TEXT(F147,"yyyy-mm")),CONCATENATE([2]tailored_settings!$B$2&amp;TEXT(ROW(A147)-1,"0000")&amp;"_"&amp;TEXT(F147,"yyyy-mm")))))</f>
        <v>360G-Longleigh-0146_2024-03</v>
      </c>
      <c r="B147" s="6" t="str">
        <f>IF([2]source_data!G149="","",IF([2]source_data!E149&lt;&gt;"",[2]source_data!E149,CONCATENATE("Grant to "&amp;G147)))</f>
        <v>Grant to Individual Recipient</v>
      </c>
      <c r="C147" s="6" t="str">
        <f>IF([2]source_data!G149="","",IF([2]source_data!F149="",_xlfn.XLOOKUP(T147,[2]tailored_settings!$B$20:$B$25,[2]tailored_settings!$A$20:$A$25,"")))</f>
        <v>Helping to alleviate financial hardship</v>
      </c>
      <c r="D147" s="7">
        <f>IF([2]source_data!G149="","",IF([2]source_data!G149="","",[2]source_data!G149))</f>
        <v>863.33</v>
      </c>
      <c r="E147" s="6" t="str">
        <f>IF([2]source_data!G149="","",[2]tailored_settings!$B$3)</f>
        <v>GBP</v>
      </c>
      <c r="F147" s="8">
        <f>IF([2]source_data!G149="","",IF([2]source_data!H149="","",[2]source_data!H149))</f>
        <v>45376</v>
      </c>
      <c r="G147" s="6" t="str">
        <f>IF([2]source_data!G149="","",[2]tailored_settings!$B$5)</f>
        <v>Individual Recipient</v>
      </c>
      <c r="H147" s="6" t="str">
        <f>IF([2]source_data!G149="","",IF(AND([2]source_data!A149&lt;&gt;"",[2]tailored_settings!$B$16="Publish"),CONCATENATE([2]tailored_settings!$B$2&amp;[2]source_data!A149),IF(AND([2]source_data!A149&lt;&gt;"",[2]tailored_settings!$B$16="Do not publish"),CONCATENATE([2]tailored_settings!$B$4&amp;TEXT(ROW(A147)-1,"0000")&amp;"_"&amp;TEXT(F147,"yyyy-mm")),CONCATENATE([2]tailored_settings!$B$4&amp;TEXT(ROW(A147)-1,"0000")&amp;"_"&amp;TEXT(F147,"yyyy-mm")))))</f>
        <v>360G-Longleigh-IND-0146_2024-03</v>
      </c>
      <c r="I147" s="6" t="str">
        <f>IF([2]source_data!G149="","",[2]tailored_settings!$B$7)</f>
        <v>Longleigh Foundation</v>
      </c>
      <c r="J147" s="6" t="str">
        <f>IF([2]source_data!G149="","",[2]tailored_settings!$B$6)</f>
        <v>GB-CHC-1169016</v>
      </c>
      <c r="K147" s="6" t="str">
        <f>IF([2]source_data!G149="","",IF([2]source_data!I149="","",VLOOKUP([2]source_data!I149,[2]codelist_mapping!A:C,3,FALSE)))</f>
        <v>GTIR080</v>
      </c>
      <c r="L147" s="6" t="str">
        <f>IF([2]source_data!G149="","",IF([2]source_data!J149="","",VLOOKUP([2]source_data!J149,[2]codelist_mapping!A:C,3,FALSE)))</f>
        <v/>
      </c>
      <c r="M147" s="6" t="str">
        <f>IF([2]source_data!G149="","",IF([2]source_data!K149="","",IF([2]source_data!M149&lt;&gt;"",CONCATENATE(VLOOKUP([2]source_data!K149,[2]codelist_mapping!F:H,3,FALSE)&amp;";"&amp;VLOOKUP([2]source_data!L149,[2]codelist_mapping!F:H,3,FALSE)&amp;";"&amp;VLOOKUP([2]source_data!M149,[2]codelist_mapping!F:H,3,FALSE)),IF([2]source_data!L149&lt;&gt;"",CONCATENATE(VLOOKUP([2]source_data!K149,[2]codelist_mapping!F:H,3,FALSE)&amp;";"&amp;VLOOKUP([2]source_data!L149,[2]codelist_mapping!F:H,3,FALSE)),IF([2]source_data!K149&lt;&gt;"",CONCATENATE(VLOOKUP([2]source_data!K149,[2]codelist_mapping!F:H,3,FALSE)))))))</f>
        <v>GTIP020;GTIP020</v>
      </c>
      <c r="N147" s="9" t="str">
        <f>IF([2]source_data!G149="","",IF([2]source_data!D149="","",VLOOKUP([2]source_data!D149,[2]geo_data!A:I,9,FALSE)))</f>
        <v>Bromham</v>
      </c>
      <c r="O147" s="9" t="str">
        <f>IF([2]source_data!G149="","",IF([2]source_data!D149="","",VLOOKUP([2]source_data!D149,[2]geo_data!A:I,8,FALSE)))</f>
        <v>E05014493</v>
      </c>
      <c r="P147" s="9" t="str">
        <f>IF([2]source_data!G149="","",IF(LEFT(O147,3)="E05","WD",IF(LEFT(O147,3)="S13","WD",IF(LEFT(O147,3)="W05","WD",IF(LEFT(O147,3)="W06","UA",IF(LEFT(O147,3)="S12","CA",IF(LEFT(O147,3)="E06","UA",IF(LEFT(O147,3)="E07","NMD",IF(LEFT(O147,3)="E08","MD",IF(LEFT(O147,3)="E09","LONB"))))))))))</f>
        <v>WD</v>
      </c>
      <c r="Q147" s="9" t="str">
        <f>IF([2]source_data!G149="","",IF([2]source_data!D149="","",VLOOKUP([2]source_data!D149,[2]geo_data!A:I,7,FALSE)))</f>
        <v>Bedford</v>
      </c>
      <c r="R147" s="9" t="str">
        <f>IF([2]source_data!G149="","",IF([2]source_data!D149="","",VLOOKUP([2]source_data!D149,[2]geo_data!A:I,6,FALSE)))</f>
        <v>E06000055</v>
      </c>
      <c r="S147" s="9" t="str">
        <f>IF([2]source_data!G149="","",IF(LEFT(R147,3)="E05","WD",IF(LEFT(R147,3)="S13","WD",IF(LEFT(R147,3)="W05","WD",IF(LEFT(R147,3)="W06","UA",IF(LEFT(R147,3)="S12","CA",IF(LEFT(R147,3)="E06","UA",IF(LEFT(R147,3)="E07","NMD",IF(LEFT(R147,3)="E08","MD",IF(LEFT(R147,3)="E09","LONB"))))))))))</f>
        <v>UA</v>
      </c>
      <c r="T147" s="6" t="str">
        <f>IF([2]source_data!G149="","",IF([2]source_data!N149="","",[2]source_data!N149))</f>
        <v>Hardship Grant</v>
      </c>
      <c r="U147" s="10">
        <f>IF([2]source_data!G149="","",[2]tailored_settings!$B$8)</f>
        <v>45789</v>
      </c>
      <c r="V147" s="6" t="str">
        <f>IF([2]source_data!G149="","",[2]tailored_settings!$B$9)</f>
        <v>http://www.longleigh.org/</v>
      </c>
      <c r="W147" s="8">
        <f>IF([2]source_data!G149="","",IF([2]source_data!O149="","",[2]source_data!O149))</f>
        <v>45376</v>
      </c>
      <c r="X147" s="12">
        <f>IF([2]source_data!G149="","",IF([2]source_data!P149="","",[2]source_data!P149))</f>
        <v>45399</v>
      </c>
      <c r="Y147" s="13">
        <f>IF([2]source_data!G149="","",IF([2]source_data!Q149="","",[2]source_data!Q149))</f>
        <v>1</v>
      </c>
      <c r="Z147" s="11" t="str">
        <f>IF([2]source_data!G149="","",IF([2]source_data!I149="","",[2]tailored_settings!$B$10))</f>
        <v>Primary grant reason</v>
      </c>
      <c r="AA147" s="11" t="str">
        <f>IF([2]source_data!G149="","",IF([2]source_data!I149="","",[2]source_data!I149))</f>
        <v>3  Customer/family moving from homelessness/supported living into independent living</v>
      </c>
      <c r="AB147" s="11" t="str">
        <f>IF([2]source_data!G149="","",IF([2]source_data!J149="","",[2]tailored_settings!$B$11))</f>
        <v/>
      </c>
      <c r="AC147" s="11" t="str">
        <f>IF([2]source_data!G149="","",IF([2]source_data!J149="","",[2]source_data!J149))</f>
        <v/>
      </c>
      <c r="AD147" s="11" t="str">
        <f>IF([2]source_data!G149="","",IF([2]source_data!K149="","",[2]tailored_settings!$B$12))</f>
        <v>Grant purpose</v>
      </c>
      <c r="AE147" s="11" t="str">
        <f>IF([2]source_data!G149="","",IF([2]source_data!K149="","",[2]source_data!K149))</f>
        <v xml:space="preserve">Furniture </v>
      </c>
      <c r="AF147" s="11" t="str">
        <f>IF([2]source_data!G149="","",IF([2]source_data!K149="","",[2]tailored_settings!$B$13))</f>
        <v>Grant purpose</v>
      </c>
      <c r="AG147" s="11" t="str">
        <f>IF([2]source_data!G149="","",IF([2]source_data!K149="","",[2]source_data!K149))</f>
        <v xml:space="preserve">Furniture </v>
      </c>
      <c r="AH147" s="11" t="str">
        <f>IF([2]source_data!G149="","",IF([2]source_data!M149="","",[2]tailored_settings!$B$14))</f>
        <v/>
      </c>
      <c r="AI147" s="11" t="str">
        <f>IF([2]source_data!G149="","",IF([2]source_data!M149="","",[2]source_data!M149))</f>
        <v/>
      </c>
    </row>
    <row r="148" spans="1:35" x14ac:dyDescent="0.2">
      <c r="A148" s="6" t="str">
        <f>IF([2]source_data!G150="","",IF(AND([2]source_data!C150&lt;&gt;"",[2]tailored_settings!$B$15="Publish"),CONCATENATE([2]tailored_settings!$B$2&amp;[2]source_data!C150),IF(AND([2]source_data!C150&lt;&gt;"",[2]tailored_settings!$B$15="Do not publish"),CONCATENATE([2]tailored_settings!$B$2&amp;TEXT(ROW(A148)-1,"0000")&amp;"_"&amp;TEXT(F148,"yyyy-mm")),CONCATENATE([2]tailored_settings!$B$2&amp;TEXT(ROW(A148)-1,"0000")&amp;"_"&amp;TEXT(F148,"yyyy-mm")))))</f>
        <v>360G-Longleigh-0147_2024-03</v>
      </c>
      <c r="B148" s="6" t="str">
        <f>IF([2]source_data!G150="","",IF([2]source_data!E150&lt;&gt;"",[2]source_data!E150,CONCATENATE("Grant to "&amp;G148)))</f>
        <v>Grant to Individual Recipient</v>
      </c>
      <c r="C148" s="6" t="str">
        <f>IF([2]source_data!G150="","",IF([2]source_data!F150="",_xlfn.XLOOKUP(T148,[2]tailored_settings!$B$20:$B$25,[2]tailored_settings!$A$20:$A$25,"")))</f>
        <v>Helping to alleviate financial hardship</v>
      </c>
      <c r="D148" s="7">
        <f>IF([2]source_data!G150="","",IF([2]source_data!G150="","",[2]source_data!G150))</f>
        <v>1030.6400000000001</v>
      </c>
      <c r="E148" s="6" t="str">
        <f>IF([2]source_data!G150="","",[2]tailored_settings!$B$3)</f>
        <v>GBP</v>
      </c>
      <c r="F148" s="8">
        <f>IF([2]source_data!G150="","",IF([2]source_data!H150="","",[2]source_data!H150))</f>
        <v>45376</v>
      </c>
      <c r="G148" s="6" t="str">
        <f>IF([2]source_data!G150="","",[2]tailored_settings!$B$5)</f>
        <v>Individual Recipient</v>
      </c>
      <c r="H148" s="6" t="str">
        <f>IF([2]source_data!G150="","",IF(AND([2]source_data!A150&lt;&gt;"",[2]tailored_settings!$B$16="Publish"),CONCATENATE([2]tailored_settings!$B$2&amp;[2]source_data!A150),IF(AND([2]source_data!A150&lt;&gt;"",[2]tailored_settings!$B$16="Do not publish"),CONCATENATE([2]tailored_settings!$B$4&amp;TEXT(ROW(A148)-1,"0000")&amp;"_"&amp;TEXT(F148,"yyyy-mm")),CONCATENATE([2]tailored_settings!$B$4&amp;TEXT(ROW(A148)-1,"0000")&amp;"_"&amp;TEXT(F148,"yyyy-mm")))))</f>
        <v>360G-Longleigh-IND-0147_2024-03</v>
      </c>
      <c r="I148" s="6" t="str">
        <f>IF([2]source_data!G150="","",[2]tailored_settings!$B$7)</f>
        <v>Longleigh Foundation</v>
      </c>
      <c r="J148" s="6" t="str">
        <f>IF([2]source_data!G150="","",[2]tailored_settings!$B$6)</f>
        <v>GB-CHC-1169016</v>
      </c>
      <c r="K148" s="6" t="str">
        <f>IF([2]source_data!G150="","",IF([2]source_data!I150="","",VLOOKUP([2]source_data!I150,[2]codelist_mapping!A:C,3,FALSE)))</f>
        <v>GTIR060</v>
      </c>
      <c r="L148" s="6" t="str">
        <f>IF([2]source_data!G150="","",IF([2]source_data!J150="","",VLOOKUP([2]source_data!J150,[2]codelist_mapping!A:C,3,FALSE)))</f>
        <v/>
      </c>
      <c r="M148" s="6" t="str">
        <f>IF([2]source_data!G150="","",IF([2]source_data!K150="","",IF([2]source_data!M150&lt;&gt;"",CONCATENATE(VLOOKUP([2]source_data!K150,[2]codelist_mapping!F:H,3,FALSE)&amp;";"&amp;VLOOKUP([2]source_data!L150,[2]codelist_mapping!F:H,3,FALSE)&amp;";"&amp;VLOOKUP([2]source_data!M150,[2]codelist_mapping!F:H,3,FALSE)),IF([2]source_data!L150&lt;&gt;"",CONCATENATE(VLOOKUP([2]source_data!K150,[2]codelist_mapping!F:H,3,FALSE)&amp;";"&amp;VLOOKUP([2]source_data!L150,[2]codelist_mapping!F:H,3,FALSE)),IF([2]source_data!K150&lt;&gt;"",CONCATENATE(VLOOKUP([2]source_data!K150,[2]codelist_mapping!F:H,3,FALSE)))))))</f>
        <v>GTIP020;GTIP020;GTIP060</v>
      </c>
      <c r="N148" s="9" t="str">
        <f>IF([2]source_data!G150="","",IF([2]source_data!D150="","",VLOOKUP([2]source_data!D150,[2]geo_data!A:I,9,FALSE)))</f>
        <v>Queens Park</v>
      </c>
      <c r="O148" s="9" t="str">
        <f>IF([2]source_data!G150="","",IF([2]source_data!D150="","",VLOOKUP([2]source_data!D150,[2]geo_data!A:I,8,FALSE)))</f>
        <v>E05014510</v>
      </c>
      <c r="P148" s="9" t="str">
        <f>IF([2]source_data!G150="","",IF(LEFT(O148,3)="E05","WD",IF(LEFT(O148,3)="S13","WD",IF(LEFT(O148,3)="W05","WD",IF(LEFT(O148,3)="W06","UA",IF(LEFT(O148,3)="S12","CA",IF(LEFT(O148,3)="E06","UA",IF(LEFT(O148,3)="E07","NMD",IF(LEFT(O148,3)="E08","MD",IF(LEFT(O148,3)="E09","LONB"))))))))))</f>
        <v>WD</v>
      </c>
      <c r="Q148" s="9" t="str">
        <f>IF([2]source_data!G150="","",IF([2]source_data!D150="","",VLOOKUP([2]source_data!D150,[2]geo_data!A:I,7,FALSE)))</f>
        <v>Bedford</v>
      </c>
      <c r="R148" s="9" t="str">
        <f>IF([2]source_data!G150="","",IF([2]source_data!D150="","",VLOOKUP([2]source_data!D150,[2]geo_data!A:I,6,FALSE)))</f>
        <v>E06000055</v>
      </c>
      <c r="S148" s="9" t="str">
        <f>IF([2]source_data!G150="","",IF(LEFT(R148,3)="E05","WD",IF(LEFT(R148,3)="S13","WD",IF(LEFT(R148,3)="W05","WD",IF(LEFT(R148,3)="W06","UA",IF(LEFT(R148,3)="S12","CA",IF(LEFT(R148,3)="E06","UA",IF(LEFT(R148,3)="E07","NMD",IF(LEFT(R148,3)="E08","MD",IF(LEFT(R148,3)="E09","LONB"))))))))))</f>
        <v>UA</v>
      </c>
      <c r="T148" s="6" t="str">
        <f>IF([2]source_data!G150="","",IF([2]source_data!N150="","",[2]source_data!N150))</f>
        <v>Hardship Grant</v>
      </c>
      <c r="U148" s="10">
        <f>IF([2]source_data!G150="","",[2]tailored_settings!$B$8)</f>
        <v>45789</v>
      </c>
      <c r="V148" s="6" t="str">
        <f>IF([2]source_data!G150="","",[2]tailored_settings!$B$9)</f>
        <v>http://www.longleigh.org/</v>
      </c>
      <c r="W148" s="8">
        <f>IF([2]source_data!G150="","",IF([2]source_data!O150="","",[2]source_data!O150))</f>
        <v>45376</v>
      </c>
      <c r="X148" s="12">
        <f>IF([2]source_data!G150="","",IF([2]source_data!P150="","",[2]source_data!P150))</f>
        <v>45430</v>
      </c>
      <c r="Y148" s="13">
        <f>IF([2]source_data!G150="","",IF([2]source_data!Q150="","",[2]source_data!Q150))</f>
        <v>2</v>
      </c>
      <c r="Z148" s="11" t="str">
        <f>IF([2]source_data!G150="","",IF([2]source_data!I150="","",[2]tailored_settings!$B$10))</f>
        <v>Primary grant reason</v>
      </c>
      <c r="AA148" s="11" t="str">
        <f>IF([2]source_data!G150="","",IF([2]source_data!I150="","",[2]source_data!I150))</f>
        <v>4. Customer/family fleeing from a violent or abusive relationship</v>
      </c>
      <c r="AB148" s="11" t="str">
        <f>IF([2]source_data!G150="","",IF([2]source_data!J150="","",[2]tailored_settings!$B$11))</f>
        <v/>
      </c>
      <c r="AC148" s="11" t="str">
        <f>IF([2]source_data!G150="","",IF([2]source_data!J150="","",[2]source_data!J150))</f>
        <v/>
      </c>
      <c r="AD148" s="11" t="str">
        <f>IF([2]source_data!G150="","",IF([2]source_data!K150="","",[2]tailored_settings!$B$12))</f>
        <v>Grant purpose</v>
      </c>
      <c r="AE148" s="11" t="str">
        <f>IF([2]source_data!G150="","",IF([2]source_data!K150="","",[2]source_data!K150))</f>
        <v xml:space="preserve">Furniture </v>
      </c>
      <c r="AF148" s="11" t="str">
        <f>IF([2]source_data!G150="","",IF([2]source_data!K150="","",[2]tailored_settings!$B$13))</f>
        <v>Grant purpose</v>
      </c>
      <c r="AG148" s="11" t="str">
        <f>IF([2]source_data!G150="","",IF([2]source_data!K150="","",[2]source_data!K150))</f>
        <v xml:space="preserve">Furniture </v>
      </c>
      <c r="AH148" s="11" t="str">
        <f>IF([2]source_data!G150="","",IF([2]source_data!M150="","",[2]tailored_settings!$B$14))</f>
        <v>Grant purpose</v>
      </c>
      <c r="AI148" s="11" t="str">
        <f>IF([2]source_data!G150="","",IF([2]source_data!M150="","",[2]source_data!M150))</f>
        <v>Voucher for small household items</v>
      </c>
    </row>
    <row r="149" spans="1:35" x14ac:dyDescent="0.2">
      <c r="A149" s="6" t="str">
        <f>IF([2]source_data!G151="","",IF(AND([2]source_data!C151&lt;&gt;"",[2]tailored_settings!$B$15="Publish"),CONCATENATE([2]tailored_settings!$B$2&amp;[2]source_data!C151),IF(AND([2]source_data!C151&lt;&gt;"",[2]tailored_settings!$B$15="Do not publish"),CONCATENATE([2]tailored_settings!$B$2&amp;TEXT(ROW(A149)-1,"0000")&amp;"_"&amp;TEXT(F149,"yyyy-mm")),CONCATENATE([2]tailored_settings!$B$2&amp;TEXT(ROW(A149)-1,"0000")&amp;"_"&amp;TEXT(F149,"yyyy-mm")))))</f>
        <v>360G-Longleigh-0148_2024-04</v>
      </c>
      <c r="B149" s="6" t="str">
        <f>IF([2]source_data!G151="","",IF([2]source_data!E151&lt;&gt;"",[2]source_data!E151,CONCATENATE("Grant to "&amp;G149)))</f>
        <v>Grant to Individual Recipient</v>
      </c>
      <c r="C149" s="6" t="str">
        <f>IF([2]source_data!G151="","",IF([2]source_data!F151="",_xlfn.XLOOKUP(T149,[2]tailored_settings!$B$20:$B$25,[2]tailored_settings!$A$20:$A$25,"")))</f>
        <v>Helping to alleviate financial hardship</v>
      </c>
      <c r="D149" s="7">
        <f>IF([2]source_data!G151="","",IF([2]source_data!G151="","",[2]source_data!G151))</f>
        <v>904.97</v>
      </c>
      <c r="E149" s="6" t="str">
        <f>IF([2]source_data!G151="","",[2]tailored_settings!$B$3)</f>
        <v>GBP</v>
      </c>
      <c r="F149" s="8">
        <f>IF([2]source_data!G151="","",IF([2]source_data!H151="","",[2]source_data!H151))</f>
        <v>45390</v>
      </c>
      <c r="G149" s="6" t="str">
        <f>IF([2]source_data!G151="","",[2]tailored_settings!$B$5)</f>
        <v>Individual Recipient</v>
      </c>
      <c r="H149" s="6" t="str">
        <f>IF([2]source_data!G151="","",IF(AND([2]source_data!A151&lt;&gt;"",[2]tailored_settings!$B$16="Publish"),CONCATENATE([2]tailored_settings!$B$2&amp;[2]source_data!A151),IF(AND([2]source_data!A151&lt;&gt;"",[2]tailored_settings!$B$16="Do not publish"),CONCATENATE([2]tailored_settings!$B$4&amp;TEXT(ROW(A149)-1,"0000")&amp;"_"&amp;TEXT(F149,"yyyy-mm")),CONCATENATE([2]tailored_settings!$B$4&amp;TEXT(ROW(A149)-1,"0000")&amp;"_"&amp;TEXT(F149,"yyyy-mm")))))</f>
        <v>360G-Longleigh-IND-0148_2024-04</v>
      </c>
      <c r="I149" s="6" t="str">
        <f>IF([2]source_data!G151="","",[2]tailored_settings!$B$7)</f>
        <v>Longleigh Foundation</v>
      </c>
      <c r="J149" s="6" t="str">
        <f>IF([2]source_data!G151="","",[2]tailored_settings!$B$6)</f>
        <v>GB-CHC-1169016</v>
      </c>
      <c r="K149" s="6" t="str">
        <f>IF([2]source_data!G151="","",IF([2]source_data!I151="","",VLOOKUP([2]source_data!I151,[2]codelist_mapping!A:C,3,FALSE)))</f>
        <v>GTIR080</v>
      </c>
      <c r="L149" s="6" t="str">
        <f>IF([2]source_data!G151="","",IF([2]source_data!J151="","",VLOOKUP([2]source_data!J151,[2]codelist_mapping!A:C,3,FALSE)))</f>
        <v/>
      </c>
      <c r="M149" s="6" t="str">
        <f>IF([2]source_data!G151="","",IF([2]source_data!K151="","",IF([2]source_data!M151&lt;&gt;"",CONCATENATE(VLOOKUP([2]source_data!K151,[2]codelist_mapping!F:H,3,FALSE)&amp;";"&amp;VLOOKUP([2]source_data!L151,[2]codelist_mapping!F:H,3,FALSE)&amp;";"&amp;VLOOKUP([2]source_data!M151,[2]codelist_mapping!F:H,3,FALSE)),IF([2]source_data!L151&lt;&gt;"",CONCATENATE(VLOOKUP([2]source_data!K151,[2]codelist_mapping!F:H,3,FALSE)&amp;";"&amp;VLOOKUP([2]source_data!L151,[2]codelist_mapping!F:H,3,FALSE)),IF([2]source_data!K151&lt;&gt;"",CONCATENATE(VLOOKUP([2]source_data!K151,[2]codelist_mapping!F:H,3,FALSE)))))))</f>
        <v>GTIP020</v>
      </c>
      <c r="N149" s="9" t="str">
        <f>IF([2]source_data!G151="","",IF([2]source_data!D151="","",VLOOKUP([2]source_data!D151,[2]geo_data!A:I,9,FALSE)))</f>
        <v>Dorchester East</v>
      </c>
      <c r="O149" s="9" t="str">
        <f>IF([2]source_data!G151="","",IF([2]source_data!D151="","",VLOOKUP([2]source_data!D151,[2]geo_data!A:I,8,FALSE)))</f>
        <v>E05012696</v>
      </c>
      <c r="P149" s="9" t="str">
        <f>IF([2]source_data!G151="","",IF(LEFT(O149,3)="E05","WD",IF(LEFT(O149,3)="S13","WD",IF(LEFT(O149,3)="W05","WD",IF(LEFT(O149,3)="W06","UA",IF(LEFT(O149,3)="S12","CA",IF(LEFT(O149,3)="E06","UA",IF(LEFT(O149,3)="E07","NMD",IF(LEFT(O149,3)="E08","MD",IF(LEFT(O149,3)="E09","LONB"))))))))))</f>
        <v>WD</v>
      </c>
      <c r="Q149" s="9" t="str">
        <f>IF([2]source_data!G151="","",IF([2]source_data!D151="","",VLOOKUP([2]source_data!D151,[2]geo_data!A:I,7,FALSE)))</f>
        <v>Dorset</v>
      </c>
      <c r="R149" s="9" t="str">
        <f>IF([2]source_data!G151="","",IF([2]source_data!D151="","",VLOOKUP([2]source_data!D151,[2]geo_data!A:I,6,FALSE)))</f>
        <v>E06000059</v>
      </c>
      <c r="S149" s="9" t="str">
        <f>IF([2]source_data!G151="","",IF(LEFT(R149,3)="E05","WD",IF(LEFT(R149,3)="S13","WD",IF(LEFT(R149,3)="W05","WD",IF(LEFT(R149,3)="W06","UA",IF(LEFT(R149,3)="S12","CA",IF(LEFT(R149,3)="E06","UA",IF(LEFT(R149,3)="E07","NMD",IF(LEFT(R149,3)="E08","MD",IF(LEFT(R149,3)="E09","LONB"))))))))))</f>
        <v>UA</v>
      </c>
      <c r="T149" s="6" t="str">
        <f>IF([2]source_data!G151="","",IF([2]source_data!N151="","",[2]source_data!N151))</f>
        <v>Hardship Grant</v>
      </c>
      <c r="U149" s="10">
        <f>IF([2]source_data!G151="","",[2]tailored_settings!$B$8)</f>
        <v>45789</v>
      </c>
      <c r="V149" s="6" t="str">
        <f>IF([2]source_data!G151="","",[2]tailored_settings!$B$9)</f>
        <v>http://www.longleigh.org/</v>
      </c>
      <c r="W149" s="8">
        <f>IF([2]source_data!G151="","",IF([2]source_data!O151="","",[2]source_data!O151))</f>
        <v>45390</v>
      </c>
      <c r="X149" s="12">
        <f>IF([2]source_data!G151="","",IF([2]source_data!P151="","",[2]source_data!P151))</f>
        <v>45491</v>
      </c>
      <c r="Y149" s="13">
        <f>IF([2]source_data!G151="","",IF([2]source_data!Q151="","",[2]source_data!Q151))</f>
        <v>3</v>
      </c>
      <c r="Z149" s="11" t="str">
        <f>IF([2]source_data!G151="","",IF([2]source_data!I151="","",[2]tailored_settings!$B$10))</f>
        <v>Primary grant reason</v>
      </c>
      <c r="AA149" s="11" t="str">
        <f>IF([2]source_data!G151="","",IF([2]source_data!I151="","",[2]source_data!I151))</f>
        <v>3  Customer/family moving from homelessness/supported living into independent living</v>
      </c>
      <c r="AB149" s="11" t="str">
        <f>IF([2]source_data!G151="","",IF([2]source_data!J151="","",[2]tailored_settings!$B$11))</f>
        <v/>
      </c>
      <c r="AC149" s="11" t="str">
        <f>IF([2]source_data!G151="","",IF([2]source_data!J151="","",[2]source_data!J151))</f>
        <v/>
      </c>
      <c r="AD149" s="11" t="str">
        <f>IF([2]source_data!G151="","",IF([2]source_data!K151="","",[2]tailored_settings!$B$12))</f>
        <v>Grant purpose</v>
      </c>
      <c r="AE149" s="11" t="str">
        <f>IF([2]source_data!G151="","",IF([2]source_data!K151="","",[2]source_data!K151))</f>
        <v>Appliances</v>
      </c>
      <c r="AF149" s="11" t="str">
        <f>IF([2]source_data!G151="","",IF([2]source_data!K151="","",[2]tailored_settings!$B$13))</f>
        <v>Grant purpose</v>
      </c>
      <c r="AG149" s="11" t="str">
        <f>IF([2]source_data!G151="","",IF([2]source_data!K151="","",[2]source_data!K151))</f>
        <v>Appliances</v>
      </c>
      <c r="AH149" s="11" t="str">
        <f>IF([2]source_data!G151="","",IF([2]source_data!M151="","",[2]tailored_settings!$B$14))</f>
        <v/>
      </c>
      <c r="AI149" s="11" t="str">
        <f>IF([2]source_data!G151="","",IF([2]source_data!M151="","",[2]source_data!M151))</f>
        <v/>
      </c>
    </row>
    <row r="150" spans="1:35" x14ac:dyDescent="0.2">
      <c r="A150" s="6" t="str">
        <f>IF([2]source_data!G152="","",IF(AND([2]source_data!C152&lt;&gt;"",[2]tailored_settings!$B$15="Publish"),CONCATENATE([2]tailored_settings!$B$2&amp;[2]source_data!C152),IF(AND([2]source_data!C152&lt;&gt;"",[2]tailored_settings!$B$15="Do not publish"),CONCATENATE([2]tailored_settings!$B$2&amp;TEXT(ROW(A150)-1,"0000")&amp;"_"&amp;TEXT(F150,"yyyy-mm")),CONCATENATE([2]tailored_settings!$B$2&amp;TEXT(ROW(A150)-1,"0000")&amp;"_"&amp;TEXT(F150,"yyyy-mm")))))</f>
        <v>360G-Longleigh-0149_2024-04</v>
      </c>
      <c r="B150" s="6" t="str">
        <f>IF([2]source_data!G152="","",IF([2]source_data!E152&lt;&gt;"",[2]source_data!E152,CONCATENATE("Grant to "&amp;G150)))</f>
        <v>Grant to Individual Recipient</v>
      </c>
      <c r="C150" s="6" t="str">
        <f>IF([2]source_data!G152="","",IF([2]source_data!F152="",_xlfn.XLOOKUP(T150,[2]tailored_settings!$B$20:$B$25,[2]tailored_settings!$A$20:$A$25,"")))</f>
        <v>Helping to alleviate financial hardship</v>
      </c>
      <c r="D150" s="7">
        <f>IF([2]source_data!G152="","",IF([2]source_data!G152="","",[2]source_data!G152))</f>
        <v>920.2</v>
      </c>
      <c r="E150" s="6" t="str">
        <f>IF([2]source_data!G152="","",[2]tailored_settings!$B$3)</f>
        <v>GBP</v>
      </c>
      <c r="F150" s="8">
        <f>IF([2]source_data!G152="","",IF([2]source_data!H152="","",[2]source_data!H152))</f>
        <v>45390</v>
      </c>
      <c r="G150" s="6" t="str">
        <f>IF([2]source_data!G152="","",[2]tailored_settings!$B$5)</f>
        <v>Individual Recipient</v>
      </c>
      <c r="H150" s="6" t="str">
        <f>IF([2]source_data!G152="","",IF(AND([2]source_data!A152&lt;&gt;"",[2]tailored_settings!$B$16="Publish"),CONCATENATE([2]tailored_settings!$B$2&amp;[2]source_data!A152),IF(AND([2]source_data!A152&lt;&gt;"",[2]tailored_settings!$B$16="Do not publish"),CONCATENATE([2]tailored_settings!$B$4&amp;TEXT(ROW(A150)-1,"0000")&amp;"_"&amp;TEXT(F150,"yyyy-mm")),CONCATENATE([2]tailored_settings!$B$4&amp;TEXT(ROW(A150)-1,"0000")&amp;"_"&amp;TEXT(F150,"yyyy-mm")))))</f>
        <v>360G-Longleigh-IND-0149_2024-04</v>
      </c>
      <c r="I150" s="6" t="str">
        <f>IF([2]source_data!G152="","",[2]tailored_settings!$B$7)</f>
        <v>Longleigh Foundation</v>
      </c>
      <c r="J150" s="6" t="str">
        <f>IF([2]source_data!G152="","",[2]tailored_settings!$B$6)</f>
        <v>GB-CHC-1169016</v>
      </c>
      <c r="K150" s="6" t="str">
        <f>IF([2]source_data!G152="","",IF([2]source_data!I152="","",VLOOKUP([2]source_data!I152,[2]codelist_mapping!A:C,3,FALSE)))</f>
        <v>GTIR080</v>
      </c>
      <c r="L150" s="6" t="str">
        <f>IF([2]source_data!G152="","",IF([2]source_data!J152="","",VLOOKUP([2]source_data!J152,[2]codelist_mapping!A:C,3,FALSE)))</f>
        <v/>
      </c>
      <c r="M150" s="6" t="str">
        <f>IF([2]source_data!G152="","",IF([2]source_data!K152="","",IF([2]source_data!M152&lt;&gt;"",CONCATENATE(VLOOKUP([2]source_data!K152,[2]codelist_mapping!F:H,3,FALSE)&amp;";"&amp;VLOOKUP([2]source_data!L152,[2]codelist_mapping!F:H,3,FALSE)&amp;";"&amp;VLOOKUP([2]source_data!M152,[2]codelist_mapping!F:H,3,FALSE)),IF([2]source_data!L152&lt;&gt;"",CONCATENATE(VLOOKUP([2]source_data!K152,[2]codelist_mapping!F:H,3,FALSE)&amp;";"&amp;VLOOKUP([2]source_data!L152,[2]codelist_mapping!F:H,3,FALSE)),IF([2]source_data!K152&lt;&gt;"",CONCATENATE(VLOOKUP([2]source_data!K152,[2]codelist_mapping!F:H,3,FALSE)))))))</f>
        <v>GTIP020</v>
      </c>
      <c r="N150" s="9" t="str">
        <f>IF([2]source_data!G152="","",IF([2]source_data!D152="","",VLOOKUP([2]source_data!D152,[2]geo_data!A:I,9,FALSE)))</f>
        <v>Winton East</v>
      </c>
      <c r="O150" s="9" t="str">
        <f>IF([2]source_data!G152="","",IF([2]source_data!D152="","",VLOOKUP([2]source_data!D152,[2]geo_data!A:I,8,FALSE)))</f>
        <v>E05012681</v>
      </c>
      <c r="P150" s="9" t="str">
        <f>IF([2]source_data!G152="","",IF(LEFT(O150,3)="E05","WD",IF(LEFT(O150,3)="S13","WD",IF(LEFT(O150,3)="W05","WD",IF(LEFT(O150,3)="W06","UA",IF(LEFT(O150,3)="S12","CA",IF(LEFT(O150,3)="E06","UA",IF(LEFT(O150,3)="E07","NMD",IF(LEFT(O150,3)="E08","MD",IF(LEFT(O150,3)="E09","LONB"))))))))))</f>
        <v>WD</v>
      </c>
      <c r="Q150" s="9" t="str">
        <f>IF([2]source_data!G152="","",IF([2]source_data!D152="","",VLOOKUP([2]source_data!D152,[2]geo_data!A:I,7,FALSE)))</f>
        <v>Bournemouth, Christchurch and Poole</v>
      </c>
      <c r="R150" s="9" t="str">
        <f>IF([2]source_data!G152="","",IF([2]source_data!D152="","",VLOOKUP([2]source_data!D152,[2]geo_data!A:I,6,FALSE)))</f>
        <v>E06000058</v>
      </c>
      <c r="S150" s="9" t="str">
        <f>IF([2]source_data!G152="","",IF(LEFT(R150,3)="E05","WD",IF(LEFT(R150,3)="S13","WD",IF(LEFT(R150,3)="W05","WD",IF(LEFT(R150,3)="W06","UA",IF(LEFT(R150,3)="S12","CA",IF(LEFT(R150,3)="E06","UA",IF(LEFT(R150,3)="E07","NMD",IF(LEFT(R150,3)="E08","MD",IF(LEFT(R150,3)="E09","LONB"))))))))))</f>
        <v>UA</v>
      </c>
      <c r="T150" s="6" t="str">
        <f>IF([2]source_data!G152="","",IF([2]source_data!N152="","",[2]source_data!N152))</f>
        <v>Hardship Grant</v>
      </c>
      <c r="U150" s="10">
        <f>IF([2]source_data!G152="","",[2]tailored_settings!$B$8)</f>
        <v>45789</v>
      </c>
      <c r="V150" s="6" t="str">
        <f>IF([2]source_data!G152="","",[2]tailored_settings!$B$9)</f>
        <v>http://www.longleigh.org/</v>
      </c>
      <c r="W150" s="8">
        <f>IF([2]source_data!G152="","",IF([2]source_data!O152="","",[2]source_data!O152))</f>
        <v>45390</v>
      </c>
      <c r="X150" s="12">
        <f>IF([2]source_data!G152="","",IF([2]source_data!P152="","",[2]source_data!P152))</f>
        <v>45408</v>
      </c>
      <c r="Y150" s="13">
        <f>IF([2]source_data!G152="","",IF([2]source_data!Q152="","",[2]source_data!Q152))</f>
        <v>1</v>
      </c>
      <c r="Z150" s="11" t="str">
        <f>IF([2]source_data!G152="","",IF([2]source_data!I152="","",[2]tailored_settings!$B$10))</f>
        <v>Primary grant reason</v>
      </c>
      <c r="AA150" s="11" t="str">
        <f>IF([2]source_data!G152="","",IF([2]source_data!I152="","",[2]source_data!I152))</f>
        <v>3  Customer/family moving from homelessness/supported living into independent living</v>
      </c>
      <c r="AB150" s="11" t="str">
        <f>IF([2]source_data!G152="","",IF([2]source_data!J152="","",[2]tailored_settings!$B$11))</f>
        <v/>
      </c>
      <c r="AC150" s="11" t="str">
        <f>IF([2]source_data!G152="","",IF([2]source_data!J152="","",[2]source_data!J152))</f>
        <v/>
      </c>
      <c r="AD150" s="11" t="str">
        <f>IF([2]source_data!G152="","",IF([2]source_data!K152="","",[2]tailored_settings!$B$12))</f>
        <v>Grant purpose</v>
      </c>
      <c r="AE150" s="11" t="str">
        <f>IF([2]source_data!G152="","",IF([2]source_data!K152="","",[2]source_data!K152))</f>
        <v>Appliances</v>
      </c>
      <c r="AF150" s="11" t="str">
        <f>IF([2]source_data!G152="","",IF([2]source_data!K152="","",[2]tailored_settings!$B$13))</f>
        <v>Grant purpose</v>
      </c>
      <c r="AG150" s="11" t="str">
        <f>IF([2]source_data!G152="","",IF([2]source_data!K152="","",[2]source_data!K152))</f>
        <v>Appliances</v>
      </c>
      <c r="AH150" s="11" t="str">
        <f>IF([2]source_data!G152="","",IF([2]source_data!M152="","",[2]tailored_settings!$B$14))</f>
        <v/>
      </c>
      <c r="AI150" s="11" t="str">
        <f>IF([2]source_data!G152="","",IF([2]source_data!M152="","",[2]source_data!M152))</f>
        <v/>
      </c>
    </row>
    <row r="151" spans="1:35" x14ac:dyDescent="0.2">
      <c r="A151" s="6" t="str">
        <f>IF([2]source_data!G153="","",IF(AND([2]source_data!C153&lt;&gt;"",[2]tailored_settings!$B$15="Publish"),CONCATENATE([2]tailored_settings!$B$2&amp;[2]source_data!C153),IF(AND([2]source_data!C153&lt;&gt;"",[2]tailored_settings!$B$15="Do not publish"),CONCATENATE([2]tailored_settings!$B$2&amp;TEXT(ROW(A151)-1,"0000")&amp;"_"&amp;TEXT(F151,"yyyy-mm")),CONCATENATE([2]tailored_settings!$B$2&amp;TEXT(ROW(A151)-1,"0000")&amp;"_"&amp;TEXT(F151,"yyyy-mm")))))</f>
        <v>360G-Longleigh-0150_2024-03</v>
      </c>
      <c r="B151" s="6" t="str">
        <f>IF([2]source_data!G153="","",IF([2]source_data!E153&lt;&gt;"",[2]source_data!E153,CONCATENATE("Grant to "&amp;G151)))</f>
        <v>Grant to Individual Recipient</v>
      </c>
      <c r="C151" s="6" t="str">
        <f>IF([2]source_data!G153="","",IF([2]source_data!F153="",_xlfn.XLOOKUP(T151,[2]tailored_settings!$B$20:$B$25,[2]tailored_settings!$A$20:$A$25,"")))</f>
        <v>Providing financial aid during a time of crisis</v>
      </c>
      <c r="D151" s="7">
        <f>IF([2]source_data!G153="","",IF([2]source_data!G153="","",[2]source_data!G153))</f>
        <v>500</v>
      </c>
      <c r="E151" s="6" t="str">
        <f>IF([2]source_data!G153="","",[2]tailored_settings!$B$3)</f>
        <v>GBP</v>
      </c>
      <c r="F151" s="8">
        <f>IF([2]source_data!G153="","",IF([2]source_data!H153="","",[2]source_data!H153))</f>
        <v>45377</v>
      </c>
      <c r="G151" s="6" t="str">
        <f>IF([2]source_data!G153="","",[2]tailored_settings!$B$5)</f>
        <v>Individual Recipient</v>
      </c>
      <c r="H151" s="6" t="str">
        <f>IF([2]source_data!G153="","",IF(AND([2]source_data!A153&lt;&gt;"",[2]tailored_settings!$B$16="Publish"),CONCATENATE([2]tailored_settings!$B$2&amp;[2]source_data!A153),IF(AND([2]source_data!A153&lt;&gt;"",[2]tailored_settings!$B$16="Do not publish"),CONCATENATE([2]tailored_settings!$B$4&amp;TEXT(ROW(A151)-1,"0000")&amp;"_"&amp;TEXT(F151,"yyyy-mm")),CONCATENATE([2]tailored_settings!$B$4&amp;TEXT(ROW(A151)-1,"0000")&amp;"_"&amp;TEXT(F151,"yyyy-mm")))))</f>
        <v>360G-Longleigh-IND-0150_2024-03</v>
      </c>
      <c r="I151" s="6" t="str">
        <f>IF([2]source_data!G153="","",[2]tailored_settings!$B$7)</f>
        <v>Longleigh Foundation</v>
      </c>
      <c r="J151" s="6" t="str">
        <f>IF([2]source_data!G153="","",[2]tailored_settings!$B$6)</f>
        <v>GB-CHC-1169016</v>
      </c>
      <c r="K151" s="6" t="str">
        <f>IF([2]source_data!G153="","",IF([2]source_data!I153="","",VLOOKUP([2]source_data!I153,[2]codelist_mapping!A:C,3,FALSE)))</f>
        <v>GTIR060</v>
      </c>
      <c r="L151" s="6" t="str">
        <f>IF([2]source_data!G153="","",IF([2]source_data!J153="","",VLOOKUP([2]source_data!J153,[2]codelist_mapping!A:C,3,FALSE)))</f>
        <v/>
      </c>
      <c r="M151" s="6" t="str">
        <f>IF([2]source_data!G153="","",IF([2]source_data!K153="","",IF([2]source_data!M153&lt;&gt;"",CONCATENATE(VLOOKUP([2]source_data!K153,[2]codelist_mapping!F:H,3,FALSE)&amp;";"&amp;VLOOKUP([2]source_data!L153,[2]codelist_mapping!F:H,3,FALSE)&amp;";"&amp;VLOOKUP([2]source_data!M153,[2]codelist_mapping!F:H,3,FALSE)),IF([2]source_data!L153&lt;&gt;"",CONCATENATE(VLOOKUP([2]source_data!K153,[2]codelist_mapping!F:H,3,FALSE)&amp;";"&amp;VLOOKUP([2]source_data!L153,[2]codelist_mapping!F:H,3,FALSE)),IF([2]source_data!K153&lt;&gt;"",CONCATENATE(VLOOKUP([2]source_data!K153,[2]codelist_mapping!F:H,3,FALSE)))))))</f>
        <v>GTIP070;GTIP080;GTIP100</v>
      </c>
      <c r="N151" s="9" t="str">
        <f>IF([2]source_data!G153="","",IF([2]source_data!D153="","",VLOOKUP([2]source_data!D153,[2]geo_data!A:I,9,FALSE)))</f>
        <v>Banister &amp; Polygon</v>
      </c>
      <c r="O151" s="9" t="str">
        <f>IF([2]source_data!G153="","",IF([2]source_data!D153="","",VLOOKUP([2]source_data!D153,[2]geo_data!A:I,8,FALSE)))</f>
        <v>E05015490</v>
      </c>
      <c r="P151" s="9" t="str">
        <f>IF([2]source_data!G153="","",IF(LEFT(O151,3)="E05","WD",IF(LEFT(O151,3)="S13","WD",IF(LEFT(O151,3)="W05","WD",IF(LEFT(O151,3)="W06","UA",IF(LEFT(O151,3)="S12","CA",IF(LEFT(O151,3)="E06","UA",IF(LEFT(O151,3)="E07","NMD",IF(LEFT(O151,3)="E08","MD",IF(LEFT(O151,3)="E09","LONB"))))))))))</f>
        <v>WD</v>
      </c>
      <c r="Q151" s="9" t="str">
        <f>IF([2]source_data!G153="","",IF([2]source_data!D153="","",VLOOKUP([2]source_data!D153,[2]geo_data!A:I,7,FALSE)))</f>
        <v>Southampton</v>
      </c>
      <c r="R151" s="9" t="str">
        <f>IF([2]source_data!G153="","",IF([2]source_data!D153="","",VLOOKUP([2]source_data!D153,[2]geo_data!A:I,6,FALSE)))</f>
        <v>E06000045</v>
      </c>
      <c r="S151" s="9" t="str">
        <f>IF([2]source_data!G153="","",IF(LEFT(R151,3)="E05","WD",IF(LEFT(R151,3)="S13","WD",IF(LEFT(R151,3)="W05","WD",IF(LEFT(R151,3)="W06","UA",IF(LEFT(R151,3)="S12","CA",IF(LEFT(R151,3)="E06","UA",IF(LEFT(R151,3)="E07","NMD",IF(LEFT(R151,3)="E08","MD",IF(LEFT(R151,3)="E09","LONB"))))))))))</f>
        <v>UA</v>
      </c>
      <c r="T151" s="6" t="str">
        <f>IF([2]source_data!G153="","",IF([2]source_data!N153="","",[2]source_data!N153))</f>
        <v>Crisis Grant</v>
      </c>
      <c r="U151" s="10">
        <f>IF([2]source_data!G153="","",[2]tailored_settings!$B$8)</f>
        <v>45789</v>
      </c>
      <c r="V151" s="6" t="str">
        <f>IF([2]source_data!G153="","",[2]tailored_settings!$B$9)</f>
        <v>http://www.longleigh.org/</v>
      </c>
      <c r="W151" s="8">
        <f>IF([2]source_data!G153="","",IF([2]source_data!O153="","",[2]source_data!O153))</f>
        <v>45377</v>
      </c>
      <c r="X151" s="12">
        <f>IF([2]source_data!G153="","",IF([2]source_data!P153="","",[2]source_data!P153))</f>
        <v>45467</v>
      </c>
      <c r="Y151" s="13">
        <f>IF([2]source_data!G153="","",IF([2]source_data!Q153="","",[2]source_data!Q153))</f>
        <v>3</v>
      </c>
      <c r="Z151" s="11" t="str">
        <f>IF([2]source_data!G153="","",IF([2]source_data!I153="","",[2]tailored_settings!$B$10))</f>
        <v>Primary grant reason</v>
      </c>
      <c r="AA151" s="11" t="str">
        <f>IF([2]source_data!G153="","",IF([2]source_data!I153="","",[2]source_data!I153))</f>
        <v>4. Customer/family fleeing from a violent or abusive relationship</v>
      </c>
      <c r="AB151" s="11" t="str">
        <f>IF([2]source_data!G153="","",IF([2]source_data!J153="","",[2]tailored_settings!$B$11))</f>
        <v/>
      </c>
      <c r="AC151" s="11" t="str">
        <f>IF([2]source_data!G153="","",IF([2]source_data!J153="","",[2]source_data!J153))</f>
        <v/>
      </c>
      <c r="AD151" s="11" t="str">
        <f>IF([2]source_data!G153="","",IF([2]source_data!K153="","",[2]tailored_settings!$B$12))</f>
        <v>Grant purpose</v>
      </c>
      <c r="AE151" s="11" t="str">
        <f>IF([2]source_data!G153="","",IF([2]source_data!K153="","",[2]source_data!K153))</f>
        <v>Food Vouchers</v>
      </c>
      <c r="AF151" s="11" t="str">
        <f>IF([2]source_data!G153="","",IF([2]source_data!K153="","",[2]tailored_settings!$B$13))</f>
        <v>Grant purpose</v>
      </c>
      <c r="AG151" s="11" t="str">
        <f>IF([2]source_data!G153="","",IF([2]source_data!K153="","",[2]source_data!K153))</f>
        <v>Food Vouchers</v>
      </c>
      <c r="AH151" s="11" t="str">
        <f>IF([2]source_data!G153="","",IF([2]source_data!M153="","",[2]tailored_settings!$B$14))</f>
        <v>Grant purpose</v>
      </c>
      <c r="AI151" s="11" t="str">
        <f>IF([2]source_data!G153="","",IF([2]source_data!M153="","",[2]source_data!M153))</f>
        <v>Travel costs</v>
      </c>
    </row>
    <row r="152" spans="1:35" x14ac:dyDescent="0.2">
      <c r="A152" s="6" t="str">
        <f>IF([2]source_data!G154="","",IF(AND([2]source_data!C154&lt;&gt;"",[2]tailored_settings!$B$15="Publish"),CONCATENATE([2]tailored_settings!$B$2&amp;[2]source_data!C154),IF(AND([2]source_data!C154&lt;&gt;"",[2]tailored_settings!$B$15="Do not publish"),CONCATENATE([2]tailored_settings!$B$2&amp;TEXT(ROW(A152)-1,"0000")&amp;"_"&amp;TEXT(F152,"yyyy-mm")),CONCATENATE([2]tailored_settings!$B$2&amp;TEXT(ROW(A152)-1,"0000")&amp;"_"&amp;TEXT(F152,"yyyy-mm")))))</f>
        <v>360G-Longleigh-0151_2024-04</v>
      </c>
      <c r="B152" s="6" t="str">
        <f>IF([2]source_data!G154="","",IF([2]source_data!E154&lt;&gt;"",[2]source_data!E154,CONCATENATE("Grant to "&amp;G152)))</f>
        <v>Grant to Individual Recipient</v>
      </c>
      <c r="C152" s="6" t="str">
        <f>IF([2]source_data!G154="","",IF([2]source_data!F154="",_xlfn.XLOOKUP(T152,[2]tailored_settings!$B$20:$B$25,[2]tailored_settings!$A$20:$A$25,"")))</f>
        <v>Helping to alleviate financial hardship</v>
      </c>
      <c r="D152" s="7">
        <f>IF([2]source_data!G154="","",IF([2]source_data!G154="","",[2]source_data!G154))</f>
        <v>710.99</v>
      </c>
      <c r="E152" s="6" t="str">
        <f>IF([2]source_data!G154="","",[2]tailored_settings!$B$3)</f>
        <v>GBP</v>
      </c>
      <c r="F152" s="8">
        <f>IF([2]source_data!G154="","",IF([2]source_data!H154="","",[2]source_data!H154))</f>
        <v>45386</v>
      </c>
      <c r="G152" s="6" t="str">
        <f>IF([2]source_data!G154="","",[2]tailored_settings!$B$5)</f>
        <v>Individual Recipient</v>
      </c>
      <c r="H152" s="6" t="str">
        <f>IF([2]source_data!G154="","",IF(AND([2]source_data!A154&lt;&gt;"",[2]tailored_settings!$B$16="Publish"),CONCATENATE([2]tailored_settings!$B$2&amp;[2]source_data!A154),IF(AND([2]source_data!A154&lt;&gt;"",[2]tailored_settings!$B$16="Do not publish"),CONCATENATE([2]tailored_settings!$B$4&amp;TEXT(ROW(A152)-1,"0000")&amp;"_"&amp;TEXT(F152,"yyyy-mm")),CONCATENATE([2]tailored_settings!$B$4&amp;TEXT(ROW(A152)-1,"0000")&amp;"_"&amp;TEXT(F152,"yyyy-mm")))))</f>
        <v>360G-Longleigh-IND-0151_2024-04</v>
      </c>
      <c r="I152" s="6" t="str">
        <f>IF([2]source_data!G154="","",[2]tailored_settings!$B$7)</f>
        <v>Longleigh Foundation</v>
      </c>
      <c r="J152" s="6" t="str">
        <f>IF([2]source_data!G154="","",[2]tailored_settings!$B$6)</f>
        <v>GB-CHC-1169016</v>
      </c>
      <c r="K152" s="6" t="str">
        <f>IF([2]source_data!G154="","",IF([2]source_data!I154="","",VLOOKUP([2]source_data!I154,[2]codelist_mapping!A:C,3,FALSE)))</f>
        <v>GTIR030</v>
      </c>
      <c r="L152" s="6" t="str">
        <f>IF([2]source_data!G154="","",IF([2]source_data!J154="","",VLOOKUP([2]source_data!J154,[2]codelist_mapping!A:C,3,FALSE)))</f>
        <v/>
      </c>
      <c r="M152" s="6" t="str">
        <f>IF([2]source_data!G154="","",IF([2]source_data!K154="","",IF([2]source_data!M154&lt;&gt;"",CONCATENATE(VLOOKUP([2]source_data!K154,[2]codelist_mapping!F:H,3,FALSE)&amp;";"&amp;VLOOKUP([2]source_data!L154,[2]codelist_mapping!F:H,3,FALSE)&amp;";"&amp;VLOOKUP([2]source_data!M154,[2]codelist_mapping!F:H,3,FALSE)),IF([2]source_data!L154&lt;&gt;"",CONCATENATE(VLOOKUP([2]source_data!K154,[2]codelist_mapping!F:H,3,FALSE)&amp;";"&amp;VLOOKUP([2]source_data!L154,[2]codelist_mapping!F:H,3,FALSE)),IF([2]source_data!K154&lt;&gt;"",CONCATENATE(VLOOKUP([2]source_data!K154,[2]codelist_mapping!F:H,3,FALSE)))))))</f>
        <v>GTIP020;GTIP070</v>
      </c>
      <c r="N152" s="9" t="str">
        <f>IF([2]source_data!G154="","",IF([2]source_data!D154="","",VLOOKUP([2]source_data!D154,[2]geo_data!A:I,9,FALSE)))</f>
        <v>Biscot</v>
      </c>
      <c r="O152" s="9" t="str">
        <f>IF([2]source_data!G154="","",IF([2]source_data!D154="","",VLOOKUP([2]source_data!D154,[2]geo_data!A:I,8,FALSE)))</f>
        <v>E05014737</v>
      </c>
      <c r="P152" s="9" t="str">
        <f>IF([2]source_data!G154="","",IF(LEFT(O152,3)="E05","WD",IF(LEFT(O152,3)="S13","WD",IF(LEFT(O152,3)="W05","WD",IF(LEFT(O152,3)="W06","UA",IF(LEFT(O152,3)="S12","CA",IF(LEFT(O152,3)="E06","UA",IF(LEFT(O152,3)="E07","NMD",IF(LEFT(O152,3)="E08","MD",IF(LEFT(O152,3)="E09","LONB"))))))))))</f>
        <v>WD</v>
      </c>
      <c r="Q152" s="9" t="str">
        <f>IF([2]source_data!G154="","",IF([2]source_data!D154="","",VLOOKUP([2]source_data!D154,[2]geo_data!A:I,7,FALSE)))</f>
        <v>Luton</v>
      </c>
      <c r="R152" s="9" t="str">
        <f>IF([2]source_data!G154="","",IF([2]source_data!D154="","",VLOOKUP([2]source_data!D154,[2]geo_data!A:I,6,FALSE)))</f>
        <v>E06000032</v>
      </c>
      <c r="S152" s="9" t="str">
        <f>IF([2]source_data!G154="","",IF(LEFT(R152,3)="E05","WD",IF(LEFT(R152,3)="S13","WD",IF(LEFT(R152,3)="W05","WD",IF(LEFT(R152,3)="W06","UA",IF(LEFT(R152,3)="S12","CA",IF(LEFT(R152,3)="E06","UA",IF(LEFT(R152,3)="E07","NMD",IF(LEFT(R152,3)="E08","MD",IF(LEFT(R152,3)="E09","LONB"))))))))))</f>
        <v>UA</v>
      </c>
      <c r="T152" s="6" t="str">
        <f>IF([2]source_data!G154="","",IF([2]source_data!N154="","",[2]source_data!N154))</f>
        <v>Hardship Grant</v>
      </c>
      <c r="U152" s="10">
        <f>IF([2]source_data!G154="","",[2]tailored_settings!$B$8)</f>
        <v>45789</v>
      </c>
      <c r="V152" s="6" t="str">
        <f>IF([2]source_data!G154="","",[2]tailored_settings!$B$9)</f>
        <v>http://www.longleigh.org/</v>
      </c>
      <c r="W152" s="8">
        <f>IF([2]source_data!G154="","",IF([2]source_data!O154="","",[2]source_data!O154))</f>
        <v>45386</v>
      </c>
      <c r="X152" s="12">
        <f>IF([2]source_data!G154="","",IF([2]source_data!P154="","",[2]source_data!P154))</f>
        <v>45456</v>
      </c>
      <c r="Y152" s="13">
        <f>IF([2]source_data!G154="","",IF([2]source_data!Q154="","",[2]source_data!Q154))</f>
        <v>2</v>
      </c>
      <c r="Z152" s="11" t="str">
        <f>IF([2]source_data!G154="","",IF([2]source_data!I154="","",[2]tailored_settings!$B$10))</f>
        <v>Primary grant reason</v>
      </c>
      <c r="AA152" s="11" t="str">
        <f>IF([2]source_data!G154="","",IF([2]source_data!I154="","",[2]source_data!I154))</f>
        <v>1. Customer (or family member residing with them) with a diagnosed condition or disability (physical and/or sensory and/or behavioural)</v>
      </c>
      <c r="AB152" s="11" t="str">
        <f>IF([2]source_data!G154="","",IF([2]source_data!J154="","",[2]tailored_settings!$B$11))</f>
        <v/>
      </c>
      <c r="AC152" s="11" t="str">
        <f>IF([2]source_data!G154="","",IF([2]source_data!J154="","",[2]source_data!J154))</f>
        <v/>
      </c>
      <c r="AD152" s="11" t="str">
        <f>IF([2]source_data!G154="","",IF([2]source_data!K154="","",[2]tailored_settings!$B$12))</f>
        <v>Grant purpose</v>
      </c>
      <c r="AE152" s="11" t="str">
        <f>IF([2]source_data!G154="","",IF([2]source_data!K154="","",[2]source_data!K154))</f>
        <v>Appliances</v>
      </c>
      <c r="AF152" s="11" t="str">
        <f>IF([2]source_data!G154="","",IF([2]source_data!K154="","",[2]tailored_settings!$B$13))</f>
        <v>Grant purpose</v>
      </c>
      <c r="AG152" s="11" t="str">
        <f>IF([2]source_data!G154="","",IF([2]source_data!K154="","",[2]source_data!K154))</f>
        <v>Appliances</v>
      </c>
      <c r="AH152" s="11" t="str">
        <f>IF([2]source_data!G154="","",IF([2]source_data!M154="","",[2]tailored_settings!$B$14))</f>
        <v/>
      </c>
      <c r="AI152" s="11" t="str">
        <f>IF([2]source_data!G154="","",IF([2]source_data!M154="","",[2]source_data!M154))</f>
        <v/>
      </c>
    </row>
    <row r="153" spans="1:35" x14ac:dyDescent="0.2">
      <c r="A153" s="6" t="str">
        <f>IF([2]source_data!G155="","",IF(AND([2]source_data!C155&lt;&gt;"",[2]tailored_settings!$B$15="Publish"),CONCATENATE([2]tailored_settings!$B$2&amp;[2]source_data!C155),IF(AND([2]source_data!C155&lt;&gt;"",[2]tailored_settings!$B$15="Do not publish"),CONCATENATE([2]tailored_settings!$B$2&amp;TEXT(ROW(A153)-1,"0000")&amp;"_"&amp;TEXT(F153,"yyyy-mm")),CONCATENATE([2]tailored_settings!$B$2&amp;TEXT(ROW(A153)-1,"0000")&amp;"_"&amp;TEXT(F153,"yyyy-mm")))))</f>
        <v>360G-Longleigh-0152_2024-04</v>
      </c>
      <c r="B153" s="6" t="str">
        <f>IF([2]source_data!G155="","",IF([2]source_data!E155&lt;&gt;"",[2]source_data!E155,CONCATENATE("Grant to "&amp;G153)))</f>
        <v>Grant to Individual Recipient</v>
      </c>
      <c r="C153" s="6" t="str">
        <f>IF([2]source_data!G155="","",IF([2]source_data!F155="",_xlfn.XLOOKUP(T153,[2]tailored_settings!$B$20:$B$25,[2]tailored_settings!$A$20:$A$25,"")))</f>
        <v>Helping to alleviate financial hardship</v>
      </c>
      <c r="D153" s="7">
        <f>IF([2]source_data!G155="","",IF([2]source_data!G155="","",[2]source_data!G155))</f>
        <v>960</v>
      </c>
      <c r="E153" s="6" t="str">
        <f>IF([2]source_data!G155="","",[2]tailored_settings!$B$3)</f>
        <v>GBP</v>
      </c>
      <c r="F153" s="8">
        <f>IF([2]source_data!G155="","",IF([2]source_data!H155="","",[2]source_data!H155))</f>
        <v>45394</v>
      </c>
      <c r="G153" s="6" t="str">
        <f>IF([2]source_data!G155="","",[2]tailored_settings!$B$5)</f>
        <v>Individual Recipient</v>
      </c>
      <c r="H153" s="6" t="str">
        <f>IF([2]source_data!G155="","",IF(AND([2]source_data!A155&lt;&gt;"",[2]tailored_settings!$B$16="Publish"),CONCATENATE([2]tailored_settings!$B$2&amp;[2]source_data!A155),IF(AND([2]source_data!A155&lt;&gt;"",[2]tailored_settings!$B$16="Do not publish"),CONCATENATE([2]tailored_settings!$B$4&amp;TEXT(ROW(A153)-1,"0000")&amp;"_"&amp;TEXT(F153,"yyyy-mm")),CONCATENATE([2]tailored_settings!$B$4&amp;TEXT(ROW(A153)-1,"0000")&amp;"_"&amp;TEXT(F153,"yyyy-mm")))))</f>
        <v>360G-Longleigh-IND-0152_2024-04</v>
      </c>
      <c r="I153" s="6" t="str">
        <f>IF([2]source_data!G155="","",[2]tailored_settings!$B$7)</f>
        <v>Longleigh Foundation</v>
      </c>
      <c r="J153" s="6" t="str">
        <f>IF([2]source_data!G155="","",[2]tailored_settings!$B$6)</f>
        <v>GB-CHC-1169016</v>
      </c>
      <c r="K153" s="6" t="str">
        <f>IF([2]source_data!G155="","",IF([2]source_data!I155="","",VLOOKUP([2]source_data!I155,[2]codelist_mapping!A:C,3,FALSE)))</f>
        <v>GTIR010</v>
      </c>
      <c r="L153" s="6" t="str">
        <f>IF([2]source_data!G155="","",IF([2]source_data!J155="","",VLOOKUP([2]source_data!J155,[2]codelist_mapping!A:C,3,FALSE)))</f>
        <v/>
      </c>
      <c r="M153" s="6" t="str">
        <f>IF([2]source_data!G155="","",IF([2]source_data!K155="","",IF([2]source_data!M155&lt;&gt;"",CONCATENATE(VLOOKUP([2]source_data!K155,[2]codelist_mapping!F:H,3,FALSE)&amp;";"&amp;VLOOKUP([2]source_data!L155,[2]codelist_mapping!F:H,3,FALSE)&amp;";"&amp;VLOOKUP([2]source_data!M155,[2]codelist_mapping!F:H,3,FALSE)),IF([2]source_data!L155&lt;&gt;"",CONCATENATE(VLOOKUP([2]source_data!K155,[2]codelist_mapping!F:H,3,FALSE)&amp;";"&amp;VLOOKUP([2]source_data!L155,[2]codelist_mapping!F:H,3,FALSE)),IF([2]source_data!K155&lt;&gt;"",CONCATENATE(VLOOKUP([2]source_data!K155,[2]codelist_mapping!F:H,3,FALSE)))))))</f>
        <v>GTIP070;GTIP050;GTIP080</v>
      </c>
      <c r="N153" s="9" t="str">
        <f>IF([2]source_data!G155="","",IF([2]source_data!D155="","",VLOOKUP([2]source_data!D155,[2]geo_data!A:I,9,FALSE)))</f>
        <v>Westbourne &amp; West Cliff</v>
      </c>
      <c r="O153" s="9" t="str">
        <f>IF([2]source_data!G155="","",IF([2]source_data!D155="","",VLOOKUP([2]source_data!D155,[2]geo_data!A:I,8,FALSE)))</f>
        <v>E05012680</v>
      </c>
      <c r="P153" s="9" t="str">
        <f>IF([2]source_data!G155="","",IF(LEFT(O153,3)="E05","WD",IF(LEFT(O153,3)="S13","WD",IF(LEFT(O153,3)="W05","WD",IF(LEFT(O153,3)="W06","UA",IF(LEFT(O153,3)="S12","CA",IF(LEFT(O153,3)="E06","UA",IF(LEFT(O153,3)="E07","NMD",IF(LEFT(O153,3)="E08","MD",IF(LEFT(O153,3)="E09","LONB"))))))))))</f>
        <v>WD</v>
      </c>
      <c r="Q153" s="9" t="str">
        <f>IF([2]source_data!G155="","",IF([2]source_data!D155="","",VLOOKUP([2]source_data!D155,[2]geo_data!A:I,7,FALSE)))</f>
        <v>Bournemouth, Christchurch and Poole</v>
      </c>
      <c r="R153" s="9" t="str">
        <f>IF([2]source_data!G155="","",IF([2]source_data!D155="","",VLOOKUP([2]source_data!D155,[2]geo_data!A:I,6,FALSE)))</f>
        <v>E06000058</v>
      </c>
      <c r="S153" s="9" t="str">
        <f>IF([2]source_data!G155="","",IF(LEFT(R153,3)="E05","WD",IF(LEFT(R153,3)="S13","WD",IF(LEFT(R153,3)="W05","WD",IF(LEFT(R153,3)="W06","UA",IF(LEFT(R153,3)="S12","CA",IF(LEFT(R153,3)="E06","UA",IF(LEFT(R153,3)="E07","NMD",IF(LEFT(R153,3)="E08","MD",IF(LEFT(R153,3)="E09","LONB"))))))))))</f>
        <v>UA</v>
      </c>
      <c r="T153" s="6" t="str">
        <f>IF([2]source_data!G155="","",IF([2]source_data!N155="","",[2]source_data!N155))</f>
        <v>Hardship Grant</v>
      </c>
      <c r="U153" s="10">
        <f>IF([2]source_data!G155="","",[2]tailored_settings!$B$8)</f>
        <v>45789</v>
      </c>
      <c r="V153" s="6" t="str">
        <f>IF([2]source_data!G155="","",[2]tailored_settings!$B$9)</f>
        <v>http://www.longleigh.org/</v>
      </c>
      <c r="W153" s="8">
        <f>IF([2]source_data!G155="","",IF([2]source_data!O155="","",[2]source_data!O155))</f>
        <v>45394</v>
      </c>
      <c r="X153" s="12">
        <f>IF([2]source_data!G155="","",IF([2]source_data!P155="","",[2]source_data!P155))</f>
        <v>45518</v>
      </c>
      <c r="Y153" s="13">
        <f>IF([2]source_data!G155="","",IF([2]source_data!Q155="","",[2]source_data!Q155))</f>
        <v>4</v>
      </c>
      <c r="Z153" s="11" t="str">
        <f>IF([2]source_data!G155="","",IF([2]source_data!I155="","",[2]tailored_settings!$B$10))</f>
        <v>Primary grant reason</v>
      </c>
      <c r="AA153" s="11" t="str">
        <f>IF([2]source_data!G155="","",IF([2]source_data!I155="","",[2]source_data!I155))</f>
        <v>8. Customer is in financial hardship and their household meets one of two criteria</v>
      </c>
      <c r="AB153" s="11" t="str">
        <f>IF([2]source_data!G155="","",IF([2]source_data!J155="","",[2]tailored_settings!$B$11))</f>
        <v/>
      </c>
      <c r="AC153" s="11" t="str">
        <f>IF([2]source_data!G155="","",IF([2]source_data!J155="","",[2]source_data!J155))</f>
        <v/>
      </c>
      <c r="AD153" s="11" t="str">
        <f>IF([2]source_data!G155="","",IF([2]source_data!K155="","",[2]tailored_settings!$B$12))</f>
        <v>Grant purpose</v>
      </c>
      <c r="AE153" s="11" t="str">
        <f>IF([2]source_data!G155="","",IF([2]source_data!K155="","",[2]source_data!K155))</f>
        <v>Food Vouchers</v>
      </c>
      <c r="AF153" s="11" t="str">
        <f>IF([2]source_data!G155="","",IF([2]source_data!K155="","",[2]tailored_settings!$B$13))</f>
        <v>Grant purpose</v>
      </c>
      <c r="AG153" s="11" t="str">
        <f>IF([2]source_data!G155="","",IF([2]source_data!K155="","",[2]source_data!K155))</f>
        <v>Food Vouchers</v>
      </c>
      <c r="AH153" s="11" t="str">
        <f>IF([2]source_data!G155="","",IF([2]source_data!M155="","",[2]tailored_settings!$B$14))</f>
        <v>Grant purpose</v>
      </c>
      <c r="AI153" s="11" t="str">
        <f>IF([2]source_data!G155="","",IF([2]source_data!M155="","",[2]source_data!M155))</f>
        <v>Clothing</v>
      </c>
    </row>
    <row r="154" spans="1:35" x14ac:dyDescent="0.2">
      <c r="A154" s="6" t="str">
        <f>IF([2]source_data!G156="","",IF(AND([2]source_data!C156&lt;&gt;"",[2]tailored_settings!$B$15="Publish"),CONCATENATE([2]tailored_settings!$B$2&amp;[2]source_data!C156),IF(AND([2]source_data!C156&lt;&gt;"",[2]tailored_settings!$B$15="Do not publish"),CONCATENATE([2]tailored_settings!$B$2&amp;TEXT(ROW(A154)-1,"0000")&amp;"_"&amp;TEXT(F154,"yyyy-mm")),CONCATENATE([2]tailored_settings!$B$2&amp;TEXT(ROW(A154)-1,"0000")&amp;"_"&amp;TEXT(F154,"yyyy-mm")))))</f>
        <v>360G-Longleigh-0153_2024-04</v>
      </c>
      <c r="B154" s="6" t="str">
        <f>IF([2]source_data!G156="","",IF([2]source_data!E156&lt;&gt;"",[2]source_data!E156,CONCATENATE("Grant to "&amp;G154)))</f>
        <v>Grant to Individual Recipient</v>
      </c>
      <c r="C154" s="6" t="str">
        <f>IF([2]source_data!G156="","",IF([2]source_data!F156="",_xlfn.XLOOKUP(T154,[2]tailored_settings!$B$20:$B$25,[2]tailored_settings!$A$20:$A$25,"")))</f>
        <v>Helping to alleviate financial hardship</v>
      </c>
      <c r="D154" s="7">
        <f>IF([2]source_data!G156="","",IF([2]source_data!G156="","",[2]source_data!G156))</f>
        <v>859.41</v>
      </c>
      <c r="E154" s="6" t="str">
        <f>IF([2]source_data!G156="","",[2]tailored_settings!$B$3)</f>
        <v>GBP</v>
      </c>
      <c r="F154" s="8">
        <f>IF([2]source_data!G156="","",IF([2]source_data!H156="","",[2]source_data!H156))</f>
        <v>45385</v>
      </c>
      <c r="G154" s="6" t="str">
        <f>IF([2]source_data!G156="","",[2]tailored_settings!$B$5)</f>
        <v>Individual Recipient</v>
      </c>
      <c r="H154" s="6" t="str">
        <f>IF([2]source_data!G156="","",IF(AND([2]source_data!A156&lt;&gt;"",[2]tailored_settings!$B$16="Publish"),CONCATENATE([2]tailored_settings!$B$2&amp;[2]source_data!A156),IF(AND([2]source_data!A156&lt;&gt;"",[2]tailored_settings!$B$16="Do not publish"),CONCATENATE([2]tailored_settings!$B$4&amp;TEXT(ROW(A154)-1,"0000")&amp;"_"&amp;TEXT(F154,"yyyy-mm")),CONCATENATE([2]tailored_settings!$B$4&amp;TEXT(ROW(A154)-1,"0000")&amp;"_"&amp;TEXT(F154,"yyyy-mm")))))</f>
        <v>360G-Longleigh-IND-0153_2024-04</v>
      </c>
      <c r="I154" s="6" t="str">
        <f>IF([2]source_data!G156="","",[2]tailored_settings!$B$7)</f>
        <v>Longleigh Foundation</v>
      </c>
      <c r="J154" s="6" t="str">
        <f>IF([2]source_data!G156="","",[2]tailored_settings!$B$6)</f>
        <v>GB-CHC-1169016</v>
      </c>
      <c r="K154" s="6" t="str">
        <f>IF([2]source_data!G156="","",IF([2]source_data!I156="","",VLOOKUP([2]source_data!I156,[2]codelist_mapping!A:C,3,FALSE)))</f>
        <v>GTIR010</v>
      </c>
      <c r="L154" s="6" t="str">
        <f>IF([2]source_data!G156="","",IF([2]source_data!J156="","",VLOOKUP([2]source_data!J156,[2]codelist_mapping!A:C,3,FALSE)))</f>
        <v/>
      </c>
      <c r="M154" s="6" t="str">
        <f>IF([2]source_data!G156="","",IF([2]source_data!K156="","",IF([2]source_data!M156&lt;&gt;"",CONCATENATE(VLOOKUP([2]source_data!K156,[2]codelist_mapping!F:H,3,FALSE)&amp;";"&amp;VLOOKUP([2]source_data!L156,[2]codelist_mapping!F:H,3,FALSE)&amp;";"&amp;VLOOKUP([2]source_data!M156,[2]codelist_mapping!F:H,3,FALSE)),IF([2]source_data!L156&lt;&gt;"",CONCATENATE(VLOOKUP([2]source_data!K156,[2]codelist_mapping!F:H,3,FALSE)&amp;";"&amp;VLOOKUP([2]source_data!L156,[2]codelist_mapping!F:H,3,FALSE)),IF([2]source_data!K156&lt;&gt;"",CONCATENATE(VLOOKUP([2]source_data!K156,[2]codelist_mapping!F:H,3,FALSE)))))))</f>
        <v>GTIP020</v>
      </c>
      <c r="N154" s="9" t="str">
        <f>IF([2]source_data!G156="","",IF([2]source_data!D156="","",VLOOKUP([2]source_data!D156,[2]geo_data!A:I,9,FALSE)))</f>
        <v>Leicester Forest &amp; Lubbesthorpe</v>
      </c>
      <c r="O154" s="9" t="str">
        <f>IF([2]source_data!G156="","",IF([2]source_data!D156="","",VLOOKUP([2]source_data!D156,[2]geo_data!A:I,8,FALSE)))</f>
        <v>E05015273</v>
      </c>
      <c r="P154" s="9" t="str">
        <f>IF([2]source_data!G156="","",IF(LEFT(O154,3)="E05","WD",IF(LEFT(O154,3)="S13","WD",IF(LEFT(O154,3)="W05","WD",IF(LEFT(O154,3)="W06","UA",IF(LEFT(O154,3)="S12","CA",IF(LEFT(O154,3)="E06","UA",IF(LEFT(O154,3)="E07","NMD",IF(LEFT(O154,3)="E08","MD",IF(LEFT(O154,3)="E09","LONB"))))))))))</f>
        <v>WD</v>
      </c>
      <c r="Q154" s="9" t="str">
        <f>IF([2]source_data!G156="","",IF([2]source_data!D156="","",VLOOKUP([2]source_data!D156,[2]geo_data!A:I,7,FALSE)))</f>
        <v>Blaby</v>
      </c>
      <c r="R154" s="9" t="str">
        <f>IF([2]source_data!G156="","",IF([2]source_data!D156="","",VLOOKUP([2]source_data!D156,[2]geo_data!A:I,6,FALSE)))</f>
        <v>E07000129</v>
      </c>
      <c r="S154" s="9" t="str">
        <f>IF([2]source_data!G156="","",IF(LEFT(R154,3)="E05","WD",IF(LEFT(R154,3)="S13","WD",IF(LEFT(R154,3)="W05","WD",IF(LEFT(R154,3)="W06","UA",IF(LEFT(R154,3)="S12","CA",IF(LEFT(R154,3)="E06","UA",IF(LEFT(R154,3)="E07","NMD",IF(LEFT(R154,3)="E08","MD",IF(LEFT(R154,3)="E09","LONB"))))))))))</f>
        <v>NMD</v>
      </c>
      <c r="T154" s="6" t="str">
        <f>IF([2]source_data!G156="","",IF([2]source_data!N156="","",[2]source_data!N156))</f>
        <v>Hardship Grant</v>
      </c>
      <c r="U154" s="10">
        <f>IF([2]source_data!G156="","",[2]tailored_settings!$B$8)</f>
        <v>45789</v>
      </c>
      <c r="V154" s="6" t="str">
        <f>IF([2]source_data!G156="","",[2]tailored_settings!$B$9)</f>
        <v>http://www.longleigh.org/</v>
      </c>
      <c r="W154" s="8">
        <f>IF([2]source_data!G156="","",IF([2]source_data!O156="","",[2]source_data!O156))</f>
        <v>45385</v>
      </c>
      <c r="X154" s="12">
        <f>IF([2]source_data!G156="","",IF([2]source_data!P156="","",[2]source_data!P156))</f>
        <v>45399</v>
      </c>
      <c r="Y154" s="13">
        <f>IF([2]source_data!G156="","",IF([2]source_data!Q156="","",[2]source_data!Q156))</f>
        <v>0</v>
      </c>
      <c r="Z154" s="11" t="str">
        <f>IF([2]source_data!G156="","",IF([2]source_data!I156="","",[2]tailored_settings!$B$10))</f>
        <v>Primary grant reason</v>
      </c>
      <c r="AA154" s="11" t="str">
        <f>IF([2]source_data!G156="","",IF([2]source_data!I156="","",[2]source_data!I156))</f>
        <v>8. Customer is in financial hardship and their household meets one of two criteria</v>
      </c>
      <c r="AB154" s="11" t="str">
        <f>IF([2]source_data!G156="","",IF([2]source_data!J156="","",[2]tailored_settings!$B$11))</f>
        <v/>
      </c>
      <c r="AC154" s="11" t="str">
        <f>IF([2]source_data!G156="","",IF([2]source_data!J156="","",[2]source_data!J156))</f>
        <v/>
      </c>
      <c r="AD154" s="11" t="str">
        <f>IF([2]source_data!G156="","",IF([2]source_data!K156="","",[2]tailored_settings!$B$12))</f>
        <v>Grant purpose</v>
      </c>
      <c r="AE154" s="11" t="str">
        <f>IF([2]source_data!G156="","",IF([2]source_data!K156="","",[2]source_data!K156))</f>
        <v xml:space="preserve">Furniture </v>
      </c>
      <c r="AF154" s="11" t="str">
        <f>IF([2]source_data!G156="","",IF([2]source_data!K156="","",[2]tailored_settings!$B$13))</f>
        <v>Grant purpose</v>
      </c>
      <c r="AG154" s="11" t="str">
        <f>IF([2]source_data!G156="","",IF([2]source_data!K156="","",[2]source_data!K156))</f>
        <v xml:space="preserve">Furniture </v>
      </c>
      <c r="AH154" s="11" t="str">
        <f>IF([2]source_data!G156="","",IF([2]source_data!M156="","",[2]tailored_settings!$B$14))</f>
        <v/>
      </c>
      <c r="AI154" s="11" t="str">
        <f>IF([2]source_data!G156="","",IF([2]source_data!M156="","",[2]source_data!M156))</f>
        <v/>
      </c>
    </row>
    <row r="155" spans="1:35" x14ac:dyDescent="0.2">
      <c r="A155" s="6" t="str">
        <f>IF([2]source_data!G157="","",IF(AND([2]source_data!C157&lt;&gt;"",[2]tailored_settings!$B$15="Publish"),CONCATENATE([2]tailored_settings!$B$2&amp;[2]source_data!C157),IF(AND([2]source_data!C157&lt;&gt;"",[2]tailored_settings!$B$15="Do not publish"),CONCATENATE([2]tailored_settings!$B$2&amp;TEXT(ROW(A155)-1,"0000")&amp;"_"&amp;TEXT(F155,"yyyy-mm")),CONCATENATE([2]tailored_settings!$B$2&amp;TEXT(ROW(A155)-1,"0000")&amp;"_"&amp;TEXT(F155,"yyyy-mm")))))</f>
        <v>360G-Longleigh-0154_2024-04</v>
      </c>
      <c r="B155" s="6" t="str">
        <f>IF([2]source_data!G157="","",IF([2]source_data!E157&lt;&gt;"",[2]source_data!E157,CONCATENATE("Grant to "&amp;G155)))</f>
        <v>Grant to Individual Recipient</v>
      </c>
      <c r="C155" s="6" t="str">
        <f>IF([2]source_data!G157="","",IF([2]source_data!F157="",_xlfn.XLOOKUP(T155,[2]tailored_settings!$B$20:$B$25,[2]tailored_settings!$A$20:$A$25,"")))</f>
        <v>Helping to alleviate financial hardship</v>
      </c>
      <c r="D155" s="7">
        <f>IF([2]source_data!G157="","",IF([2]source_data!G157="","",[2]source_data!G157))</f>
        <v>970.94</v>
      </c>
      <c r="E155" s="6" t="str">
        <f>IF([2]source_data!G157="","",[2]tailored_settings!$B$3)</f>
        <v>GBP</v>
      </c>
      <c r="F155" s="8">
        <f>IF([2]source_data!G157="","",IF([2]source_data!H157="","",[2]source_data!H157))</f>
        <v>45391</v>
      </c>
      <c r="G155" s="6" t="str">
        <f>IF([2]source_data!G157="","",[2]tailored_settings!$B$5)</f>
        <v>Individual Recipient</v>
      </c>
      <c r="H155" s="6" t="str">
        <f>IF([2]source_data!G157="","",IF(AND([2]source_data!A157&lt;&gt;"",[2]tailored_settings!$B$16="Publish"),CONCATENATE([2]tailored_settings!$B$2&amp;[2]source_data!A157),IF(AND([2]source_data!A157&lt;&gt;"",[2]tailored_settings!$B$16="Do not publish"),CONCATENATE([2]tailored_settings!$B$4&amp;TEXT(ROW(A155)-1,"0000")&amp;"_"&amp;TEXT(F155,"yyyy-mm")),CONCATENATE([2]tailored_settings!$B$4&amp;TEXT(ROW(A155)-1,"0000")&amp;"_"&amp;TEXT(F155,"yyyy-mm")))))</f>
        <v>360G-Longleigh-IND-0154_2024-04</v>
      </c>
      <c r="I155" s="6" t="str">
        <f>IF([2]source_data!G157="","",[2]tailored_settings!$B$7)</f>
        <v>Longleigh Foundation</v>
      </c>
      <c r="J155" s="6" t="str">
        <f>IF([2]source_data!G157="","",[2]tailored_settings!$B$6)</f>
        <v>GB-CHC-1169016</v>
      </c>
      <c r="K155" s="6" t="str">
        <f>IF([2]source_data!G157="","",IF([2]source_data!I157="","",VLOOKUP([2]source_data!I157,[2]codelist_mapping!A:C,3,FALSE)))</f>
        <v>GTIR030</v>
      </c>
      <c r="L155" s="6" t="str">
        <f>IF([2]source_data!G157="","",IF([2]source_data!J157="","",VLOOKUP([2]source_data!J157,[2]codelist_mapping!A:C,3,FALSE)))</f>
        <v/>
      </c>
      <c r="M155" s="6" t="str">
        <f>IF([2]source_data!G157="","",IF([2]source_data!K157="","",IF([2]source_data!M157&lt;&gt;"",CONCATENATE(VLOOKUP([2]source_data!K157,[2]codelist_mapping!F:H,3,FALSE)&amp;";"&amp;VLOOKUP([2]source_data!L157,[2]codelist_mapping!F:H,3,FALSE)&amp;";"&amp;VLOOKUP([2]source_data!M157,[2]codelist_mapping!F:H,3,FALSE)),IF([2]source_data!L157&lt;&gt;"",CONCATENATE(VLOOKUP([2]source_data!K157,[2]codelist_mapping!F:H,3,FALSE)&amp;";"&amp;VLOOKUP([2]source_data!L157,[2]codelist_mapping!F:H,3,FALSE)),IF([2]source_data!K157&lt;&gt;"",CONCATENATE(VLOOKUP([2]source_data!K157,[2]codelist_mapping!F:H,3,FALSE)))))))</f>
        <v>GTIP050;GTIP070</v>
      </c>
      <c r="N155" s="9" t="str">
        <f>IF([2]source_data!G157="","",IF([2]source_data!D157="","",VLOOKUP([2]source_data!D157,[2]geo_data!A:I,9,FALSE)))</f>
        <v>Adel &amp; Wharfedale</v>
      </c>
      <c r="O155" s="9" t="str">
        <f>IF([2]source_data!G157="","",IF([2]source_data!D157="","",VLOOKUP([2]source_data!D157,[2]geo_data!A:I,8,FALSE)))</f>
        <v>E05012841</v>
      </c>
      <c r="P155" s="9" t="str">
        <f>IF([2]source_data!G157="","",IF(LEFT(O155,3)="E05","WD",IF(LEFT(O155,3)="S13","WD",IF(LEFT(O155,3)="W05","WD",IF(LEFT(O155,3)="W06","UA",IF(LEFT(O155,3)="S12","CA",IF(LEFT(O155,3)="E06","UA",IF(LEFT(O155,3)="E07","NMD",IF(LEFT(O155,3)="E08","MD",IF(LEFT(O155,3)="E09","LONB"))))))))))</f>
        <v>WD</v>
      </c>
      <c r="Q155" s="9" t="str">
        <f>IF([2]source_data!G157="","",IF([2]source_data!D157="","",VLOOKUP([2]source_data!D157,[2]geo_data!A:I,7,FALSE)))</f>
        <v>Leeds</v>
      </c>
      <c r="R155" s="9" t="str">
        <f>IF([2]source_data!G157="","",IF([2]source_data!D157="","",VLOOKUP([2]source_data!D157,[2]geo_data!A:I,6,FALSE)))</f>
        <v>E08000035</v>
      </c>
      <c r="S155" s="9" t="str">
        <f>IF([2]source_data!G157="","",IF(LEFT(R155,3)="E05","WD",IF(LEFT(R155,3)="S13","WD",IF(LEFT(R155,3)="W05","WD",IF(LEFT(R155,3)="W06","UA",IF(LEFT(R155,3)="S12","CA",IF(LEFT(R155,3)="E06","UA",IF(LEFT(R155,3)="E07","NMD",IF(LEFT(R155,3)="E08","MD",IF(LEFT(R155,3)="E09","LONB"))))))))))</f>
        <v>MD</v>
      </c>
      <c r="T155" s="6" t="str">
        <f>IF([2]source_data!G157="","",IF([2]source_data!N157="","",[2]source_data!N157))</f>
        <v>Hardship Grant</v>
      </c>
      <c r="U155" s="10">
        <f>IF([2]source_data!G157="","",[2]tailored_settings!$B$8)</f>
        <v>45789</v>
      </c>
      <c r="V155" s="6" t="str">
        <f>IF([2]source_data!G157="","",[2]tailored_settings!$B$9)</f>
        <v>http://www.longleigh.org/</v>
      </c>
      <c r="W155" s="8">
        <f>IF([2]source_data!G157="","",IF([2]source_data!O157="","",[2]source_data!O157))</f>
        <v>45391</v>
      </c>
      <c r="X155" s="12">
        <f>IF([2]source_data!G157="","",IF([2]source_data!P157="","",[2]source_data!P157))</f>
        <v>45476</v>
      </c>
      <c r="Y155" s="13">
        <f>IF([2]source_data!G157="","",IF([2]source_data!Q157="","",[2]source_data!Q157))</f>
        <v>3</v>
      </c>
      <c r="Z155" s="11" t="str">
        <f>IF([2]source_data!G157="","",IF([2]source_data!I157="","",[2]tailored_settings!$B$10))</f>
        <v>Primary grant reason</v>
      </c>
      <c r="AA155" s="11" t="str">
        <f>IF([2]source_data!G157="","",IF([2]source_data!I157="","",[2]source_data!I157))</f>
        <v>1. Customer (or family member residing with them) with a diagnosed condition or disability (physical and/or sensory and/or behavioural)</v>
      </c>
      <c r="AB155" s="11" t="str">
        <f>IF([2]source_data!G157="","",IF([2]source_data!J157="","",[2]tailored_settings!$B$11))</f>
        <v/>
      </c>
      <c r="AC155" s="11" t="str">
        <f>IF([2]source_data!G157="","",IF([2]source_data!J157="","",[2]source_data!J157))</f>
        <v/>
      </c>
      <c r="AD155" s="11" t="str">
        <f>IF([2]source_data!G157="","",IF([2]source_data!K157="","",[2]tailored_settings!$B$12))</f>
        <v>Grant purpose</v>
      </c>
      <c r="AE155" s="11" t="str">
        <f>IF([2]source_data!G157="","",IF([2]source_data!K157="","",[2]source_data!K157))</f>
        <v>Utility Vouchers</v>
      </c>
      <c r="AF155" s="11" t="str">
        <f>IF([2]source_data!G157="","",IF([2]source_data!K157="","",[2]tailored_settings!$B$13))</f>
        <v>Grant purpose</v>
      </c>
      <c r="AG155" s="11" t="str">
        <f>IF([2]source_data!G157="","",IF([2]source_data!K157="","",[2]source_data!K157))</f>
        <v>Utility Vouchers</v>
      </c>
      <c r="AH155" s="11" t="str">
        <f>IF([2]source_data!G157="","",IF([2]source_data!M157="","",[2]tailored_settings!$B$14))</f>
        <v/>
      </c>
      <c r="AI155" s="11" t="str">
        <f>IF([2]source_data!G157="","",IF([2]source_data!M157="","",[2]source_data!M157))</f>
        <v/>
      </c>
    </row>
    <row r="156" spans="1:35" x14ac:dyDescent="0.2">
      <c r="A156" s="6" t="str">
        <f>IF([2]source_data!G158="","",IF(AND([2]source_data!C158&lt;&gt;"",[2]tailored_settings!$B$15="Publish"),CONCATENATE([2]tailored_settings!$B$2&amp;[2]source_data!C158),IF(AND([2]source_data!C158&lt;&gt;"",[2]tailored_settings!$B$15="Do not publish"),CONCATENATE([2]tailored_settings!$B$2&amp;TEXT(ROW(A156)-1,"0000")&amp;"_"&amp;TEXT(F156,"yyyy-mm")),CONCATENATE([2]tailored_settings!$B$2&amp;TEXT(ROW(A156)-1,"0000")&amp;"_"&amp;TEXT(F156,"yyyy-mm")))))</f>
        <v>360G-Longleigh-0155_2024-04</v>
      </c>
      <c r="B156" s="6" t="str">
        <f>IF([2]source_data!G158="","",IF([2]source_data!E158&lt;&gt;"",[2]source_data!E158,CONCATENATE("Grant to "&amp;G156)))</f>
        <v>Grant to Individual Recipient</v>
      </c>
      <c r="C156" s="6" t="str">
        <f>IF([2]source_data!G158="","",IF([2]source_data!F158="",_xlfn.XLOOKUP(T156,[2]tailored_settings!$B$20:$B$25,[2]tailored_settings!$A$20:$A$25,"")))</f>
        <v>Helping to alleviate financial hardship</v>
      </c>
      <c r="D156" s="7">
        <f>IF([2]source_data!G158="","",IF([2]source_data!G158="","",[2]source_data!G158))</f>
        <v>654.75</v>
      </c>
      <c r="E156" s="6" t="str">
        <f>IF([2]source_data!G158="","",[2]tailored_settings!$B$3)</f>
        <v>GBP</v>
      </c>
      <c r="F156" s="8">
        <f>IF([2]source_data!G158="","",IF([2]source_data!H158="","",[2]source_data!H158))</f>
        <v>45385</v>
      </c>
      <c r="G156" s="6" t="str">
        <f>IF([2]source_data!G158="","",[2]tailored_settings!$B$5)</f>
        <v>Individual Recipient</v>
      </c>
      <c r="H156" s="6" t="str">
        <f>IF([2]source_data!G158="","",IF(AND([2]source_data!A158&lt;&gt;"",[2]tailored_settings!$B$16="Publish"),CONCATENATE([2]tailored_settings!$B$2&amp;[2]source_data!A158),IF(AND([2]source_data!A158&lt;&gt;"",[2]tailored_settings!$B$16="Do not publish"),CONCATENATE([2]tailored_settings!$B$4&amp;TEXT(ROW(A156)-1,"0000")&amp;"_"&amp;TEXT(F156,"yyyy-mm")),CONCATENATE([2]tailored_settings!$B$4&amp;TEXT(ROW(A156)-1,"0000")&amp;"_"&amp;TEXT(F156,"yyyy-mm")))))</f>
        <v>360G-Longleigh-IND-0155_2024-04</v>
      </c>
      <c r="I156" s="6" t="str">
        <f>IF([2]source_data!G158="","",[2]tailored_settings!$B$7)</f>
        <v>Longleigh Foundation</v>
      </c>
      <c r="J156" s="6" t="str">
        <f>IF([2]source_data!G158="","",[2]tailored_settings!$B$6)</f>
        <v>GB-CHC-1169016</v>
      </c>
      <c r="K156" s="6" t="str">
        <f>IF([2]source_data!G158="","",IF([2]source_data!I158="","",VLOOKUP([2]source_data!I158,[2]codelist_mapping!A:C,3,FALSE)))</f>
        <v>GTIR040</v>
      </c>
      <c r="L156" s="6" t="str">
        <f>IF([2]source_data!G158="","",IF([2]source_data!J158="","",VLOOKUP([2]source_data!J158,[2]codelist_mapping!A:C,3,FALSE)))</f>
        <v/>
      </c>
      <c r="M156" s="6" t="str">
        <f>IF([2]source_data!G158="","",IF([2]source_data!K158="","",IF([2]source_data!M158&lt;&gt;"",CONCATENATE(VLOOKUP([2]source_data!K158,[2]codelist_mapping!F:H,3,FALSE)&amp;";"&amp;VLOOKUP([2]source_data!L158,[2]codelist_mapping!F:H,3,FALSE)&amp;";"&amp;VLOOKUP([2]source_data!M158,[2]codelist_mapping!F:H,3,FALSE)),IF([2]source_data!L158&lt;&gt;"",CONCATENATE(VLOOKUP([2]source_data!K158,[2]codelist_mapping!F:H,3,FALSE)&amp;";"&amp;VLOOKUP([2]source_data!L158,[2]codelist_mapping!F:H,3,FALSE)),IF([2]source_data!K158&lt;&gt;"",CONCATENATE(VLOOKUP([2]source_data!K158,[2]codelist_mapping!F:H,3,FALSE)))))))</f>
        <v>GTIP020;GTIP070</v>
      </c>
      <c r="N156" s="9" t="str">
        <f>IF([2]source_data!G158="","",IF([2]source_data!D158="","",VLOOKUP([2]source_data!D158,[2]geo_data!A:I,9,FALSE)))</f>
        <v>Chesil Bank</v>
      </c>
      <c r="O156" s="9" t="str">
        <f>IF([2]source_data!G158="","",IF([2]source_data!D158="","",VLOOKUP([2]source_data!D158,[2]geo_data!A:I,8,FALSE)))</f>
        <v>E05012689</v>
      </c>
      <c r="P156" s="9" t="str">
        <f>IF([2]source_data!G158="","",IF(LEFT(O156,3)="E05","WD",IF(LEFT(O156,3)="S13","WD",IF(LEFT(O156,3)="W05","WD",IF(LEFT(O156,3)="W06","UA",IF(LEFT(O156,3)="S12","CA",IF(LEFT(O156,3)="E06","UA",IF(LEFT(O156,3)="E07","NMD",IF(LEFT(O156,3)="E08","MD",IF(LEFT(O156,3)="E09","LONB"))))))))))</f>
        <v>WD</v>
      </c>
      <c r="Q156" s="9" t="str">
        <f>IF([2]source_data!G158="","",IF([2]source_data!D158="","",VLOOKUP([2]source_data!D158,[2]geo_data!A:I,7,FALSE)))</f>
        <v>Dorset</v>
      </c>
      <c r="R156" s="9" t="str">
        <f>IF([2]source_data!G158="","",IF([2]source_data!D158="","",VLOOKUP([2]source_data!D158,[2]geo_data!A:I,6,FALSE)))</f>
        <v>E06000059</v>
      </c>
      <c r="S156" s="9" t="str">
        <f>IF([2]source_data!G158="","",IF(LEFT(R156,3)="E05","WD",IF(LEFT(R156,3)="S13","WD",IF(LEFT(R156,3)="W05","WD",IF(LEFT(R156,3)="W06","UA",IF(LEFT(R156,3)="S12","CA",IF(LEFT(R156,3)="E06","UA",IF(LEFT(R156,3)="E07","NMD",IF(LEFT(R156,3)="E08","MD",IF(LEFT(R156,3)="E09","LONB"))))))))))</f>
        <v>UA</v>
      </c>
      <c r="T156" s="6" t="str">
        <f>IF([2]source_data!G158="","",IF([2]source_data!N158="","",[2]source_data!N158))</f>
        <v>Hardship Grant</v>
      </c>
      <c r="U156" s="10">
        <f>IF([2]source_data!G158="","",[2]tailored_settings!$B$8)</f>
        <v>45789</v>
      </c>
      <c r="V156" s="6" t="str">
        <f>IF([2]source_data!G158="","",[2]tailored_settings!$B$9)</f>
        <v>http://www.longleigh.org/</v>
      </c>
      <c r="W156" s="8">
        <f>IF([2]source_data!G158="","",IF([2]source_data!O158="","",[2]source_data!O158))</f>
        <v>45385</v>
      </c>
      <c r="X156" s="12">
        <f>IF([2]source_data!G158="","",IF([2]source_data!P158="","",[2]source_data!P158))</f>
        <v>45420</v>
      </c>
      <c r="Y156" s="13">
        <f>IF([2]source_data!G158="","",IF([2]source_data!Q158="","",[2]source_data!Q158))</f>
        <v>1</v>
      </c>
      <c r="Z156" s="11" t="str">
        <f>IF([2]source_data!G158="","",IF([2]source_data!I158="","",[2]tailored_settings!$B$10))</f>
        <v>Primary grant reason</v>
      </c>
      <c r="AA156" s="11" t="str">
        <f>IF([2]source_data!G158="","",IF([2]source_data!I158="","",[2]source_data!I158))</f>
        <v>2. Customer receiving medication and/or therapy for a mental health condition or substance addiction</v>
      </c>
      <c r="AB156" s="11" t="str">
        <f>IF([2]source_data!G158="","",IF([2]source_data!J158="","",[2]tailored_settings!$B$11))</f>
        <v/>
      </c>
      <c r="AC156" s="11" t="str">
        <f>IF([2]source_data!G158="","",IF([2]source_data!J158="","",[2]source_data!J158))</f>
        <v/>
      </c>
      <c r="AD156" s="11" t="str">
        <f>IF([2]source_data!G158="","",IF([2]source_data!K158="","",[2]tailored_settings!$B$12))</f>
        <v>Grant purpose</v>
      </c>
      <c r="AE156" s="11" t="str">
        <f>IF([2]source_data!G158="","",IF([2]source_data!K158="","",[2]source_data!K158))</f>
        <v xml:space="preserve">Furniture </v>
      </c>
      <c r="AF156" s="11" t="str">
        <f>IF([2]source_data!G158="","",IF([2]source_data!K158="","",[2]tailored_settings!$B$13))</f>
        <v>Grant purpose</v>
      </c>
      <c r="AG156" s="11" t="str">
        <f>IF([2]source_data!G158="","",IF([2]source_data!K158="","",[2]source_data!K158))</f>
        <v xml:space="preserve">Furniture </v>
      </c>
      <c r="AH156" s="11" t="str">
        <f>IF([2]source_data!G158="","",IF([2]source_data!M158="","",[2]tailored_settings!$B$14))</f>
        <v/>
      </c>
      <c r="AI156" s="11" t="str">
        <f>IF([2]source_data!G158="","",IF([2]source_data!M158="","",[2]source_data!M158))</f>
        <v/>
      </c>
    </row>
    <row r="157" spans="1:35" x14ac:dyDescent="0.2">
      <c r="A157" s="6" t="str">
        <f>IF([2]source_data!G159="","",IF(AND([2]source_data!C159&lt;&gt;"",[2]tailored_settings!$B$15="Publish"),CONCATENATE([2]tailored_settings!$B$2&amp;[2]source_data!C159),IF(AND([2]source_data!C159&lt;&gt;"",[2]tailored_settings!$B$15="Do not publish"),CONCATENATE([2]tailored_settings!$B$2&amp;TEXT(ROW(A157)-1,"0000")&amp;"_"&amp;TEXT(F157,"yyyy-mm")),CONCATENATE([2]tailored_settings!$B$2&amp;TEXT(ROW(A157)-1,"0000")&amp;"_"&amp;TEXT(F157,"yyyy-mm")))))</f>
        <v>360G-Longleigh-0156_2024-04</v>
      </c>
      <c r="B157" s="6" t="str">
        <f>IF([2]source_data!G159="","",IF([2]source_data!E159&lt;&gt;"",[2]source_data!E159,CONCATENATE("Grant to "&amp;G157)))</f>
        <v>Grant to Individual Recipient</v>
      </c>
      <c r="C157" s="6" t="str">
        <f>IF([2]source_data!G159="","",IF([2]source_data!F159="",_xlfn.XLOOKUP(T157,[2]tailored_settings!$B$20:$B$25,[2]tailored_settings!$A$20:$A$25,"")))</f>
        <v>Helping to alleviate financial hardship</v>
      </c>
      <c r="D157" s="7">
        <f>IF([2]source_data!G159="","",IF([2]source_data!G159="","",[2]source_data!G159))</f>
        <v>758.51</v>
      </c>
      <c r="E157" s="6" t="str">
        <f>IF([2]source_data!G159="","",[2]tailored_settings!$B$3)</f>
        <v>GBP</v>
      </c>
      <c r="F157" s="8">
        <f>IF([2]source_data!G159="","",IF([2]source_data!H159="","",[2]source_data!H159))</f>
        <v>45385</v>
      </c>
      <c r="G157" s="6" t="str">
        <f>IF([2]source_data!G159="","",[2]tailored_settings!$B$5)</f>
        <v>Individual Recipient</v>
      </c>
      <c r="H157" s="6" t="str">
        <f>IF([2]source_data!G159="","",IF(AND([2]source_data!A159&lt;&gt;"",[2]tailored_settings!$B$16="Publish"),CONCATENATE([2]tailored_settings!$B$2&amp;[2]source_data!A159),IF(AND([2]source_data!A159&lt;&gt;"",[2]tailored_settings!$B$16="Do not publish"),CONCATENATE([2]tailored_settings!$B$4&amp;TEXT(ROW(A157)-1,"0000")&amp;"_"&amp;TEXT(F157,"yyyy-mm")),CONCATENATE([2]tailored_settings!$B$4&amp;TEXT(ROW(A157)-1,"0000")&amp;"_"&amp;TEXT(F157,"yyyy-mm")))))</f>
        <v>360G-Longleigh-IND-0156_2024-04</v>
      </c>
      <c r="I157" s="6" t="str">
        <f>IF([2]source_data!G159="","",[2]tailored_settings!$B$7)</f>
        <v>Longleigh Foundation</v>
      </c>
      <c r="J157" s="6" t="str">
        <f>IF([2]source_data!G159="","",[2]tailored_settings!$B$6)</f>
        <v>GB-CHC-1169016</v>
      </c>
      <c r="K157" s="6" t="str">
        <f>IF([2]source_data!G159="","",IF([2]source_data!I159="","",VLOOKUP([2]source_data!I159,[2]codelist_mapping!A:C,3,FALSE)))</f>
        <v>GTIR030</v>
      </c>
      <c r="L157" s="6" t="str">
        <f>IF([2]source_data!G159="","",IF([2]source_data!J159="","",VLOOKUP([2]source_data!J159,[2]codelist_mapping!A:C,3,FALSE)))</f>
        <v/>
      </c>
      <c r="M157" s="6" t="str">
        <f>IF([2]source_data!G159="","",IF([2]source_data!K159="","",IF([2]source_data!M159&lt;&gt;"",CONCATENATE(VLOOKUP([2]source_data!K159,[2]codelist_mapping!F:H,3,FALSE)&amp;";"&amp;VLOOKUP([2]source_data!L159,[2]codelist_mapping!F:H,3,FALSE)&amp;";"&amp;VLOOKUP([2]source_data!M159,[2]codelist_mapping!F:H,3,FALSE)),IF([2]source_data!L159&lt;&gt;"",CONCATENATE(VLOOKUP([2]source_data!K159,[2]codelist_mapping!F:H,3,FALSE)&amp;";"&amp;VLOOKUP([2]source_data!L159,[2]codelist_mapping!F:H,3,FALSE)),IF([2]source_data!K159&lt;&gt;"",CONCATENATE(VLOOKUP([2]source_data!K159,[2]codelist_mapping!F:H,3,FALSE)))))))</f>
        <v>GTIP020;GTIP060</v>
      </c>
      <c r="N157" s="9" t="str">
        <f>IF([2]source_data!G159="","",IF([2]source_data!D159="","",VLOOKUP([2]source_data!D159,[2]geo_data!A:I,9,FALSE)))</f>
        <v>Biggleswade West</v>
      </c>
      <c r="O157" s="9" t="str">
        <f>IF([2]source_data!G159="","",IF([2]source_data!D159="","",VLOOKUP([2]source_data!D159,[2]geo_data!A:I,8,FALSE)))</f>
        <v>E05014399</v>
      </c>
      <c r="P157" s="9" t="str">
        <f>IF([2]source_data!G159="","",IF(LEFT(O157,3)="E05","WD",IF(LEFT(O157,3)="S13","WD",IF(LEFT(O157,3)="W05","WD",IF(LEFT(O157,3)="W06","UA",IF(LEFT(O157,3)="S12","CA",IF(LEFT(O157,3)="E06","UA",IF(LEFT(O157,3)="E07","NMD",IF(LEFT(O157,3)="E08","MD",IF(LEFT(O157,3)="E09","LONB"))))))))))</f>
        <v>WD</v>
      </c>
      <c r="Q157" s="9" t="str">
        <f>IF([2]source_data!G159="","",IF([2]source_data!D159="","",VLOOKUP([2]source_data!D159,[2]geo_data!A:I,7,FALSE)))</f>
        <v>Central Bedfordshire</v>
      </c>
      <c r="R157" s="9" t="str">
        <f>IF([2]source_data!G159="","",IF([2]source_data!D159="","",VLOOKUP([2]source_data!D159,[2]geo_data!A:I,6,FALSE)))</f>
        <v>E06000056</v>
      </c>
      <c r="S157" s="9" t="str">
        <f>IF([2]source_data!G159="","",IF(LEFT(R157,3)="E05","WD",IF(LEFT(R157,3)="S13","WD",IF(LEFT(R157,3)="W05","WD",IF(LEFT(R157,3)="W06","UA",IF(LEFT(R157,3)="S12","CA",IF(LEFT(R157,3)="E06","UA",IF(LEFT(R157,3)="E07","NMD",IF(LEFT(R157,3)="E08","MD",IF(LEFT(R157,3)="E09","LONB"))))))))))</f>
        <v>UA</v>
      </c>
      <c r="T157" s="6" t="str">
        <f>IF([2]source_data!G159="","",IF([2]source_data!N159="","",[2]source_data!N159))</f>
        <v>Hardship Grant</v>
      </c>
      <c r="U157" s="10">
        <f>IF([2]source_data!G159="","",[2]tailored_settings!$B$8)</f>
        <v>45789</v>
      </c>
      <c r="V157" s="6" t="str">
        <f>IF([2]source_data!G159="","",[2]tailored_settings!$B$9)</f>
        <v>http://www.longleigh.org/</v>
      </c>
      <c r="W157" s="8">
        <f>IF([2]source_data!G159="","",IF([2]source_data!O159="","",[2]source_data!O159))</f>
        <v>45385</v>
      </c>
      <c r="X157" s="12">
        <f>IF([2]source_data!G159="","",IF([2]source_data!P159="","",[2]source_data!P159))</f>
        <v>45452</v>
      </c>
      <c r="Y157" s="13">
        <f>IF([2]source_data!G159="","",IF([2]source_data!Q159="","",[2]source_data!Q159))</f>
        <v>2</v>
      </c>
      <c r="Z157" s="11" t="str">
        <f>IF([2]source_data!G159="","",IF([2]source_data!I159="","",[2]tailored_settings!$B$10))</f>
        <v>Primary grant reason</v>
      </c>
      <c r="AA157" s="11" t="str">
        <f>IF([2]source_data!G159="","",IF([2]source_data!I159="","",[2]source_data!I159))</f>
        <v>1. Customer (or family member residing with them) with a diagnosed condition or disability (physical and/or sensory and/or behavioural)</v>
      </c>
      <c r="AB157" s="11" t="str">
        <f>IF([2]source_data!G159="","",IF([2]source_data!J159="","",[2]tailored_settings!$B$11))</f>
        <v/>
      </c>
      <c r="AC157" s="11" t="str">
        <f>IF([2]source_data!G159="","",IF([2]source_data!J159="","",[2]source_data!J159))</f>
        <v/>
      </c>
      <c r="AD157" s="11" t="str">
        <f>IF([2]source_data!G159="","",IF([2]source_data!K159="","",[2]tailored_settings!$B$12))</f>
        <v>Grant purpose</v>
      </c>
      <c r="AE157" s="11" t="str">
        <f>IF([2]source_data!G159="","",IF([2]source_data!K159="","",[2]source_data!K159))</f>
        <v xml:space="preserve">Furniture </v>
      </c>
      <c r="AF157" s="11" t="str">
        <f>IF([2]source_data!G159="","",IF([2]source_data!K159="","",[2]tailored_settings!$B$13))</f>
        <v>Grant purpose</v>
      </c>
      <c r="AG157" s="11" t="str">
        <f>IF([2]source_data!G159="","",IF([2]source_data!K159="","",[2]source_data!K159))</f>
        <v xml:space="preserve">Furniture </v>
      </c>
      <c r="AH157" s="11" t="str">
        <f>IF([2]source_data!G159="","",IF([2]source_data!M159="","",[2]tailored_settings!$B$14))</f>
        <v/>
      </c>
      <c r="AI157" s="11" t="str">
        <f>IF([2]source_data!G159="","",IF([2]source_data!M159="","",[2]source_data!M159))</f>
        <v/>
      </c>
    </row>
    <row r="158" spans="1:35" x14ac:dyDescent="0.2">
      <c r="A158" s="6" t="str">
        <f>IF([2]source_data!G160="","",IF(AND([2]source_data!C160&lt;&gt;"",[2]tailored_settings!$B$15="Publish"),CONCATENATE([2]tailored_settings!$B$2&amp;[2]source_data!C160),IF(AND([2]source_data!C160&lt;&gt;"",[2]tailored_settings!$B$15="Do not publish"),CONCATENATE([2]tailored_settings!$B$2&amp;TEXT(ROW(A158)-1,"0000")&amp;"_"&amp;TEXT(F158,"yyyy-mm")),CONCATENATE([2]tailored_settings!$B$2&amp;TEXT(ROW(A158)-1,"0000")&amp;"_"&amp;TEXT(F158,"yyyy-mm")))))</f>
        <v>360G-Longleigh-0157_2024-04</v>
      </c>
      <c r="B158" s="6" t="str">
        <f>IF([2]source_data!G160="","",IF([2]source_data!E160&lt;&gt;"",[2]source_data!E160,CONCATENATE("Grant to "&amp;G158)))</f>
        <v>Grant to Individual Recipient</v>
      </c>
      <c r="C158" s="6" t="str">
        <f>IF([2]source_data!G160="","",IF([2]source_data!F160="",_xlfn.XLOOKUP(T158,[2]tailored_settings!$B$20:$B$25,[2]tailored_settings!$A$20:$A$25,"")))</f>
        <v>Helping to alleviate financial hardship</v>
      </c>
      <c r="D158" s="7">
        <f>IF([2]source_data!G160="","",IF([2]source_data!G160="","",[2]source_data!G160))</f>
        <v>853.24</v>
      </c>
      <c r="E158" s="6" t="str">
        <f>IF([2]source_data!G160="","",[2]tailored_settings!$B$3)</f>
        <v>GBP</v>
      </c>
      <c r="F158" s="8">
        <f>IF([2]source_data!G160="","",IF([2]source_data!H160="","",[2]source_data!H160))</f>
        <v>45385</v>
      </c>
      <c r="G158" s="6" t="str">
        <f>IF([2]source_data!G160="","",[2]tailored_settings!$B$5)</f>
        <v>Individual Recipient</v>
      </c>
      <c r="H158" s="6" t="str">
        <f>IF([2]source_data!G160="","",IF(AND([2]source_data!A160&lt;&gt;"",[2]tailored_settings!$B$16="Publish"),CONCATENATE([2]tailored_settings!$B$2&amp;[2]source_data!A160),IF(AND([2]source_data!A160&lt;&gt;"",[2]tailored_settings!$B$16="Do not publish"),CONCATENATE([2]tailored_settings!$B$4&amp;TEXT(ROW(A158)-1,"0000")&amp;"_"&amp;TEXT(F158,"yyyy-mm")),CONCATENATE([2]tailored_settings!$B$4&amp;TEXT(ROW(A158)-1,"0000")&amp;"_"&amp;TEXT(F158,"yyyy-mm")))))</f>
        <v>360G-Longleigh-IND-0157_2024-04</v>
      </c>
      <c r="I158" s="6" t="str">
        <f>IF([2]source_data!G160="","",[2]tailored_settings!$B$7)</f>
        <v>Longleigh Foundation</v>
      </c>
      <c r="J158" s="6" t="str">
        <f>IF([2]source_data!G160="","",[2]tailored_settings!$B$6)</f>
        <v>GB-CHC-1169016</v>
      </c>
      <c r="K158" s="6" t="str">
        <f>IF([2]source_data!G160="","",IF([2]source_data!I160="","",VLOOKUP([2]source_data!I160,[2]codelist_mapping!A:C,3,FALSE)))</f>
        <v>GTIR030</v>
      </c>
      <c r="L158" s="6" t="str">
        <f>IF([2]source_data!G160="","",IF([2]source_data!J160="","",VLOOKUP([2]source_data!J160,[2]codelist_mapping!A:C,3,FALSE)))</f>
        <v/>
      </c>
      <c r="M158" s="6" t="str">
        <f>IF([2]source_data!G160="","",IF([2]source_data!K160="","",IF([2]source_data!M160&lt;&gt;"",CONCATENATE(VLOOKUP([2]source_data!K160,[2]codelist_mapping!F:H,3,FALSE)&amp;";"&amp;VLOOKUP([2]source_data!L160,[2]codelist_mapping!F:H,3,FALSE)&amp;";"&amp;VLOOKUP([2]source_data!M160,[2]codelist_mapping!F:H,3,FALSE)),IF([2]source_data!L160&lt;&gt;"",CONCATENATE(VLOOKUP([2]source_data!K160,[2]codelist_mapping!F:H,3,FALSE)&amp;";"&amp;VLOOKUP([2]source_data!L160,[2]codelist_mapping!F:H,3,FALSE)),IF([2]source_data!K160&lt;&gt;"",CONCATENATE(VLOOKUP([2]source_data!K160,[2]codelist_mapping!F:H,3,FALSE)))))))</f>
        <v>GTIP020;GTIP020</v>
      </c>
      <c r="N158" s="9" t="str">
        <f>IF([2]source_data!G160="","",IF([2]source_data!D160="","",VLOOKUP([2]source_data!D160,[2]geo_data!A:I,9,FALSE)))</f>
        <v>Upperton</v>
      </c>
      <c r="O158" s="9" t="str">
        <f>IF([2]source_data!G160="","",IF([2]source_data!D160="","",VLOOKUP([2]source_data!D160,[2]geo_data!A:I,8,FALSE)))</f>
        <v>E05011582</v>
      </c>
      <c r="P158" s="9" t="str">
        <f>IF([2]source_data!G160="","",IF(LEFT(O158,3)="E05","WD",IF(LEFT(O158,3)="S13","WD",IF(LEFT(O158,3)="W05","WD",IF(LEFT(O158,3)="W06","UA",IF(LEFT(O158,3)="S12","CA",IF(LEFT(O158,3)="E06","UA",IF(LEFT(O158,3)="E07","NMD",IF(LEFT(O158,3)="E08","MD",IF(LEFT(O158,3)="E09","LONB"))))))))))</f>
        <v>WD</v>
      </c>
      <c r="Q158" s="9" t="str">
        <f>IF([2]source_data!G160="","",IF([2]source_data!D160="","",VLOOKUP([2]source_data!D160,[2]geo_data!A:I,7,FALSE)))</f>
        <v>Eastbourne</v>
      </c>
      <c r="R158" s="9" t="str">
        <f>IF([2]source_data!G160="","",IF([2]source_data!D160="","",VLOOKUP([2]source_data!D160,[2]geo_data!A:I,6,FALSE)))</f>
        <v>E07000061</v>
      </c>
      <c r="S158" s="9" t="str">
        <f>IF([2]source_data!G160="","",IF(LEFT(R158,3)="E05","WD",IF(LEFT(R158,3)="S13","WD",IF(LEFT(R158,3)="W05","WD",IF(LEFT(R158,3)="W06","UA",IF(LEFT(R158,3)="S12","CA",IF(LEFT(R158,3)="E06","UA",IF(LEFT(R158,3)="E07","NMD",IF(LEFT(R158,3)="E08","MD",IF(LEFT(R158,3)="E09","LONB"))))))))))</f>
        <v>NMD</v>
      </c>
      <c r="T158" s="6" t="str">
        <f>IF([2]source_data!G160="","",IF([2]source_data!N160="","",[2]source_data!N160))</f>
        <v>Hardship Grant</v>
      </c>
      <c r="U158" s="10">
        <f>IF([2]source_data!G160="","",[2]tailored_settings!$B$8)</f>
        <v>45789</v>
      </c>
      <c r="V158" s="6" t="str">
        <f>IF([2]source_data!G160="","",[2]tailored_settings!$B$9)</f>
        <v>http://www.longleigh.org/</v>
      </c>
      <c r="W158" s="8">
        <f>IF([2]source_data!G160="","",IF([2]source_data!O160="","",[2]source_data!O160))</f>
        <v>45385</v>
      </c>
      <c r="X158" s="12">
        <f>IF([2]source_data!G160="","",IF([2]source_data!P160="","",[2]source_data!P160))</f>
        <v>45412</v>
      </c>
      <c r="Y158" s="13">
        <f>IF([2]source_data!G160="","",IF([2]source_data!Q160="","",[2]source_data!Q160))</f>
        <v>1</v>
      </c>
      <c r="Z158" s="11" t="str">
        <f>IF([2]source_data!G160="","",IF([2]source_data!I160="","",[2]tailored_settings!$B$10))</f>
        <v>Primary grant reason</v>
      </c>
      <c r="AA158" s="11" t="str">
        <f>IF([2]source_data!G160="","",IF([2]source_data!I160="","",[2]source_data!I160))</f>
        <v>1. Customer (or family member residing with them) with a diagnosed condition or disability (physical and/or sensory and/or behavioural)</v>
      </c>
      <c r="AB158" s="11" t="str">
        <f>IF([2]source_data!G160="","",IF([2]source_data!J160="","",[2]tailored_settings!$B$11))</f>
        <v/>
      </c>
      <c r="AC158" s="11" t="str">
        <f>IF([2]source_data!G160="","",IF([2]source_data!J160="","",[2]source_data!J160))</f>
        <v/>
      </c>
      <c r="AD158" s="11" t="str">
        <f>IF([2]source_data!G160="","",IF([2]source_data!K160="","",[2]tailored_settings!$B$12))</f>
        <v>Grant purpose</v>
      </c>
      <c r="AE158" s="11" t="str">
        <f>IF([2]source_data!G160="","",IF([2]source_data!K160="","",[2]source_data!K160))</f>
        <v>Appliances</v>
      </c>
      <c r="AF158" s="11" t="str">
        <f>IF([2]source_data!G160="","",IF([2]source_data!K160="","",[2]tailored_settings!$B$13))</f>
        <v>Grant purpose</v>
      </c>
      <c r="AG158" s="11" t="str">
        <f>IF([2]source_data!G160="","",IF([2]source_data!K160="","",[2]source_data!K160))</f>
        <v>Appliances</v>
      </c>
      <c r="AH158" s="11" t="str">
        <f>IF([2]source_data!G160="","",IF([2]source_data!M160="","",[2]tailored_settings!$B$14))</f>
        <v/>
      </c>
      <c r="AI158" s="11" t="str">
        <f>IF([2]source_data!G160="","",IF([2]source_data!M160="","",[2]source_data!M160))</f>
        <v/>
      </c>
    </row>
    <row r="159" spans="1:35" x14ac:dyDescent="0.2">
      <c r="A159" s="6" t="str">
        <f>IF([2]source_data!G161="","",IF(AND([2]source_data!C161&lt;&gt;"",[2]tailored_settings!$B$15="Publish"),CONCATENATE([2]tailored_settings!$B$2&amp;[2]source_data!C161),IF(AND([2]source_data!C161&lt;&gt;"",[2]tailored_settings!$B$15="Do not publish"),CONCATENATE([2]tailored_settings!$B$2&amp;TEXT(ROW(A159)-1,"0000")&amp;"_"&amp;TEXT(F159,"yyyy-mm")),CONCATENATE([2]tailored_settings!$B$2&amp;TEXT(ROW(A159)-1,"0000")&amp;"_"&amp;TEXT(F159,"yyyy-mm")))))</f>
        <v>360G-Longleigh-0158_2024-04</v>
      </c>
      <c r="B159" s="6" t="str">
        <f>IF([2]source_data!G161="","",IF([2]source_data!E161&lt;&gt;"",[2]source_data!E161,CONCATENATE("Grant to "&amp;G159)))</f>
        <v>Grant to Individual Recipient</v>
      </c>
      <c r="C159" s="6" t="str">
        <f>IF([2]source_data!G161="","",IF([2]source_data!F161="",_xlfn.XLOOKUP(T159,[2]tailored_settings!$B$20:$B$25,[2]tailored_settings!$A$20:$A$25,"")))</f>
        <v>Helping to alleviate financial hardship</v>
      </c>
      <c r="D159" s="7">
        <f>IF([2]source_data!G161="","",IF([2]source_data!G161="","",[2]source_data!G161))</f>
        <v>960</v>
      </c>
      <c r="E159" s="6" t="str">
        <f>IF([2]source_data!G161="","",[2]tailored_settings!$B$3)</f>
        <v>GBP</v>
      </c>
      <c r="F159" s="8">
        <f>IF([2]source_data!G161="","",IF([2]source_data!H161="","",[2]source_data!H161))</f>
        <v>45385</v>
      </c>
      <c r="G159" s="6" t="str">
        <f>IF([2]source_data!G161="","",[2]tailored_settings!$B$5)</f>
        <v>Individual Recipient</v>
      </c>
      <c r="H159" s="6" t="str">
        <f>IF([2]source_data!G161="","",IF(AND([2]source_data!A161&lt;&gt;"",[2]tailored_settings!$B$16="Publish"),CONCATENATE([2]tailored_settings!$B$2&amp;[2]source_data!A161),IF(AND([2]source_data!A161&lt;&gt;"",[2]tailored_settings!$B$16="Do not publish"),CONCATENATE([2]tailored_settings!$B$4&amp;TEXT(ROW(A159)-1,"0000")&amp;"_"&amp;TEXT(F159,"yyyy-mm")),CONCATENATE([2]tailored_settings!$B$4&amp;TEXT(ROW(A159)-1,"0000")&amp;"_"&amp;TEXT(F159,"yyyy-mm")))))</f>
        <v>360G-Longleigh-IND-0158_2024-04</v>
      </c>
      <c r="I159" s="6" t="str">
        <f>IF([2]source_data!G161="","",[2]tailored_settings!$B$7)</f>
        <v>Longleigh Foundation</v>
      </c>
      <c r="J159" s="6" t="str">
        <f>IF([2]source_data!G161="","",[2]tailored_settings!$B$6)</f>
        <v>GB-CHC-1169016</v>
      </c>
      <c r="K159" s="6" t="str">
        <f>IF([2]source_data!G161="","",IF([2]source_data!I161="","",VLOOKUP([2]source_data!I161,[2]codelist_mapping!A:C,3,FALSE)))</f>
        <v>GTIR040</v>
      </c>
      <c r="L159" s="6" t="str">
        <f>IF([2]source_data!G161="","",IF([2]source_data!J161="","",VLOOKUP([2]source_data!J161,[2]codelist_mapping!A:C,3,FALSE)))</f>
        <v/>
      </c>
      <c r="M159" s="6" t="str">
        <f>IF([2]source_data!G161="","",IF([2]source_data!K161="","",IF([2]source_data!M161&lt;&gt;"",CONCATENATE(VLOOKUP([2]source_data!K161,[2]codelist_mapping!F:H,3,FALSE)&amp;";"&amp;VLOOKUP([2]source_data!L161,[2]codelist_mapping!F:H,3,FALSE)&amp;";"&amp;VLOOKUP([2]source_data!M161,[2]codelist_mapping!F:H,3,FALSE)),IF([2]source_data!L161&lt;&gt;"",CONCATENATE(VLOOKUP([2]source_data!K161,[2]codelist_mapping!F:H,3,FALSE)&amp;";"&amp;VLOOKUP([2]source_data!L161,[2]codelist_mapping!F:H,3,FALSE)),IF([2]source_data!K161&lt;&gt;"",CONCATENATE(VLOOKUP([2]source_data!K161,[2]codelist_mapping!F:H,3,FALSE)))))))</f>
        <v>GTIP070;GTIP050</v>
      </c>
      <c r="N159" s="9" t="str">
        <f>IF([2]source_data!G161="","",IF([2]source_data!D161="","",VLOOKUP([2]source_data!D161,[2]geo_data!A:I,9,FALSE)))</f>
        <v>Yeovil South</v>
      </c>
      <c r="O159" s="9" t="str">
        <f>IF([2]source_data!G161="","",IF([2]source_data!D161="","",VLOOKUP([2]source_data!D161,[2]geo_data!A:I,8,FALSE)))</f>
        <v>E05014392</v>
      </c>
      <c r="P159" s="9" t="str">
        <f>IF([2]source_data!G161="","",IF(LEFT(O159,3)="E05","WD",IF(LEFT(O159,3)="S13","WD",IF(LEFT(O159,3)="W05","WD",IF(LEFT(O159,3)="W06","UA",IF(LEFT(O159,3)="S12","CA",IF(LEFT(O159,3)="E06","UA",IF(LEFT(O159,3)="E07","NMD",IF(LEFT(O159,3)="E08","MD",IF(LEFT(O159,3)="E09","LONB"))))))))))</f>
        <v>WD</v>
      </c>
      <c r="Q159" s="9" t="str">
        <f>IF([2]source_data!G161="","",IF([2]source_data!D161="","",VLOOKUP([2]source_data!D161,[2]geo_data!A:I,7,FALSE)))</f>
        <v>Somerset</v>
      </c>
      <c r="R159" s="9" t="str">
        <f>IF([2]source_data!G161="","",IF([2]source_data!D161="","",VLOOKUP([2]source_data!D161,[2]geo_data!A:I,6,FALSE)))</f>
        <v>E06000066</v>
      </c>
      <c r="S159" s="9" t="str">
        <f>IF([2]source_data!G161="","",IF(LEFT(R159,3)="E05","WD",IF(LEFT(R159,3)="S13","WD",IF(LEFT(R159,3)="W05","WD",IF(LEFT(R159,3)="W06","UA",IF(LEFT(R159,3)="S12","CA",IF(LEFT(R159,3)="E06","UA",IF(LEFT(R159,3)="E07","NMD",IF(LEFT(R159,3)="E08","MD",IF(LEFT(R159,3)="E09","LONB"))))))))))</f>
        <v>UA</v>
      </c>
      <c r="T159" s="6" t="str">
        <f>IF([2]source_data!G161="","",IF([2]source_data!N161="","",[2]source_data!N161))</f>
        <v>Hardship Grant</v>
      </c>
      <c r="U159" s="10">
        <f>IF([2]source_data!G161="","",[2]tailored_settings!$B$8)</f>
        <v>45789</v>
      </c>
      <c r="V159" s="6" t="str">
        <f>IF([2]source_data!G161="","",[2]tailored_settings!$B$9)</f>
        <v>http://www.longleigh.org/</v>
      </c>
      <c r="W159" s="8">
        <f>IF([2]source_data!G161="","",IF([2]source_data!O161="","",[2]source_data!O161))</f>
        <v>45385</v>
      </c>
      <c r="X159" s="12">
        <f>IF([2]source_data!G161="","",IF([2]source_data!P161="","",[2]source_data!P161))</f>
        <v>45518</v>
      </c>
      <c r="Y159" s="13">
        <f>IF([2]source_data!G161="","",IF([2]source_data!Q161="","",[2]source_data!Q161))</f>
        <v>1</v>
      </c>
      <c r="Z159" s="11" t="str">
        <f>IF([2]source_data!G161="","",IF([2]source_data!I161="","",[2]tailored_settings!$B$10))</f>
        <v>Primary grant reason</v>
      </c>
      <c r="AA159" s="11" t="str">
        <f>IF([2]source_data!G161="","",IF([2]source_data!I161="","",[2]source_data!I161))</f>
        <v>2. Customer receiving medication and/or therapy for a mental health condition or substance addiction</v>
      </c>
      <c r="AB159" s="11" t="str">
        <f>IF([2]source_data!G161="","",IF([2]source_data!J161="","",[2]tailored_settings!$B$11))</f>
        <v/>
      </c>
      <c r="AC159" s="11" t="str">
        <f>IF([2]source_data!G161="","",IF([2]source_data!J161="","",[2]source_data!J161))</f>
        <v/>
      </c>
      <c r="AD159" s="11" t="str">
        <f>IF([2]source_data!G161="","",IF([2]source_data!K161="","",[2]tailored_settings!$B$12))</f>
        <v>Grant purpose</v>
      </c>
      <c r="AE159" s="11" t="str">
        <f>IF([2]source_data!G161="","",IF([2]source_data!K161="","",[2]source_data!K161))</f>
        <v>Food Vouchers</v>
      </c>
      <c r="AF159" s="11" t="str">
        <f>IF([2]source_data!G161="","",IF([2]source_data!K161="","",[2]tailored_settings!$B$13))</f>
        <v>Grant purpose</v>
      </c>
      <c r="AG159" s="11" t="str">
        <f>IF([2]source_data!G161="","",IF([2]source_data!K161="","",[2]source_data!K161))</f>
        <v>Food Vouchers</v>
      </c>
      <c r="AH159" s="11" t="str">
        <f>IF([2]source_data!G161="","",IF([2]source_data!M161="","",[2]tailored_settings!$B$14))</f>
        <v/>
      </c>
      <c r="AI159" s="11" t="str">
        <f>IF([2]source_data!G161="","",IF([2]source_data!M161="","",[2]source_data!M161))</f>
        <v/>
      </c>
    </row>
    <row r="160" spans="1:35" x14ac:dyDescent="0.2">
      <c r="A160" s="6" t="str">
        <f>IF([2]source_data!G162="","",IF(AND([2]source_data!C162&lt;&gt;"",[2]tailored_settings!$B$15="Publish"),CONCATENATE([2]tailored_settings!$B$2&amp;[2]source_data!C162),IF(AND([2]source_data!C162&lt;&gt;"",[2]tailored_settings!$B$15="Do not publish"),CONCATENATE([2]tailored_settings!$B$2&amp;TEXT(ROW(A160)-1,"0000")&amp;"_"&amp;TEXT(F160,"yyyy-mm")),CONCATENATE([2]tailored_settings!$B$2&amp;TEXT(ROW(A160)-1,"0000")&amp;"_"&amp;TEXT(F160,"yyyy-mm")))))</f>
        <v>360G-Longleigh-0159_2024-04</v>
      </c>
      <c r="B160" s="6" t="str">
        <f>IF([2]source_data!G162="","",IF([2]source_data!E162&lt;&gt;"",[2]source_data!E162,CONCATENATE("Grant to "&amp;G160)))</f>
        <v>Grant to Individual Recipient</v>
      </c>
      <c r="C160" s="6" t="str">
        <f>IF([2]source_data!G162="","",IF([2]source_data!F162="",_xlfn.XLOOKUP(T160,[2]tailored_settings!$B$20:$B$25,[2]tailored_settings!$A$20:$A$25,"")))</f>
        <v>Helping to alleviate financial hardship</v>
      </c>
      <c r="D160" s="7">
        <f>IF([2]source_data!G162="","",IF([2]source_data!G162="","",[2]source_data!G162))</f>
        <v>952.5</v>
      </c>
      <c r="E160" s="6" t="str">
        <f>IF([2]source_data!G162="","",[2]tailored_settings!$B$3)</f>
        <v>GBP</v>
      </c>
      <c r="F160" s="8">
        <f>IF([2]source_data!G162="","",IF([2]source_data!H162="","",[2]source_data!H162))</f>
        <v>45391</v>
      </c>
      <c r="G160" s="6" t="str">
        <f>IF([2]source_data!G162="","",[2]tailored_settings!$B$5)</f>
        <v>Individual Recipient</v>
      </c>
      <c r="H160" s="6" t="str">
        <f>IF([2]source_data!G162="","",IF(AND([2]source_data!A162&lt;&gt;"",[2]tailored_settings!$B$16="Publish"),CONCATENATE([2]tailored_settings!$B$2&amp;[2]source_data!A162),IF(AND([2]source_data!A162&lt;&gt;"",[2]tailored_settings!$B$16="Do not publish"),CONCATENATE([2]tailored_settings!$B$4&amp;TEXT(ROW(A160)-1,"0000")&amp;"_"&amp;TEXT(F160,"yyyy-mm")),CONCATENATE([2]tailored_settings!$B$4&amp;TEXT(ROW(A160)-1,"0000")&amp;"_"&amp;TEXT(F160,"yyyy-mm")))))</f>
        <v>360G-Longleigh-IND-0159_2024-04</v>
      </c>
      <c r="I160" s="6" t="str">
        <f>IF([2]source_data!G162="","",[2]tailored_settings!$B$7)</f>
        <v>Longleigh Foundation</v>
      </c>
      <c r="J160" s="6" t="str">
        <f>IF([2]source_data!G162="","",[2]tailored_settings!$B$6)</f>
        <v>GB-CHC-1169016</v>
      </c>
      <c r="K160" s="6" t="str">
        <f>IF([2]source_data!G162="","",IF([2]source_data!I162="","",VLOOKUP([2]source_data!I162,[2]codelist_mapping!A:C,3,FALSE)))</f>
        <v>GTIR030</v>
      </c>
      <c r="L160" s="6" t="str">
        <f>IF([2]source_data!G162="","",IF([2]source_data!J162="","",VLOOKUP([2]source_data!J162,[2]codelist_mapping!A:C,3,FALSE)))</f>
        <v/>
      </c>
      <c r="M160" s="6" t="str">
        <f>IF([2]source_data!G162="","",IF([2]source_data!K162="","",IF([2]source_data!M162&lt;&gt;"",CONCATENATE(VLOOKUP([2]source_data!K162,[2]codelist_mapping!F:H,3,FALSE)&amp;";"&amp;VLOOKUP([2]source_data!L162,[2]codelist_mapping!F:H,3,FALSE)&amp;";"&amp;VLOOKUP([2]source_data!M162,[2]codelist_mapping!F:H,3,FALSE)),IF([2]source_data!L162&lt;&gt;"",CONCATENATE(VLOOKUP([2]source_data!K162,[2]codelist_mapping!F:H,3,FALSE)&amp;";"&amp;VLOOKUP([2]source_data!L162,[2]codelist_mapping!F:H,3,FALSE)),IF([2]source_data!K162&lt;&gt;"",CONCATENATE(VLOOKUP([2]source_data!K162,[2]codelist_mapping!F:H,3,FALSE)))))))</f>
        <v>GTIP050;GTIP100;GTIP070</v>
      </c>
      <c r="N160" s="9" t="str">
        <f>IF([2]source_data!G162="","",IF([2]source_data!D162="","",VLOOKUP([2]source_data!D162,[2]geo_data!A:I,9,FALSE)))</f>
        <v>Stanford</v>
      </c>
      <c r="O160" s="9" t="str">
        <f>IF([2]source_data!G162="","",IF([2]source_data!D162="","",VLOOKUP([2]source_data!D162,[2]geo_data!A:I,8,FALSE)))</f>
        <v>E05009770</v>
      </c>
      <c r="P160" s="9" t="str">
        <f>IF([2]source_data!G162="","",IF(LEFT(O160,3)="E05","WD",IF(LEFT(O160,3)="S13","WD",IF(LEFT(O160,3)="W05","WD",IF(LEFT(O160,3)="W06","UA",IF(LEFT(O160,3)="S12","CA",IF(LEFT(O160,3)="E06","UA",IF(LEFT(O160,3)="E07","NMD",IF(LEFT(O160,3)="E08","MD",IF(LEFT(O160,3)="E09","LONB"))))))))))</f>
        <v>WD</v>
      </c>
      <c r="Q160" s="9" t="str">
        <f>IF([2]source_data!G162="","",IF([2]source_data!D162="","",VLOOKUP([2]source_data!D162,[2]geo_data!A:I,7,FALSE)))</f>
        <v>Vale of White Horse</v>
      </c>
      <c r="R160" s="9" t="str">
        <f>IF([2]source_data!G162="","",IF([2]source_data!D162="","",VLOOKUP([2]source_data!D162,[2]geo_data!A:I,6,FALSE)))</f>
        <v>E07000180</v>
      </c>
      <c r="S160" s="9" t="str">
        <f>IF([2]source_data!G162="","",IF(LEFT(R160,3)="E05","WD",IF(LEFT(R160,3)="S13","WD",IF(LEFT(R160,3)="W05","WD",IF(LEFT(R160,3)="W06","UA",IF(LEFT(R160,3)="S12","CA",IF(LEFT(R160,3)="E06","UA",IF(LEFT(R160,3)="E07","NMD",IF(LEFT(R160,3)="E08","MD",IF(LEFT(R160,3)="E09","LONB"))))))))))</f>
        <v>NMD</v>
      </c>
      <c r="T160" s="6" t="str">
        <f>IF([2]source_data!G162="","",IF([2]source_data!N162="","",[2]source_data!N162))</f>
        <v>Hardship Grant</v>
      </c>
      <c r="U160" s="10">
        <f>IF([2]source_data!G162="","",[2]tailored_settings!$B$8)</f>
        <v>45789</v>
      </c>
      <c r="V160" s="6" t="str">
        <f>IF([2]source_data!G162="","",[2]tailored_settings!$B$9)</f>
        <v>http://www.longleigh.org/</v>
      </c>
      <c r="W160" s="8">
        <f>IF([2]source_data!G162="","",IF([2]source_data!O162="","",[2]source_data!O162))</f>
        <v>45391</v>
      </c>
      <c r="X160" s="12">
        <f>IF([2]source_data!G162="","",IF([2]source_data!P162="","",[2]source_data!P162))</f>
        <v>45518</v>
      </c>
      <c r="Y160" s="13">
        <f>IF([2]source_data!G162="","",IF([2]source_data!Q162="","",[2]source_data!Q162))</f>
        <v>4</v>
      </c>
      <c r="Z160" s="11" t="str">
        <f>IF([2]source_data!G162="","",IF([2]source_data!I162="","",[2]tailored_settings!$B$10))</f>
        <v>Primary grant reason</v>
      </c>
      <c r="AA160" s="11" t="str">
        <f>IF([2]source_data!G162="","",IF([2]source_data!I162="","",[2]source_data!I162))</f>
        <v>1. Customer (or family member residing with them) with a diagnosed condition or disability (physical and/or sensory and/or behavioural)</v>
      </c>
      <c r="AB160" s="11" t="str">
        <f>IF([2]source_data!G162="","",IF([2]source_data!J162="","",[2]tailored_settings!$B$11))</f>
        <v/>
      </c>
      <c r="AC160" s="11" t="str">
        <f>IF([2]source_data!G162="","",IF([2]source_data!J162="","",[2]source_data!J162))</f>
        <v/>
      </c>
      <c r="AD160" s="11" t="str">
        <f>IF([2]source_data!G162="","",IF([2]source_data!K162="","",[2]tailored_settings!$B$12))</f>
        <v>Grant purpose</v>
      </c>
      <c r="AE160" s="11" t="str">
        <f>IF([2]source_data!G162="","",IF([2]source_data!K162="","",[2]source_data!K162))</f>
        <v>Utility Vouchers</v>
      </c>
      <c r="AF160" s="11" t="str">
        <f>IF([2]source_data!G162="","",IF([2]source_data!K162="","",[2]tailored_settings!$B$13))</f>
        <v>Grant purpose</v>
      </c>
      <c r="AG160" s="11" t="str">
        <f>IF([2]source_data!G162="","",IF([2]source_data!K162="","",[2]source_data!K162))</f>
        <v>Utility Vouchers</v>
      </c>
      <c r="AH160" s="11" t="str">
        <f>IF([2]source_data!G162="","",IF([2]source_data!M162="","",[2]tailored_settings!$B$14))</f>
        <v>Grant purpose</v>
      </c>
      <c r="AI160" s="11" t="str">
        <f>IF([2]source_data!G162="","",IF([2]source_data!M162="","",[2]source_data!M162))</f>
        <v>Food Vouchers</v>
      </c>
    </row>
    <row r="161" spans="1:35" x14ac:dyDescent="0.2">
      <c r="A161" s="6" t="str">
        <f>IF([2]source_data!G163="","",IF(AND([2]source_data!C163&lt;&gt;"",[2]tailored_settings!$B$15="Publish"),CONCATENATE([2]tailored_settings!$B$2&amp;[2]source_data!C163),IF(AND([2]source_data!C163&lt;&gt;"",[2]tailored_settings!$B$15="Do not publish"),CONCATENATE([2]tailored_settings!$B$2&amp;TEXT(ROW(A161)-1,"0000")&amp;"_"&amp;TEXT(F161,"yyyy-mm")),CONCATENATE([2]tailored_settings!$B$2&amp;TEXT(ROW(A161)-1,"0000")&amp;"_"&amp;TEXT(F161,"yyyy-mm")))))</f>
        <v>360G-Longleigh-0160_2024-04</v>
      </c>
      <c r="B161" s="6" t="str">
        <f>IF([2]source_data!G163="","",IF([2]source_data!E163&lt;&gt;"",[2]source_data!E163,CONCATENATE("Grant to "&amp;G161)))</f>
        <v>Grant to Individual Recipient</v>
      </c>
      <c r="C161" s="6" t="str">
        <f>IF([2]source_data!G163="","",IF([2]source_data!F163="",_xlfn.XLOOKUP(T161,[2]tailored_settings!$B$20:$B$25,[2]tailored_settings!$A$20:$A$25,"")))</f>
        <v>Helping to alleviate financial hardship</v>
      </c>
      <c r="D161" s="7">
        <f>IF([2]source_data!G163="","",IF([2]source_data!G163="","",[2]source_data!G163))</f>
        <v>899.97</v>
      </c>
      <c r="E161" s="6" t="str">
        <f>IF([2]source_data!G163="","",[2]tailored_settings!$B$3)</f>
        <v>GBP</v>
      </c>
      <c r="F161" s="8">
        <f>IF([2]source_data!G163="","",IF([2]source_data!H163="","",[2]source_data!H163))</f>
        <v>45385</v>
      </c>
      <c r="G161" s="6" t="str">
        <f>IF([2]source_data!G163="","",[2]tailored_settings!$B$5)</f>
        <v>Individual Recipient</v>
      </c>
      <c r="H161" s="6" t="str">
        <f>IF([2]source_data!G163="","",IF(AND([2]source_data!A163&lt;&gt;"",[2]tailored_settings!$B$16="Publish"),CONCATENATE([2]tailored_settings!$B$2&amp;[2]source_data!A163),IF(AND([2]source_data!A163&lt;&gt;"",[2]tailored_settings!$B$16="Do not publish"),CONCATENATE([2]tailored_settings!$B$4&amp;TEXT(ROW(A161)-1,"0000")&amp;"_"&amp;TEXT(F161,"yyyy-mm")),CONCATENATE([2]tailored_settings!$B$4&amp;TEXT(ROW(A161)-1,"0000")&amp;"_"&amp;TEXT(F161,"yyyy-mm")))))</f>
        <v>360G-Longleigh-IND-0160_2024-04</v>
      </c>
      <c r="I161" s="6" t="str">
        <f>IF([2]source_data!G163="","",[2]tailored_settings!$B$7)</f>
        <v>Longleigh Foundation</v>
      </c>
      <c r="J161" s="6" t="str">
        <f>IF([2]source_data!G163="","",[2]tailored_settings!$B$6)</f>
        <v>GB-CHC-1169016</v>
      </c>
      <c r="K161" s="6" t="str">
        <f>IF([2]source_data!G163="","",IF([2]source_data!I163="","",VLOOKUP([2]source_data!I163,[2]codelist_mapping!A:C,3,FALSE)))</f>
        <v>GTIR080</v>
      </c>
      <c r="L161" s="6" t="str">
        <f>IF([2]source_data!G163="","",IF([2]source_data!J163="","",VLOOKUP([2]source_data!J163,[2]codelist_mapping!A:C,3,FALSE)))</f>
        <v/>
      </c>
      <c r="M161" s="6" t="str">
        <f>IF([2]source_data!G163="","",IF([2]source_data!K163="","",IF([2]source_data!M163&lt;&gt;"",CONCATENATE(VLOOKUP([2]source_data!K163,[2]codelist_mapping!F:H,3,FALSE)&amp;";"&amp;VLOOKUP([2]source_data!L163,[2]codelist_mapping!F:H,3,FALSE)&amp;";"&amp;VLOOKUP([2]source_data!M163,[2]codelist_mapping!F:H,3,FALSE)),IF([2]source_data!L163&lt;&gt;"",CONCATENATE(VLOOKUP([2]source_data!K163,[2]codelist_mapping!F:H,3,FALSE)&amp;";"&amp;VLOOKUP([2]source_data!L163,[2]codelist_mapping!F:H,3,FALSE)),IF([2]source_data!K163&lt;&gt;"",CONCATENATE(VLOOKUP([2]source_data!K163,[2]codelist_mapping!F:H,3,FALSE)))))))</f>
        <v>GTIP020;GTIP060</v>
      </c>
      <c r="N161" s="9" t="str">
        <f>IF([2]source_data!G163="","",IF([2]source_data!D163="","",VLOOKUP([2]source_data!D163,[2]geo_data!A:I,9,FALSE)))</f>
        <v>Biggleswade West</v>
      </c>
      <c r="O161" s="9" t="str">
        <f>IF([2]source_data!G163="","",IF([2]source_data!D163="","",VLOOKUP([2]source_data!D163,[2]geo_data!A:I,8,FALSE)))</f>
        <v>E05014399</v>
      </c>
      <c r="P161" s="9" t="str">
        <f>IF([2]source_data!G163="","",IF(LEFT(O161,3)="E05","WD",IF(LEFT(O161,3)="S13","WD",IF(LEFT(O161,3)="W05","WD",IF(LEFT(O161,3)="W06","UA",IF(LEFT(O161,3)="S12","CA",IF(LEFT(O161,3)="E06","UA",IF(LEFT(O161,3)="E07","NMD",IF(LEFT(O161,3)="E08","MD",IF(LEFT(O161,3)="E09","LONB"))))))))))</f>
        <v>WD</v>
      </c>
      <c r="Q161" s="9" t="str">
        <f>IF([2]source_data!G163="","",IF([2]source_data!D163="","",VLOOKUP([2]source_data!D163,[2]geo_data!A:I,7,FALSE)))</f>
        <v>Central Bedfordshire</v>
      </c>
      <c r="R161" s="9" t="str">
        <f>IF([2]source_data!G163="","",IF([2]source_data!D163="","",VLOOKUP([2]source_data!D163,[2]geo_data!A:I,6,FALSE)))</f>
        <v>E06000056</v>
      </c>
      <c r="S161" s="9" t="str">
        <f>IF([2]source_data!G163="","",IF(LEFT(R161,3)="E05","WD",IF(LEFT(R161,3)="S13","WD",IF(LEFT(R161,3)="W05","WD",IF(LEFT(R161,3)="W06","UA",IF(LEFT(R161,3)="S12","CA",IF(LEFT(R161,3)="E06","UA",IF(LEFT(R161,3)="E07","NMD",IF(LEFT(R161,3)="E08","MD",IF(LEFT(R161,3)="E09","LONB"))))))))))</f>
        <v>UA</v>
      </c>
      <c r="T161" s="6" t="str">
        <f>IF([2]source_data!G163="","",IF([2]source_data!N163="","",[2]source_data!N163))</f>
        <v>Hardship Grant</v>
      </c>
      <c r="U161" s="10">
        <f>IF([2]source_data!G163="","",[2]tailored_settings!$B$8)</f>
        <v>45789</v>
      </c>
      <c r="V161" s="6" t="str">
        <f>IF([2]source_data!G163="","",[2]tailored_settings!$B$9)</f>
        <v>http://www.longleigh.org/</v>
      </c>
      <c r="W161" s="8">
        <f>IF([2]source_data!G163="","",IF([2]source_data!O163="","",[2]source_data!O163))</f>
        <v>45385</v>
      </c>
      <c r="X161" s="12">
        <f>IF([2]source_data!G163="","",IF([2]source_data!P163="","",[2]source_data!P163))</f>
        <v>45450</v>
      </c>
      <c r="Y161" s="13">
        <f>IF([2]source_data!G163="","",IF([2]source_data!Q163="","",[2]source_data!Q163))</f>
        <v>4</v>
      </c>
      <c r="Z161" s="11" t="str">
        <f>IF([2]source_data!G163="","",IF([2]source_data!I163="","",[2]tailored_settings!$B$10))</f>
        <v>Primary grant reason</v>
      </c>
      <c r="AA161" s="11" t="str">
        <f>IF([2]source_data!G163="","",IF([2]source_data!I163="","",[2]source_data!I163))</f>
        <v>3  Customer/family moving from homelessness/supported living into independent living</v>
      </c>
      <c r="AB161" s="11" t="str">
        <f>IF([2]source_data!G163="","",IF([2]source_data!J163="","",[2]tailored_settings!$B$11))</f>
        <v/>
      </c>
      <c r="AC161" s="11" t="str">
        <f>IF([2]source_data!G163="","",IF([2]source_data!J163="","",[2]source_data!J163))</f>
        <v/>
      </c>
      <c r="AD161" s="11" t="str">
        <f>IF([2]source_data!G163="","",IF([2]source_data!K163="","",[2]tailored_settings!$B$12))</f>
        <v>Grant purpose</v>
      </c>
      <c r="AE161" s="11" t="str">
        <f>IF([2]source_data!G163="","",IF([2]source_data!K163="","",[2]source_data!K163))</f>
        <v>Appliances</v>
      </c>
      <c r="AF161" s="11" t="str">
        <f>IF([2]source_data!G163="","",IF([2]source_data!K163="","",[2]tailored_settings!$B$13))</f>
        <v>Grant purpose</v>
      </c>
      <c r="AG161" s="11" t="str">
        <f>IF([2]source_data!G163="","",IF([2]source_data!K163="","",[2]source_data!K163))</f>
        <v>Appliances</v>
      </c>
      <c r="AH161" s="11" t="str">
        <f>IF([2]source_data!G163="","",IF([2]source_data!M163="","",[2]tailored_settings!$B$14))</f>
        <v/>
      </c>
      <c r="AI161" s="11" t="str">
        <f>IF([2]source_data!G163="","",IF([2]source_data!M163="","",[2]source_data!M163))</f>
        <v/>
      </c>
    </row>
    <row r="162" spans="1:35" x14ac:dyDescent="0.2">
      <c r="A162" s="6" t="str">
        <f>IF([2]source_data!G164="","",IF(AND([2]source_data!C164&lt;&gt;"",[2]tailored_settings!$B$15="Publish"),CONCATENATE([2]tailored_settings!$B$2&amp;[2]source_data!C164),IF(AND([2]source_data!C164&lt;&gt;"",[2]tailored_settings!$B$15="Do not publish"),CONCATENATE([2]tailored_settings!$B$2&amp;TEXT(ROW(A162)-1,"0000")&amp;"_"&amp;TEXT(F162,"yyyy-mm")),CONCATENATE([2]tailored_settings!$B$2&amp;TEXT(ROW(A162)-1,"0000")&amp;"_"&amp;TEXT(F162,"yyyy-mm")))))</f>
        <v>360G-Longleigh-0161_2024-04</v>
      </c>
      <c r="B162" s="6" t="str">
        <f>IF([2]source_data!G164="","",IF([2]source_data!E164&lt;&gt;"",[2]source_data!E164,CONCATENATE("Grant to "&amp;G162)))</f>
        <v>Grant to Individual Recipient</v>
      </c>
      <c r="C162" s="6" t="str">
        <f>IF([2]source_data!G164="","",IF([2]source_data!F164="",_xlfn.XLOOKUP(T162,[2]tailored_settings!$B$20:$B$25,[2]tailored_settings!$A$20:$A$25,"")))</f>
        <v>Helping to alleviate financial hardship</v>
      </c>
      <c r="D162" s="7">
        <f>IF([2]source_data!G164="","",IF([2]source_data!G164="","",[2]source_data!G164))</f>
        <v>980</v>
      </c>
      <c r="E162" s="6" t="str">
        <f>IF([2]source_data!G164="","",[2]tailored_settings!$B$3)</f>
        <v>GBP</v>
      </c>
      <c r="F162" s="8">
        <f>IF([2]source_data!G164="","",IF([2]source_data!H164="","",[2]source_data!H164))</f>
        <v>45386</v>
      </c>
      <c r="G162" s="6" t="str">
        <f>IF([2]source_data!G164="","",[2]tailored_settings!$B$5)</f>
        <v>Individual Recipient</v>
      </c>
      <c r="H162" s="6" t="str">
        <f>IF([2]source_data!G164="","",IF(AND([2]source_data!A164&lt;&gt;"",[2]tailored_settings!$B$16="Publish"),CONCATENATE([2]tailored_settings!$B$2&amp;[2]source_data!A164),IF(AND([2]source_data!A164&lt;&gt;"",[2]tailored_settings!$B$16="Do not publish"),CONCATENATE([2]tailored_settings!$B$4&amp;TEXT(ROW(A162)-1,"0000")&amp;"_"&amp;TEXT(F162,"yyyy-mm")),CONCATENATE([2]tailored_settings!$B$4&amp;TEXT(ROW(A162)-1,"0000")&amp;"_"&amp;TEXT(F162,"yyyy-mm")))))</f>
        <v>360G-Longleigh-IND-0161_2024-04</v>
      </c>
      <c r="I162" s="6" t="str">
        <f>IF([2]source_data!G164="","",[2]tailored_settings!$B$7)</f>
        <v>Longleigh Foundation</v>
      </c>
      <c r="J162" s="6" t="str">
        <f>IF([2]source_data!G164="","",[2]tailored_settings!$B$6)</f>
        <v>GB-CHC-1169016</v>
      </c>
      <c r="K162" s="6" t="str">
        <f>IF([2]source_data!G164="","",IF([2]source_data!I164="","",VLOOKUP([2]source_data!I164,[2]codelist_mapping!A:C,3,FALSE)))</f>
        <v>GTIR030</v>
      </c>
      <c r="L162" s="6" t="str">
        <f>IF([2]source_data!G164="","",IF([2]source_data!J164="","",VLOOKUP([2]source_data!J164,[2]codelist_mapping!A:C,3,FALSE)))</f>
        <v/>
      </c>
      <c r="M162" s="6" t="str">
        <f>IF([2]source_data!G164="","",IF([2]source_data!K164="","",IF([2]source_data!M164&lt;&gt;"",CONCATENATE(VLOOKUP([2]source_data!K164,[2]codelist_mapping!F:H,3,FALSE)&amp;";"&amp;VLOOKUP([2]source_data!L164,[2]codelist_mapping!F:H,3,FALSE)&amp;";"&amp;VLOOKUP([2]source_data!M164,[2]codelist_mapping!F:H,3,FALSE)),IF([2]source_data!L164&lt;&gt;"",CONCATENATE(VLOOKUP([2]source_data!K164,[2]codelist_mapping!F:H,3,FALSE)&amp;";"&amp;VLOOKUP([2]source_data!L164,[2]codelist_mapping!F:H,3,FALSE)),IF([2]source_data!K164&lt;&gt;"",CONCATENATE(VLOOKUP([2]source_data!K164,[2]codelist_mapping!F:H,3,FALSE)))))))</f>
        <v>GTIP070</v>
      </c>
      <c r="N162" s="9" t="str">
        <f>IF([2]source_data!G164="","",IF([2]source_data!D164="","",VLOOKUP([2]source_data!D164,[2]geo_data!A:I,9,FALSE)))</f>
        <v>Penhill and Upper Stratton</v>
      </c>
      <c r="O162" s="9" t="str">
        <f>IF([2]source_data!G164="","",IF([2]source_data!D164="","",VLOOKUP([2]source_data!D164,[2]geo_data!A:I,8,FALSE)))</f>
        <v>E05010757</v>
      </c>
      <c r="P162" s="9" t="str">
        <f>IF([2]source_data!G164="","",IF(LEFT(O162,3)="E05","WD",IF(LEFT(O162,3)="S13","WD",IF(LEFT(O162,3)="W05","WD",IF(LEFT(O162,3)="W06","UA",IF(LEFT(O162,3)="S12","CA",IF(LEFT(O162,3)="E06","UA",IF(LEFT(O162,3)="E07","NMD",IF(LEFT(O162,3)="E08","MD",IF(LEFT(O162,3)="E09","LONB"))))))))))</f>
        <v>WD</v>
      </c>
      <c r="Q162" s="9" t="str">
        <f>IF([2]source_data!G164="","",IF([2]source_data!D164="","",VLOOKUP([2]source_data!D164,[2]geo_data!A:I,7,FALSE)))</f>
        <v>Swindon</v>
      </c>
      <c r="R162" s="9" t="str">
        <f>IF([2]source_data!G164="","",IF([2]source_data!D164="","",VLOOKUP([2]source_data!D164,[2]geo_data!A:I,6,FALSE)))</f>
        <v>E06000030</v>
      </c>
      <c r="S162" s="9" t="str">
        <f>IF([2]source_data!G164="","",IF(LEFT(R162,3)="E05","WD",IF(LEFT(R162,3)="S13","WD",IF(LEFT(R162,3)="W05","WD",IF(LEFT(R162,3)="W06","UA",IF(LEFT(R162,3)="S12","CA",IF(LEFT(R162,3)="E06","UA",IF(LEFT(R162,3)="E07","NMD",IF(LEFT(R162,3)="E08","MD",IF(LEFT(R162,3)="E09","LONB"))))))))))</f>
        <v>UA</v>
      </c>
      <c r="T162" s="6" t="str">
        <f>IF([2]source_data!G164="","",IF([2]source_data!N164="","",[2]source_data!N164))</f>
        <v>Hardship Grant</v>
      </c>
      <c r="U162" s="10">
        <f>IF([2]source_data!G164="","",[2]tailored_settings!$B$8)</f>
        <v>45789</v>
      </c>
      <c r="V162" s="6" t="str">
        <f>IF([2]source_data!G164="","",[2]tailored_settings!$B$9)</f>
        <v>http://www.longleigh.org/</v>
      </c>
      <c r="W162" s="8">
        <f>IF([2]source_data!G164="","",IF([2]source_data!O164="","",[2]source_data!O164))</f>
        <v>45386</v>
      </c>
      <c r="X162" s="12">
        <f>IF([2]source_data!G164="","",IF([2]source_data!P164="","",[2]source_data!P164))</f>
        <v>45540</v>
      </c>
      <c r="Y162" s="13">
        <f>IF([2]source_data!G164="","",IF([2]source_data!Q164="","",[2]source_data!Q164))</f>
        <v>2</v>
      </c>
      <c r="Z162" s="11" t="str">
        <f>IF([2]source_data!G164="","",IF([2]source_data!I164="","",[2]tailored_settings!$B$10))</f>
        <v>Primary grant reason</v>
      </c>
      <c r="AA162" s="11" t="str">
        <f>IF([2]source_data!G164="","",IF([2]source_data!I164="","",[2]source_data!I164))</f>
        <v>1. Customer (or family member residing with them) with a diagnosed condition or disability (physical and/or sensory and/or behavioural)</v>
      </c>
      <c r="AB162" s="11" t="str">
        <f>IF([2]source_data!G164="","",IF([2]source_data!J164="","",[2]tailored_settings!$B$11))</f>
        <v/>
      </c>
      <c r="AC162" s="11" t="str">
        <f>IF([2]source_data!G164="","",IF([2]source_data!J164="","",[2]source_data!J164))</f>
        <v/>
      </c>
      <c r="AD162" s="11" t="str">
        <f>IF([2]source_data!G164="","",IF([2]source_data!K164="","",[2]tailored_settings!$B$12))</f>
        <v>Grant purpose</v>
      </c>
      <c r="AE162" s="11" t="str">
        <f>IF([2]source_data!G164="","",IF([2]source_data!K164="","",[2]source_data!K164))</f>
        <v>Food Vouchers</v>
      </c>
      <c r="AF162" s="11" t="str">
        <f>IF([2]source_data!G164="","",IF([2]source_data!K164="","",[2]tailored_settings!$B$13))</f>
        <v>Grant purpose</v>
      </c>
      <c r="AG162" s="11" t="str">
        <f>IF([2]source_data!G164="","",IF([2]source_data!K164="","",[2]source_data!K164))</f>
        <v>Food Vouchers</v>
      </c>
      <c r="AH162" s="11" t="str">
        <f>IF([2]source_data!G164="","",IF([2]source_data!M164="","",[2]tailored_settings!$B$14))</f>
        <v/>
      </c>
      <c r="AI162" s="11" t="str">
        <f>IF([2]source_data!G164="","",IF([2]source_data!M164="","",[2]source_data!M164))</f>
        <v/>
      </c>
    </row>
    <row r="163" spans="1:35" x14ac:dyDescent="0.2">
      <c r="A163" s="6" t="str">
        <f>IF([2]source_data!G165="","",IF(AND([2]source_data!C165&lt;&gt;"",[2]tailored_settings!$B$15="Publish"),CONCATENATE([2]tailored_settings!$B$2&amp;[2]source_data!C165),IF(AND([2]source_data!C165&lt;&gt;"",[2]tailored_settings!$B$15="Do not publish"),CONCATENATE([2]tailored_settings!$B$2&amp;TEXT(ROW(A163)-1,"0000")&amp;"_"&amp;TEXT(F163,"yyyy-mm")),CONCATENATE([2]tailored_settings!$B$2&amp;TEXT(ROW(A163)-1,"0000")&amp;"_"&amp;TEXT(F163,"yyyy-mm")))))</f>
        <v>360G-Longleigh-0162_2024-04</v>
      </c>
      <c r="B163" s="6" t="str">
        <f>IF([2]source_data!G165="","",IF([2]source_data!E165&lt;&gt;"",[2]source_data!E165,CONCATENATE("Grant to "&amp;G163)))</f>
        <v>Grant to Individual Recipient</v>
      </c>
      <c r="C163" s="6" t="str">
        <f>IF([2]source_data!G165="","",IF([2]source_data!F165="",_xlfn.XLOOKUP(T163,[2]tailored_settings!$B$20:$B$25,[2]tailored_settings!$A$20:$A$25,"")))</f>
        <v>Helping to alleviate financial hardship</v>
      </c>
      <c r="D163" s="7">
        <f>IF([2]source_data!G165="","",IF([2]source_data!G165="","",[2]source_data!G165))</f>
        <v>926</v>
      </c>
      <c r="E163" s="6" t="str">
        <f>IF([2]source_data!G165="","",[2]tailored_settings!$B$3)</f>
        <v>GBP</v>
      </c>
      <c r="F163" s="8">
        <f>IF([2]source_data!G165="","",IF([2]source_data!H165="","",[2]source_data!H165))</f>
        <v>45399</v>
      </c>
      <c r="G163" s="6" t="str">
        <f>IF([2]source_data!G165="","",[2]tailored_settings!$B$5)</f>
        <v>Individual Recipient</v>
      </c>
      <c r="H163" s="6" t="str">
        <f>IF([2]source_data!G165="","",IF(AND([2]source_data!A165&lt;&gt;"",[2]tailored_settings!$B$16="Publish"),CONCATENATE([2]tailored_settings!$B$2&amp;[2]source_data!A165),IF(AND([2]source_data!A165&lt;&gt;"",[2]tailored_settings!$B$16="Do not publish"),CONCATENATE([2]tailored_settings!$B$4&amp;TEXT(ROW(A163)-1,"0000")&amp;"_"&amp;TEXT(F163,"yyyy-mm")),CONCATENATE([2]tailored_settings!$B$4&amp;TEXT(ROW(A163)-1,"0000")&amp;"_"&amp;TEXT(F163,"yyyy-mm")))))</f>
        <v>360G-Longleigh-IND-0162_2024-04</v>
      </c>
      <c r="I163" s="6" t="str">
        <f>IF([2]source_data!G165="","",[2]tailored_settings!$B$7)</f>
        <v>Longleigh Foundation</v>
      </c>
      <c r="J163" s="6" t="str">
        <f>IF([2]source_data!G165="","",[2]tailored_settings!$B$6)</f>
        <v>GB-CHC-1169016</v>
      </c>
      <c r="K163" s="6" t="str">
        <f>IF([2]source_data!G165="","",IF([2]source_data!I165="","",VLOOKUP([2]source_data!I165,[2]codelist_mapping!A:C,3,FALSE)))</f>
        <v>GTIR030</v>
      </c>
      <c r="L163" s="6" t="str">
        <f>IF([2]source_data!G165="","",IF([2]source_data!J165="","",VLOOKUP([2]source_data!J165,[2]codelist_mapping!A:C,3,FALSE)))</f>
        <v/>
      </c>
      <c r="M163" s="6" t="str">
        <f>IF([2]source_data!G165="","",IF([2]source_data!K165="","",IF([2]source_data!M165&lt;&gt;"",CONCATENATE(VLOOKUP([2]source_data!K165,[2]codelist_mapping!F:H,3,FALSE)&amp;";"&amp;VLOOKUP([2]source_data!L165,[2]codelist_mapping!F:H,3,FALSE)&amp;";"&amp;VLOOKUP([2]source_data!M165,[2]codelist_mapping!F:H,3,FALSE)),IF([2]source_data!L165&lt;&gt;"",CONCATENATE(VLOOKUP([2]source_data!K165,[2]codelist_mapping!F:H,3,FALSE)&amp;";"&amp;VLOOKUP([2]source_data!L165,[2]codelist_mapping!F:H,3,FALSE)),IF([2]source_data!K165&lt;&gt;"",CONCATENATE(VLOOKUP([2]source_data!K165,[2]codelist_mapping!F:H,3,FALSE)))))))</f>
        <v>GTIP050;GTIP070;GTIP080</v>
      </c>
      <c r="N163" s="9" t="str">
        <f>IF([2]source_data!G165="","",IF([2]source_data!D165="","",VLOOKUP([2]source_data!D165,[2]geo_data!A:I,9,FALSE)))</f>
        <v>Polegate Central</v>
      </c>
      <c r="O163" s="9" t="str">
        <f>IF([2]source_data!G165="","",IF([2]source_data!D165="","",VLOOKUP([2]source_data!D165,[2]geo_data!A:I,8,FALSE)))</f>
        <v>E05011655</v>
      </c>
      <c r="P163" s="9" t="str">
        <f>IF([2]source_data!G165="","",IF(LEFT(O163,3)="E05","WD",IF(LEFT(O163,3)="S13","WD",IF(LEFT(O163,3)="W05","WD",IF(LEFT(O163,3)="W06","UA",IF(LEFT(O163,3)="S12","CA",IF(LEFT(O163,3)="E06","UA",IF(LEFT(O163,3)="E07","NMD",IF(LEFT(O163,3)="E08","MD",IF(LEFT(O163,3)="E09","LONB"))))))))))</f>
        <v>WD</v>
      </c>
      <c r="Q163" s="9" t="str">
        <f>IF([2]source_data!G165="","",IF([2]source_data!D165="","",VLOOKUP([2]source_data!D165,[2]geo_data!A:I,7,FALSE)))</f>
        <v>Wealden</v>
      </c>
      <c r="R163" s="9" t="str">
        <f>IF([2]source_data!G165="","",IF([2]source_data!D165="","",VLOOKUP([2]source_data!D165,[2]geo_data!A:I,6,FALSE)))</f>
        <v>E07000065</v>
      </c>
      <c r="S163" s="9" t="str">
        <f>IF([2]source_data!G165="","",IF(LEFT(R163,3)="E05","WD",IF(LEFT(R163,3)="S13","WD",IF(LEFT(R163,3)="W05","WD",IF(LEFT(R163,3)="W06","UA",IF(LEFT(R163,3)="S12","CA",IF(LEFT(R163,3)="E06","UA",IF(LEFT(R163,3)="E07","NMD",IF(LEFT(R163,3)="E08","MD",IF(LEFT(R163,3)="E09","LONB"))))))))))</f>
        <v>NMD</v>
      </c>
      <c r="T163" s="6" t="str">
        <f>IF([2]source_data!G165="","",IF([2]source_data!N165="","",[2]source_data!N165))</f>
        <v>Hardship Grant</v>
      </c>
      <c r="U163" s="10">
        <f>IF([2]source_data!G165="","",[2]tailored_settings!$B$8)</f>
        <v>45789</v>
      </c>
      <c r="V163" s="6" t="str">
        <f>IF([2]source_data!G165="","",[2]tailored_settings!$B$9)</f>
        <v>http://www.longleigh.org/</v>
      </c>
      <c r="W163" s="8">
        <f>IF([2]source_data!G165="","",IF([2]source_data!O165="","",[2]source_data!O165))</f>
        <v>45399</v>
      </c>
      <c r="X163" s="12">
        <f>IF([2]source_data!G165="","",IF([2]source_data!P165="","",[2]source_data!P165))</f>
        <v>45538</v>
      </c>
      <c r="Y163" s="13">
        <f>IF([2]source_data!G165="","",IF([2]source_data!Q165="","",[2]source_data!Q165))</f>
        <v>4</v>
      </c>
      <c r="Z163" s="11" t="str">
        <f>IF([2]source_data!G165="","",IF([2]source_data!I165="","",[2]tailored_settings!$B$10))</f>
        <v>Primary grant reason</v>
      </c>
      <c r="AA163" s="11" t="str">
        <f>IF([2]source_data!G165="","",IF([2]source_data!I165="","",[2]source_data!I165))</f>
        <v>1. Customer (or family member residing with them) with a diagnosed condition or disability (physical and/or sensory and/or behavioural)</v>
      </c>
      <c r="AB163" s="11" t="str">
        <f>IF([2]source_data!G165="","",IF([2]source_data!J165="","",[2]tailored_settings!$B$11))</f>
        <v/>
      </c>
      <c r="AC163" s="11" t="str">
        <f>IF([2]source_data!G165="","",IF([2]source_data!J165="","",[2]source_data!J165))</f>
        <v/>
      </c>
      <c r="AD163" s="11" t="str">
        <f>IF([2]source_data!G165="","",IF([2]source_data!K165="","",[2]tailored_settings!$B$12))</f>
        <v>Grant purpose</v>
      </c>
      <c r="AE163" s="11" t="str">
        <f>IF([2]source_data!G165="","",IF([2]source_data!K165="","",[2]source_data!K165))</f>
        <v>Utility Vouchers</v>
      </c>
      <c r="AF163" s="11" t="str">
        <f>IF([2]source_data!G165="","",IF([2]source_data!K165="","",[2]tailored_settings!$B$13))</f>
        <v>Grant purpose</v>
      </c>
      <c r="AG163" s="11" t="str">
        <f>IF([2]source_data!G165="","",IF([2]source_data!K165="","",[2]source_data!K165))</f>
        <v>Utility Vouchers</v>
      </c>
      <c r="AH163" s="11" t="str">
        <f>IF([2]source_data!G165="","",IF([2]source_data!M165="","",[2]tailored_settings!$B$14))</f>
        <v>Grant purpose</v>
      </c>
      <c r="AI163" s="11" t="str">
        <f>IF([2]source_data!G165="","",IF([2]source_data!M165="","",[2]source_data!M165))</f>
        <v>Clothing</v>
      </c>
    </row>
    <row r="164" spans="1:35" x14ac:dyDescent="0.2">
      <c r="A164" s="6" t="str">
        <f>IF([2]source_data!G166="","",IF(AND([2]source_data!C166&lt;&gt;"",[2]tailored_settings!$B$15="Publish"),CONCATENATE([2]tailored_settings!$B$2&amp;[2]source_data!C166),IF(AND([2]source_data!C166&lt;&gt;"",[2]tailored_settings!$B$15="Do not publish"),CONCATENATE([2]tailored_settings!$B$2&amp;TEXT(ROW(A164)-1,"0000")&amp;"_"&amp;TEXT(F164,"yyyy-mm")),CONCATENATE([2]tailored_settings!$B$2&amp;TEXT(ROW(A164)-1,"0000")&amp;"_"&amp;TEXT(F164,"yyyy-mm")))))</f>
        <v>360G-Longleigh-0163_2024-04</v>
      </c>
      <c r="B164" s="6" t="str">
        <f>IF([2]source_data!G166="","",IF([2]source_data!E166&lt;&gt;"",[2]source_data!E166,CONCATENATE("Grant to "&amp;G164)))</f>
        <v>Grant to Individual Recipient</v>
      </c>
      <c r="C164" s="6" t="str">
        <f>IF([2]source_data!G166="","",IF([2]source_data!F166="",_xlfn.XLOOKUP(T164,[2]tailored_settings!$B$20:$B$25,[2]tailored_settings!$A$20:$A$25,"")))</f>
        <v>Helping to alleviate financial hardship</v>
      </c>
      <c r="D164" s="7">
        <f>IF([2]source_data!G166="","",IF([2]source_data!G166="","",[2]source_data!G166))</f>
        <v>819.47</v>
      </c>
      <c r="E164" s="6" t="str">
        <f>IF([2]source_data!G166="","",[2]tailored_settings!$B$3)</f>
        <v>GBP</v>
      </c>
      <c r="F164" s="8">
        <f>IF([2]source_data!G166="","",IF([2]source_data!H166="","",[2]source_data!H166))</f>
        <v>45386</v>
      </c>
      <c r="G164" s="6" t="str">
        <f>IF([2]source_data!G166="","",[2]tailored_settings!$B$5)</f>
        <v>Individual Recipient</v>
      </c>
      <c r="H164" s="6" t="str">
        <f>IF([2]source_data!G166="","",IF(AND([2]source_data!A166&lt;&gt;"",[2]tailored_settings!$B$16="Publish"),CONCATENATE([2]tailored_settings!$B$2&amp;[2]source_data!A166),IF(AND([2]source_data!A166&lt;&gt;"",[2]tailored_settings!$B$16="Do not publish"),CONCATENATE([2]tailored_settings!$B$4&amp;TEXT(ROW(A164)-1,"0000")&amp;"_"&amp;TEXT(F164,"yyyy-mm")),CONCATENATE([2]tailored_settings!$B$4&amp;TEXT(ROW(A164)-1,"0000")&amp;"_"&amp;TEXT(F164,"yyyy-mm")))))</f>
        <v>360G-Longleigh-IND-0163_2024-04</v>
      </c>
      <c r="I164" s="6" t="str">
        <f>IF([2]source_data!G166="","",[2]tailored_settings!$B$7)</f>
        <v>Longleigh Foundation</v>
      </c>
      <c r="J164" s="6" t="str">
        <f>IF([2]source_data!G166="","",[2]tailored_settings!$B$6)</f>
        <v>GB-CHC-1169016</v>
      </c>
      <c r="K164" s="6" t="str">
        <f>IF([2]source_data!G166="","",IF([2]source_data!I166="","",VLOOKUP([2]source_data!I166,[2]codelist_mapping!A:C,3,FALSE)))</f>
        <v>GTIR040</v>
      </c>
      <c r="L164" s="6" t="str">
        <f>IF([2]source_data!G166="","",IF([2]source_data!J166="","",VLOOKUP([2]source_data!J166,[2]codelist_mapping!A:C,3,FALSE)))</f>
        <v/>
      </c>
      <c r="M164" s="6" t="str">
        <f>IF([2]source_data!G166="","",IF([2]source_data!K166="","",IF([2]source_data!M166&lt;&gt;"",CONCATENATE(VLOOKUP([2]source_data!K166,[2]codelist_mapping!F:H,3,FALSE)&amp;";"&amp;VLOOKUP([2]source_data!L166,[2]codelist_mapping!F:H,3,FALSE)&amp;";"&amp;VLOOKUP([2]source_data!M166,[2]codelist_mapping!F:H,3,FALSE)),IF([2]source_data!L166&lt;&gt;"",CONCATENATE(VLOOKUP([2]source_data!K166,[2]codelist_mapping!F:H,3,FALSE)&amp;";"&amp;VLOOKUP([2]source_data!L166,[2]codelist_mapping!F:H,3,FALSE)),IF([2]source_data!K166&lt;&gt;"",CONCATENATE(VLOOKUP([2]source_data!K166,[2]codelist_mapping!F:H,3,FALSE)))))))</f>
        <v>GTIP020;GTIP120</v>
      </c>
      <c r="N164" s="9" t="str">
        <f>IF([2]source_data!G166="","",IF([2]source_data!D166="","",VLOOKUP([2]source_data!D166,[2]geo_data!A:I,9,FALSE)))</f>
        <v>Egham Town</v>
      </c>
      <c r="O164" s="9" t="str">
        <f>IF([2]source_data!G166="","",IF([2]source_data!D166="","",VLOOKUP([2]source_data!D166,[2]geo_data!A:I,8,FALSE)))</f>
        <v>E05012892</v>
      </c>
      <c r="P164" s="9" t="str">
        <f>IF([2]source_data!G166="","",IF(LEFT(O164,3)="E05","WD",IF(LEFT(O164,3)="S13","WD",IF(LEFT(O164,3)="W05","WD",IF(LEFT(O164,3)="W06","UA",IF(LEFT(O164,3)="S12","CA",IF(LEFT(O164,3)="E06","UA",IF(LEFT(O164,3)="E07","NMD",IF(LEFT(O164,3)="E08","MD",IF(LEFT(O164,3)="E09","LONB"))))))))))</f>
        <v>WD</v>
      </c>
      <c r="Q164" s="9" t="str">
        <f>IF([2]source_data!G166="","",IF([2]source_data!D166="","",VLOOKUP([2]source_data!D166,[2]geo_data!A:I,7,FALSE)))</f>
        <v>Runnymede</v>
      </c>
      <c r="R164" s="9" t="str">
        <f>IF([2]source_data!G166="","",IF([2]source_data!D166="","",VLOOKUP([2]source_data!D166,[2]geo_data!A:I,6,FALSE)))</f>
        <v>E07000212</v>
      </c>
      <c r="S164" s="9" t="str">
        <f>IF([2]source_data!G166="","",IF(LEFT(R164,3)="E05","WD",IF(LEFT(R164,3)="S13","WD",IF(LEFT(R164,3)="W05","WD",IF(LEFT(R164,3)="W06","UA",IF(LEFT(R164,3)="S12","CA",IF(LEFT(R164,3)="E06","UA",IF(LEFT(R164,3)="E07","NMD",IF(LEFT(R164,3)="E08","MD",IF(LEFT(R164,3)="E09","LONB"))))))))))</f>
        <v>NMD</v>
      </c>
      <c r="T164" s="6" t="str">
        <f>IF([2]source_data!G166="","",IF([2]source_data!N166="","",[2]source_data!N166))</f>
        <v>Hardship Grant</v>
      </c>
      <c r="U164" s="10">
        <f>IF([2]source_data!G166="","",[2]tailored_settings!$B$8)</f>
        <v>45789</v>
      </c>
      <c r="V164" s="6" t="str">
        <f>IF([2]source_data!G166="","",[2]tailored_settings!$B$9)</f>
        <v>http://www.longleigh.org/</v>
      </c>
      <c r="W164" s="8">
        <f>IF([2]source_data!G166="","",IF([2]source_data!O166="","",[2]source_data!O166))</f>
        <v>45386</v>
      </c>
      <c r="X164" s="12">
        <f>IF([2]source_data!G166="","",IF([2]source_data!P166="","",[2]source_data!P166))</f>
        <v>45408</v>
      </c>
      <c r="Y164" s="13">
        <f>IF([2]source_data!G166="","",IF([2]source_data!Q166="","",[2]source_data!Q166))</f>
        <v>1</v>
      </c>
      <c r="Z164" s="11" t="str">
        <f>IF([2]source_data!G166="","",IF([2]source_data!I166="","",[2]tailored_settings!$B$10))</f>
        <v>Primary grant reason</v>
      </c>
      <c r="AA164" s="11" t="str">
        <f>IF([2]source_data!G166="","",IF([2]source_data!I166="","",[2]source_data!I166))</f>
        <v>6a. Customer/family under the care of Social Services (Adult or Children’s) - MH</v>
      </c>
      <c r="AB164" s="11" t="str">
        <f>IF([2]source_data!G166="","",IF([2]source_data!J166="","",[2]tailored_settings!$B$11))</f>
        <v/>
      </c>
      <c r="AC164" s="11" t="str">
        <f>IF([2]source_data!G166="","",IF([2]source_data!J166="","",[2]source_data!J166))</f>
        <v/>
      </c>
      <c r="AD164" s="11" t="str">
        <f>IF([2]source_data!G166="","",IF([2]source_data!K166="","",[2]tailored_settings!$B$12))</f>
        <v>Grant purpose</v>
      </c>
      <c r="AE164" s="11" t="str">
        <f>IF([2]source_data!G166="","",IF([2]source_data!K166="","",[2]source_data!K166))</f>
        <v xml:space="preserve">Furniture </v>
      </c>
      <c r="AF164" s="11" t="str">
        <f>IF([2]source_data!G166="","",IF([2]source_data!K166="","",[2]tailored_settings!$B$13))</f>
        <v>Grant purpose</v>
      </c>
      <c r="AG164" s="11" t="str">
        <f>IF([2]source_data!G166="","",IF([2]source_data!K166="","",[2]source_data!K166))</f>
        <v xml:space="preserve">Furniture </v>
      </c>
      <c r="AH164" s="11" t="str">
        <f>IF([2]source_data!G166="","",IF([2]source_data!M166="","",[2]tailored_settings!$B$14))</f>
        <v/>
      </c>
      <c r="AI164" s="11" t="str">
        <f>IF([2]source_data!G166="","",IF([2]source_data!M166="","",[2]source_data!M166))</f>
        <v/>
      </c>
    </row>
    <row r="165" spans="1:35" x14ac:dyDescent="0.2">
      <c r="A165" s="6" t="str">
        <f>IF([2]source_data!G167="","",IF(AND([2]source_data!C167&lt;&gt;"",[2]tailored_settings!$B$15="Publish"),CONCATENATE([2]tailored_settings!$B$2&amp;[2]source_data!C167),IF(AND([2]source_data!C167&lt;&gt;"",[2]tailored_settings!$B$15="Do not publish"),CONCATENATE([2]tailored_settings!$B$2&amp;TEXT(ROW(A165)-1,"0000")&amp;"_"&amp;TEXT(F165,"yyyy-mm")),CONCATENATE([2]tailored_settings!$B$2&amp;TEXT(ROW(A165)-1,"0000")&amp;"_"&amp;TEXT(F165,"yyyy-mm")))))</f>
        <v>360G-Longleigh-0164_2024-04</v>
      </c>
      <c r="B165" s="6" t="str">
        <f>IF([2]source_data!G167="","",IF([2]source_data!E167&lt;&gt;"",[2]source_data!E167,CONCATENATE("Grant to "&amp;G165)))</f>
        <v>Grant to Individual Recipient</v>
      </c>
      <c r="C165" s="6" t="str">
        <f>IF([2]source_data!G167="","",IF([2]source_data!F167="",_xlfn.XLOOKUP(T165,[2]tailored_settings!$B$20:$B$25,[2]tailored_settings!$A$20:$A$25,"")))</f>
        <v>Helping to alleviate financial hardship</v>
      </c>
      <c r="D165" s="7">
        <f>IF([2]source_data!G167="","",IF([2]source_data!G167="","",[2]source_data!G167))</f>
        <v>961.8</v>
      </c>
      <c r="E165" s="6" t="str">
        <f>IF([2]source_data!G167="","",[2]tailored_settings!$B$3)</f>
        <v>GBP</v>
      </c>
      <c r="F165" s="8">
        <f>IF([2]source_data!G167="","",IF([2]source_data!H167="","",[2]source_data!H167))</f>
        <v>45387</v>
      </c>
      <c r="G165" s="6" t="str">
        <f>IF([2]source_data!G167="","",[2]tailored_settings!$B$5)</f>
        <v>Individual Recipient</v>
      </c>
      <c r="H165" s="6" t="str">
        <f>IF([2]source_data!G167="","",IF(AND([2]source_data!A167&lt;&gt;"",[2]tailored_settings!$B$16="Publish"),CONCATENATE([2]tailored_settings!$B$2&amp;[2]source_data!A167),IF(AND([2]source_data!A167&lt;&gt;"",[2]tailored_settings!$B$16="Do not publish"),CONCATENATE([2]tailored_settings!$B$4&amp;TEXT(ROW(A165)-1,"0000")&amp;"_"&amp;TEXT(F165,"yyyy-mm")),CONCATENATE([2]tailored_settings!$B$4&amp;TEXT(ROW(A165)-1,"0000")&amp;"_"&amp;TEXT(F165,"yyyy-mm")))))</f>
        <v>360G-Longleigh-IND-0164_2024-04</v>
      </c>
      <c r="I165" s="6" t="str">
        <f>IF([2]source_data!G167="","",[2]tailored_settings!$B$7)</f>
        <v>Longleigh Foundation</v>
      </c>
      <c r="J165" s="6" t="str">
        <f>IF([2]source_data!G167="","",[2]tailored_settings!$B$6)</f>
        <v>GB-CHC-1169016</v>
      </c>
      <c r="K165" s="6" t="str">
        <f>IF([2]source_data!G167="","",IF([2]source_data!I167="","",VLOOKUP([2]source_data!I167,[2]codelist_mapping!A:C,3,FALSE)))</f>
        <v>GTIR080</v>
      </c>
      <c r="L165" s="6" t="str">
        <f>IF([2]source_data!G167="","",IF([2]source_data!J167="","",VLOOKUP([2]source_data!J167,[2]codelist_mapping!A:C,3,FALSE)))</f>
        <v/>
      </c>
      <c r="M165" s="6" t="str">
        <f>IF([2]source_data!G167="","",IF([2]source_data!K167="","",IF([2]source_data!M167&lt;&gt;"",CONCATENATE(VLOOKUP([2]source_data!K167,[2]codelist_mapping!F:H,3,FALSE)&amp;";"&amp;VLOOKUP([2]source_data!L167,[2]codelist_mapping!F:H,3,FALSE)&amp;";"&amp;VLOOKUP([2]source_data!M167,[2]codelist_mapping!F:H,3,FALSE)),IF([2]source_data!L167&lt;&gt;"",CONCATENATE(VLOOKUP([2]source_data!K167,[2]codelist_mapping!F:H,3,FALSE)&amp;";"&amp;VLOOKUP([2]source_data!L167,[2]codelist_mapping!F:H,3,FALSE)),IF([2]source_data!K167&lt;&gt;"",CONCATENATE(VLOOKUP([2]source_data!K167,[2]codelist_mapping!F:H,3,FALSE)))))))</f>
        <v>GTIP020;GTIP020;GTIP050</v>
      </c>
      <c r="N165" s="9" t="str">
        <f>IF([2]source_data!G167="","",IF([2]source_data!D167="","",VLOOKUP([2]source_data!D167,[2]geo_data!A:I,9,FALSE)))</f>
        <v>Shefford</v>
      </c>
      <c r="O165" s="9" t="str">
        <f>IF([2]source_data!G167="","",IF([2]source_data!D167="","",VLOOKUP([2]source_data!D167,[2]geo_data!A:I,8,FALSE)))</f>
        <v>E05014421</v>
      </c>
      <c r="P165" s="9" t="str">
        <f>IF([2]source_data!G167="","",IF(LEFT(O165,3)="E05","WD",IF(LEFT(O165,3)="S13","WD",IF(LEFT(O165,3)="W05","WD",IF(LEFT(O165,3)="W06","UA",IF(LEFT(O165,3)="S12","CA",IF(LEFT(O165,3)="E06","UA",IF(LEFT(O165,3)="E07","NMD",IF(LEFT(O165,3)="E08","MD",IF(LEFT(O165,3)="E09","LONB"))))))))))</f>
        <v>WD</v>
      </c>
      <c r="Q165" s="9" t="str">
        <f>IF([2]source_data!G167="","",IF([2]source_data!D167="","",VLOOKUP([2]source_data!D167,[2]geo_data!A:I,7,FALSE)))</f>
        <v>Central Bedfordshire</v>
      </c>
      <c r="R165" s="9" t="str">
        <f>IF([2]source_data!G167="","",IF([2]source_data!D167="","",VLOOKUP([2]source_data!D167,[2]geo_data!A:I,6,FALSE)))</f>
        <v>E06000056</v>
      </c>
      <c r="S165" s="9" t="str">
        <f>IF([2]source_data!G167="","",IF(LEFT(R165,3)="E05","WD",IF(LEFT(R165,3)="S13","WD",IF(LEFT(R165,3)="W05","WD",IF(LEFT(R165,3)="W06","UA",IF(LEFT(R165,3)="S12","CA",IF(LEFT(R165,3)="E06","UA",IF(LEFT(R165,3)="E07","NMD",IF(LEFT(R165,3)="E08","MD",IF(LEFT(R165,3)="E09","LONB"))))))))))</f>
        <v>UA</v>
      </c>
      <c r="T165" s="6" t="str">
        <f>IF([2]source_data!G167="","",IF([2]source_data!N167="","",[2]source_data!N167))</f>
        <v>Hardship Grant</v>
      </c>
      <c r="U165" s="10">
        <f>IF([2]source_data!G167="","",[2]tailored_settings!$B$8)</f>
        <v>45789</v>
      </c>
      <c r="V165" s="6" t="str">
        <f>IF([2]source_data!G167="","",[2]tailored_settings!$B$9)</f>
        <v>http://www.longleigh.org/</v>
      </c>
      <c r="W165" s="8">
        <f>IF([2]source_data!G167="","",IF([2]source_data!O167="","",[2]source_data!O167))</f>
        <v>45387</v>
      </c>
      <c r="X165" s="12">
        <f>IF([2]source_data!G167="","",IF([2]source_data!P167="","",[2]source_data!P167))</f>
        <v>45456</v>
      </c>
      <c r="Y165" s="13">
        <f>IF([2]source_data!G167="","",IF([2]source_data!Q167="","",[2]source_data!Q167))</f>
        <v>2</v>
      </c>
      <c r="Z165" s="11" t="str">
        <f>IF([2]source_data!G167="","",IF([2]source_data!I167="","",[2]tailored_settings!$B$10))</f>
        <v>Primary grant reason</v>
      </c>
      <c r="AA165" s="11" t="str">
        <f>IF([2]source_data!G167="","",IF([2]source_data!I167="","",[2]source_data!I167))</f>
        <v>3  Customer/family moving from homelessness/supported living into independent living</v>
      </c>
      <c r="AB165" s="11" t="str">
        <f>IF([2]source_data!G167="","",IF([2]source_data!J167="","",[2]tailored_settings!$B$11))</f>
        <v/>
      </c>
      <c r="AC165" s="11" t="str">
        <f>IF([2]source_data!G167="","",IF([2]source_data!J167="","",[2]source_data!J167))</f>
        <v/>
      </c>
      <c r="AD165" s="11" t="str">
        <f>IF([2]source_data!G167="","",IF([2]source_data!K167="","",[2]tailored_settings!$B$12))</f>
        <v>Grant purpose</v>
      </c>
      <c r="AE165" s="11" t="str">
        <f>IF([2]source_data!G167="","",IF([2]source_data!K167="","",[2]source_data!K167))</f>
        <v xml:space="preserve">Furniture </v>
      </c>
      <c r="AF165" s="11" t="str">
        <f>IF([2]source_data!G167="","",IF([2]source_data!K167="","",[2]tailored_settings!$B$13))</f>
        <v>Grant purpose</v>
      </c>
      <c r="AG165" s="11" t="str">
        <f>IF([2]source_data!G167="","",IF([2]source_data!K167="","",[2]source_data!K167))</f>
        <v xml:space="preserve">Furniture </v>
      </c>
      <c r="AH165" s="11" t="str">
        <f>IF([2]source_data!G167="","",IF([2]source_data!M167="","",[2]tailored_settings!$B$14))</f>
        <v>Grant purpose</v>
      </c>
      <c r="AI165" s="11" t="str">
        <f>IF([2]source_data!G167="","",IF([2]source_data!M167="","",[2]source_data!M167))</f>
        <v>Utility Vouchers</v>
      </c>
    </row>
    <row r="166" spans="1:35" x14ac:dyDescent="0.2">
      <c r="A166" s="6" t="str">
        <f>IF([2]source_data!G168="","",IF(AND([2]source_data!C168&lt;&gt;"",[2]tailored_settings!$B$15="Publish"),CONCATENATE([2]tailored_settings!$B$2&amp;[2]source_data!C168),IF(AND([2]source_data!C168&lt;&gt;"",[2]tailored_settings!$B$15="Do not publish"),CONCATENATE([2]tailored_settings!$B$2&amp;TEXT(ROW(A166)-1,"0000")&amp;"_"&amp;TEXT(F166,"yyyy-mm")),CONCATENATE([2]tailored_settings!$B$2&amp;TEXT(ROW(A166)-1,"0000")&amp;"_"&amp;TEXT(F166,"yyyy-mm")))))</f>
        <v>360G-Longleigh-0165_2024-04</v>
      </c>
      <c r="B166" s="6" t="str">
        <f>IF([2]source_data!G168="","",IF([2]source_data!E168&lt;&gt;"",[2]source_data!E168,CONCATENATE("Grant to "&amp;G166)))</f>
        <v>Grant to Individual Recipient</v>
      </c>
      <c r="C166" s="6" t="str">
        <f>IF([2]source_data!G168="","",IF([2]source_data!F168="",_xlfn.XLOOKUP(T166,[2]tailored_settings!$B$20:$B$25,[2]tailored_settings!$A$20:$A$25,"")))</f>
        <v>Helping to alleviate financial hardship</v>
      </c>
      <c r="D166" s="7">
        <f>IF([2]source_data!G168="","",IF([2]source_data!G168="","",[2]source_data!G168))</f>
        <v>877.57</v>
      </c>
      <c r="E166" s="6" t="str">
        <f>IF([2]source_data!G168="","",[2]tailored_settings!$B$3)</f>
        <v>GBP</v>
      </c>
      <c r="F166" s="8">
        <f>IF([2]source_data!G168="","",IF([2]source_data!H168="","",[2]source_data!H168))</f>
        <v>45394</v>
      </c>
      <c r="G166" s="6" t="str">
        <f>IF([2]source_data!G168="","",[2]tailored_settings!$B$5)</f>
        <v>Individual Recipient</v>
      </c>
      <c r="H166" s="6" t="str">
        <f>IF([2]source_data!G168="","",IF(AND([2]source_data!A168&lt;&gt;"",[2]tailored_settings!$B$16="Publish"),CONCATENATE([2]tailored_settings!$B$2&amp;[2]source_data!A168),IF(AND([2]source_data!A168&lt;&gt;"",[2]tailored_settings!$B$16="Do not publish"),CONCATENATE([2]tailored_settings!$B$4&amp;TEXT(ROW(A166)-1,"0000")&amp;"_"&amp;TEXT(F166,"yyyy-mm")),CONCATENATE([2]tailored_settings!$B$4&amp;TEXT(ROW(A166)-1,"0000")&amp;"_"&amp;TEXT(F166,"yyyy-mm")))))</f>
        <v>360G-Longleigh-IND-0165_2024-04</v>
      </c>
      <c r="I166" s="6" t="str">
        <f>IF([2]source_data!G168="","",[2]tailored_settings!$B$7)</f>
        <v>Longleigh Foundation</v>
      </c>
      <c r="J166" s="6" t="str">
        <f>IF([2]source_data!G168="","",[2]tailored_settings!$B$6)</f>
        <v>GB-CHC-1169016</v>
      </c>
      <c r="K166" s="6" t="str">
        <f>IF([2]source_data!G168="","",IF([2]source_data!I168="","",VLOOKUP([2]source_data!I168,[2]codelist_mapping!A:C,3,FALSE)))</f>
        <v>GTIR040</v>
      </c>
      <c r="L166" s="6" t="str">
        <f>IF([2]source_data!G168="","",IF([2]source_data!J168="","",VLOOKUP([2]source_data!J168,[2]codelist_mapping!A:C,3,FALSE)))</f>
        <v/>
      </c>
      <c r="M166" s="6" t="str">
        <f>IF([2]source_data!G168="","",IF([2]source_data!K168="","",IF([2]source_data!M168&lt;&gt;"",CONCATENATE(VLOOKUP([2]source_data!K168,[2]codelist_mapping!F:H,3,FALSE)&amp;";"&amp;VLOOKUP([2]source_data!L168,[2]codelist_mapping!F:H,3,FALSE)&amp;";"&amp;VLOOKUP([2]source_data!M168,[2]codelist_mapping!F:H,3,FALSE)),IF([2]source_data!L168&lt;&gt;"",CONCATENATE(VLOOKUP([2]source_data!K168,[2]codelist_mapping!F:H,3,FALSE)&amp;";"&amp;VLOOKUP([2]source_data!L168,[2]codelist_mapping!F:H,3,FALSE)),IF([2]source_data!K168&lt;&gt;"",CONCATENATE(VLOOKUP([2]source_data!K168,[2]codelist_mapping!F:H,3,FALSE)))))))</f>
        <v>GTIP020;GTIP020;GTIP060</v>
      </c>
      <c r="N166" s="9" t="str">
        <f>IF([2]source_data!G168="","",IF([2]source_data!D168="","",VLOOKUP([2]source_data!D168,[2]geo_data!A:I,9,FALSE)))</f>
        <v>Warwick All Saints &amp; Woodloes</v>
      </c>
      <c r="O166" s="9" t="str">
        <f>IF([2]source_data!G168="","",IF([2]source_data!D168="","",VLOOKUP([2]source_data!D168,[2]geo_data!A:I,8,FALSE)))</f>
        <v>E05012627</v>
      </c>
      <c r="P166" s="9" t="str">
        <f>IF([2]source_data!G168="","",IF(LEFT(O166,3)="E05","WD",IF(LEFT(O166,3)="S13","WD",IF(LEFT(O166,3)="W05","WD",IF(LEFT(O166,3)="W06","UA",IF(LEFT(O166,3)="S12","CA",IF(LEFT(O166,3)="E06","UA",IF(LEFT(O166,3)="E07","NMD",IF(LEFT(O166,3)="E08","MD",IF(LEFT(O166,3)="E09","LONB"))))))))))</f>
        <v>WD</v>
      </c>
      <c r="Q166" s="9" t="str">
        <f>IF([2]source_data!G168="","",IF([2]source_data!D168="","",VLOOKUP([2]source_data!D168,[2]geo_data!A:I,7,FALSE)))</f>
        <v>Warwick</v>
      </c>
      <c r="R166" s="9" t="str">
        <f>IF([2]source_data!G168="","",IF([2]source_data!D168="","",VLOOKUP([2]source_data!D168,[2]geo_data!A:I,6,FALSE)))</f>
        <v>E07000222</v>
      </c>
      <c r="S166" s="9" t="str">
        <f>IF([2]source_data!G168="","",IF(LEFT(R166,3)="E05","WD",IF(LEFT(R166,3)="S13","WD",IF(LEFT(R166,3)="W05","WD",IF(LEFT(R166,3)="W06","UA",IF(LEFT(R166,3)="S12","CA",IF(LEFT(R166,3)="E06","UA",IF(LEFT(R166,3)="E07","NMD",IF(LEFT(R166,3)="E08","MD",IF(LEFT(R166,3)="E09","LONB"))))))))))</f>
        <v>NMD</v>
      </c>
      <c r="T166" s="6" t="str">
        <f>IF([2]source_data!G168="","",IF([2]source_data!N168="","",[2]source_data!N168))</f>
        <v>Hardship Grant</v>
      </c>
      <c r="U166" s="10">
        <f>IF([2]source_data!G168="","",[2]tailored_settings!$B$8)</f>
        <v>45789</v>
      </c>
      <c r="V166" s="6" t="str">
        <f>IF([2]source_data!G168="","",[2]tailored_settings!$B$9)</f>
        <v>http://www.longleigh.org/</v>
      </c>
      <c r="W166" s="8">
        <f>IF([2]source_data!G168="","",IF([2]source_data!O168="","",[2]source_data!O168))</f>
        <v>45394</v>
      </c>
      <c r="X166" s="12">
        <f>IF([2]source_data!G168="","",IF([2]source_data!P168="","",[2]source_data!P168))</f>
        <v>45430</v>
      </c>
      <c r="Y166" s="13">
        <f>IF([2]source_data!G168="","",IF([2]source_data!Q168="","",[2]source_data!Q168))</f>
        <v>1</v>
      </c>
      <c r="Z166" s="11" t="str">
        <f>IF([2]source_data!G168="","",IF([2]source_data!I168="","",[2]tailored_settings!$B$10))</f>
        <v>Primary grant reason</v>
      </c>
      <c r="AA166" s="11" t="str">
        <f>IF([2]source_data!G168="","",IF([2]source_data!I168="","",[2]source_data!I168))</f>
        <v>2. Customer receiving medication and/or therapy for a mental health condition or substance addiction</v>
      </c>
      <c r="AB166" s="11" t="str">
        <f>IF([2]source_data!G168="","",IF([2]source_data!J168="","",[2]tailored_settings!$B$11))</f>
        <v/>
      </c>
      <c r="AC166" s="11" t="str">
        <f>IF([2]source_data!G168="","",IF([2]source_data!J168="","",[2]source_data!J168))</f>
        <v/>
      </c>
      <c r="AD166" s="11" t="str">
        <f>IF([2]source_data!G168="","",IF([2]source_data!K168="","",[2]tailored_settings!$B$12))</f>
        <v>Grant purpose</v>
      </c>
      <c r="AE166" s="11" t="str">
        <f>IF([2]source_data!G168="","",IF([2]source_data!K168="","",[2]source_data!K168))</f>
        <v>Appliances</v>
      </c>
      <c r="AF166" s="11" t="str">
        <f>IF([2]source_data!G168="","",IF([2]source_data!K168="","",[2]tailored_settings!$B$13))</f>
        <v>Grant purpose</v>
      </c>
      <c r="AG166" s="11" t="str">
        <f>IF([2]source_data!G168="","",IF([2]source_data!K168="","",[2]source_data!K168))</f>
        <v>Appliances</v>
      </c>
      <c r="AH166" s="11" t="str">
        <f>IF([2]source_data!G168="","",IF([2]source_data!M168="","",[2]tailored_settings!$B$14))</f>
        <v>Grant purpose</v>
      </c>
      <c r="AI166" s="11" t="str">
        <f>IF([2]source_data!G168="","",IF([2]source_data!M168="","",[2]source_data!M168))</f>
        <v>Voucher for small household items</v>
      </c>
    </row>
    <row r="167" spans="1:35" x14ac:dyDescent="0.2">
      <c r="A167" s="6" t="str">
        <f>IF([2]source_data!G169="","",IF(AND([2]source_data!C169&lt;&gt;"",[2]tailored_settings!$B$15="Publish"),CONCATENATE([2]tailored_settings!$B$2&amp;[2]source_data!C169),IF(AND([2]source_data!C169&lt;&gt;"",[2]tailored_settings!$B$15="Do not publish"),CONCATENATE([2]tailored_settings!$B$2&amp;TEXT(ROW(A167)-1,"0000")&amp;"_"&amp;TEXT(F167,"yyyy-mm")),CONCATENATE([2]tailored_settings!$B$2&amp;TEXT(ROW(A167)-1,"0000")&amp;"_"&amp;TEXT(F167,"yyyy-mm")))))</f>
        <v>360G-Longleigh-0166_2024-04</v>
      </c>
      <c r="B167" s="6" t="str">
        <f>IF([2]source_data!G169="","",IF([2]source_data!E169&lt;&gt;"",[2]source_data!E169,CONCATENATE("Grant to "&amp;G167)))</f>
        <v>Grant to Individual Recipient</v>
      </c>
      <c r="C167" s="6" t="str">
        <f>IF([2]source_data!G169="","",IF([2]source_data!F169="",_xlfn.XLOOKUP(T167,[2]tailored_settings!$B$20:$B$25,[2]tailored_settings!$A$20:$A$25,"")))</f>
        <v>Helping to alleviate financial hardship</v>
      </c>
      <c r="D167" s="7">
        <f>IF([2]source_data!G169="","",IF([2]source_data!G169="","",[2]source_data!G169))</f>
        <v>572.6</v>
      </c>
      <c r="E167" s="6" t="str">
        <f>IF([2]source_data!G169="","",[2]tailored_settings!$B$3)</f>
        <v>GBP</v>
      </c>
      <c r="F167" s="8">
        <f>IF([2]source_data!G169="","",IF([2]source_data!H169="","",[2]source_data!H169))</f>
        <v>45391</v>
      </c>
      <c r="G167" s="6" t="str">
        <f>IF([2]source_data!G169="","",[2]tailored_settings!$B$5)</f>
        <v>Individual Recipient</v>
      </c>
      <c r="H167" s="6" t="str">
        <f>IF([2]source_data!G169="","",IF(AND([2]source_data!A169&lt;&gt;"",[2]tailored_settings!$B$16="Publish"),CONCATENATE([2]tailored_settings!$B$2&amp;[2]source_data!A169),IF(AND([2]source_data!A169&lt;&gt;"",[2]tailored_settings!$B$16="Do not publish"),CONCATENATE([2]tailored_settings!$B$4&amp;TEXT(ROW(A167)-1,"0000")&amp;"_"&amp;TEXT(F167,"yyyy-mm")),CONCATENATE([2]tailored_settings!$B$4&amp;TEXT(ROW(A167)-1,"0000")&amp;"_"&amp;TEXT(F167,"yyyy-mm")))))</f>
        <v>360G-Longleigh-IND-0166_2024-04</v>
      </c>
      <c r="I167" s="6" t="str">
        <f>IF([2]source_data!G169="","",[2]tailored_settings!$B$7)</f>
        <v>Longleigh Foundation</v>
      </c>
      <c r="J167" s="6" t="str">
        <f>IF([2]source_data!G169="","",[2]tailored_settings!$B$6)</f>
        <v>GB-CHC-1169016</v>
      </c>
      <c r="K167" s="6" t="str">
        <f>IF([2]source_data!G169="","",IF([2]source_data!I169="","",VLOOKUP([2]source_data!I169,[2]codelist_mapping!A:C,3,FALSE)))</f>
        <v>GTIR080</v>
      </c>
      <c r="L167" s="6" t="str">
        <f>IF([2]source_data!G169="","",IF([2]source_data!J169="","",VLOOKUP([2]source_data!J169,[2]codelist_mapping!A:C,3,FALSE)))</f>
        <v/>
      </c>
      <c r="M167" s="6" t="str">
        <f>IF([2]source_data!G169="","",IF([2]source_data!K169="","",IF([2]source_data!M169&lt;&gt;"",CONCATENATE(VLOOKUP([2]source_data!K169,[2]codelist_mapping!F:H,3,FALSE)&amp;";"&amp;VLOOKUP([2]source_data!L169,[2]codelist_mapping!F:H,3,FALSE)&amp;";"&amp;VLOOKUP([2]source_data!M169,[2]codelist_mapping!F:H,3,FALSE)),IF([2]source_data!L169&lt;&gt;"",CONCATENATE(VLOOKUP([2]source_data!K169,[2]codelist_mapping!F:H,3,FALSE)&amp;";"&amp;VLOOKUP([2]source_data!L169,[2]codelist_mapping!F:H,3,FALSE)),IF([2]source_data!K169&lt;&gt;"",CONCATENATE(VLOOKUP([2]source_data!K169,[2]codelist_mapping!F:H,3,FALSE)))))))</f>
        <v>GTIP020;GTIP020</v>
      </c>
      <c r="N167" s="9" t="str">
        <f>IF([2]source_data!G169="","",IF([2]source_data!D169="","",VLOOKUP([2]source_data!D169,[2]geo_data!A:I,9,FALSE)))</f>
        <v>Bletchley Park</v>
      </c>
      <c r="O167" s="9" t="str">
        <f>IF([2]source_data!G169="","",IF([2]source_data!D169="","",VLOOKUP([2]source_data!D169,[2]geo_data!A:I,8,FALSE)))</f>
        <v>E05009407</v>
      </c>
      <c r="P167" s="9" t="str">
        <f>IF([2]source_data!G169="","",IF(LEFT(O167,3)="E05","WD",IF(LEFT(O167,3)="S13","WD",IF(LEFT(O167,3)="W05","WD",IF(LEFT(O167,3)="W06","UA",IF(LEFT(O167,3)="S12","CA",IF(LEFT(O167,3)="E06","UA",IF(LEFT(O167,3)="E07","NMD",IF(LEFT(O167,3)="E08","MD",IF(LEFT(O167,3)="E09","LONB"))))))))))</f>
        <v>WD</v>
      </c>
      <c r="Q167" s="9" t="str">
        <f>IF([2]source_data!G169="","",IF([2]source_data!D169="","",VLOOKUP([2]source_data!D169,[2]geo_data!A:I,7,FALSE)))</f>
        <v>Milton Keynes</v>
      </c>
      <c r="R167" s="9" t="str">
        <f>IF([2]source_data!G169="","",IF([2]source_data!D169="","",VLOOKUP([2]source_data!D169,[2]geo_data!A:I,6,FALSE)))</f>
        <v>E06000042</v>
      </c>
      <c r="S167" s="9" t="str">
        <f>IF([2]source_data!G169="","",IF(LEFT(R167,3)="E05","WD",IF(LEFT(R167,3)="S13","WD",IF(LEFT(R167,3)="W05","WD",IF(LEFT(R167,3)="W06","UA",IF(LEFT(R167,3)="S12","CA",IF(LEFT(R167,3)="E06","UA",IF(LEFT(R167,3)="E07","NMD",IF(LEFT(R167,3)="E08","MD",IF(LEFT(R167,3)="E09","LONB"))))))))))</f>
        <v>UA</v>
      </c>
      <c r="T167" s="6" t="str">
        <f>IF([2]source_data!G169="","",IF([2]source_data!N169="","",[2]source_data!N169))</f>
        <v>Hardship Grant</v>
      </c>
      <c r="U167" s="10">
        <f>IF([2]source_data!G169="","",[2]tailored_settings!$B$8)</f>
        <v>45789</v>
      </c>
      <c r="V167" s="6" t="str">
        <f>IF([2]source_data!G169="","",[2]tailored_settings!$B$9)</f>
        <v>http://www.longleigh.org/</v>
      </c>
      <c r="W167" s="8">
        <f>IF([2]source_data!G169="","",IF([2]source_data!O169="","",[2]source_data!O169))</f>
        <v>45391</v>
      </c>
      <c r="X167" s="12">
        <f>IF([2]source_data!G169="","",IF([2]source_data!P169="","",[2]source_data!P169))</f>
        <v>45408</v>
      </c>
      <c r="Y167" s="13">
        <f>IF([2]source_data!G169="","",IF([2]source_data!Q169="","",[2]source_data!Q169))</f>
        <v>1</v>
      </c>
      <c r="Z167" s="11" t="str">
        <f>IF([2]source_data!G169="","",IF([2]source_data!I169="","",[2]tailored_settings!$B$10))</f>
        <v>Primary grant reason</v>
      </c>
      <c r="AA167" s="11" t="str">
        <f>IF([2]source_data!G169="","",IF([2]source_data!I169="","",[2]source_data!I169))</f>
        <v>3  Customer/family moving from homelessness/supported living into independent living</v>
      </c>
      <c r="AB167" s="11" t="str">
        <f>IF([2]source_data!G169="","",IF([2]source_data!J169="","",[2]tailored_settings!$B$11))</f>
        <v/>
      </c>
      <c r="AC167" s="11" t="str">
        <f>IF([2]source_data!G169="","",IF([2]source_data!J169="","",[2]source_data!J169))</f>
        <v/>
      </c>
      <c r="AD167" s="11" t="str">
        <f>IF([2]source_data!G169="","",IF([2]source_data!K169="","",[2]tailored_settings!$B$12))</f>
        <v>Grant purpose</v>
      </c>
      <c r="AE167" s="11" t="str">
        <f>IF([2]source_data!G169="","",IF([2]source_data!K169="","",[2]source_data!K169))</f>
        <v xml:space="preserve">Furniture </v>
      </c>
      <c r="AF167" s="11" t="str">
        <f>IF([2]source_data!G169="","",IF([2]source_data!K169="","",[2]tailored_settings!$B$13))</f>
        <v>Grant purpose</v>
      </c>
      <c r="AG167" s="11" t="str">
        <f>IF([2]source_data!G169="","",IF([2]source_data!K169="","",[2]source_data!K169))</f>
        <v xml:space="preserve">Furniture </v>
      </c>
      <c r="AH167" s="11" t="str">
        <f>IF([2]source_data!G169="","",IF([2]source_data!M169="","",[2]tailored_settings!$B$14))</f>
        <v/>
      </c>
      <c r="AI167" s="11" t="str">
        <f>IF([2]source_data!G169="","",IF([2]source_data!M169="","",[2]source_data!M169))</f>
        <v/>
      </c>
    </row>
    <row r="168" spans="1:35" x14ac:dyDescent="0.2">
      <c r="A168" s="6" t="str">
        <f>IF([2]source_data!G170="","",IF(AND([2]source_data!C170&lt;&gt;"",[2]tailored_settings!$B$15="Publish"),CONCATENATE([2]tailored_settings!$B$2&amp;[2]source_data!C170),IF(AND([2]source_data!C170&lt;&gt;"",[2]tailored_settings!$B$15="Do not publish"),CONCATENATE([2]tailored_settings!$B$2&amp;TEXT(ROW(A168)-1,"0000")&amp;"_"&amp;TEXT(F168,"yyyy-mm")),CONCATENATE([2]tailored_settings!$B$2&amp;TEXT(ROW(A168)-1,"0000")&amp;"_"&amp;TEXT(F168,"yyyy-mm")))))</f>
        <v>360G-Longleigh-0167_2024-04</v>
      </c>
      <c r="B168" s="6" t="str">
        <f>IF([2]source_data!G170="","",IF([2]source_data!E170&lt;&gt;"",[2]source_data!E170,CONCATENATE("Grant to "&amp;G168)))</f>
        <v>Grant to Individual Recipient</v>
      </c>
      <c r="C168" s="6" t="str">
        <f>IF([2]source_data!G170="","",IF([2]source_data!F170="",_xlfn.XLOOKUP(T168,[2]tailored_settings!$B$20:$B$25,[2]tailored_settings!$A$20:$A$25,"")))</f>
        <v>Helping to alleviate financial hardship</v>
      </c>
      <c r="D168" s="7">
        <f>IF([2]source_data!G170="","",IF([2]source_data!G170="","",[2]source_data!G170))</f>
        <v>1011.98</v>
      </c>
      <c r="E168" s="6" t="str">
        <f>IF([2]source_data!G170="","",[2]tailored_settings!$B$3)</f>
        <v>GBP</v>
      </c>
      <c r="F168" s="8">
        <f>IF([2]source_data!G170="","",IF([2]source_data!H170="","",[2]source_data!H170))</f>
        <v>45391</v>
      </c>
      <c r="G168" s="6" t="str">
        <f>IF([2]source_data!G170="","",[2]tailored_settings!$B$5)</f>
        <v>Individual Recipient</v>
      </c>
      <c r="H168" s="6" t="str">
        <f>IF([2]source_data!G170="","",IF(AND([2]source_data!A170&lt;&gt;"",[2]tailored_settings!$B$16="Publish"),CONCATENATE([2]tailored_settings!$B$2&amp;[2]source_data!A170),IF(AND([2]source_data!A170&lt;&gt;"",[2]tailored_settings!$B$16="Do not publish"),CONCATENATE([2]tailored_settings!$B$4&amp;TEXT(ROW(A168)-1,"0000")&amp;"_"&amp;TEXT(F168,"yyyy-mm")),CONCATENATE([2]tailored_settings!$B$4&amp;TEXT(ROW(A168)-1,"0000")&amp;"_"&amp;TEXT(F168,"yyyy-mm")))))</f>
        <v>360G-Longleigh-IND-0167_2024-04</v>
      </c>
      <c r="I168" s="6" t="str">
        <f>IF([2]source_data!G170="","",[2]tailored_settings!$B$7)</f>
        <v>Longleigh Foundation</v>
      </c>
      <c r="J168" s="6" t="str">
        <f>IF([2]source_data!G170="","",[2]tailored_settings!$B$6)</f>
        <v>GB-CHC-1169016</v>
      </c>
      <c r="K168" s="6" t="str">
        <f>IF([2]source_data!G170="","",IF([2]source_data!I170="","",VLOOKUP([2]source_data!I170,[2]codelist_mapping!A:C,3,FALSE)))</f>
        <v>GTIR010</v>
      </c>
      <c r="L168" s="6" t="str">
        <f>IF([2]source_data!G170="","",IF([2]source_data!J170="","",VLOOKUP([2]source_data!J170,[2]codelist_mapping!A:C,3,FALSE)))</f>
        <v/>
      </c>
      <c r="M168" s="6" t="str">
        <f>IF([2]source_data!G170="","",IF([2]source_data!K170="","",IF([2]source_data!M170&lt;&gt;"",CONCATENATE(VLOOKUP([2]source_data!K170,[2]codelist_mapping!F:H,3,FALSE)&amp;";"&amp;VLOOKUP([2]source_data!L170,[2]codelist_mapping!F:H,3,FALSE)&amp;";"&amp;VLOOKUP([2]source_data!M170,[2]codelist_mapping!F:H,3,FALSE)),IF([2]source_data!L170&lt;&gt;"",CONCATENATE(VLOOKUP([2]source_data!K170,[2]codelist_mapping!F:H,3,FALSE)&amp;";"&amp;VLOOKUP([2]source_data!L170,[2]codelist_mapping!F:H,3,FALSE)),IF([2]source_data!K170&lt;&gt;"",CONCATENATE(VLOOKUP([2]source_data!K170,[2]codelist_mapping!F:H,3,FALSE)))))))</f>
        <v>GTIP020;GTIP070;GTIP050</v>
      </c>
      <c r="N168" s="9" t="str">
        <f>IF([2]source_data!G170="","",IF([2]source_data!D170="","",VLOOKUP([2]source_data!D170,[2]geo_data!A:I,9,FALSE)))</f>
        <v>Cheddar</v>
      </c>
      <c r="O168" s="9" t="str">
        <f>IF([2]source_data!G170="","",IF([2]source_data!D170="","",VLOOKUP([2]source_data!D170,[2]geo_data!A:I,8,FALSE)))</f>
        <v>E05014353</v>
      </c>
      <c r="P168" s="9" t="str">
        <f>IF([2]source_data!G170="","",IF(LEFT(O168,3)="E05","WD",IF(LEFT(O168,3)="S13","WD",IF(LEFT(O168,3)="W05","WD",IF(LEFT(O168,3)="W06","UA",IF(LEFT(O168,3)="S12","CA",IF(LEFT(O168,3)="E06","UA",IF(LEFT(O168,3)="E07","NMD",IF(LEFT(O168,3)="E08","MD",IF(LEFT(O168,3)="E09","LONB"))))))))))</f>
        <v>WD</v>
      </c>
      <c r="Q168" s="9" t="str">
        <f>IF([2]source_data!G170="","",IF([2]source_data!D170="","",VLOOKUP([2]source_data!D170,[2]geo_data!A:I,7,FALSE)))</f>
        <v>Somerset</v>
      </c>
      <c r="R168" s="9" t="str">
        <f>IF([2]source_data!G170="","",IF([2]source_data!D170="","",VLOOKUP([2]source_data!D170,[2]geo_data!A:I,6,FALSE)))</f>
        <v>E06000066</v>
      </c>
      <c r="S168" s="9" t="str">
        <f>IF([2]source_data!G170="","",IF(LEFT(R168,3)="E05","WD",IF(LEFT(R168,3)="S13","WD",IF(LEFT(R168,3)="W05","WD",IF(LEFT(R168,3)="W06","UA",IF(LEFT(R168,3)="S12","CA",IF(LEFT(R168,3)="E06","UA",IF(LEFT(R168,3)="E07","NMD",IF(LEFT(R168,3)="E08","MD",IF(LEFT(R168,3)="E09","LONB"))))))))))</f>
        <v>UA</v>
      </c>
      <c r="T168" s="6" t="str">
        <f>IF([2]source_data!G170="","",IF([2]source_data!N170="","",[2]source_data!N170))</f>
        <v>Hardship Grant</v>
      </c>
      <c r="U168" s="10">
        <f>IF([2]source_data!G170="","",[2]tailored_settings!$B$8)</f>
        <v>45789</v>
      </c>
      <c r="V168" s="6" t="str">
        <f>IF([2]source_data!G170="","",[2]tailored_settings!$B$9)</f>
        <v>http://www.longleigh.org/</v>
      </c>
      <c r="W168" s="8">
        <f>IF([2]source_data!G170="","",IF([2]source_data!O170="","",[2]source_data!O170))</f>
        <v>45391</v>
      </c>
      <c r="X168" s="12">
        <f>IF([2]source_data!G170="","",IF([2]source_data!P170="","",[2]source_data!P170))</f>
        <v>45455</v>
      </c>
      <c r="Y168" s="13">
        <f>IF([2]source_data!G170="","",IF([2]source_data!Q170="","",[2]source_data!Q170))</f>
        <v>2</v>
      </c>
      <c r="Z168" s="11" t="str">
        <f>IF([2]source_data!G170="","",IF([2]source_data!I170="","",[2]tailored_settings!$B$10))</f>
        <v>Primary grant reason</v>
      </c>
      <c r="AA168" s="11" t="str">
        <f>IF([2]source_data!G170="","",IF([2]source_data!I170="","",[2]source_data!I170))</f>
        <v>7. Customer where there is a child/ren in receipt of means-tested free school meals</v>
      </c>
      <c r="AB168" s="11" t="str">
        <f>IF([2]source_data!G170="","",IF([2]source_data!J170="","",[2]tailored_settings!$B$11))</f>
        <v/>
      </c>
      <c r="AC168" s="11" t="str">
        <f>IF([2]source_data!G170="","",IF([2]source_data!J170="","",[2]source_data!J170))</f>
        <v/>
      </c>
      <c r="AD168" s="11" t="str">
        <f>IF([2]source_data!G170="","",IF([2]source_data!K170="","",[2]tailored_settings!$B$12))</f>
        <v>Grant purpose</v>
      </c>
      <c r="AE168" s="11" t="str">
        <f>IF([2]source_data!G170="","",IF([2]source_data!K170="","",[2]source_data!K170))</f>
        <v>Appliances</v>
      </c>
      <c r="AF168" s="11" t="str">
        <f>IF([2]source_data!G170="","",IF([2]source_data!K170="","",[2]tailored_settings!$B$13))</f>
        <v>Grant purpose</v>
      </c>
      <c r="AG168" s="11" t="str">
        <f>IF([2]source_data!G170="","",IF([2]source_data!K170="","",[2]source_data!K170))</f>
        <v>Appliances</v>
      </c>
      <c r="AH168" s="11" t="str">
        <f>IF([2]source_data!G170="","",IF([2]source_data!M170="","",[2]tailored_settings!$B$14))</f>
        <v>Grant purpose</v>
      </c>
      <c r="AI168" s="11" t="str">
        <f>IF([2]source_data!G170="","",IF([2]source_data!M170="","",[2]source_data!M170))</f>
        <v>Utility Vouchers</v>
      </c>
    </row>
    <row r="169" spans="1:35" x14ac:dyDescent="0.2">
      <c r="A169" s="6" t="str">
        <f>IF([2]source_data!G171="","",IF(AND([2]source_data!C171&lt;&gt;"",[2]tailored_settings!$B$15="Publish"),CONCATENATE([2]tailored_settings!$B$2&amp;[2]source_data!C171),IF(AND([2]source_data!C171&lt;&gt;"",[2]tailored_settings!$B$15="Do not publish"),CONCATENATE([2]tailored_settings!$B$2&amp;TEXT(ROW(A169)-1,"0000")&amp;"_"&amp;TEXT(F169,"yyyy-mm")),CONCATENATE([2]tailored_settings!$B$2&amp;TEXT(ROW(A169)-1,"0000")&amp;"_"&amp;TEXT(F169,"yyyy-mm")))))</f>
        <v>360G-Longleigh-0168_2024-04</v>
      </c>
      <c r="B169" s="6" t="str">
        <f>IF([2]source_data!G171="","",IF([2]source_data!E171&lt;&gt;"",[2]source_data!E171,CONCATENATE("Grant to "&amp;G169)))</f>
        <v>Grant to Individual Recipient</v>
      </c>
      <c r="C169" s="6" t="str">
        <f>IF([2]source_data!G171="","",IF([2]source_data!F171="",_xlfn.XLOOKUP(T169,[2]tailored_settings!$B$20:$B$25,[2]tailored_settings!$A$20:$A$25,"")))</f>
        <v>Helping to alleviate financial hardship</v>
      </c>
      <c r="D169" s="7">
        <f>IF([2]source_data!G171="","",IF([2]source_data!G171="","",[2]source_data!G171))</f>
        <v>728.61</v>
      </c>
      <c r="E169" s="6" t="str">
        <f>IF([2]source_data!G171="","",[2]tailored_settings!$B$3)</f>
        <v>GBP</v>
      </c>
      <c r="F169" s="8">
        <f>IF([2]source_data!G171="","",IF([2]source_data!H171="","",[2]source_data!H171))</f>
        <v>45391</v>
      </c>
      <c r="G169" s="6" t="str">
        <f>IF([2]source_data!G171="","",[2]tailored_settings!$B$5)</f>
        <v>Individual Recipient</v>
      </c>
      <c r="H169" s="6" t="str">
        <f>IF([2]source_data!G171="","",IF(AND([2]source_data!A171&lt;&gt;"",[2]tailored_settings!$B$16="Publish"),CONCATENATE([2]tailored_settings!$B$2&amp;[2]source_data!A171),IF(AND([2]source_data!A171&lt;&gt;"",[2]tailored_settings!$B$16="Do not publish"),CONCATENATE([2]tailored_settings!$B$4&amp;TEXT(ROW(A169)-1,"0000")&amp;"_"&amp;TEXT(F169,"yyyy-mm")),CONCATENATE([2]tailored_settings!$B$4&amp;TEXT(ROW(A169)-1,"0000")&amp;"_"&amp;TEXT(F169,"yyyy-mm")))))</f>
        <v>360G-Longleigh-IND-0168_2024-04</v>
      </c>
      <c r="I169" s="6" t="str">
        <f>IF([2]source_data!G171="","",[2]tailored_settings!$B$7)</f>
        <v>Longleigh Foundation</v>
      </c>
      <c r="J169" s="6" t="str">
        <f>IF([2]source_data!G171="","",[2]tailored_settings!$B$6)</f>
        <v>GB-CHC-1169016</v>
      </c>
      <c r="K169" s="6" t="str">
        <f>IF([2]source_data!G171="","",IF([2]source_data!I171="","",VLOOKUP([2]source_data!I171,[2]codelist_mapping!A:C,3,FALSE)))</f>
        <v>GTIR060</v>
      </c>
      <c r="L169" s="6" t="str">
        <f>IF([2]source_data!G171="","",IF([2]source_data!J171="","",VLOOKUP([2]source_data!J171,[2]codelist_mapping!A:C,3,FALSE)))</f>
        <v>GTIR100</v>
      </c>
      <c r="M169" s="6" t="str">
        <f>IF([2]source_data!G171="","",IF([2]source_data!K171="","",IF([2]source_data!M171&lt;&gt;"",CONCATENATE(VLOOKUP([2]source_data!K171,[2]codelist_mapping!F:H,3,FALSE)&amp;";"&amp;VLOOKUP([2]source_data!L171,[2]codelist_mapping!F:H,3,FALSE)&amp;";"&amp;VLOOKUP([2]source_data!M171,[2]codelist_mapping!F:H,3,FALSE)),IF([2]source_data!L171&lt;&gt;"",CONCATENATE(VLOOKUP([2]source_data!K171,[2]codelist_mapping!F:H,3,FALSE)&amp;";"&amp;VLOOKUP([2]source_data!L171,[2]codelist_mapping!F:H,3,FALSE)),IF([2]source_data!K171&lt;&gt;"",CONCATENATE(VLOOKUP([2]source_data!K171,[2]codelist_mapping!F:H,3,FALSE)))))))</f>
        <v>GTIP020;GTIP070</v>
      </c>
      <c r="N169" s="9" t="str">
        <f>IF([2]source_data!G171="","",IF([2]source_data!D171="","",VLOOKUP([2]source_data!D171,[2]geo_data!A:I,9,FALSE)))</f>
        <v>Blackmoor Vale</v>
      </c>
      <c r="O169" s="9" t="str">
        <f>IF([2]source_data!G171="","",IF([2]source_data!D171="","",VLOOKUP([2]source_data!D171,[2]geo_data!A:I,8,FALSE)))</f>
        <v>E05014341</v>
      </c>
      <c r="P169" s="9" t="str">
        <f>IF([2]source_data!G171="","",IF(LEFT(O169,3)="E05","WD",IF(LEFT(O169,3)="S13","WD",IF(LEFT(O169,3)="W05","WD",IF(LEFT(O169,3)="W06","UA",IF(LEFT(O169,3)="S12","CA",IF(LEFT(O169,3)="E06","UA",IF(LEFT(O169,3)="E07","NMD",IF(LEFT(O169,3)="E08","MD",IF(LEFT(O169,3)="E09","LONB"))))))))))</f>
        <v>WD</v>
      </c>
      <c r="Q169" s="9" t="str">
        <f>IF([2]source_data!G171="","",IF([2]source_data!D171="","",VLOOKUP([2]source_data!D171,[2]geo_data!A:I,7,FALSE)))</f>
        <v>Somerset</v>
      </c>
      <c r="R169" s="9" t="str">
        <f>IF([2]source_data!G171="","",IF([2]source_data!D171="","",VLOOKUP([2]source_data!D171,[2]geo_data!A:I,6,FALSE)))</f>
        <v>E06000066</v>
      </c>
      <c r="S169" s="9" t="str">
        <f>IF([2]source_data!G171="","",IF(LEFT(R169,3)="E05","WD",IF(LEFT(R169,3)="S13","WD",IF(LEFT(R169,3)="W05","WD",IF(LEFT(R169,3)="W06","UA",IF(LEFT(R169,3)="S12","CA",IF(LEFT(R169,3)="E06","UA",IF(LEFT(R169,3)="E07","NMD",IF(LEFT(R169,3)="E08","MD",IF(LEFT(R169,3)="E09","LONB"))))))))))</f>
        <v>UA</v>
      </c>
      <c r="T169" s="6" t="str">
        <f>IF([2]source_data!G171="","",IF([2]source_data!N171="","",[2]source_data!N171))</f>
        <v>Hardship Grant</v>
      </c>
      <c r="U169" s="10">
        <f>IF([2]source_data!G171="","",[2]tailored_settings!$B$8)</f>
        <v>45789</v>
      </c>
      <c r="V169" s="6" t="str">
        <f>IF([2]source_data!G171="","",[2]tailored_settings!$B$9)</f>
        <v>http://www.longleigh.org/</v>
      </c>
      <c r="W169" s="8">
        <f>IF([2]source_data!G171="","",IF([2]source_data!O171="","",[2]source_data!O171))</f>
        <v>45391</v>
      </c>
      <c r="X169" s="12">
        <f>IF([2]source_data!G171="","",IF([2]source_data!P171="","",[2]source_data!P171))</f>
        <v>45441</v>
      </c>
      <c r="Y169" s="13">
        <f>IF([2]source_data!G171="","",IF([2]source_data!Q171="","",[2]source_data!Q171))</f>
        <v>1</v>
      </c>
      <c r="Z169" s="11" t="str">
        <f>IF([2]source_data!G171="","",IF([2]source_data!I171="","",[2]tailored_settings!$B$10))</f>
        <v>Primary grant reason</v>
      </c>
      <c r="AA169" s="11" t="str">
        <f>IF([2]source_data!G171="","",IF([2]source_data!I171="","",[2]source_data!I171))</f>
        <v>4. Customer/family fleeing from a violent or abusive relationship</v>
      </c>
      <c r="AB169" s="11" t="str">
        <f>IF([2]source_data!G171="","",IF([2]source_data!J171="","",[2]tailored_settings!$B$11))</f>
        <v>Secondary grant reason</v>
      </c>
      <c r="AC169" s="11" t="str">
        <f>IF([2]source_data!G171="","",IF([2]source_data!J171="","",[2]source_data!J171))</f>
        <v>5. Customer/family having been the victims of a reported crime in their home.</v>
      </c>
      <c r="AD169" s="11" t="str">
        <f>IF([2]source_data!G171="","",IF([2]source_data!K171="","",[2]tailored_settings!$B$12))</f>
        <v>Grant purpose</v>
      </c>
      <c r="AE169" s="11" t="str">
        <f>IF([2]source_data!G171="","",IF([2]source_data!K171="","",[2]source_data!K171))</f>
        <v xml:space="preserve">Furniture </v>
      </c>
      <c r="AF169" s="11" t="str">
        <f>IF([2]source_data!G171="","",IF([2]source_data!K171="","",[2]tailored_settings!$B$13))</f>
        <v>Grant purpose</v>
      </c>
      <c r="AG169" s="11" t="str">
        <f>IF([2]source_data!G171="","",IF([2]source_data!K171="","",[2]source_data!K171))</f>
        <v xml:space="preserve">Furniture </v>
      </c>
      <c r="AH169" s="11" t="str">
        <f>IF([2]source_data!G171="","",IF([2]source_data!M171="","",[2]tailored_settings!$B$14))</f>
        <v/>
      </c>
      <c r="AI169" s="11" t="str">
        <f>IF([2]source_data!G171="","",IF([2]source_data!M171="","",[2]source_data!M171))</f>
        <v/>
      </c>
    </row>
    <row r="170" spans="1:35" x14ac:dyDescent="0.2">
      <c r="A170" s="6" t="str">
        <f>IF([2]source_data!G172="","",IF(AND([2]source_data!C172&lt;&gt;"",[2]tailored_settings!$B$15="Publish"),CONCATENATE([2]tailored_settings!$B$2&amp;[2]source_data!C172),IF(AND([2]source_data!C172&lt;&gt;"",[2]tailored_settings!$B$15="Do not publish"),CONCATENATE([2]tailored_settings!$B$2&amp;TEXT(ROW(A170)-1,"0000")&amp;"_"&amp;TEXT(F170,"yyyy-mm")),CONCATENATE([2]tailored_settings!$B$2&amp;TEXT(ROW(A170)-1,"0000")&amp;"_"&amp;TEXT(F170,"yyyy-mm")))))</f>
        <v>360G-Longleigh-0169_2024-04</v>
      </c>
      <c r="B170" s="6" t="str">
        <f>IF([2]source_data!G172="","",IF([2]source_data!E172&lt;&gt;"",[2]source_data!E172,CONCATENATE("Grant to "&amp;G170)))</f>
        <v>Grant to Individual Recipient</v>
      </c>
      <c r="C170" s="6" t="str">
        <f>IF([2]source_data!G172="","",IF([2]source_data!F172="",_xlfn.XLOOKUP(T170,[2]tailored_settings!$B$20:$B$25,[2]tailored_settings!$A$20:$A$25,"")))</f>
        <v>Helping to alleviate financial hardship</v>
      </c>
      <c r="D170" s="7">
        <f>IF([2]source_data!G172="","",IF([2]source_data!G172="","",[2]source_data!G172))</f>
        <v>929.98</v>
      </c>
      <c r="E170" s="6" t="str">
        <f>IF([2]source_data!G172="","",[2]tailored_settings!$B$3)</f>
        <v>GBP</v>
      </c>
      <c r="F170" s="8">
        <f>IF([2]source_data!G172="","",IF([2]source_data!H172="","",[2]source_data!H172))</f>
        <v>45391</v>
      </c>
      <c r="G170" s="6" t="str">
        <f>IF([2]source_data!G172="","",[2]tailored_settings!$B$5)</f>
        <v>Individual Recipient</v>
      </c>
      <c r="H170" s="6" t="str">
        <f>IF([2]source_data!G172="","",IF(AND([2]source_data!A172&lt;&gt;"",[2]tailored_settings!$B$16="Publish"),CONCATENATE([2]tailored_settings!$B$2&amp;[2]source_data!A172),IF(AND([2]source_data!A172&lt;&gt;"",[2]tailored_settings!$B$16="Do not publish"),CONCATENATE([2]tailored_settings!$B$4&amp;TEXT(ROW(A170)-1,"0000")&amp;"_"&amp;TEXT(F170,"yyyy-mm")),CONCATENATE([2]tailored_settings!$B$4&amp;TEXT(ROW(A170)-1,"0000")&amp;"_"&amp;TEXT(F170,"yyyy-mm")))))</f>
        <v>360G-Longleigh-IND-0169_2024-04</v>
      </c>
      <c r="I170" s="6" t="str">
        <f>IF([2]source_data!G172="","",[2]tailored_settings!$B$7)</f>
        <v>Longleigh Foundation</v>
      </c>
      <c r="J170" s="6" t="str">
        <f>IF([2]source_data!G172="","",[2]tailored_settings!$B$6)</f>
        <v>GB-CHC-1169016</v>
      </c>
      <c r="K170" s="6" t="str">
        <f>IF([2]source_data!G172="","",IF([2]source_data!I172="","",VLOOKUP([2]source_data!I172,[2]codelist_mapping!A:C,3,FALSE)))</f>
        <v>GTIR030</v>
      </c>
      <c r="L170" s="6" t="str">
        <f>IF([2]source_data!G172="","",IF([2]source_data!J172="","",VLOOKUP([2]source_data!J172,[2]codelist_mapping!A:C,3,FALSE)))</f>
        <v/>
      </c>
      <c r="M170" s="6" t="str">
        <f>IF([2]source_data!G172="","",IF([2]source_data!K172="","",IF([2]source_data!M172&lt;&gt;"",CONCATENATE(VLOOKUP([2]source_data!K172,[2]codelist_mapping!F:H,3,FALSE)&amp;";"&amp;VLOOKUP([2]source_data!L172,[2]codelist_mapping!F:H,3,FALSE)&amp;";"&amp;VLOOKUP([2]source_data!M172,[2]codelist_mapping!F:H,3,FALSE)),IF([2]source_data!L172&lt;&gt;"",CONCATENATE(VLOOKUP([2]source_data!K172,[2]codelist_mapping!F:H,3,FALSE)&amp;";"&amp;VLOOKUP([2]source_data!L172,[2]codelist_mapping!F:H,3,FALSE)),IF([2]source_data!K172&lt;&gt;"",CONCATENATE(VLOOKUP([2]source_data!K172,[2]codelist_mapping!F:H,3,FALSE)))))))</f>
        <v>GTIP020;GTIP070</v>
      </c>
      <c r="N170" s="9" t="str">
        <f>IF([2]source_data!G172="","",IF([2]source_data!D172="","",VLOOKUP([2]source_data!D172,[2]geo_data!A:I,9,FALSE)))</f>
        <v>Blunsdon and Highworth</v>
      </c>
      <c r="O170" s="9" t="str">
        <f>IF([2]source_data!G172="","",IF([2]source_data!D172="","",VLOOKUP([2]source_data!D172,[2]geo_data!A:I,8,FALSE)))</f>
        <v>E05010755</v>
      </c>
      <c r="P170" s="9" t="str">
        <f>IF([2]source_data!G172="","",IF(LEFT(O170,3)="E05","WD",IF(LEFT(O170,3)="S13","WD",IF(LEFT(O170,3)="W05","WD",IF(LEFT(O170,3)="W06","UA",IF(LEFT(O170,3)="S12","CA",IF(LEFT(O170,3)="E06","UA",IF(LEFT(O170,3)="E07","NMD",IF(LEFT(O170,3)="E08","MD",IF(LEFT(O170,3)="E09","LONB"))))))))))</f>
        <v>WD</v>
      </c>
      <c r="Q170" s="9" t="str">
        <f>IF([2]source_data!G172="","",IF([2]source_data!D172="","",VLOOKUP([2]source_data!D172,[2]geo_data!A:I,7,FALSE)))</f>
        <v>Swindon</v>
      </c>
      <c r="R170" s="9" t="str">
        <f>IF([2]source_data!G172="","",IF([2]source_data!D172="","",VLOOKUP([2]source_data!D172,[2]geo_data!A:I,6,FALSE)))</f>
        <v>E06000030</v>
      </c>
      <c r="S170" s="9" t="str">
        <f>IF([2]source_data!G172="","",IF(LEFT(R170,3)="E05","WD",IF(LEFT(R170,3)="S13","WD",IF(LEFT(R170,3)="W05","WD",IF(LEFT(R170,3)="W06","UA",IF(LEFT(R170,3)="S12","CA",IF(LEFT(R170,3)="E06","UA",IF(LEFT(R170,3)="E07","NMD",IF(LEFT(R170,3)="E08","MD",IF(LEFT(R170,3)="E09","LONB"))))))))))</f>
        <v>UA</v>
      </c>
      <c r="T170" s="6" t="str">
        <f>IF([2]source_data!G172="","",IF([2]source_data!N172="","",[2]source_data!N172))</f>
        <v>Hardship Grant</v>
      </c>
      <c r="U170" s="10">
        <f>IF([2]source_data!G172="","",[2]tailored_settings!$B$8)</f>
        <v>45789</v>
      </c>
      <c r="V170" s="6" t="str">
        <f>IF([2]source_data!G172="","",[2]tailored_settings!$B$9)</f>
        <v>http://www.longleigh.org/</v>
      </c>
      <c r="W170" s="8">
        <f>IF([2]source_data!G172="","",IF([2]source_data!O172="","",[2]source_data!O172))</f>
        <v>45391</v>
      </c>
      <c r="X170" s="12">
        <f>IF([2]source_data!G172="","",IF([2]source_data!P172="","",[2]source_data!P172))</f>
        <v>45394</v>
      </c>
      <c r="Y170" s="13">
        <f>IF([2]source_data!G172="","",IF([2]source_data!Q172="","",[2]source_data!Q172))</f>
        <v>1</v>
      </c>
      <c r="Z170" s="11" t="str">
        <f>IF([2]source_data!G172="","",IF([2]source_data!I172="","",[2]tailored_settings!$B$10))</f>
        <v>Primary grant reason</v>
      </c>
      <c r="AA170" s="11" t="str">
        <f>IF([2]source_data!G172="","",IF([2]source_data!I172="","",[2]source_data!I172))</f>
        <v>1. Customer (or family member residing with them) with a diagnosed condition or disability (physical and/or sensory and/or behavioural)</v>
      </c>
      <c r="AB170" s="11" t="str">
        <f>IF([2]source_data!G172="","",IF([2]source_data!J172="","",[2]tailored_settings!$B$11))</f>
        <v/>
      </c>
      <c r="AC170" s="11" t="str">
        <f>IF([2]source_data!G172="","",IF([2]source_data!J172="","",[2]source_data!J172))</f>
        <v/>
      </c>
      <c r="AD170" s="11" t="str">
        <f>IF([2]source_data!G172="","",IF([2]source_data!K172="","",[2]tailored_settings!$B$12))</f>
        <v>Grant purpose</v>
      </c>
      <c r="AE170" s="11" t="str">
        <f>IF([2]source_data!G172="","",IF([2]source_data!K172="","",[2]source_data!K172))</f>
        <v>Appliances</v>
      </c>
      <c r="AF170" s="11" t="str">
        <f>IF([2]source_data!G172="","",IF([2]source_data!K172="","",[2]tailored_settings!$B$13))</f>
        <v>Grant purpose</v>
      </c>
      <c r="AG170" s="11" t="str">
        <f>IF([2]source_data!G172="","",IF([2]source_data!K172="","",[2]source_data!K172))</f>
        <v>Appliances</v>
      </c>
      <c r="AH170" s="11" t="str">
        <f>IF([2]source_data!G172="","",IF([2]source_data!M172="","",[2]tailored_settings!$B$14))</f>
        <v/>
      </c>
      <c r="AI170" s="11" t="str">
        <f>IF([2]source_data!G172="","",IF([2]source_data!M172="","",[2]source_data!M172))</f>
        <v/>
      </c>
    </row>
    <row r="171" spans="1:35" x14ac:dyDescent="0.2">
      <c r="A171" s="6" t="str">
        <f>IF([2]source_data!G173="","",IF(AND([2]source_data!C173&lt;&gt;"",[2]tailored_settings!$B$15="Publish"),CONCATENATE([2]tailored_settings!$B$2&amp;[2]source_data!C173),IF(AND([2]source_data!C173&lt;&gt;"",[2]tailored_settings!$B$15="Do not publish"),CONCATENATE([2]tailored_settings!$B$2&amp;TEXT(ROW(A171)-1,"0000")&amp;"_"&amp;TEXT(F171,"yyyy-mm")),CONCATENATE([2]tailored_settings!$B$2&amp;TEXT(ROW(A171)-1,"0000")&amp;"_"&amp;TEXT(F171,"yyyy-mm")))))</f>
        <v>360G-Longleigh-0170_2024-04</v>
      </c>
      <c r="B171" s="6" t="str">
        <f>IF([2]source_data!G173="","",IF([2]source_data!E173&lt;&gt;"",[2]source_data!E173,CONCATENATE("Grant to "&amp;G171)))</f>
        <v>Grant to Individual Recipient</v>
      </c>
      <c r="C171" s="6" t="str">
        <f>IF([2]source_data!G173="","",IF([2]source_data!F173="",_xlfn.XLOOKUP(T171,[2]tailored_settings!$B$20:$B$25,[2]tailored_settings!$A$20:$A$25,"")))</f>
        <v>Helping to alleviate financial hardship</v>
      </c>
      <c r="D171" s="7">
        <f>IF([2]source_data!G173="","",IF([2]source_data!G173="","",[2]source_data!G173))</f>
        <v>696.39</v>
      </c>
      <c r="E171" s="6" t="str">
        <f>IF([2]source_data!G173="","",[2]tailored_settings!$B$3)</f>
        <v>GBP</v>
      </c>
      <c r="F171" s="8">
        <f>IF([2]source_data!G173="","",IF([2]source_data!H173="","",[2]source_data!H173))</f>
        <v>45391</v>
      </c>
      <c r="G171" s="6" t="str">
        <f>IF([2]source_data!G173="","",[2]tailored_settings!$B$5)</f>
        <v>Individual Recipient</v>
      </c>
      <c r="H171" s="6" t="str">
        <f>IF([2]source_data!G173="","",IF(AND([2]source_data!A173&lt;&gt;"",[2]tailored_settings!$B$16="Publish"),CONCATENATE([2]tailored_settings!$B$2&amp;[2]source_data!A173),IF(AND([2]source_data!A173&lt;&gt;"",[2]tailored_settings!$B$16="Do not publish"),CONCATENATE([2]tailored_settings!$B$4&amp;TEXT(ROW(A171)-1,"0000")&amp;"_"&amp;TEXT(F171,"yyyy-mm")),CONCATENATE([2]tailored_settings!$B$4&amp;TEXT(ROW(A171)-1,"0000")&amp;"_"&amp;TEXT(F171,"yyyy-mm")))))</f>
        <v>360G-Longleigh-IND-0170_2024-04</v>
      </c>
      <c r="I171" s="6" t="str">
        <f>IF([2]source_data!G173="","",[2]tailored_settings!$B$7)</f>
        <v>Longleigh Foundation</v>
      </c>
      <c r="J171" s="6" t="str">
        <f>IF([2]source_data!G173="","",[2]tailored_settings!$B$6)</f>
        <v>GB-CHC-1169016</v>
      </c>
      <c r="K171" s="6" t="str">
        <f>IF([2]source_data!G173="","",IF([2]source_data!I173="","",VLOOKUP([2]source_data!I173,[2]codelist_mapping!A:C,3,FALSE)))</f>
        <v>GTIR030</v>
      </c>
      <c r="L171" s="6" t="str">
        <f>IF([2]source_data!G173="","",IF([2]source_data!J173="","",VLOOKUP([2]source_data!J173,[2]codelist_mapping!A:C,3,FALSE)))</f>
        <v/>
      </c>
      <c r="M171" s="6" t="str">
        <f>IF([2]source_data!G173="","",IF([2]source_data!K173="","",IF([2]source_data!M173&lt;&gt;"",CONCATENATE(VLOOKUP([2]source_data!K173,[2]codelist_mapping!F:H,3,FALSE)&amp;";"&amp;VLOOKUP([2]source_data!L173,[2]codelist_mapping!F:H,3,FALSE)&amp;";"&amp;VLOOKUP([2]source_data!M173,[2]codelist_mapping!F:H,3,FALSE)),IF([2]source_data!L173&lt;&gt;"",CONCATENATE(VLOOKUP([2]source_data!K173,[2]codelist_mapping!F:H,3,FALSE)&amp;";"&amp;VLOOKUP([2]source_data!L173,[2]codelist_mapping!F:H,3,FALSE)),IF([2]source_data!K173&lt;&gt;"",CONCATENATE(VLOOKUP([2]source_data!K173,[2]codelist_mapping!F:H,3,FALSE)))))))</f>
        <v>GTIP020;GTIP020</v>
      </c>
      <c r="N171" s="9" t="str">
        <f>IF([2]source_data!G173="","",IF([2]source_data!D173="","",VLOOKUP([2]source_data!D173,[2]geo_data!A:I,9,FALSE)))</f>
        <v>South Elmsall and South Kirkby</v>
      </c>
      <c r="O171" s="9" t="str">
        <f>IF([2]source_data!G173="","",IF([2]source_data!D173="","",VLOOKUP([2]source_data!D173,[2]geo_data!A:I,8,FALSE)))</f>
        <v>E05001457</v>
      </c>
      <c r="P171" s="9" t="str">
        <f>IF([2]source_data!G173="","",IF(LEFT(O171,3)="E05","WD",IF(LEFT(O171,3)="S13","WD",IF(LEFT(O171,3)="W05","WD",IF(LEFT(O171,3)="W06","UA",IF(LEFT(O171,3)="S12","CA",IF(LEFT(O171,3)="E06","UA",IF(LEFT(O171,3)="E07","NMD",IF(LEFT(O171,3)="E08","MD",IF(LEFT(O171,3)="E09","LONB"))))))))))</f>
        <v>WD</v>
      </c>
      <c r="Q171" s="9" t="str">
        <f>IF([2]source_data!G173="","",IF([2]source_data!D173="","",VLOOKUP([2]source_data!D173,[2]geo_data!A:I,7,FALSE)))</f>
        <v>Wakefield</v>
      </c>
      <c r="R171" s="9" t="str">
        <f>IF([2]source_data!G173="","",IF([2]source_data!D173="","",VLOOKUP([2]source_data!D173,[2]geo_data!A:I,6,FALSE)))</f>
        <v>E08000036</v>
      </c>
      <c r="S171" s="9" t="str">
        <f>IF([2]source_data!G173="","",IF(LEFT(R171,3)="E05","WD",IF(LEFT(R171,3)="S13","WD",IF(LEFT(R171,3)="W05","WD",IF(LEFT(R171,3)="W06","UA",IF(LEFT(R171,3)="S12","CA",IF(LEFT(R171,3)="E06","UA",IF(LEFT(R171,3)="E07","NMD",IF(LEFT(R171,3)="E08","MD",IF(LEFT(R171,3)="E09","LONB"))))))))))</f>
        <v>MD</v>
      </c>
      <c r="T171" s="6" t="str">
        <f>IF([2]source_data!G173="","",IF([2]source_data!N173="","",[2]source_data!N173))</f>
        <v>Hardship Grant</v>
      </c>
      <c r="U171" s="10">
        <f>IF([2]source_data!G173="","",[2]tailored_settings!$B$8)</f>
        <v>45789</v>
      </c>
      <c r="V171" s="6" t="str">
        <f>IF([2]source_data!G173="","",[2]tailored_settings!$B$9)</f>
        <v>http://www.longleigh.org/</v>
      </c>
      <c r="W171" s="8">
        <f>IF([2]source_data!G173="","",IF([2]source_data!O173="","",[2]source_data!O173))</f>
        <v>45391</v>
      </c>
      <c r="X171" s="12">
        <f>IF([2]source_data!G173="","",IF([2]source_data!P173="","",[2]source_data!P173))</f>
        <v>45408</v>
      </c>
      <c r="Y171" s="13">
        <f>IF([2]source_data!G173="","",IF([2]source_data!Q173="","",[2]source_data!Q173))</f>
        <v>1</v>
      </c>
      <c r="Z171" s="11" t="str">
        <f>IF([2]source_data!G173="","",IF([2]source_data!I173="","",[2]tailored_settings!$B$10))</f>
        <v>Primary grant reason</v>
      </c>
      <c r="AA171" s="11" t="str">
        <f>IF([2]source_data!G173="","",IF([2]source_data!I173="","",[2]source_data!I173))</f>
        <v>1. Customer (or family member residing with them) with a diagnosed condition or disability (physical and/or sensory and/or behavioural)</v>
      </c>
      <c r="AB171" s="11" t="str">
        <f>IF([2]source_data!G173="","",IF([2]source_data!J173="","",[2]tailored_settings!$B$11))</f>
        <v/>
      </c>
      <c r="AC171" s="11" t="str">
        <f>IF([2]source_data!G173="","",IF([2]source_data!J173="","",[2]source_data!J173))</f>
        <v/>
      </c>
      <c r="AD171" s="11" t="str">
        <f>IF([2]source_data!G173="","",IF([2]source_data!K173="","",[2]tailored_settings!$B$12))</f>
        <v>Grant purpose</v>
      </c>
      <c r="AE171" s="11" t="str">
        <f>IF([2]source_data!G173="","",IF([2]source_data!K173="","",[2]source_data!K173))</f>
        <v>Appliances</v>
      </c>
      <c r="AF171" s="11" t="str">
        <f>IF([2]source_data!G173="","",IF([2]source_data!K173="","",[2]tailored_settings!$B$13))</f>
        <v>Grant purpose</v>
      </c>
      <c r="AG171" s="11" t="str">
        <f>IF([2]source_data!G173="","",IF([2]source_data!K173="","",[2]source_data!K173))</f>
        <v>Appliances</v>
      </c>
      <c r="AH171" s="11" t="str">
        <f>IF([2]source_data!G173="","",IF([2]source_data!M173="","",[2]tailored_settings!$B$14))</f>
        <v/>
      </c>
      <c r="AI171" s="11" t="str">
        <f>IF([2]source_data!G173="","",IF([2]source_data!M173="","",[2]source_data!M173))</f>
        <v/>
      </c>
    </row>
    <row r="172" spans="1:35" x14ac:dyDescent="0.2">
      <c r="A172" s="6" t="str">
        <f>IF([2]source_data!G174="","",IF(AND([2]source_data!C174&lt;&gt;"",[2]tailored_settings!$B$15="Publish"),CONCATENATE([2]tailored_settings!$B$2&amp;[2]source_data!C174),IF(AND([2]source_data!C174&lt;&gt;"",[2]tailored_settings!$B$15="Do not publish"),CONCATENATE([2]tailored_settings!$B$2&amp;TEXT(ROW(A172)-1,"0000")&amp;"_"&amp;TEXT(F172,"yyyy-mm")),CONCATENATE([2]tailored_settings!$B$2&amp;TEXT(ROW(A172)-1,"0000")&amp;"_"&amp;TEXT(F172,"yyyy-mm")))))</f>
        <v>360G-Longleigh-0171_2024-04</v>
      </c>
      <c r="B172" s="6" t="str">
        <f>IF([2]source_data!G174="","",IF([2]source_data!E174&lt;&gt;"",[2]source_data!E174,CONCATENATE("Grant to "&amp;G172)))</f>
        <v>Grant to Individual Recipient</v>
      </c>
      <c r="C172" s="6" t="str">
        <f>IF([2]source_data!G174="","",IF([2]source_data!F174="",_xlfn.XLOOKUP(T172,[2]tailored_settings!$B$20:$B$25,[2]tailored_settings!$A$20:$A$25,"")))</f>
        <v xml:space="preserve">Providing new flooring </v>
      </c>
      <c r="D172" s="7">
        <f>IF([2]source_data!G174="","",IF([2]source_data!G174="","",[2]source_data!G174))</f>
        <v>1464</v>
      </c>
      <c r="E172" s="6" t="str">
        <f>IF([2]source_data!G174="","",[2]tailored_settings!$B$3)</f>
        <v>GBP</v>
      </c>
      <c r="F172" s="8">
        <f>IF([2]source_data!G174="","",IF([2]source_data!H174="","",[2]source_data!H174))</f>
        <v>45394</v>
      </c>
      <c r="G172" s="6" t="str">
        <f>IF([2]source_data!G174="","",[2]tailored_settings!$B$5)</f>
        <v>Individual Recipient</v>
      </c>
      <c r="H172" s="6" t="str">
        <f>IF([2]source_data!G174="","",IF(AND([2]source_data!A174&lt;&gt;"",[2]tailored_settings!$B$16="Publish"),CONCATENATE([2]tailored_settings!$B$2&amp;[2]source_data!A174),IF(AND([2]source_data!A174&lt;&gt;"",[2]tailored_settings!$B$16="Do not publish"),CONCATENATE([2]tailored_settings!$B$4&amp;TEXT(ROW(A172)-1,"0000")&amp;"_"&amp;TEXT(F172,"yyyy-mm")),CONCATENATE([2]tailored_settings!$B$4&amp;TEXT(ROW(A172)-1,"0000")&amp;"_"&amp;TEXT(F172,"yyyy-mm")))))</f>
        <v>360G-Longleigh-IND-0171_2024-04</v>
      </c>
      <c r="I172" s="6" t="str">
        <f>IF([2]source_data!G174="","",[2]tailored_settings!$B$7)</f>
        <v>Longleigh Foundation</v>
      </c>
      <c r="J172" s="6" t="str">
        <f>IF([2]source_data!G174="","",[2]tailored_settings!$B$6)</f>
        <v>GB-CHC-1169016</v>
      </c>
      <c r="K172" s="6" t="str">
        <f>IF([2]source_data!G174="","",IF([2]source_data!I174="","",VLOOKUP([2]source_data!I174,[2]codelist_mapping!A:C,3,FALSE)))</f>
        <v>GTIR030</v>
      </c>
      <c r="L172" s="6" t="str">
        <f>IF([2]source_data!G174="","",IF([2]source_data!J174="","",VLOOKUP([2]source_data!J174,[2]codelist_mapping!A:C,3,FALSE)))</f>
        <v/>
      </c>
      <c r="M172" s="6" t="str">
        <f>IF([2]source_data!G174="","",IF([2]source_data!K174="","",IF([2]source_data!M174&lt;&gt;"",CONCATENATE(VLOOKUP([2]source_data!K174,[2]codelist_mapping!F:H,3,FALSE)&amp;";"&amp;VLOOKUP([2]source_data!L174,[2]codelist_mapping!F:H,3,FALSE)&amp;";"&amp;VLOOKUP([2]source_data!M174,[2]codelist_mapping!F:H,3,FALSE)),IF([2]source_data!L174&lt;&gt;"",CONCATENATE(VLOOKUP([2]source_data!K174,[2]codelist_mapping!F:H,3,FALSE)&amp;";"&amp;VLOOKUP([2]source_data!L174,[2]codelist_mapping!F:H,3,FALSE)),IF([2]source_data!K174&lt;&gt;"",CONCATENATE(VLOOKUP([2]source_data!K174,[2]codelist_mapping!F:H,3,FALSE)))))))</f>
        <v>GTIP030</v>
      </c>
      <c r="N172" s="9" t="str">
        <f>IF([2]source_data!G174="","",IF([2]source_data!D174="","",VLOOKUP([2]source_data!D174,[2]geo_data!A:I,9,FALSE)))</f>
        <v>Kinson</v>
      </c>
      <c r="O172" s="9" t="str">
        <f>IF([2]source_data!G174="","",IF([2]source_data!D174="","",VLOOKUP([2]source_data!D174,[2]geo_data!A:I,8,FALSE)))</f>
        <v>E05012665</v>
      </c>
      <c r="P172" s="9" t="str">
        <f>IF([2]source_data!G174="","",IF(LEFT(O172,3)="E05","WD",IF(LEFT(O172,3)="S13","WD",IF(LEFT(O172,3)="W05","WD",IF(LEFT(O172,3)="W06","UA",IF(LEFT(O172,3)="S12","CA",IF(LEFT(O172,3)="E06","UA",IF(LEFT(O172,3)="E07","NMD",IF(LEFT(O172,3)="E08","MD",IF(LEFT(O172,3)="E09","LONB"))))))))))</f>
        <v>WD</v>
      </c>
      <c r="Q172" s="9" t="str">
        <f>IF([2]source_data!G174="","",IF([2]source_data!D174="","",VLOOKUP([2]source_data!D174,[2]geo_data!A:I,7,FALSE)))</f>
        <v>Bournemouth, Christchurch and Poole</v>
      </c>
      <c r="R172" s="9" t="str">
        <f>IF([2]source_data!G174="","",IF([2]source_data!D174="","",VLOOKUP([2]source_data!D174,[2]geo_data!A:I,6,FALSE)))</f>
        <v>E06000058</v>
      </c>
      <c r="S172" s="9" t="str">
        <f>IF([2]source_data!G174="","",IF(LEFT(R172,3)="E05","WD",IF(LEFT(R172,3)="S13","WD",IF(LEFT(R172,3)="W05","WD",IF(LEFT(R172,3)="W06","UA",IF(LEFT(R172,3)="S12","CA",IF(LEFT(R172,3)="E06","UA",IF(LEFT(R172,3)="E07","NMD",IF(LEFT(R172,3)="E08","MD",IF(LEFT(R172,3)="E09","LONB"))))))))))</f>
        <v>UA</v>
      </c>
      <c r="T172" s="6" t="str">
        <f>IF([2]source_data!G174="","",IF([2]source_data!N174="","",[2]source_data!N174))</f>
        <v>Flooring Grant</v>
      </c>
      <c r="U172" s="10">
        <f>IF([2]source_data!G174="","",[2]tailored_settings!$B$8)</f>
        <v>45789</v>
      </c>
      <c r="V172" s="6" t="str">
        <f>IF([2]source_data!G174="","",[2]tailored_settings!$B$9)</f>
        <v>http://www.longleigh.org/</v>
      </c>
      <c r="W172" s="8">
        <f>IF([2]source_data!G174="","",IF([2]source_data!O174="","",[2]source_data!O174))</f>
        <v>45394</v>
      </c>
      <c r="X172" s="12">
        <f>IF([2]source_data!G174="","",IF([2]source_data!P174="","",[2]source_data!P174))</f>
        <v>45430</v>
      </c>
      <c r="Y172" s="13">
        <f>IF([2]source_data!G174="","",IF([2]source_data!Q174="","",[2]source_data!Q174))</f>
        <v>1</v>
      </c>
      <c r="Z172" s="11" t="str">
        <f>IF([2]source_data!G174="","",IF([2]source_data!I174="","",[2]tailored_settings!$B$10))</f>
        <v>Primary grant reason</v>
      </c>
      <c r="AA172" s="11" t="str">
        <f>IF([2]source_data!G174="","",IF([2]source_data!I174="","",[2]source_data!I174))</f>
        <v>1. Customer (or family member residing with them) with a diagnosed condition or disability (physical and/or sensory and/or behavioural)</v>
      </c>
      <c r="AB172" s="11" t="str">
        <f>IF([2]source_data!G174="","",IF([2]source_data!J174="","",[2]tailored_settings!$B$11))</f>
        <v/>
      </c>
      <c r="AC172" s="11" t="str">
        <f>IF([2]source_data!G174="","",IF([2]source_data!J174="","",[2]source_data!J174))</f>
        <v/>
      </c>
      <c r="AD172" s="11" t="str">
        <f>IF([2]source_data!G174="","",IF([2]source_data!K174="","",[2]tailored_settings!$B$12))</f>
        <v>Grant purpose</v>
      </c>
      <c r="AE172" s="11" t="str">
        <f>IF([2]source_data!G174="","",IF([2]source_data!K174="","",[2]source_data!K174))</f>
        <v>Flooring</v>
      </c>
      <c r="AF172" s="11" t="str">
        <f>IF([2]source_data!G174="","",IF([2]source_data!K174="","",[2]tailored_settings!$B$13))</f>
        <v>Grant purpose</v>
      </c>
      <c r="AG172" s="11" t="str">
        <f>IF([2]source_data!G174="","",IF([2]source_data!K174="","",[2]source_data!K174))</f>
        <v>Flooring</v>
      </c>
      <c r="AH172" s="11" t="str">
        <f>IF([2]source_data!G174="","",IF([2]source_data!M174="","",[2]tailored_settings!$B$14))</f>
        <v/>
      </c>
      <c r="AI172" s="11" t="str">
        <f>IF([2]source_data!G174="","",IF([2]source_data!M174="","",[2]source_data!M174))</f>
        <v/>
      </c>
    </row>
    <row r="173" spans="1:35" x14ac:dyDescent="0.2">
      <c r="A173" s="6" t="str">
        <f>IF([2]source_data!G175="","",IF(AND([2]source_data!C175&lt;&gt;"",[2]tailored_settings!$B$15="Publish"),CONCATENATE([2]tailored_settings!$B$2&amp;[2]source_data!C175),IF(AND([2]source_data!C175&lt;&gt;"",[2]tailored_settings!$B$15="Do not publish"),CONCATENATE([2]tailored_settings!$B$2&amp;TEXT(ROW(A173)-1,"0000")&amp;"_"&amp;TEXT(F173,"yyyy-mm")),CONCATENATE([2]tailored_settings!$B$2&amp;TEXT(ROW(A173)-1,"0000")&amp;"_"&amp;TEXT(F173,"yyyy-mm")))))</f>
        <v>360G-Longleigh-0172_2024-04</v>
      </c>
      <c r="B173" s="6" t="str">
        <f>IF([2]source_data!G175="","",IF([2]source_data!E175&lt;&gt;"",[2]source_data!E175,CONCATENATE("Grant to "&amp;G173)))</f>
        <v>Grant to Individual Recipient</v>
      </c>
      <c r="C173" s="6" t="str">
        <f>IF([2]source_data!G175="","",IF([2]source_data!F175="",_xlfn.XLOOKUP(T173,[2]tailored_settings!$B$20:$B$25,[2]tailored_settings!$A$20:$A$25,"")))</f>
        <v>Helping to alleviate financial hardship</v>
      </c>
      <c r="D173" s="7">
        <f>IF([2]source_data!G175="","",IF([2]source_data!G175="","",[2]source_data!G175))</f>
        <v>737.98</v>
      </c>
      <c r="E173" s="6" t="str">
        <f>IF([2]source_data!G175="","",[2]tailored_settings!$B$3)</f>
        <v>GBP</v>
      </c>
      <c r="F173" s="8">
        <f>IF([2]source_data!G175="","",IF([2]source_data!H175="","",[2]source_data!H175))</f>
        <v>45392</v>
      </c>
      <c r="G173" s="6" t="str">
        <f>IF([2]source_data!G175="","",[2]tailored_settings!$B$5)</f>
        <v>Individual Recipient</v>
      </c>
      <c r="H173" s="6" t="str">
        <f>IF([2]source_data!G175="","",IF(AND([2]source_data!A175&lt;&gt;"",[2]tailored_settings!$B$16="Publish"),CONCATENATE([2]tailored_settings!$B$2&amp;[2]source_data!A175),IF(AND([2]source_data!A175&lt;&gt;"",[2]tailored_settings!$B$16="Do not publish"),CONCATENATE([2]tailored_settings!$B$4&amp;TEXT(ROW(A173)-1,"0000")&amp;"_"&amp;TEXT(F173,"yyyy-mm")),CONCATENATE([2]tailored_settings!$B$4&amp;TEXT(ROW(A173)-1,"0000")&amp;"_"&amp;TEXT(F173,"yyyy-mm")))))</f>
        <v>360G-Longleigh-IND-0172_2024-04</v>
      </c>
      <c r="I173" s="6" t="str">
        <f>IF([2]source_data!G175="","",[2]tailored_settings!$B$7)</f>
        <v>Longleigh Foundation</v>
      </c>
      <c r="J173" s="6" t="str">
        <f>IF([2]source_data!G175="","",[2]tailored_settings!$B$6)</f>
        <v>GB-CHC-1169016</v>
      </c>
      <c r="K173" s="6" t="str">
        <f>IF([2]source_data!G175="","",IF([2]source_data!I175="","",VLOOKUP([2]source_data!I175,[2]codelist_mapping!A:C,3,FALSE)))</f>
        <v>GTIR080</v>
      </c>
      <c r="L173" s="6" t="str">
        <f>IF([2]source_data!G175="","",IF([2]source_data!J175="","",VLOOKUP([2]source_data!J175,[2]codelist_mapping!A:C,3,FALSE)))</f>
        <v>GTIR060</v>
      </c>
      <c r="M173" s="6" t="str">
        <f>IF([2]source_data!G175="","",IF([2]source_data!K175="","",IF([2]source_data!M175&lt;&gt;"",CONCATENATE(VLOOKUP([2]source_data!K175,[2]codelist_mapping!F:H,3,FALSE)&amp;";"&amp;VLOOKUP([2]source_data!L175,[2]codelist_mapping!F:H,3,FALSE)&amp;";"&amp;VLOOKUP([2]source_data!M175,[2]codelist_mapping!F:H,3,FALSE)),IF([2]source_data!L175&lt;&gt;"",CONCATENATE(VLOOKUP([2]source_data!K175,[2]codelist_mapping!F:H,3,FALSE)&amp;";"&amp;VLOOKUP([2]source_data!L175,[2]codelist_mapping!F:H,3,FALSE)),IF([2]source_data!K175&lt;&gt;"",CONCATENATE(VLOOKUP([2]source_data!K175,[2]codelist_mapping!F:H,3,FALSE)))))))</f>
        <v>GTIP020;GTIP060</v>
      </c>
      <c r="N173" s="9" t="str">
        <f>IF([2]source_data!G175="","",IF([2]source_data!D175="","",VLOOKUP([2]source_data!D175,[2]geo_data!A:I,9,FALSE)))</f>
        <v>Houghton Regis West</v>
      </c>
      <c r="O173" s="9" t="str">
        <f>IF([2]source_data!G175="","",IF([2]source_data!D175="","",VLOOKUP([2]source_data!D175,[2]geo_data!A:I,8,FALSE)))</f>
        <v>E05014413</v>
      </c>
      <c r="P173" s="9" t="str">
        <f>IF([2]source_data!G175="","",IF(LEFT(O173,3)="E05","WD",IF(LEFT(O173,3)="S13","WD",IF(LEFT(O173,3)="W05","WD",IF(LEFT(O173,3)="W06","UA",IF(LEFT(O173,3)="S12","CA",IF(LEFT(O173,3)="E06","UA",IF(LEFT(O173,3)="E07","NMD",IF(LEFT(O173,3)="E08","MD",IF(LEFT(O173,3)="E09","LONB"))))))))))</f>
        <v>WD</v>
      </c>
      <c r="Q173" s="9" t="str">
        <f>IF([2]source_data!G175="","",IF([2]source_data!D175="","",VLOOKUP([2]source_data!D175,[2]geo_data!A:I,7,FALSE)))</f>
        <v>Central Bedfordshire</v>
      </c>
      <c r="R173" s="9" t="str">
        <f>IF([2]source_data!G175="","",IF([2]source_data!D175="","",VLOOKUP([2]source_data!D175,[2]geo_data!A:I,6,FALSE)))</f>
        <v>E06000056</v>
      </c>
      <c r="S173" s="9" t="str">
        <f>IF([2]source_data!G175="","",IF(LEFT(R173,3)="E05","WD",IF(LEFT(R173,3)="S13","WD",IF(LEFT(R173,3)="W05","WD",IF(LEFT(R173,3)="W06","UA",IF(LEFT(R173,3)="S12","CA",IF(LEFT(R173,3)="E06","UA",IF(LEFT(R173,3)="E07","NMD",IF(LEFT(R173,3)="E08","MD",IF(LEFT(R173,3)="E09","LONB"))))))))))</f>
        <v>UA</v>
      </c>
      <c r="T173" s="6" t="str">
        <f>IF([2]source_data!G175="","",IF([2]source_data!N175="","",[2]source_data!N175))</f>
        <v>Hardship Grant</v>
      </c>
      <c r="U173" s="10">
        <f>IF([2]source_data!G175="","",[2]tailored_settings!$B$8)</f>
        <v>45789</v>
      </c>
      <c r="V173" s="6" t="str">
        <f>IF([2]source_data!G175="","",[2]tailored_settings!$B$9)</f>
        <v>http://www.longleigh.org/</v>
      </c>
      <c r="W173" s="8">
        <f>IF([2]source_data!G175="","",IF([2]source_data!O175="","",[2]source_data!O175))</f>
        <v>45392</v>
      </c>
      <c r="X173" s="12">
        <f>IF([2]source_data!G175="","",IF([2]source_data!P175="","",[2]source_data!P175))</f>
        <v>45441</v>
      </c>
      <c r="Y173" s="13">
        <f>IF([2]source_data!G175="","",IF([2]source_data!Q175="","",[2]source_data!Q175))</f>
        <v>1</v>
      </c>
      <c r="Z173" s="11" t="str">
        <f>IF([2]source_data!G175="","",IF([2]source_data!I175="","",[2]tailored_settings!$B$10))</f>
        <v>Primary grant reason</v>
      </c>
      <c r="AA173" s="11" t="str">
        <f>IF([2]source_data!G175="","",IF([2]source_data!I175="","",[2]source_data!I175))</f>
        <v>3  Customer/family moving from homelessness/supported living into independent living</v>
      </c>
      <c r="AB173" s="11" t="str">
        <f>IF([2]source_data!G175="","",IF([2]source_data!J175="","",[2]tailored_settings!$B$11))</f>
        <v>Secondary grant reason</v>
      </c>
      <c r="AC173" s="11" t="str">
        <f>IF([2]source_data!G175="","",IF([2]source_data!J175="","",[2]source_data!J175))</f>
        <v>4. Customer/family fleeing from a violent or abusive relationship</v>
      </c>
      <c r="AD173" s="11" t="str">
        <f>IF([2]source_data!G175="","",IF([2]source_data!K175="","",[2]tailored_settings!$B$12))</f>
        <v>Grant purpose</v>
      </c>
      <c r="AE173" s="11" t="str">
        <f>IF([2]source_data!G175="","",IF([2]source_data!K175="","",[2]source_data!K175))</f>
        <v>Appliances</v>
      </c>
      <c r="AF173" s="11" t="str">
        <f>IF([2]source_data!G175="","",IF([2]source_data!K175="","",[2]tailored_settings!$B$13))</f>
        <v>Grant purpose</v>
      </c>
      <c r="AG173" s="11" t="str">
        <f>IF([2]source_data!G175="","",IF([2]source_data!K175="","",[2]source_data!K175))</f>
        <v>Appliances</v>
      </c>
      <c r="AH173" s="11" t="str">
        <f>IF([2]source_data!G175="","",IF([2]source_data!M175="","",[2]tailored_settings!$B$14))</f>
        <v/>
      </c>
      <c r="AI173" s="11" t="str">
        <f>IF([2]source_data!G175="","",IF([2]source_data!M175="","",[2]source_data!M175))</f>
        <v/>
      </c>
    </row>
    <row r="174" spans="1:35" x14ac:dyDescent="0.2">
      <c r="A174" s="6" t="str">
        <f>IF([2]source_data!G176="","",IF(AND([2]source_data!C176&lt;&gt;"",[2]tailored_settings!$B$15="Publish"),CONCATENATE([2]tailored_settings!$B$2&amp;[2]source_data!C176),IF(AND([2]source_data!C176&lt;&gt;"",[2]tailored_settings!$B$15="Do not publish"),CONCATENATE([2]tailored_settings!$B$2&amp;TEXT(ROW(A174)-1,"0000")&amp;"_"&amp;TEXT(F174,"yyyy-mm")),CONCATENATE([2]tailored_settings!$B$2&amp;TEXT(ROW(A174)-1,"0000")&amp;"_"&amp;TEXT(F174,"yyyy-mm")))))</f>
        <v>360G-Longleigh-0173_2024-04</v>
      </c>
      <c r="B174" s="6" t="str">
        <f>IF([2]source_data!G176="","",IF([2]source_data!E176&lt;&gt;"",[2]source_data!E176,CONCATENATE("Grant to "&amp;G174)))</f>
        <v>Grant to Individual Recipient</v>
      </c>
      <c r="C174" s="6" t="str">
        <f>IF([2]source_data!G176="","",IF([2]source_data!F176="",_xlfn.XLOOKUP(T174,[2]tailored_settings!$B$20:$B$25,[2]tailored_settings!$A$20:$A$25,"")))</f>
        <v>Helping to alleviate financial hardship</v>
      </c>
      <c r="D174" s="7">
        <f>IF([2]source_data!G176="","",IF([2]source_data!G176="","",[2]source_data!G176))</f>
        <v>776.2</v>
      </c>
      <c r="E174" s="6" t="str">
        <f>IF([2]source_data!G176="","",[2]tailored_settings!$B$3)</f>
        <v>GBP</v>
      </c>
      <c r="F174" s="8">
        <f>IF([2]source_data!G176="","",IF([2]source_data!H176="","",[2]source_data!H176))</f>
        <v>45391</v>
      </c>
      <c r="G174" s="6" t="str">
        <f>IF([2]source_data!G176="","",[2]tailored_settings!$B$5)</f>
        <v>Individual Recipient</v>
      </c>
      <c r="H174" s="6" t="str">
        <f>IF([2]source_data!G176="","",IF(AND([2]source_data!A176&lt;&gt;"",[2]tailored_settings!$B$16="Publish"),CONCATENATE([2]tailored_settings!$B$2&amp;[2]source_data!A176),IF(AND([2]source_data!A176&lt;&gt;"",[2]tailored_settings!$B$16="Do not publish"),CONCATENATE([2]tailored_settings!$B$4&amp;TEXT(ROW(A174)-1,"0000")&amp;"_"&amp;TEXT(F174,"yyyy-mm")),CONCATENATE([2]tailored_settings!$B$4&amp;TEXT(ROW(A174)-1,"0000")&amp;"_"&amp;TEXT(F174,"yyyy-mm")))))</f>
        <v>360G-Longleigh-IND-0173_2024-04</v>
      </c>
      <c r="I174" s="6" t="str">
        <f>IF([2]source_data!G176="","",[2]tailored_settings!$B$7)</f>
        <v>Longleigh Foundation</v>
      </c>
      <c r="J174" s="6" t="str">
        <f>IF([2]source_data!G176="","",[2]tailored_settings!$B$6)</f>
        <v>GB-CHC-1169016</v>
      </c>
      <c r="K174" s="6" t="str">
        <f>IF([2]source_data!G176="","",IF([2]source_data!I176="","",VLOOKUP([2]source_data!I176,[2]codelist_mapping!A:C,3,FALSE)))</f>
        <v>GTIR080</v>
      </c>
      <c r="L174" s="6" t="str">
        <f>IF([2]source_data!G176="","",IF([2]source_data!J176="","",VLOOKUP([2]source_data!J176,[2]codelist_mapping!A:C,3,FALSE)))</f>
        <v/>
      </c>
      <c r="M174" s="6" t="str">
        <f>IF([2]source_data!G176="","",IF([2]source_data!K176="","",IF([2]source_data!M176&lt;&gt;"",CONCATENATE(VLOOKUP([2]source_data!K176,[2]codelist_mapping!F:H,3,FALSE)&amp;";"&amp;VLOOKUP([2]source_data!L176,[2]codelist_mapping!F:H,3,FALSE)&amp;";"&amp;VLOOKUP([2]source_data!M176,[2]codelist_mapping!F:H,3,FALSE)),IF([2]source_data!L176&lt;&gt;"",CONCATENATE(VLOOKUP([2]source_data!K176,[2]codelist_mapping!F:H,3,FALSE)&amp;";"&amp;VLOOKUP([2]source_data!L176,[2]codelist_mapping!F:H,3,FALSE)),IF([2]source_data!K176&lt;&gt;"",CONCATENATE(VLOOKUP([2]source_data!K176,[2]codelist_mapping!F:H,3,FALSE)))))))</f>
        <v>GTIP020;GTIP020</v>
      </c>
      <c r="N174" s="9" t="str">
        <f>IF([2]source_data!G176="","",IF([2]source_data!D176="","",VLOOKUP([2]source_data!D176,[2]geo_data!A:I,9,FALSE)))</f>
        <v>Bridgwater East &amp; Bawdrip</v>
      </c>
      <c r="O174" s="9" t="str">
        <f>IF([2]source_data!G176="","",IF([2]source_data!D176="","",VLOOKUP([2]source_data!D176,[2]geo_data!A:I,8,FALSE)))</f>
        <v>E05014343</v>
      </c>
      <c r="P174" s="9" t="str">
        <f>IF([2]source_data!G176="","",IF(LEFT(O174,3)="E05","WD",IF(LEFT(O174,3)="S13","WD",IF(LEFT(O174,3)="W05","WD",IF(LEFT(O174,3)="W06","UA",IF(LEFT(O174,3)="S12","CA",IF(LEFT(O174,3)="E06","UA",IF(LEFT(O174,3)="E07","NMD",IF(LEFT(O174,3)="E08","MD",IF(LEFT(O174,3)="E09","LONB"))))))))))</f>
        <v>WD</v>
      </c>
      <c r="Q174" s="9" t="str">
        <f>IF([2]source_data!G176="","",IF([2]source_data!D176="","",VLOOKUP([2]source_data!D176,[2]geo_data!A:I,7,FALSE)))</f>
        <v>Somerset</v>
      </c>
      <c r="R174" s="9" t="str">
        <f>IF([2]source_data!G176="","",IF([2]source_data!D176="","",VLOOKUP([2]source_data!D176,[2]geo_data!A:I,6,FALSE)))</f>
        <v>E06000066</v>
      </c>
      <c r="S174" s="9" t="str">
        <f>IF([2]source_data!G176="","",IF(LEFT(R174,3)="E05","WD",IF(LEFT(R174,3)="S13","WD",IF(LEFT(R174,3)="W05","WD",IF(LEFT(R174,3)="W06","UA",IF(LEFT(R174,3)="S12","CA",IF(LEFT(R174,3)="E06","UA",IF(LEFT(R174,3)="E07","NMD",IF(LEFT(R174,3)="E08","MD",IF(LEFT(R174,3)="E09","LONB"))))))))))</f>
        <v>UA</v>
      </c>
      <c r="T174" s="6" t="str">
        <f>IF([2]source_data!G176="","",IF([2]source_data!N176="","",[2]source_data!N176))</f>
        <v>Hardship Grant</v>
      </c>
      <c r="U174" s="10">
        <f>IF([2]source_data!G176="","",[2]tailored_settings!$B$8)</f>
        <v>45789</v>
      </c>
      <c r="V174" s="6" t="str">
        <f>IF([2]source_data!G176="","",[2]tailored_settings!$B$9)</f>
        <v>http://www.longleigh.org/</v>
      </c>
      <c r="W174" s="8">
        <f>IF([2]source_data!G176="","",IF([2]source_data!O176="","",[2]source_data!O176))</f>
        <v>45391</v>
      </c>
      <c r="X174" s="12">
        <f>IF([2]source_data!G176="","",IF([2]source_data!P176="","",[2]source_data!P176))</f>
        <v>45408</v>
      </c>
      <c r="Y174" s="13">
        <f>IF([2]source_data!G176="","",IF([2]source_data!Q176="","",[2]source_data!Q176))</f>
        <v>1</v>
      </c>
      <c r="Z174" s="11" t="str">
        <f>IF([2]source_data!G176="","",IF([2]source_data!I176="","",[2]tailored_settings!$B$10))</f>
        <v>Primary grant reason</v>
      </c>
      <c r="AA174" s="11" t="str">
        <f>IF([2]source_data!G176="","",IF([2]source_data!I176="","",[2]source_data!I176))</f>
        <v>3  Customer/family moving from homelessness/supported living into independent living</v>
      </c>
      <c r="AB174" s="11" t="str">
        <f>IF([2]source_data!G176="","",IF([2]source_data!J176="","",[2]tailored_settings!$B$11))</f>
        <v/>
      </c>
      <c r="AC174" s="11" t="str">
        <f>IF([2]source_data!G176="","",IF([2]source_data!J176="","",[2]source_data!J176))</f>
        <v/>
      </c>
      <c r="AD174" s="11" t="str">
        <f>IF([2]source_data!G176="","",IF([2]source_data!K176="","",[2]tailored_settings!$B$12))</f>
        <v>Grant purpose</v>
      </c>
      <c r="AE174" s="11" t="str">
        <f>IF([2]source_data!G176="","",IF([2]source_data!K176="","",[2]source_data!K176))</f>
        <v xml:space="preserve">Furniture </v>
      </c>
      <c r="AF174" s="11" t="str">
        <f>IF([2]source_data!G176="","",IF([2]source_data!K176="","",[2]tailored_settings!$B$13))</f>
        <v>Grant purpose</v>
      </c>
      <c r="AG174" s="11" t="str">
        <f>IF([2]source_data!G176="","",IF([2]source_data!K176="","",[2]source_data!K176))</f>
        <v xml:space="preserve">Furniture </v>
      </c>
      <c r="AH174" s="11" t="str">
        <f>IF([2]source_data!G176="","",IF([2]source_data!M176="","",[2]tailored_settings!$B$14))</f>
        <v/>
      </c>
      <c r="AI174" s="11" t="str">
        <f>IF([2]source_data!G176="","",IF([2]source_data!M176="","",[2]source_data!M176))</f>
        <v/>
      </c>
    </row>
    <row r="175" spans="1:35" x14ac:dyDescent="0.2">
      <c r="A175" s="6" t="str">
        <f>IF([2]source_data!G177="","",IF(AND([2]source_data!C177&lt;&gt;"",[2]tailored_settings!$B$15="Publish"),CONCATENATE([2]tailored_settings!$B$2&amp;[2]source_data!C177),IF(AND([2]source_data!C177&lt;&gt;"",[2]tailored_settings!$B$15="Do not publish"),CONCATENATE([2]tailored_settings!$B$2&amp;TEXT(ROW(A175)-1,"0000")&amp;"_"&amp;TEXT(F175,"yyyy-mm")),CONCATENATE([2]tailored_settings!$B$2&amp;TEXT(ROW(A175)-1,"0000")&amp;"_"&amp;TEXT(F175,"yyyy-mm")))))</f>
        <v>360G-Longleigh-0174_2024-04</v>
      </c>
      <c r="B175" s="6" t="str">
        <f>IF([2]source_data!G177="","",IF([2]source_data!E177&lt;&gt;"",[2]source_data!E177,CONCATENATE("Grant to "&amp;G175)))</f>
        <v>Grant to Individual Recipient</v>
      </c>
      <c r="C175" s="6" t="str">
        <f>IF([2]source_data!G177="","",IF([2]source_data!F177="",_xlfn.XLOOKUP(T175,[2]tailored_settings!$B$20:$B$25,[2]tailored_settings!$A$20:$A$25,"")))</f>
        <v>Helping to alleviate financial hardship</v>
      </c>
      <c r="D175" s="7">
        <f>IF([2]source_data!G177="","",IF([2]source_data!G177="","",[2]source_data!G177))</f>
        <v>585.98</v>
      </c>
      <c r="E175" s="6" t="str">
        <f>IF([2]source_data!G177="","",[2]tailored_settings!$B$3)</f>
        <v>GBP</v>
      </c>
      <c r="F175" s="8">
        <f>IF([2]source_data!G177="","",IF([2]source_data!H177="","",[2]source_data!H177))</f>
        <v>45391</v>
      </c>
      <c r="G175" s="6" t="str">
        <f>IF([2]source_data!G177="","",[2]tailored_settings!$B$5)</f>
        <v>Individual Recipient</v>
      </c>
      <c r="H175" s="6" t="str">
        <f>IF([2]source_data!G177="","",IF(AND([2]source_data!A177&lt;&gt;"",[2]tailored_settings!$B$16="Publish"),CONCATENATE([2]tailored_settings!$B$2&amp;[2]source_data!A177),IF(AND([2]source_data!A177&lt;&gt;"",[2]tailored_settings!$B$16="Do not publish"),CONCATENATE([2]tailored_settings!$B$4&amp;TEXT(ROW(A175)-1,"0000")&amp;"_"&amp;TEXT(F175,"yyyy-mm")),CONCATENATE([2]tailored_settings!$B$4&amp;TEXT(ROW(A175)-1,"0000")&amp;"_"&amp;TEXT(F175,"yyyy-mm")))))</f>
        <v>360G-Longleigh-IND-0174_2024-04</v>
      </c>
      <c r="I175" s="6" t="str">
        <f>IF([2]source_data!G177="","",[2]tailored_settings!$B$7)</f>
        <v>Longleigh Foundation</v>
      </c>
      <c r="J175" s="6" t="str">
        <f>IF([2]source_data!G177="","",[2]tailored_settings!$B$6)</f>
        <v>GB-CHC-1169016</v>
      </c>
      <c r="K175" s="6" t="str">
        <f>IF([2]source_data!G177="","",IF([2]source_data!I177="","",VLOOKUP([2]source_data!I177,[2]codelist_mapping!A:C,3,FALSE)))</f>
        <v>GTIR040</v>
      </c>
      <c r="L175" s="6" t="str">
        <f>IF([2]source_data!G177="","",IF([2]source_data!J177="","",VLOOKUP([2]source_data!J177,[2]codelist_mapping!A:C,3,FALSE)))</f>
        <v/>
      </c>
      <c r="M175" s="6" t="str">
        <f>IF([2]source_data!G177="","",IF([2]source_data!K177="","",IF([2]source_data!M177&lt;&gt;"",CONCATENATE(VLOOKUP([2]source_data!K177,[2]codelist_mapping!F:H,3,FALSE)&amp;";"&amp;VLOOKUP([2]source_data!L177,[2]codelist_mapping!F:H,3,FALSE)&amp;";"&amp;VLOOKUP([2]source_data!M177,[2]codelist_mapping!F:H,3,FALSE)),IF([2]source_data!L177&lt;&gt;"",CONCATENATE(VLOOKUP([2]source_data!K177,[2]codelist_mapping!F:H,3,FALSE)&amp;";"&amp;VLOOKUP([2]source_data!L177,[2]codelist_mapping!F:H,3,FALSE)),IF([2]source_data!K177&lt;&gt;"",CONCATENATE(VLOOKUP([2]source_data!K177,[2]codelist_mapping!F:H,3,FALSE)))))))</f>
        <v>GTIP020</v>
      </c>
      <c r="N175" s="9" t="str">
        <f>IF([2]source_data!G177="","",IF([2]source_data!D177="","",VLOOKUP([2]source_data!D177,[2]geo_data!A:I,9,FALSE)))</f>
        <v>Dishley, Hathern &amp; Thorpe Acre</v>
      </c>
      <c r="O175" s="9" t="str">
        <f>IF([2]source_data!G177="","",IF([2]source_data!D177="","",VLOOKUP([2]source_data!D177,[2]geo_data!A:I,8,FALSE)))</f>
        <v>E05014670</v>
      </c>
      <c r="P175" s="9" t="str">
        <f>IF([2]source_data!G177="","",IF(LEFT(O175,3)="E05","WD",IF(LEFT(O175,3)="S13","WD",IF(LEFT(O175,3)="W05","WD",IF(LEFT(O175,3)="W06","UA",IF(LEFT(O175,3)="S12","CA",IF(LEFT(O175,3)="E06","UA",IF(LEFT(O175,3)="E07","NMD",IF(LEFT(O175,3)="E08","MD",IF(LEFT(O175,3)="E09","LONB"))))))))))</f>
        <v>WD</v>
      </c>
      <c r="Q175" s="9" t="str">
        <f>IF([2]source_data!G177="","",IF([2]source_data!D177="","",VLOOKUP([2]source_data!D177,[2]geo_data!A:I,7,FALSE)))</f>
        <v>Charnwood</v>
      </c>
      <c r="R175" s="9" t="str">
        <f>IF([2]source_data!G177="","",IF([2]source_data!D177="","",VLOOKUP([2]source_data!D177,[2]geo_data!A:I,6,FALSE)))</f>
        <v>E07000130</v>
      </c>
      <c r="S175" s="9" t="str">
        <f>IF([2]source_data!G177="","",IF(LEFT(R175,3)="E05","WD",IF(LEFT(R175,3)="S13","WD",IF(LEFT(R175,3)="W05","WD",IF(LEFT(R175,3)="W06","UA",IF(LEFT(R175,3)="S12","CA",IF(LEFT(R175,3)="E06","UA",IF(LEFT(R175,3)="E07","NMD",IF(LEFT(R175,3)="E08","MD",IF(LEFT(R175,3)="E09","LONB"))))))))))</f>
        <v>NMD</v>
      </c>
      <c r="T175" s="6" t="str">
        <f>IF([2]source_data!G177="","",IF([2]source_data!N177="","",[2]source_data!N177))</f>
        <v>Hardship Grant</v>
      </c>
      <c r="U175" s="10">
        <f>IF([2]source_data!G177="","",[2]tailored_settings!$B$8)</f>
        <v>45789</v>
      </c>
      <c r="V175" s="6" t="str">
        <f>IF([2]source_data!G177="","",[2]tailored_settings!$B$9)</f>
        <v>http://www.longleigh.org/</v>
      </c>
      <c r="W175" s="8">
        <f>IF([2]source_data!G177="","",IF([2]source_data!O177="","",[2]source_data!O177))</f>
        <v>45391</v>
      </c>
      <c r="X175" s="12">
        <f>IF([2]source_data!G177="","",IF([2]source_data!P177="","",[2]source_data!P177))</f>
        <v>45420</v>
      </c>
      <c r="Y175" s="13">
        <f>IF([2]source_data!G177="","",IF([2]source_data!Q177="","",[2]source_data!Q177))</f>
        <v>1</v>
      </c>
      <c r="Z175" s="11" t="str">
        <f>IF([2]source_data!G177="","",IF([2]source_data!I177="","",[2]tailored_settings!$B$10))</f>
        <v>Primary grant reason</v>
      </c>
      <c r="AA175" s="11" t="str">
        <f>IF([2]source_data!G177="","",IF([2]source_data!I177="","",[2]source_data!I177))</f>
        <v>2. Customer receiving medication and/or therapy for a mental health condition or substance addiction</v>
      </c>
      <c r="AB175" s="11" t="str">
        <f>IF([2]source_data!G177="","",IF([2]source_data!J177="","",[2]tailored_settings!$B$11))</f>
        <v/>
      </c>
      <c r="AC175" s="11" t="str">
        <f>IF([2]source_data!G177="","",IF([2]source_data!J177="","",[2]source_data!J177))</f>
        <v/>
      </c>
      <c r="AD175" s="11" t="str">
        <f>IF([2]source_data!G177="","",IF([2]source_data!K177="","",[2]tailored_settings!$B$12))</f>
        <v>Grant purpose</v>
      </c>
      <c r="AE175" s="11" t="str">
        <f>IF([2]source_data!G177="","",IF([2]source_data!K177="","",[2]source_data!K177))</f>
        <v>Appliances</v>
      </c>
      <c r="AF175" s="11" t="str">
        <f>IF([2]source_data!G177="","",IF([2]source_data!K177="","",[2]tailored_settings!$B$13))</f>
        <v>Grant purpose</v>
      </c>
      <c r="AG175" s="11" t="str">
        <f>IF([2]source_data!G177="","",IF([2]source_data!K177="","",[2]source_data!K177))</f>
        <v>Appliances</v>
      </c>
      <c r="AH175" s="11" t="str">
        <f>IF([2]source_data!G177="","",IF([2]source_data!M177="","",[2]tailored_settings!$B$14))</f>
        <v/>
      </c>
      <c r="AI175" s="11" t="str">
        <f>IF([2]source_data!G177="","",IF([2]source_data!M177="","",[2]source_data!M177))</f>
        <v/>
      </c>
    </row>
    <row r="176" spans="1:35" x14ac:dyDescent="0.2">
      <c r="A176" s="6" t="str">
        <f>IF([2]source_data!G178="","",IF(AND([2]source_data!C178&lt;&gt;"",[2]tailored_settings!$B$15="Publish"),CONCATENATE([2]tailored_settings!$B$2&amp;[2]source_data!C178),IF(AND([2]source_data!C178&lt;&gt;"",[2]tailored_settings!$B$15="Do not publish"),CONCATENATE([2]tailored_settings!$B$2&amp;TEXT(ROW(A176)-1,"0000")&amp;"_"&amp;TEXT(F176,"yyyy-mm")),CONCATENATE([2]tailored_settings!$B$2&amp;TEXT(ROW(A176)-1,"0000")&amp;"_"&amp;TEXT(F176,"yyyy-mm")))))</f>
        <v>360G-Longleigh-0175_2024-04</v>
      </c>
      <c r="B176" s="6" t="str">
        <f>IF([2]source_data!G178="","",IF([2]source_data!E178&lt;&gt;"",[2]source_data!E178,CONCATENATE("Grant to "&amp;G176)))</f>
        <v>Grant to Individual Recipient</v>
      </c>
      <c r="C176" s="6" t="str">
        <f>IF([2]source_data!G178="","",IF([2]source_data!F178="",_xlfn.XLOOKUP(T176,[2]tailored_settings!$B$20:$B$25,[2]tailored_settings!$A$20:$A$25,"")))</f>
        <v>Helping to alleviate financial hardship</v>
      </c>
      <c r="D176" s="7">
        <f>IF([2]source_data!G178="","",IF([2]source_data!G178="","",[2]source_data!G178))</f>
        <v>748.98</v>
      </c>
      <c r="E176" s="6" t="str">
        <f>IF([2]source_data!G178="","",[2]tailored_settings!$B$3)</f>
        <v>GBP</v>
      </c>
      <c r="F176" s="8">
        <f>IF([2]source_data!G178="","",IF([2]source_data!H178="","",[2]source_data!H178))</f>
        <v>45391</v>
      </c>
      <c r="G176" s="6" t="str">
        <f>IF([2]source_data!G178="","",[2]tailored_settings!$B$5)</f>
        <v>Individual Recipient</v>
      </c>
      <c r="H176" s="6" t="str">
        <f>IF([2]source_data!G178="","",IF(AND([2]source_data!A178&lt;&gt;"",[2]tailored_settings!$B$16="Publish"),CONCATENATE([2]tailored_settings!$B$2&amp;[2]source_data!A178),IF(AND([2]source_data!A178&lt;&gt;"",[2]tailored_settings!$B$16="Do not publish"),CONCATENATE([2]tailored_settings!$B$4&amp;TEXT(ROW(A176)-1,"0000")&amp;"_"&amp;TEXT(F176,"yyyy-mm")),CONCATENATE([2]tailored_settings!$B$4&amp;TEXT(ROW(A176)-1,"0000")&amp;"_"&amp;TEXT(F176,"yyyy-mm")))))</f>
        <v>360G-Longleigh-IND-0175_2024-04</v>
      </c>
      <c r="I176" s="6" t="str">
        <f>IF([2]source_data!G178="","",[2]tailored_settings!$B$7)</f>
        <v>Longleigh Foundation</v>
      </c>
      <c r="J176" s="6" t="str">
        <f>IF([2]source_data!G178="","",[2]tailored_settings!$B$6)</f>
        <v>GB-CHC-1169016</v>
      </c>
      <c r="K176" s="6" t="str">
        <f>IF([2]source_data!G178="","",IF([2]source_data!I178="","",VLOOKUP([2]source_data!I178,[2]codelist_mapping!A:C,3,FALSE)))</f>
        <v>GTIR030</v>
      </c>
      <c r="L176" s="6" t="str">
        <f>IF([2]source_data!G178="","",IF([2]source_data!J178="","",VLOOKUP([2]source_data!J178,[2]codelist_mapping!A:C,3,FALSE)))</f>
        <v/>
      </c>
      <c r="M176" s="6" t="str">
        <f>IF([2]source_data!G178="","",IF([2]source_data!K178="","",IF([2]source_data!M178&lt;&gt;"",CONCATENATE(VLOOKUP([2]source_data!K178,[2]codelist_mapping!F:H,3,FALSE)&amp;";"&amp;VLOOKUP([2]source_data!L178,[2]codelist_mapping!F:H,3,FALSE)&amp;";"&amp;VLOOKUP([2]source_data!M178,[2]codelist_mapping!F:H,3,FALSE)),IF([2]source_data!L178&lt;&gt;"",CONCATENATE(VLOOKUP([2]source_data!K178,[2]codelist_mapping!F:H,3,FALSE)&amp;";"&amp;VLOOKUP([2]source_data!L178,[2]codelist_mapping!F:H,3,FALSE)),IF([2]source_data!K178&lt;&gt;"",CONCATENATE(VLOOKUP([2]source_data!K178,[2]codelist_mapping!F:H,3,FALSE)))))))</f>
        <v>GTIP020</v>
      </c>
      <c r="N176" s="9" t="str">
        <f>IF([2]source_data!G178="","",IF([2]source_data!D178="","",VLOOKUP([2]source_data!D178,[2]geo_data!A:I,9,FALSE)))</f>
        <v>Sowerby Bridge</v>
      </c>
      <c r="O176" s="9" t="str">
        <f>IF([2]source_data!G178="","",IF([2]source_data!D178="","",VLOOKUP([2]source_data!D178,[2]geo_data!A:I,8,FALSE)))</f>
        <v>E05001384</v>
      </c>
      <c r="P176" s="9" t="str">
        <f>IF([2]source_data!G178="","",IF(LEFT(O176,3)="E05","WD",IF(LEFT(O176,3)="S13","WD",IF(LEFT(O176,3)="W05","WD",IF(LEFT(O176,3)="W06","UA",IF(LEFT(O176,3)="S12","CA",IF(LEFT(O176,3)="E06","UA",IF(LEFT(O176,3)="E07","NMD",IF(LEFT(O176,3)="E08","MD",IF(LEFT(O176,3)="E09","LONB"))))))))))</f>
        <v>WD</v>
      </c>
      <c r="Q176" s="9" t="str">
        <f>IF([2]source_data!G178="","",IF([2]source_data!D178="","",VLOOKUP([2]source_data!D178,[2]geo_data!A:I,7,FALSE)))</f>
        <v>Calderdale</v>
      </c>
      <c r="R176" s="9" t="str">
        <f>IF([2]source_data!G178="","",IF([2]source_data!D178="","",VLOOKUP([2]source_data!D178,[2]geo_data!A:I,6,FALSE)))</f>
        <v>E08000033</v>
      </c>
      <c r="S176" s="9" t="str">
        <f>IF([2]source_data!G178="","",IF(LEFT(R176,3)="E05","WD",IF(LEFT(R176,3)="S13","WD",IF(LEFT(R176,3)="W05","WD",IF(LEFT(R176,3)="W06","UA",IF(LEFT(R176,3)="S12","CA",IF(LEFT(R176,3)="E06","UA",IF(LEFT(R176,3)="E07","NMD",IF(LEFT(R176,3)="E08","MD",IF(LEFT(R176,3)="E09","LONB"))))))))))</f>
        <v>MD</v>
      </c>
      <c r="T176" s="6" t="str">
        <f>IF([2]source_data!G178="","",IF([2]source_data!N178="","",[2]source_data!N178))</f>
        <v>Hardship Grant</v>
      </c>
      <c r="U176" s="10">
        <f>IF([2]source_data!G178="","",[2]tailored_settings!$B$8)</f>
        <v>45789</v>
      </c>
      <c r="V176" s="6" t="str">
        <f>IF([2]source_data!G178="","",[2]tailored_settings!$B$9)</f>
        <v>http://www.longleigh.org/</v>
      </c>
      <c r="W176" s="8">
        <f>IF([2]source_data!G178="","",IF([2]source_data!O178="","",[2]source_data!O178))</f>
        <v>45391</v>
      </c>
      <c r="X176" s="12">
        <f>IF([2]source_data!G178="","",IF([2]source_data!P178="","",[2]source_data!P178))</f>
        <v>45420</v>
      </c>
      <c r="Y176" s="13">
        <f>IF([2]source_data!G178="","",IF([2]source_data!Q178="","",[2]source_data!Q178))</f>
        <v>1</v>
      </c>
      <c r="Z176" s="11" t="str">
        <f>IF([2]source_data!G178="","",IF([2]source_data!I178="","",[2]tailored_settings!$B$10))</f>
        <v>Primary grant reason</v>
      </c>
      <c r="AA176" s="11" t="str">
        <f>IF([2]source_data!G178="","",IF([2]source_data!I178="","",[2]source_data!I178))</f>
        <v>1. Customer (or family member residing with them) with a diagnosed condition or disability (physical and/or sensory and/or behavioural)</v>
      </c>
      <c r="AB176" s="11" t="str">
        <f>IF([2]source_data!G178="","",IF([2]source_data!J178="","",[2]tailored_settings!$B$11))</f>
        <v/>
      </c>
      <c r="AC176" s="11" t="str">
        <f>IF([2]source_data!G178="","",IF([2]source_data!J178="","",[2]source_data!J178))</f>
        <v/>
      </c>
      <c r="AD176" s="11" t="str">
        <f>IF([2]source_data!G178="","",IF([2]source_data!K178="","",[2]tailored_settings!$B$12))</f>
        <v>Grant purpose</v>
      </c>
      <c r="AE176" s="11" t="str">
        <f>IF([2]source_data!G178="","",IF([2]source_data!K178="","",[2]source_data!K178))</f>
        <v>Appliances</v>
      </c>
      <c r="AF176" s="11" t="str">
        <f>IF([2]source_data!G178="","",IF([2]source_data!K178="","",[2]tailored_settings!$B$13))</f>
        <v>Grant purpose</v>
      </c>
      <c r="AG176" s="11" t="str">
        <f>IF([2]source_data!G178="","",IF([2]source_data!K178="","",[2]source_data!K178))</f>
        <v>Appliances</v>
      </c>
      <c r="AH176" s="11" t="str">
        <f>IF([2]source_data!G178="","",IF([2]source_data!M178="","",[2]tailored_settings!$B$14))</f>
        <v/>
      </c>
      <c r="AI176" s="11" t="str">
        <f>IF([2]source_data!G178="","",IF([2]source_data!M178="","",[2]source_data!M178))</f>
        <v/>
      </c>
    </row>
    <row r="177" spans="1:35" x14ac:dyDescent="0.2">
      <c r="A177" s="6" t="str">
        <f>IF([2]source_data!G179="","",IF(AND([2]source_data!C179&lt;&gt;"",[2]tailored_settings!$B$15="Publish"),CONCATENATE([2]tailored_settings!$B$2&amp;[2]source_data!C179),IF(AND([2]source_data!C179&lt;&gt;"",[2]tailored_settings!$B$15="Do not publish"),CONCATENATE([2]tailored_settings!$B$2&amp;TEXT(ROW(A177)-1,"0000")&amp;"_"&amp;TEXT(F177,"yyyy-mm")),CONCATENATE([2]tailored_settings!$B$2&amp;TEXT(ROW(A177)-1,"0000")&amp;"_"&amp;TEXT(F177,"yyyy-mm")))))</f>
        <v>360G-Longleigh-0176_2024-04</v>
      </c>
      <c r="B177" s="6" t="str">
        <f>IF([2]source_data!G179="","",IF([2]source_data!E179&lt;&gt;"",[2]source_data!E179,CONCATENATE("Grant to "&amp;G177)))</f>
        <v>Grant to Individual Recipient</v>
      </c>
      <c r="C177" s="6" t="str">
        <f>IF([2]source_data!G179="","",IF([2]source_data!F179="",_xlfn.XLOOKUP(T177,[2]tailored_settings!$B$20:$B$25,[2]tailored_settings!$A$20:$A$25,"")))</f>
        <v>Helping to alleviate financial hardship</v>
      </c>
      <c r="D177" s="7">
        <f>IF([2]source_data!G179="","",IF([2]source_data!G179="","",[2]source_data!G179))</f>
        <v>609.98</v>
      </c>
      <c r="E177" s="6" t="str">
        <f>IF([2]source_data!G179="","",[2]tailored_settings!$B$3)</f>
        <v>GBP</v>
      </c>
      <c r="F177" s="8">
        <f>IF([2]source_data!G179="","",IF([2]source_data!H179="","",[2]source_data!H179))</f>
        <v>45391</v>
      </c>
      <c r="G177" s="6" t="str">
        <f>IF([2]source_data!G179="","",[2]tailored_settings!$B$5)</f>
        <v>Individual Recipient</v>
      </c>
      <c r="H177" s="6" t="str">
        <f>IF([2]source_data!G179="","",IF(AND([2]source_data!A179&lt;&gt;"",[2]tailored_settings!$B$16="Publish"),CONCATENATE([2]tailored_settings!$B$2&amp;[2]source_data!A179),IF(AND([2]source_data!A179&lt;&gt;"",[2]tailored_settings!$B$16="Do not publish"),CONCATENATE([2]tailored_settings!$B$4&amp;TEXT(ROW(A177)-1,"0000")&amp;"_"&amp;TEXT(F177,"yyyy-mm")),CONCATENATE([2]tailored_settings!$B$4&amp;TEXT(ROW(A177)-1,"0000")&amp;"_"&amp;TEXT(F177,"yyyy-mm")))))</f>
        <v>360G-Longleigh-IND-0176_2024-04</v>
      </c>
      <c r="I177" s="6" t="str">
        <f>IF([2]source_data!G179="","",[2]tailored_settings!$B$7)</f>
        <v>Longleigh Foundation</v>
      </c>
      <c r="J177" s="6" t="str">
        <f>IF([2]source_data!G179="","",[2]tailored_settings!$B$6)</f>
        <v>GB-CHC-1169016</v>
      </c>
      <c r="K177" s="6" t="str">
        <f>IF([2]source_data!G179="","",IF([2]source_data!I179="","",VLOOKUP([2]source_data!I179,[2]codelist_mapping!A:C,3,FALSE)))</f>
        <v>GTIR040</v>
      </c>
      <c r="L177" s="6" t="str">
        <f>IF([2]source_data!G179="","",IF([2]source_data!J179="","",VLOOKUP([2]source_data!J179,[2]codelist_mapping!A:C,3,FALSE)))</f>
        <v>GTIR080</v>
      </c>
      <c r="M177" s="6" t="str">
        <f>IF([2]source_data!G179="","",IF([2]source_data!K179="","",IF([2]source_data!M179&lt;&gt;"",CONCATENATE(VLOOKUP([2]source_data!K179,[2]codelist_mapping!F:H,3,FALSE)&amp;";"&amp;VLOOKUP([2]source_data!L179,[2]codelist_mapping!F:H,3,FALSE)&amp;";"&amp;VLOOKUP([2]source_data!M179,[2]codelist_mapping!F:H,3,FALSE)),IF([2]source_data!L179&lt;&gt;"",CONCATENATE(VLOOKUP([2]source_data!K179,[2]codelist_mapping!F:H,3,FALSE)&amp;";"&amp;VLOOKUP([2]source_data!L179,[2]codelist_mapping!F:H,3,FALSE)),IF([2]source_data!K179&lt;&gt;"",CONCATENATE(VLOOKUP([2]source_data!K179,[2]codelist_mapping!F:H,3,FALSE)))))))</f>
        <v>GTIP020</v>
      </c>
      <c r="N177" s="9" t="str">
        <f>IF([2]source_data!G179="","",IF([2]source_data!D179="","",VLOOKUP([2]source_data!D179,[2]geo_data!A:I,9,FALSE)))</f>
        <v>Coleford</v>
      </c>
      <c r="O177" s="9" t="str">
        <f>IF([2]source_data!G179="","",IF([2]source_data!D179="","",VLOOKUP([2]source_data!D179,[2]geo_data!A:I,8,FALSE)))</f>
        <v>E05012160</v>
      </c>
      <c r="P177" s="9" t="str">
        <f>IF([2]source_data!G179="","",IF(LEFT(O177,3)="E05","WD",IF(LEFT(O177,3)="S13","WD",IF(LEFT(O177,3)="W05","WD",IF(LEFT(O177,3)="W06","UA",IF(LEFT(O177,3)="S12","CA",IF(LEFT(O177,3)="E06","UA",IF(LEFT(O177,3)="E07","NMD",IF(LEFT(O177,3)="E08","MD",IF(LEFT(O177,3)="E09","LONB"))))))))))</f>
        <v>WD</v>
      </c>
      <c r="Q177" s="9" t="str">
        <f>IF([2]source_data!G179="","",IF([2]source_data!D179="","",VLOOKUP([2]source_data!D179,[2]geo_data!A:I,7,FALSE)))</f>
        <v>Forest of Dean</v>
      </c>
      <c r="R177" s="9" t="str">
        <f>IF([2]source_data!G179="","",IF([2]source_data!D179="","",VLOOKUP([2]source_data!D179,[2]geo_data!A:I,6,FALSE)))</f>
        <v>E07000080</v>
      </c>
      <c r="S177" s="9" t="str">
        <f>IF([2]source_data!G179="","",IF(LEFT(R177,3)="E05","WD",IF(LEFT(R177,3)="S13","WD",IF(LEFT(R177,3)="W05","WD",IF(LEFT(R177,3)="W06","UA",IF(LEFT(R177,3)="S12","CA",IF(LEFT(R177,3)="E06","UA",IF(LEFT(R177,3)="E07","NMD",IF(LEFT(R177,3)="E08","MD",IF(LEFT(R177,3)="E09","LONB"))))))))))</f>
        <v>NMD</v>
      </c>
      <c r="T177" s="6" t="str">
        <f>IF([2]source_data!G179="","",IF([2]source_data!N179="","",[2]source_data!N179))</f>
        <v>Hardship Grant</v>
      </c>
      <c r="U177" s="10">
        <f>IF([2]source_data!G179="","",[2]tailored_settings!$B$8)</f>
        <v>45789</v>
      </c>
      <c r="V177" s="6" t="str">
        <f>IF([2]source_data!G179="","",[2]tailored_settings!$B$9)</f>
        <v>http://www.longleigh.org/</v>
      </c>
      <c r="W177" s="8">
        <f>IF([2]source_data!G179="","",IF([2]source_data!O179="","",[2]source_data!O179))</f>
        <v>45391</v>
      </c>
      <c r="X177" s="12">
        <f>IF([2]source_data!G179="","",IF([2]source_data!P179="","",[2]source_data!P179))</f>
        <v>45420</v>
      </c>
      <c r="Y177" s="13">
        <f>IF([2]source_data!G179="","",IF([2]source_data!Q179="","",[2]source_data!Q179))</f>
        <v>1</v>
      </c>
      <c r="Z177" s="11" t="str">
        <f>IF([2]source_data!G179="","",IF([2]source_data!I179="","",[2]tailored_settings!$B$10))</f>
        <v>Primary grant reason</v>
      </c>
      <c r="AA177" s="11" t="str">
        <f>IF([2]source_data!G179="","",IF([2]source_data!I179="","",[2]source_data!I179))</f>
        <v>2. Customer receiving medication and/or therapy for a mental health condition or substance addiction</v>
      </c>
      <c r="AB177" s="11" t="str">
        <f>IF([2]source_data!G179="","",IF([2]source_data!J179="","",[2]tailored_settings!$B$11))</f>
        <v>Secondary grant reason</v>
      </c>
      <c r="AC177" s="11" t="str">
        <f>IF([2]source_data!G179="","",IF([2]source_data!J179="","",[2]source_data!J179))</f>
        <v>3  Customer/family moving from homelessness/supported living into independent living</v>
      </c>
      <c r="AD177" s="11" t="str">
        <f>IF([2]source_data!G179="","",IF([2]source_data!K179="","",[2]tailored_settings!$B$12))</f>
        <v>Grant purpose</v>
      </c>
      <c r="AE177" s="11" t="str">
        <f>IF([2]source_data!G179="","",IF([2]source_data!K179="","",[2]source_data!K179))</f>
        <v>Appliances</v>
      </c>
      <c r="AF177" s="11" t="str">
        <f>IF([2]source_data!G179="","",IF([2]source_data!K179="","",[2]tailored_settings!$B$13))</f>
        <v>Grant purpose</v>
      </c>
      <c r="AG177" s="11" t="str">
        <f>IF([2]source_data!G179="","",IF([2]source_data!K179="","",[2]source_data!K179))</f>
        <v>Appliances</v>
      </c>
      <c r="AH177" s="11" t="str">
        <f>IF([2]source_data!G179="","",IF([2]source_data!M179="","",[2]tailored_settings!$B$14))</f>
        <v/>
      </c>
      <c r="AI177" s="11" t="str">
        <f>IF([2]source_data!G179="","",IF([2]source_data!M179="","",[2]source_data!M179))</f>
        <v/>
      </c>
    </row>
    <row r="178" spans="1:35" x14ac:dyDescent="0.2">
      <c r="A178" s="6" t="str">
        <f>IF([2]source_data!G180="","",IF(AND([2]source_data!C180&lt;&gt;"",[2]tailored_settings!$B$15="Publish"),CONCATENATE([2]tailored_settings!$B$2&amp;[2]source_data!C180),IF(AND([2]source_data!C180&lt;&gt;"",[2]tailored_settings!$B$15="Do not publish"),CONCATENATE([2]tailored_settings!$B$2&amp;TEXT(ROW(A178)-1,"0000")&amp;"_"&amp;TEXT(F178,"yyyy-mm")),CONCATENATE([2]tailored_settings!$B$2&amp;TEXT(ROW(A178)-1,"0000")&amp;"_"&amp;TEXT(F178,"yyyy-mm")))))</f>
        <v>360G-Longleigh-0177_2024-04</v>
      </c>
      <c r="B178" s="6" t="str">
        <f>IF([2]source_data!G180="","",IF([2]source_data!E180&lt;&gt;"",[2]source_data!E180,CONCATENATE("Grant to "&amp;G178)))</f>
        <v>Grant to Individual Recipient</v>
      </c>
      <c r="C178" s="6" t="str">
        <f>IF([2]source_data!G180="","",IF([2]source_data!F180="",_xlfn.XLOOKUP(T178,[2]tailored_settings!$B$20:$B$25,[2]tailored_settings!$A$20:$A$25,"")))</f>
        <v>Helping to alleviate financial hardship</v>
      </c>
      <c r="D178" s="7">
        <f>IF([2]source_data!G180="","",IF([2]source_data!G180="","",[2]source_data!G180))</f>
        <v>523.98</v>
      </c>
      <c r="E178" s="6" t="str">
        <f>IF([2]source_data!G180="","",[2]tailored_settings!$B$3)</f>
        <v>GBP</v>
      </c>
      <c r="F178" s="8">
        <f>IF([2]source_data!G180="","",IF([2]source_data!H180="","",[2]source_data!H180))</f>
        <v>45391</v>
      </c>
      <c r="G178" s="6" t="str">
        <f>IF([2]source_data!G180="","",[2]tailored_settings!$B$5)</f>
        <v>Individual Recipient</v>
      </c>
      <c r="H178" s="6" t="str">
        <f>IF([2]source_data!G180="","",IF(AND([2]source_data!A180&lt;&gt;"",[2]tailored_settings!$B$16="Publish"),CONCATENATE([2]tailored_settings!$B$2&amp;[2]source_data!A180),IF(AND([2]source_data!A180&lt;&gt;"",[2]tailored_settings!$B$16="Do not publish"),CONCATENATE([2]tailored_settings!$B$4&amp;TEXT(ROW(A178)-1,"0000")&amp;"_"&amp;TEXT(F178,"yyyy-mm")),CONCATENATE([2]tailored_settings!$B$4&amp;TEXT(ROW(A178)-1,"0000")&amp;"_"&amp;TEXT(F178,"yyyy-mm")))))</f>
        <v>360G-Longleigh-IND-0177_2024-04</v>
      </c>
      <c r="I178" s="6" t="str">
        <f>IF([2]source_data!G180="","",[2]tailored_settings!$B$7)</f>
        <v>Longleigh Foundation</v>
      </c>
      <c r="J178" s="6" t="str">
        <f>IF([2]source_data!G180="","",[2]tailored_settings!$B$6)</f>
        <v>GB-CHC-1169016</v>
      </c>
      <c r="K178" s="6" t="str">
        <f>IF([2]source_data!G180="","",IF([2]source_data!I180="","",VLOOKUP([2]source_data!I180,[2]codelist_mapping!A:C,3,FALSE)))</f>
        <v>GTIR040</v>
      </c>
      <c r="L178" s="6" t="str">
        <f>IF([2]source_data!G180="","",IF([2]source_data!J180="","",VLOOKUP([2]source_data!J180,[2]codelist_mapping!A:C,3,FALSE)))</f>
        <v/>
      </c>
      <c r="M178" s="6" t="str">
        <f>IF([2]source_data!G180="","",IF([2]source_data!K180="","",IF([2]source_data!M180&lt;&gt;"",CONCATENATE(VLOOKUP([2]source_data!K180,[2]codelist_mapping!F:H,3,FALSE)&amp;";"&amp;VLOOKUP([2]source_data!L180,[2]codelist_mapping!F:H,3,FALSE)&amp;";"&amp;VLOOKUP([2]source_data!M180,[2]codelist_mapping!F:H,3,FALSE)),IF([2]source_data!L180&lt;&gt;"",CONCATENATE(VLOOKUP([2]source_data!K180,[2]codelist_mapping!F:H,3,FALSE)&amp;";"&amp;VLOOKUP([2]source_data!L180,[2]codelist_mapping!F:H,3,FALSE)),IF([2]source_data!K180&lt;&gt;"",CONCATENATE(VLOOKUP([2]source_data!K180,[2]codelist_mapping!F:H,3,FALSE)))))))</f>
        <v>GTIP020</v>
      </c>
      <c r="N178" s="9" t="str">
        <f>IF([2]source_data!G180="","",IF([2]source_data!D180="","",VLOOKUP([2]source_data!D180,[2]geo_data!A:I,9,FALSE)))</f>
        <v>Whitley</v>
      </c>
      <c r="O178" s="9" t="str">
        <f>IF([2]source_data!G180="","",IF([2]source_data!D180="","",VLOOKUP([2]source_data!D180,[2]geo_data!A:I,8,FALSE)))</f>
        <v>E05013879</v>
      </c>
      <c r="P178" s="9" t="str">
        <f>IF([2]source_data!G180="","",IF(LEFT(O178,3)="E05","WD",IF(LEFT(O178,3)="S13","WD",IF(LEFT(O178,3)="W05","WD",IF(LEFT(O178,3)="W06","UA",IF(LEFT(O178,3)="S12","CA",IF(LEFT(O178,3)="E06","UA",IF(LEFT(O178,3)="E07","NMD",IF(LEFT(O178,3)="E08","MD",IF(LEFT(O178,3)="E09","LONB"))))))))))</f>
        <v>WD</v>
      </c>
      <c r="Q178" s="9" t="str">
        <f>IF([2]source_data!G180="","",IF([2]source_data!D180="","",VLOOKUP([2]source_data!D180,[2]geo_data!A:I,7,FALSE)))</f>
        <v>Reading</v>
      </c>
      <c r="R178" s="9" t="str">
        <f>IF([2]source_data!G180="","",IF([2]source_data!D180="","",VLOOKUP([2]source_data!D180,[2]geo_data!A:I,6,FALSE)))</f>
        <v>E06000038</v>
      </c>
      <c r="S178" s="9" t="str">
        <f>IF([2]source_data!G180="","",IF(LEFT(R178,3)="E05","WD",IF(LEFT(R178,3)="S13","WD",IF(LEFT(R178,3)="W05","WD",IF(LEFT(R178,3)="W06","UA",IF(LEFT(R178,3)="S12","CA",IF(LEFT(R178,3)="E06","UA",IF(LEFT(R178,3)="E07","NMD",IF(LEFT(R178,3)="E08","MD",IF(LEFT(R178,3)="E09","LONB"))))))))))</f>
        <v>UA</v>
      </c>
      <c r="T178" s="6" t="str">
        <f>IF([2]source_data!G180="","",IF([2]source_data!N180="","",[2]source_data!N180))</f>
        <v>Hardship Grant</v>
      </c>
      <c r="U178" s="10">
        <f>IF([2]source_data!G180="","",[2]tailored_settings!$B$8)</f>
        <v>45789</v>
      </c>
      <c r="V178" s="6" t="str">
        <f>IF([2]source_data!G180="","",[2]tailored_settings!$B$9)</f>
        <v>http://www.longleigh.org/</v>
      </c>
      <c r="W178" s="8">
        <f>IF([2]source_data!G180="","",IF([2]source_data!O180="","",[2]source_data!O180))</f>
        <v>45391</v>
      </c>
      <c r="X178" s="12">
        <f>IF([2]source_data!G180="","",IF([2]source_data!P180="","",[2]source_data!P180))</f>
        <v>45420</v>
      </c>
      <c r="Y178" s="13">
        <f>IF([2]source_data!G180="","",IF([2]source_data!Q180="","",[2]source_data!Q180))</f>
        <v>1</v>
      </c>
      <c r="Z178" s="11" t="str">
        <f>IF([2]source_data!G180="","",IF([2]source_data!I180="","",[2]tailored_settings!$B$10))</f>
        <v>Primary grant reason</v>
      </c>
      <c r="AA178" s="11" t="str">
        <f>IF([2]source_data!G180="","",IF([2]source_data!I180="","",[2]source_data!I180))</f>
        <v>2. Customer receiving medication and/or therapy for a mental health condition or substance addiction</v>
      </c>
      <c r="AB178" s="11" t="str">
        <f>IF([2]source_data!G180="","",IF([2]source_data!J180="","",[2]tailored_settings!$B$11))</f>
        <v/>
      </c>
      <c r="AC178" s="11" t="str">
        <f>IF([2]source_data!G180="","",IF([2]source_data!J180="","",[2]source_data!J180))</f>
        <v/>
      </c>
      <c r="AD178" s="11" t="str">
        <f>IF([2]source_data!G180="","",IF([2]source_data!K180="","",[2]tailored_settings!$B$12))</f>
        <v>Grant purpose</v>
      </c>
      <c r="AE178" s="11" t="str">
        <f>IF([2]source_data!G180="","",IF([2]source_data!K180="","",[2]source_data!K180))</f>
        <v>Appliances</v>
      </c>
      <c r="AF178" s="11" t="str">
        <f>IF([2]source_data!G180="","",IF([2]source_data!K180="","",[2]tailored_settings!$B$13))</f>
        <v>Grant purpose</v>
      </c>
      <c r="AG178" s="11" t="str">
        <f>IF([2]source_data!G180="","",IF([2]source_data!K180="","",[2]source_data!K180))</f>
        <v>Appliances</v>
      </c>
      <c r="AH178" s="11" t="str">
        <f>IF([2]source_data!G180="","",IF([2]source_data!M180="","",[2]tailored_settings!$B$14))</f>
        <v/>
      </c>
      <c r="AI178" s="11" t="str">
        <f>IF([2]source_data!G180="","",IF([2]source_data!M180="","",[2]source_data!M180))</f>
        <v/>
      </c>
    </row>
    <row r="179" spans="1:35" x14ac:dyDescent="0.2">
      <c r="A179" s="6" t="str">
        <f>IF([2]source_data!G181="","",IF(AND([2]source_data!C181&lt;&gt;"",[2]tailored_settings!$B$15="Publish"),CONCATENATE([2]tailored_settings!$B$2&amp;[2]source_data!C181),IF(AND([2]source_data!C181&lt;&gt;"",[2]tailored_settings!$B$15="Do not publish"),CONCATENATE([2]tailored_settings!$B$2&amp;TEXT(ROW(A179)-1,"0000")&amp;"_"&amp;TEXT(F179,"yyyy-mm")),CONCATENATE([2]tailored_settings!$B$2&amp;TEXT(ROW(A179)-1,"0000")&amp;"_"&amp;TEXT(F179,"yyyy-mm")))))</f>
        <v>360G-Longleigh-0178_2024-04</v>
      </c>
      <c r="B179" s="6" t="str">
        <f>IF([2]source_data!G181="","",IF([2]source_data!E181&lt;&gt;"",[2]source_data!E181,CONCATENATE("Grant to "&amp;G179)))</f>
        <v>Grant to Individual Recipient</v>
      </c>
      <c r="C179" s="6" t="str">
        <f>IF([2]source_data!G181="","",IF([2]source_data!F181="",_xlfn.XLOOKUP(T179,[2]tailored_settings!$B$20:$B$25,[2]tailored_settings!$A$20:$A$25,"")))</f>
        <v>Helping to alleviate financial hardship</v>
      </c>
      <c r="D179" s="7">
        <f>IF([2]source_data!G181="","",IF([2]source_data!G181="","",[2]source_data!G181))</f>
        <v>672.99</v>
      </c>
      <c r="E179" s="6" t="str">
        <f>IF([2]source_data!G181="","",[2]tailored_settings!$B$3)</f>
        <v>GBP</v>
      </c>
      <c r="F179" s="8">
        <f>IF([2]source_data!G181="","",IF([2]source_data!H181="","",[2]source_data!H181))</f>
        <v>45392</v>
      </c>
      <c r="G179" s="6" t="str">
        <f>IF([2]source_data!G181="","",[2]tailored_settings!$B$5)</f>
        <v>Individual Recipient</v>
      </c>
      <c r="H179" s="6" t="str">
        <f>IF([2]source_data!G181="","",IF(AND([2]source_data!A181&lt;&gt;"",[2]tailored_settings!$B$16="Publish"),CONCATENATE([2]tailored_settings!$B$2&amp;[2]source_data!A181),IF(AND([2]source_data!A181&lt;&gt;"",[2]tailored_settings!$B$16="Do not publish"),CONCATENATE([2]tailored_settings!$B$4&amp;TEXT(ROW(A179)-1,"0000")&amp;"_"&amp;TEXT(F179,"yyyy-mm")),CONCATENATE([2]tailored_settings!$B$4&amp;TEXT(ROW(A179)-1,"0000")&amp;"_"&amp;TEXT(F179,"yyyy-mm")))))</f>
        <v>360G-Longleigh-IND-0178_2024-04</v>
      </c>
      <c r="I179" s="6" t="str">
        <f>IF([2]source_data!G181="","",[2]tailored_settings!$B$7)</f>
        <v>Longleigh Foundation</v>
      </c>
      <c r="J179" s="6" t="str">
        <f>IF([2]source_data!G181="","",[2]tailored_settings!$B$6)</f>
        <v>GB-CHC-1169016</v>
      </c>
      <c r="K179" s="6" t="str">
        <f>IF([2]source_data!G181="","",IF([2]source_data!I181="","",VLOOKUP([2]source_data!I181,[2]codelist_mapping!A:C,3,FALSE)))</f>
        <v>GTIR030</v>
      </c>
      <c r="L179" s="6" t="str">
        <f>IF([2]source_data!G181="","",IF([2]source_data!J181="","",VLOOKUP([2]source_data!J181,[2]codelist_mapping!A:C,3,FALSE)))</f>
        <v/>
      </c>
      <c r="M179" s="6" t="str">
        <f>IF([2]source_data!G181="","",IF([2]source_data!K181="","",IF([2]source_data!M181&lt;&gt;"",CONCATENATE(VLOOKUP([2]source_data!K181,[2]codelist_mapping!F:H,3,FALSE)&amp;";"&amp;VLOOKUP([2]source_data!L181,[2]codelist_mapping!F:H,3,FALSE)&amp;";"&amp;VLOOKUP([2]source_data!M181,[2]codelist_mapping!F:H,3,FALSE)),IF([2]source_data!L181&lt;&gt;"",CONCATENATE(VLOOKUP([2]source_data!K181,[2]codelist_mapping!F:H,3,FALSE)&amp;";"&amp;VLOOKUP([2]source_data!L181,[2]codelist_mapping!F:H,3,FALSE)),IF([2]source_data!K181&lt;&gt;"",CONCATENATE(VLOOKUP([2]source_data!K181,[2]codelist_mapping!F:H,3,FALSE)))))))</f>
        <v>GTIP020;GTIP020</v>
      </c>
      <c r="N179" s="9" t="str">
        <f>IF([2]source_data!G181="","",IF([2]source_data!D181="","",VLOOKUP([2]source_data!D181,[2]geo_data!A:I,9,FALSE)))</f>
        <v>Weddington</v>
      </c>
      <c r="O179" s="9" t="str">
        <f>IF([2]source_data!G181="","",IF([2]source_data!D181="","",VLOOKUP([2]source_data!D181,[2]geo_data!A:I,8,FALSE)))</f>
        <v>E05007488</v>
      </c>
      <c r="P179" s="9" t="str">
        <f>IF([2]source_data!G181="","",IF(LEFT(O179,3)="E05","WD",IF(LEFT(O179,3)="S13","WD",IF(LEFT(O179,3)="W05","WD",IF(LEFT(O179,3)="W06","UA",IF(LEFT(O179,3)="S12","CA",IF(LEFT(O179,3)="E06","UA",IF(LEFT(O179,3)="E07","NMD",IF(LEFT(O179,3)="E08","MD",IF(LEFT(O179,3)="E09","LONB"))))))))))</f>
        <v>WD</v>
      </c>
      <c r="Q179" s="9" t="str">
        <f>IF([2]source_data!G181="","",IF([2]source_data!D181="","",VLOOKUP([2]source_data!D181,[2]geo_data!A:I,7,FALSE)))</f>
        <v>Nuneaton and Bedworth</v>
      </c>
      <c r="R179" s="9" t="str">
        <f>IF([2]source_data!G181="","",IF([2]source_data!D181="","",VLOOKUP([2]source_data!D181,[2]geo_data!A:I,6,FALSE)))</f>
        <v>E07000219</v>
      </c>
      <c r="S179" s="9" t="str">
        <f>IF([2]source_data!G181="","",IF(LEFT(R179,3)="E05","WD",IF(LEFT(R179,3)="S13","WD",IF(LEFT(R179,3)="W05","WD",IF(LEFT(R179,3)="W06","UA",IF(LEFT(R179,3)="S12","CA",IF(LEFT(R179,3)="E06","UA",IF(LEFT(R179,3)="E07","NMD",IF(LEFT(R179,3)="E08","MD",IF(LEFT(R179,3)="E09","LONB"))))))))))</f>
        <v>NMD</v>
      </c>
      <c r="T179" s="6" t="str">
        <f>IF([2]source_data!G181="","",IF([2]source_data!N181="","",[2]source_data!N181))</f>
        <v>Hardship Grant</v>
      </c>
      <c r="U179" s="10">
        <f>IF([2]source_data!G181="","",[2]tailored_settings!$B$8)</f>
        <v>45789</v>
      </c>
      <c r="V179" s="6" t="str">
        <f>IF([2]source_data!G181="","",[2]tailored_settings!$B$9)</f>
        <v>http://www.longleigh.org/</v>
      </c>
      <c r="W179" s="8">
        <f>IF([2]source_data!G181="","",IF([2]source_data!O181="","",[2]source_data!O181))</f>
        <v>45392</v>
      </c>
      <c r="X179" s="12">
        <f>IF([2]source_data!G181="","",IF([2]source_data!P181="","",[2]source_data!P181))</f>
        <v>45420</v>
      </c>
      <c r="Y179" s="13">
        <f>IF([2]source_data!G181="","",IF([2]source_data!Q181="","",[2]source_data!Q181))</f>
        <v>1</v>
      </c>
      <c r="Z179" s="11" t="str">
        <f>IF([2]source_data!G181="","",IF([2]source_data!I181="","",[2]tailored_settings!$B$10))</f>
        <v>Primary grant reason</v>
      </c>
      <c r="AA179" s="11" t="str">
        <f>IF([2]source_data!G181="","",IF([2]source_data!I181="","",[2]source_data!I181))</f>
        <v>1. Customer (or family member residing with them) with a diagnosed condition or disability (physical and/or sensory and/or behavioural)</v>
      </c>
      <c r="AB179" s="11" t="str">
        <f>IF([2]source_data!G181="","",IF([2]source_data!J181="","",[2]tailored_settings!$B$11))</f>
        <v/>
      </c>
      <c r="AC179" s="11" t="str">
        <f>IF([2]source_data!G181="","",IF([2]source_data!J181="","",[2]source_data!J181))</f>
        <v/>
      </c>
      <c r="AD179" s="11" t="str">
        <f>IF([2]source_data!G181="","",IF([2]source_data!K181="","",[2]tailored_settings!$B$12))</f>
        <v>Grant purpose</v>
      </c>
      <c r="AE179" s="11" t="str">
        <f>IF([2]source_data!G181="","",IF([2]source_data!K181="","",[2]source_data!K181))</f>
        <v xml:space="preserve">Furniture </v>
      </c>
      <c r="AF179" s="11" t="str">
        <f>IF([2]source_data!G181="","",IF([2]source_data!K181="","",[2]tailored_settings!$B$13))</f>
        <v>Grant purpose</v>
      </c>
      <c r="AG179" s="11" t="str">
        <f>IF([2]source_data!G181="","",IF([2]source_data!K181="","",[2]source_data!K181))</f>
        <v xml:space="preserve">Furniture </v>
      </c>
      <c r="AH179" s="11" t="str">
        <f>IF([2]source_data!G181="","",IF([2]source_data!M181="","",[2]tailored_settings!$B$14))</f>
        <v/>
      </c>
      <c r="AI179" s="11" t="str">
        <f>IF([2]source_data!G181="","",IF([2]source_data!M181="","",[2]source_data!M181))</f>
        <v/>
      </c>
    </row>
    <row r="180" spans="1:35" x14ac:dyDescent="0.2">
      <c r="A180" s="6" t="str">
        <f>IF([2]source_data!G182="","",IF(AND([2]source_data!C182&lt;&gt;"",[2]tailored_settings!$B$15="Publish"),CONCATENATE([2]tailored_settings!$B$2&amp;[2]source_data!C182),IF(AND([2]source_data!C182&lt;&gt;"",[2]tailored_settings!$B$15="Do not publish"),CONCATENATE([2]tailored_settings!$B$2&amp;TEXT(ROW(A180)-1,"0000")&amp;"_"&amp;TEXT(F180,"yyyy-mm")),CONCATENATE([2]tailored_settings!$B$2&amp;TEXT(ROW(A180)-1,"0000")&amp;"_"&amp;TEXT(F180,"yyyy-mm")))))</f>
        <v>360G-Longleigh-0179_2024-04</v>
      </c>
      <c r="B180" s="6" t="str">
        <f>IF([2]source_data!G182="","",IF([2]source_data!E182&lt;&gt;"",[2]source_data!E182,CONCATENATE("Grant to "&amp;G180)))</f>
        <v>Grant to Individual Recipient</v>
      </c>
      <c r="C180" s="6" t="str">
        <f>IF([2]source_data!G182="","",IF([2]source_data!F182="",_xlfn.XLOOKUP(T180,[2]tailored_settings!$B$20:$B$25,[2]tailored_settings!$A$20:$A$25,"")))</f>
        <v>Helping to alleviate financial hardship</v>
      </c>
      <c r="D180" s="7">
        <f>IF([2]source_data!G182="","",IF([2]source_data!G182="","",[2]source_data!G182))</f>
        <v>947.81</v>
      </c>
      <c r="E180" s="6" t="str">
        <f>IF([2]source_data!G182="","",[2]tailored_settings!$B$3)</f>
        <v>GBP</v>
      </c>
      <c r="F180" s="8">
        <f>IF([2]source_data!G182="","",IF([2]source_data!H182="","",[2]source_data!H182))</f>
        <v>45392</v>
      </c>
      <c r="G180" s="6" t="str">
        <f>IF([2]source_data!G182="","",[2]tailored_settings!$B$5)</f>
        <v>Individual Recipient</v>
      </c>
      <c r="H180" s="6" t="str">
        <f>IF([2]source_data!G182="","",IF(AND([2]source_data!A182&lt;&gt;"",[2]tailored_settings!$B$16="Publish"),CONCATENATE([2]tailored_settings!$B$2&amp;[2]source_data!A182),IF(AND([2]source_data!A182&lt;&gt;"",[2]tailored_settings!$B$16="Do not publish"),CONCATENATE([2]tailored_settings!$B$4&amp;TEXT(ROW(A180)-1,"0000")&amp;"_"&amp;TEXT(F180,"yyyy-mm")),CONCATENATE([2]tailored_settings!$B$4&amp;TEXT(ROW(A180)-1,"0000")&amp;"_"&amp;TEXT(F180,"yyyy-mm")))))</f>
        <v>360G-Longleigh-IND-0179_2024-04</v>
      </c>
      <c r="I180" s="6" t="str">
        <f>IF([2]source_data!G182="","",[2]tailored_settings!$B$7)</f>
        <v>Longleigh Foundation</v>
      </c>
      <c r="J180" s="6" t="str">
        <f>IF([2]source_data!G182="","",[2]tailored_settings!$B$6)</f>
        <v>GB-CHC-1169016</v>
      </c>
      <c r="K180" s="6" t="str">
        <f>IF([2]source_data!G182="","",IF([2]source_data!I182="","",VLOOKUP([2]source_data!I182,[2]codelist_mapping!A:C,3,FALSE)))</f>
        <v>GTIR010</v>
      </c>
      <c r="L180" s="6" t="str">
        <f>IF([2]source_data!G182="","",IF([2]source_data!J182="","",VLOOKUP([2]source_data!J182,[2]codelist_mapping!A:C,3,FALSE)))</f>
        <v/>
      </c>
      <c r="M180" s="6" t="str">
        <f>IF([2]source_data!G182="","",IF([2]source_data!K182="","",IF([2]source_data!M182&lt;&gt;"",CONCATENATE(VLOOKUP([2]source_data!K182,[2]codelist_mapping!F:H,3,FALSE)&amp;";"&amp;VLOOKUP([2]source_data!L182,[2]codelist_mapping!F:H,3,FALSE)&amp;";"&amp;VLOOKUP([2]source_data!M182,[2]codelist_mapping!F:H,3,FALSE)),IF([2]source_data!L182&lt;&gt;"",CONCATENATE(VLOOKUP([2]source_data!K182,[2]codelist_mapping!F:H,3,FALSE)&amp;";"&amp;VLOOKUP([2]source_data!L182,[2]codelist_mapping!F:H,3,FALSE)),IF([2]source_data!K182&lt;&gt;"",CONCATENATE(VLOOKUP([2]source_data!K182,[2]codelist_mapping!F:H,3,FALSE)))))))</f>
        <v>GTIP020;GTIP070</v>
      </c>
      <c r="N180" s="9" t="str">
        <f>IF([2]source_data!G182="","",IF([2]source_data!D182="","",VLOOKUP([2]source_data!D182,[2]geo_data!A:I,9,FALSE)))</f>
        <v>Warwick All Saints &amp; Woodloes</v>
      </c>
      <c r="O180" s="9" t="str">
        <f>IF([2]source_data!G182="","",IF([2]source_data!D182="","",VLOOKUP([2]source_data!D182,[2]geo_data!A:I,8,FALSE)))</f>
        <v>E05012627</v>
      </c>
      <c r="P180" s="9" t="str">
        <f>IF([2]source_data!G182="","",IF(LEFT(O180,3)="E05","WD",IF(LEFT(O180,3)="S13","WD",IF(LEFT(O180,3)="W05","WD",IF(LEFT(O180,3)="W06","UA",IF(LEFT(O180,3)="S12","CA",IF(LEFT(O180,3)="E06","UA",IF(LEFT(O180,3)="E07","NMD",IF(LEFT(O180,3)="E08","MD",IF(LEFT(O180,3)="E09","LONB"))))))))))</f>
        <v>WD</v>
      </c>
      <c r="Q180" s="9" t="str">
        <f>IF([2]source_data!G182="","",IF([2]source_data!D182="","",VLOOKUP([2]source_data!D182,[2]geo_data!A:I,7,FALSE)))</f>
        <v>Warwick</v>
      </c>
      <c r="R180" s="9" t="str">
        <f>IF([2]source_data!G182="","",IF([2]source_data!D182="","",VLOOKUP([2]source_data!D182,[2]geo_data!A:I,6,FALSE)))</f>
        <v>E07000222</v>
      </c>
      <c r="S180" s="9" t="str">
        <f>IF([2]source_data!G182="","",IF(LEFT(R180,3)="E05","WD",IF(LEFT(R180,3)="S13","WD",IF(LEFT(R180,3)="W05","WD",IF(LEFT(R180,3)="W06","UA",IF(LEFT(R180,3)="S12","CA",IF(LEFT(R180,3)="E06","UA",IF(LEFT(R180,3)="E07","NMD",IF(LEFT(R180,3)="E08","MD",IF(LEFT(R180,3)="E09","LONB"))))))))))</f>
        <v>NMD</v>
      </c>
      <c r="T180" s="6" t="str">
        <f>IF([2]source_data!G182="","",IF([2]source_data!N182="","",[2]source_data!N182))</f>
        <v>Hardship Grant</v>
      </c>
      <c r="U180" s="10">
        <f>IF([2]source_data!G182="","",[2]tailored_settings!$B$8)</f>
        <v>45789</v>
      </c>
      <c r="V180" s="6" t="str">
        <f>IF([2]source_data!G182="","",[2]tailored_settings!$B$9)</f>
        <v>http://www.longleigh.org/</v>
      </c>
      <c r="W180" s="8">
        <f>IF([2]source_data!G182="","",IF([2]source_data!O182="","",[2]source_data!O182))</f>
        <v>45392</v>
      </c>
      <c r="X180" s="12">
        <f>IF([2]source_data!G182="","",IF([2]source_data!P182="","",[2]source_data!P182))</f>
        <v>45456</v>
      </c>
      <c r="Y180" s="13">
        <f>IF([2]source_data!G182="","",IF([2]source_data!Q182="","",[2]source_data!Q182))</f>
        <v>2</v>
      </c>
      <c r="Z180" s="11" t="str">
        <f>IF([2]source_data!G182="","",IF([2]source_data!I182="","",[2]tailored_settings!$B$10))</f>
        <v>Primary grant reason</v>
      </c>
      <c r="AA180" s="11" t="str">
        <f>IF([2]source_data!G182="","",IF([2]source_data!I182="","",[2]source_data!I182))</f>
        <v>7. Customer where there is a child/ren in receipt of means-tested free school meals</v>
      </c>
      <c r="AB180" s="11" t="str">
        <f>IF([2]source_data!G182="","",IF([2]source_data!J182="","",[2]tailored_settings!$B$11))</f>
        <v/>
      </c>
      <c r="AC180" s="11" t="str">
        <f>IF([2]source_data!G182="","",IF([2]source_data!J182="","",[2]source_data!J182))</f>
        <v/>
      </c>
      <c r="AD180" s="11" t="str">
        <f>IF([2]source_data!G182="","",IF([2]source_data!K182="","",[2]tailored_settings!$B$12))</f>
        <v>Grant purpose</v>
      </c>
      <c r="AE180" s="11" t="str">
        <f>IF([2]source_data!G182="","",IF([2]source_data!K182="","",[2]source_data!K182))</f>
        <v xml:space="preserve">Furniture </v>
      </c>
      <c r="AF180" s="11" t="str">
        <f>IF([2]source_data!G182="","",IF([2]source_data!K182="","",[2]tailored_settings!$B$13))</f>
        <v>Grant purpose</v>
      </c>
      <c r="AG180" s="11" t="str">
        <f>IF([2]source_data!G182="","",IF([2]source_data!K182="","",[2]source_data!K182))</f>
        <v xml:space="preserve">Furniture </v>
      </c>
      <c r="AH180" s="11" t="str">
        <f>IF([2]source_data!G182="","",IF([2]source_data!M182="","",[2]tailored_settings!$B$14))</f>
        <v/>
      </c>
      <c r="AI180" s="11" t="str">
        <f>IF([2]source_data!G182="","",IF([2]source_data!M182="","",[2]source_data!M182))</f>
        <v/>
      </c>
    </row>
    <row r="181" spans="1:35" x14ac:dyDescent="0.2">
      <c r="A181" s="6" t="str">
        <f>IF([2]source_data!G183="","",IF(AND([2]source_data!C183&lt;&gt;"",[2]tailored_settings!$B$15="Publish"),CONCATENATE([2]tailored_settings!$B$2&amp;[2]source_data!C183),IF(AND([2]source_data!C183&lt;&gt;"",[2]tailored_settings!$B$15="Do not publish"),CONCATENATE([2]tailored_settings!$B$2&amp;TEXT(ROW(A181)-1,"0000")&amp;"_"&amp;TEXT(F181,"yyyy-mm")),CONCATENATE([2]tailored_settings!$B$2&amp;TEXT(ROW(A181)-1,"0000")&amp;"_"&amp;TEXT(F181,"yyyy-mm")))))</f>
        <v>360G-Longleigh-0180_2024-04</v>
      </c>
      <c r="B181" s="6" t="str">
        <f>IF([2]source_data!G183="","",IF([2]source_data!E183&lt;&gt;"",[2]source_data!E183,CONCATENATE("Grant to "&amp;G181)))</f>
        <v>Grant to Individual Recipient</v>
      </c>
      <c r="C181" s="6" t="str">
        <f>IF([2]source_data!G183="","",IF([2]source_data!F183="",_xlfn.XLOOKUP(T181,[2]tailored_settings!$B$20:$B$25,[2]tailored_settings!$A$20:$A$25,"")))</f>
        <v>Helping to alleviate financial hardship</v>
      </c>
      <c r="D181" s="7">
        <f>IF([2]source_data!G183="","",IF([2]source_data!G183="","",[2]source_data!G183))</f>
        <v>461.57</v>
      </c>
      <c r="E181" s="6" t="str">
        <f>IF([2]source_data!G183="","",[2]tailored_settings!$B$3)</f>
        <v>GBP</v>
      </c>
      <c r="F181" s="8">
        <f>IF([2]source_data!G183="","",IF([2]source_data!H183="","",[2]source_data!H183))</f>
        <v>45391</v>
      </c>
      <c r="G181" s="6" t="str">
        <f>IF([2]source_data!G183="","",[2]tailored_settings!$B$5)</f>
        <v>Individual Recipient</v>
      </c>
      <c r="H181" s="6" t="str">
        <f>IF([2]source_data!G183="","",IF(AND([2]source_data!A183&lt;&gt;"",[2]tailored_settings!$B$16="Publish"),CONCATENATE([2]tailored_settings!$B$2&amp;[2]source_data!A183),IF(AND([2]source_data!A183&lt;&gt;"",[2]tailored_settings!$B$16="Do not publish"),CONCATENATE([2]tailored_settings!$B$4&amp;TEXT(ROW(A181)-1,"0000")&amp;"_"&amp;TEXT(F181,"yyyy-mm")),CONCATENATE([2]tailored_settings!$B$4&amp;TEXT(ROW(A181)-1,"0000")&amp;"_"&amp;TEXT(F181,"yyyy-mm")))))</f>
        <v>360G-Longleigh-IND-0180_2024-04</v>
      </c>
      <c r="I181" s="6" t="str">
        <f>IF([2]source_data!G183="","",[2]tailored_settings!$B$7)</f>
        <v>Longleigh Foundation</v>
      </c>
      <c r="J181" s="6" t="str">
        <f>IF([2]source_data!G183="","",[2]tailored_settings!$B$6)</f>
        <v>GB-CHC-1169016</v>
      </c>
      <c r="K181" s="6" t="str">
        <f>IF([2]source_data!G183="","",IF([2]source_data!I183="","",VLOOKUP([2]source_data!I183,[2]codelist_mapping!A:C,3,FALSE)))</f>
        <v>GTIR040</v>
      </c>
      <c r="L181" s="6" t="str">
        <f>IF([2]source_data!G183="","",IF([2]source_data!J183="","",VLOOKUP([2]source_data!J183,[2]codelist_mapping!A:C,3,FALSE)))</f>
        <v/>
      </c>
      <c r="M181" s="6" t="str">
        <f>IF([2]source_data!G183="","",IF([2]source_data!K183="","",IF([2]source_data!M183&lt;&gt;"",CONCATENATE(VLOOKUP([2]source_data!K183,[2]codelist_mapping!F:H,3,FALSE)&amp;";"&amp;VLOOKUP([2]source_data!L183,[2]codelist_mapping!F:H,3,FALSE)&amp;";"&amp;VLOOKUP([2]source_data!M183,[2]codelist_mapping!F:H,3,FALSE)),IF([2]source_data!L183&lt;&gt;"",CONCATENATE(VLOOKUP([2]source_data!K183,[2]codelist_mapping!F:H,3,FALSE)&amp;";"&amp;VLOOKUP([2]source_data!L183,[2]codelist_mapping!F:H,3,FALSE)),IF([2]source_data!K183&lt;&gt;"",CONCATENATE(VLOOKUP([2]source_data!K183,[2]codelist_mapping!F:H,3,FALSE)))))))</f>
        <v>GTIP020;GTIP070</v>
      </c>
      <c r="N181" s="9" t="str">
        <f>IF([2]source_data!G183="","",IF([2]source_data!D183="","",VLOOKUP([2]source_data!D183,[2]geo_data!A:I,9,FALSE)))</f>
        <v>Salisbury Milford</v>
      </c>
      <c r="O181" s="9" t="str">
        <f>IF([2]source_data!G183="","",IF([2]source_data!D183="","",VLOOKUP([2]source_data!D183,[2]geo_data!A:I,8,FALSE)))</f>
        <v>E05013466</v>
      </c>
      <c r="P181" s="9" t="str">
        <f>IF([2]source_data!G183="","",IF(LEFT(O181,3)="E05","WD",IF(LEFT(O181,3)="S13","WD",IF(LEFT(O181,3)="W05","WD",IF(LEFT(O181,3)="W06","UA",IF(LEFT(O181,3)="S12","CA",IF(LEFT(O181,3)="E06","UA",IF(LEFT(O181,3)="E07","NMD",IF(LEFT(O181,3)="E08","MD",IF(LEFT(O181,3)="E09","LONB"))))))))))</f>
        <v>WD</v>
      </c>
      <c r="Q181" s="9" t="str">
        <f>IF([2]source_data!G183="","",IF([2]source_data!D183="","",VLOOKUP([2]source_data!D183,[2]geo_data!A:I,7,FALSE)))</f>
        <v>Wiltshire</v>
      </c>
      <c r="R181" s="9" t="str">
        <f>IF([2]source_data!G183="","",IF([2]source_data!D183="","",VLOOKUP([2]source_data!D183,[2]geo_data!A:I,6,FALSE)))</f>
        <v>E06000054</v>
      </c>
      <c r="S181" s="9" t="str">
        <f>IF([2]source_data!G183="","",IF(LEFT(R181,3)="E05","WD",IF(LEFT(R181,3)="S13","WD",IF(LEFT(R181,3)="W05","WD",IF(LEFT(R181,3)="W06","UA",IF(LEFT(R181,3)="S12","CA",IF(LEFT(R181,3)="E06","UA",IF(LEFT(R181,3)="E07","NMD",IF(LEFT(R181,3)="E08","MD",IF(LEFT(R181,3)="E09","LONB"))))))))))</f>
        <v>UA</v>
      </c>
      <c r="T181" s="6" t="str">
        <f>IF([2]source_data!G183="","",IF([2]source_data!N183="","",[2]source_data!N183))</f>
        <v>Hardship Grant</v>
      </c>
      <c r="U181" s="10">
        <f>IF([2]source_data!G183="","",[2]tailored_settings!$B$8)</f>
        <v>45789</v>
      </c>
      <c r="V181" s="6" t="str">
        <f>IF([2]source_data!G183="","",[2]tailored_settings!$B$9)</f>
        <v>http://www.longleigh.org/</v>
      </c>
      <c r="W181" s="8">
        <f>IF([2]source_data!G183="","",IF([2]source_data!O183="","",[2]source_data!O183))</f>
        <v>45391</v>
      </c>
      <c r="X181" s="12">
        <f>IF([2]source_data!G183="","",IF([2]source_data!P183="","",[2]source_data!P183))</f>
        <v>45450</v>
      </c>
      <c r="Y181" s="13">
        <f>IF([2]source_data!G183="","",IF([2]source_data!Q183="","",[2]source_data!Q183))</f>
        <v>2</v>
      </c>
      <c r="Z181" s="11" t="str">
        <f>IF([2]source_data!G183="","",IF([2]source_data!I183="","",[2]tailored_settings!$B$10))</f>
        <v>Primary grant reason</v>
      </c>
      <c r="AA181" s="11" t="str">
        <f>IF([2]source_data!G183="","",IF([2]source_data!I183="","",[2]source_data!I183))</f>
        <v>2. Customer receiving medication and/or therapy for a mental health condition or substance addiction</v>
      </c>
      <c r="AB181" s="11" t="str">
        <f>IF([2]source_data!G183="","",IF([2]source_data!J183="","",[2]tailored_settings!$B$11))</f>
        <v/>
      </c>
      <c r="AC181" s="11" t="str">
        <f>IF([2]source_data!G183="","",IF([2]source_data!J183="","",[2]source_data!J183))</f>
        <v/>
      </c>
      <c r="AD181" s="11" t="str">
        <f>IF([2]source_data!G183="","",IF([2]source_data!K183="","",[2]tailored_settings!$B$12))</f>
        <v>Grant purpose</v>
      </c>
      <c r="AE181" s="11" t="str">
        <f>IF([2]source_data!G183="","",IF([2]source_data!K183="","",[2]source_data!K183))</f>
        <v xml:space="preserve">Furniture </v>
      </c>
      <c r="AF181" s="11" t="str">
        <f>IF([2]source_data!G183="","",IF([2]source_data!K183="","",[2]tailored_settings!$B$13))</f>
        <v>Grant purpose</v>
      </c>
      <c r="AG181" s="11" t="str">
        <f>IF([2]source_data!G183="","",IF([2]source_data!K183="","",[2]source_data!K183))</f>
        <v xml:space="preserve">Furniture </v>
      </c>
      <c r="AH181" s="11" t="str">
        <f>IF([2]source_data!G183="","",IF([2]source_data!M183="","",[2]tailored_settings!$B$14))</f>
        <v/>
      </c>
      <c r="AI181" s="11" t="str">
        <f>IF([2]source_data!G183="","",IF([2]source_data!M183="","",[2]source_data!M183))</f>
        <v/>
      </c>
    </row>
    <row r="182" spans="1:35" x14ac:dyDescent="0.2">
      <c r="A182" s="6" t="str">
        <f>IF([2]source_data!G184="","",IF(AND([2]source_data!C184&lt;&gt;"",[2]tailored_settings!$B$15="Publish"),CONCATENATE([2]tailored_settings!$B$2&amp;[2]source_data!C184),IF(AND([2]source_data!C184&lt;&gt;"",[2]tailored_settings!$B$15="Do not publish"),CONCATENATE([2]tailored_settings!$B$2&amp;TEXT(ROW(A182)-1,"0000")&amp;"_"&amp;TEXT(F182,"yyyy-mm")),CONCATENATE([2]tailored_settings!$B$2&amp;TEXT(ROW(A182)-1,"0000")&amp;"_"&amp;TEXT(F182,"yyyy-mm")))))</f>
        <v>360G-Longleigh-0181_2024-05</v>
      </c>
      <c r="B182" s="6" t="str">
        <f>IF([2]source_data!G184="","",IF([2]source_data!E184&lt;&gt;"",[2]source_data!E184,CONCATENATE("Grant to "&amp;G182)))</f>
        <v>Grant to Individual Recipient</v>
      </c>
      <c r="C182" s="6" t="str">
        <f>IF([2]source_data!G184="","",IF([2]source_data!F184="",_xlfn.XLOOKUP(T182,[2]tailored_settings!$B$20:$B$25,[2]tailored_settings!$A$20:$A$25,"")))</f>
        <v>Helping to alleviate financial hardship</v>
      </c>
      <c r="D182" s="7">
        <f>IF([2]source_data!G184="","",IF([2]source_data!G184="","",[2]source_data!G184))</f>
        <v>988.98</v>
      </c>
      <c r="E182" s="6" t="str">
        <f>IF([2]source_data!G184="","",[2]tailored_settings!$B$3)</f>
        <v>GBP</v>
      </c>
      <c r="F182" s="8">
        <f>IF([2]source_data!G184="","",IF([2]source_data!H184="","",[2]source_data!H184))</f>
        <v>45414</v>
      </c>
      <c r="G182" s="6" t="str">
        <f>IF([2]source_data!G184="","",[2]tailored_settings!$B$5)</f>
        <v>Individual Recipient</v>
      </c>
      <c r="H182" s="6" t="str">
        <f>IF([2]source_data!G184="","",IF(AND([2]source_data!A184&lt;&gt;"",[2]tailored_settings!$B$16="Publish"),CONCATENATE([2]tailored_settings!$B$2&amp;[2]source_data!A184),IF(AND([2]source_data!A184&lt;&gt;"",[2]tailored_settings!$B$16="Do not publish"),CONCATENATE([2]tailored_settings!$B$4&amp;TEXT(ROW(A182)-1,"0000")&amp;"_"&amp;TEXT(F182,"yyyy-mm")),CONCATENATE([2]tailored_settings!$B$4&amp;TEXT(ROW(A182)-1,"0000")&amp;"_"&amp;TEXT(F182,"yyyy-mm")))))</f>
        <v>360G-Longleigh-IND-0181_2024-05</v>
      </c>
      <c r="I182" s="6" t="str">
        <f>IF([2]source_data!G184="","",[2]tailored_settings!$B$7)</f>
        <v>Longleigh Foundation</v>
      </c>
      <c r="J182" s="6" t="str">
        <f>IF([2]source_data!G184="","",[2]tailored_settings!$B$6)</f>
        <v>GB-CHC-1169016</v>
      </c>
      <c r="K182" s="6" t="str">
        <f>IF([2]source_data!G184="","",IF([2]source_data!I184="","",VLOOKUP([2]source_data!I184,[2]codelist_mapping!A:C,3,FALSE)))</f>
        <v>GTIR010</v>
      </c>
      <c r="L182" s="6" t="str">
        <f>IF([2]source_data!G184="","",IF([2]source_data!J184="","",VLOOKUP([2]source_data!J184,[2]codelist_mapping!A:C,3,FALSE)))</f>
        <v/>
      </c>
      <c r="M182" s="6" t="str">
        <f>IF([2]source_data!G184="","",IF([2]source_data!K184="","",IF([2]source_data!M184&lt;&gt;"",CONCATENATE(VLOOKUP([2]source_data!K184,[2]codelist_mapping!F:H,3,FALSE)&amp;";"&amp;VLOOKUP([2]source_data!L184,[2]codelist_mapping!F:H,3,FALSE)&amp;";"&amp;VLOOKUP([2]source_data!M184,[2]codelist_mapping!F:H,3,FALSE)),IF([2]source_data!L184&lt;&gt;"",CONCATENATE(VLOOKUP([2]source_data!K184,[2]codelist_mapping!F:H,3,FALSE)&amp;";"&amp;VLOOKUP([2]source_data!L184,[2]codelist_mapping!F:H,3,FALSE)),IF([2]source_data!K184&lt;&gt;"",CONCATENATE(VLOOKUP([2]source_data!K184,[2]codelist_mapping!F:H,3,FALSE)))))))</f>
        <v>GTIP020;GTIP050;GTIP070</v>
      </c>
      <c r="N182" s="9" t="str">
        <f>IF([2]source_data!G184="","",IF([2]source_data!D184="","",VLOOKUP([2]source_data!D184,[2]geo_data!A:I,9,FALSE)))</f>
        <v>Belgrave</v>
      </c>
      <c r="O182" s="9" t="str">
        <f>IF([2]source_data!G184="","",IF([2]source_data!D184="","",VLOOKUP([2]source_data!D184,[2]geo_data!A:I,8,FALSE)))</f>
        <v>E05010461</v>
      </c>
      <c r="P182" s="9" t="str">
        <f>IF([2]source_data!G184="","",IF(LEFT(O182,3)="E05","WD",IF(LEFT(O182,3)="S13","WD",IF(LEFT(O182,3)="W05","WD",IF(LEFT(O182,3)="W06","UA",IF(LEFT(O182,3)="S12","CA",IF(LEFT(O182,3)="E06","UA",IF(LEFT(O182,3)="E07","NMD",IF(LEFT(O182,3)="E08","MD",IF(LEFT(O182,3)="E09","LONB"))))))))))</f>
        <v>WD</v>
      </c>
      <c r="Q182" s="9" t="str">
        <f>IF([2]source_data!G184="","",IF([2]source_data!D184="","",VLOOKUP([2]source_data!D184,[2]geo_data!A:I,7,FALSE)))</f>
        <v>Leicester</v>
      </c>
      <c r="R182" s="9" t="str">
        <f>IF([2]source_data!G184="","",IF([2]source_data!D184="","",VLOOKUP([2]source_data!D184,[2]geo_data!A:I,6,FALSE)))</f>
        <v>E06000016</v>
      </c>
      <c r="S182" s="9" t="str">
        <f>IF([2]source_data!G184="","",IF(LEFT(R182,3)="E05","WD",IF(LEFT(R182,3)="S13","WD",IF(LEFT(R182,3)="W05","WD",IF(LEFT(R182,3)="W06","UA",IF(LEFT(R182,3)="S12","CA",IF(LEFT(R182,3)="E06","UA",IF(LEFT(R182,3)="E07","NMD",IF(LEFT(R182,3)="E08","MD",IF(LEFT(R182,3)="E09","LONB"))))))))))</f>
        <v>UA</v>
      </c>
      <c r="T182" s="6" t="str">
        <f>IF([2]source_data!G184="","",IF([2]source_data!N184="","",[2]source_data!N184))</f>
        <v>Hardship Grant</v>
      </c>
      <c r="U182" s="10">
        <f>IF([2]source_data!G184="","",[2]tailored_settings!$B$8)</f>
        <v>45789</v>
      </c>
      <c r="V182" s="6" t="str">
        <f>IF([2]source_data!G184="","",[2]tailored_settings!$B$9)</f>
        <v>http://www.longleigh.org/</v>
      </c>
      <c r="W182" s="8">
        <f>IF([2]source_data!G184="","",IF([2]source_data!O184="","",[2]source_data!O184))</f>
        <v>45414</v>
      </c>
      <c r="X182" s="12">
        <f>IF([2]source_data!G184="","",IF([2]source_data!P184="","",[2]source_data!P184))</f>
        <v>45476</v>
      </c>
      <c r="Y182" s="13">
        <f>IF([2]source_data!G184="","",IF([2]source_data!Q184="","",[2]source_data!Q184))</f>
        <v>2</v>
      </c>
      <c r="Z182" s="11" t="str">
        <f>IF([2]source_data!G184="","",IF([2]source_data!I184="","",[2]tailored_settings!$B$10))</f>
        <v>Primary grant reason</v>
      </c>
      <c r="AA182" s="11" t="str">
        <f>IF([2]source_data!G184="","",IF([2]source_data!I184="","",[2]source_data!I184))</f>
        <v>8. Customer is in financial hardship and their household meets one of two criteria</v>
      </c>
      <c r="AB182" s="11" t="str">
        <f>IF([2]source_data!G184="","",IF([2]source_data!J184="","",[2]tailored_settings!$B$11))</f>
        <v/>
      </c>
      <c r="AC182" s="11" t="str">
        <f>IF([2]source_data!G184="","",IF([2]source_data!J184="","",[2]source_data!J184))</f>
        <v/>
      </c>
      <c r="AD182" s="11" t="str">
        <f>IF([2]source_data!G184="","",IF([2]source_data!K184="","",[2]tailored_settings!$B$12))</f>
        <v>Grant purpose</v>
      </c>
      <c r="AE182" s="11" t="str">
        <f>IF([2]source_data!G184="","",IF([2]source_data!K184="","",[2]source_data!K184))</f>
        <v>Appliances</v>
      </c>
      <c r="AF182" s="11" t="str">
        <f>IF([2]source_data!G184="","",IF([2]source_data!K184="","",[2]tailored_settings!$B$13))</f>
        <v>Grant purpose</v>
      </c>
      <c r="AG182" s="11" t="str">
        <f>IF([2]source_data!G184="","",IF([2]source_data!K184="","",[2]source_data!K184))</f>
        <v>Appliances</v>
      </c>
      <c r="AH182" s="11" t="str">
        <f>IF([2]source_data!G184="","",IF([2]source_data!M184="","",[2]tailored_settings!$B$14))</f>
        <v>Grant purpose</v>
      </c>
      <c r="AI182" s="11" t="str">
        <f>IF([2]source_data!G184="","",IF([2]source_data!M184="","",[2]source_data!M184))</f>
        <v>Food Vouchers</v>
      </c>
    </row>
    <row r="183" spans="1:35" x14ac:dyDescent="0.2">
      <c r="A183" s="6" t="str">
        <f>IF([2]source_data!G185="","",IF(AND([2]source_data!C185&lt;&gt;"",[2]tailored_settings!$B$15="Publish"),CONCATENATE([2]tailored_settings!$B$2&amp;[2]source_data!C185),IF(AND([2]source_data!C185&lt;&gt;"",[2]tailored_settings!$B$15="Do not publish"),CONCATENATE([2]tailored_settings!$B$2&amp;TEXT(ROW(A183)-1,"0000")&amp;"_"&amp;TEXT(F183,"yyyy-mm")),CONCATENATE([2]tailored_settings!$B$2&amp;TEXT(ROW(A183)-1,"0000")&amp;"_"&amp;TEXT(F183,"yyyy-mm")))))</f>
        <v>360G-Longleigh-0182_2024-04</v>
      </c>
      <c r="B183" s="6" t="str">
        <f>IF([2]source_data!G185="","",IF([2]source_data!E185&lt;&gt;"",[2]source_data!E185,CONCATENATE("Grant to "&amp;G183)))</f>
        <v>Grant to Individual Recipient</v>
      </c>
      <c r="C183" s="6" t="str">
        <f>IF([2]source_data!G185="","",IF([2]source_data!F185="",_xlfn.XLOOKUP(T183,[2]tailored_settings!$B$20:$B$25,[2]tailored_settings!$A$20:$A$25,"")))</f>
        <v>Helping to alleviate financial hardship</v>
      </c>
      <c r="D183" s="7">
        <f>IF([2]source_data!G185="","",IF([2]source_data!G185="","",[2]source_data!G185))</f>
        <v>738.3</v>
      </c>
      <c r="E183" s="6" t="str">
        <f>IF([2]source_data!G185="","",[2]tailored_settings!$B$3)</f>
        <v>GBP</v>
      </c>
      <c r="F183" s="8">
        <f>IF([2]source_data!G185="","",IF([2]source_data!H185="","",[2]source_data!H185))</f>
        <v>45393</v>
      </c>
      <c r="G183" s="6" t="str">
        <f>IF([2]source_data!G185="","",[2]tailored_settings!$B$5)</f>
        <v>Individual Recipient</v>
      </c>
      <c r="H183" s="6" t="str">
        <f>IF([2]source_data!G185="","",IF(AND([2]source_data!A185&lt;&gt;"",[2]tailored_settings!$B$16="Publish"),CONCATENATE([2]tailored_settings!$B$2&amp;[2]source_data!A185),IF(AND([2]source_data!A185&lt;&gt;"",[2]tailored_settings!$B$16="Do not publish"),CONCATENATE([2]tailored_settings!$B$4&amp;TEXT(ROW(A183)-1,"0000")&amp;"_"&amp;TEXT(F183,"yyyy-mm")),CONCATENATE([2]tailored_settings!$B$4&amp;TEXT(ROW(A183)-1,"0000")&amp;"_"&amp;TEXT(F183,"yyyy-mm")))))</f>
        <v>360G-Longleigh-IND-0182_2024-04</v>
      </c>
      <c r="I183" s="6" t="str">
        <f>IF([2]source_data!G185="","",[2]tailored_settings!$B$7)</f>
        <v>Longleigh Foundation</v>
      </c>
      <c r="J183" s="6" t="str">
        <f>IF([2]source_data!G185="","",[2]tailored_settings!$B$6)</f>
        <v>GB-CHC-1169016</v>
      </c>
      <c r="K183" s="6" t="str">
        <f>IF([2]source_data!G185="","",IF([2]source_data!I185="","",VLOOKUP([2]source_data!I185,[2]codelist_mapping!A:C,3,FALSE)))</f>
        <v>GTIR030</v>
      </c>
      <c r="L183" s="6" t="str">
        <f>IF([2]source_data!G185="","",IF([2]source_data!J185="","",VLOOKUP([2]source_data!J185,[2]codelist_mapping!A:C,3,FALSE)))</f>
        <v>GTIR060</v>
      </c>
      <c r="M183" s="6" t="str">
        <f>IF([2]source_data!G185="","",IF([2]source_data!K185="","",IF([2]source_data!M185&lt;&gt;"",CONCATENATE(VLOOKUP([2]source_data!K185,[2]codelist_mapping!F:H,3,FALSE)&amp;";"&amp;VLOOKUP([2]source_data!L185,[2]codelist_mapping!F:H,3,FALSE)&amp;";"&amp;VLOOKUP([2]source_data!M185,[2]codelist_mapping!F:H,3,FALSE)),IF([2]source_data!L185&lt;&gt;"",CONCATENATE(VLOOKUP([2]source_data!K185,[2]codelist_mapping!F:H,3,FALSE)&amp;";"&amp;VLOOKUP([2]source_data!L185,[2]codelist_mapping!F:H,3,FALSE)),IF([2]source_data!K185&lt;&gt;"",CONCATENATE(VLOOKUP([2]source_data!K185,[2]codelist_mapping!F:H,3,FALSE)))))))</f>
        <v>GTIP020;GTIP020</v>
      </c>
      <c r="N183" s="9" t="str">
        <f>IF([2]source_data!G185="","",IF([2]source_data!D185="","",VLOOKUP([2]source_data!D185,[2]geo_data!A:I,9,FALSE)))</f>
        <v>Woughton &amp; Fishermead</v>
      </c>
      <c r="O183" s="9" t="str">
        <f>IF([2]source_data!G185="","",IF([2]source_data!D185="","",VLOOKUP([2]source_data!D185,[2]geo_data!A:I,8,FALSE)))</f>
        <v>E05009424</v>
      </c>
      <c r="P183" s="9" t="str">
        <f>IF([2]source_data!G185="","",IF(LEFT(O183,3)="E05","WD",IF(LEFT(O183,3)="S13","WD",IF(LEFT(O183,3)="W05","WD",IF(LEFT(O183,3)="W06","UA",IF(LEFT(O183,3)="S12","CA",IF(LEFT(O183,3)="E06","UA",IF(LEFT(O183,3)="E07","NMD",IF(LEFT(O183,3)="E08","MD",IF(LEFT(O183,3)="E09","LONB"))))))))))</f>
        <v>WD</v>
      </c>
      <c r="Q183" s="9" t="str">
        <f>IF([2]source_data!G185="","",IF([2]source_data!D185="","",VLOOKUP([2]source_data!D185,[2]geo_data!A:I,7,FALSE)))</f>
        <v>Milton Keynes</v>
      </c>
      <c r="R183" s="9" t="str">
        <f>IF([2]source_data!G185="","",IF([2]source_data!D185="","",VLOOKUP([2]source_data!D185,[2]geo_data!A:I,6,FALSE)))</f>
        <v>E06000042</v>
      </c>
      <c r="S183" s="9" t="str">
        <f>IF([2]source_data!G185="","",IF(LEFT(R183,3)="E05","WD",IF(LEFT(R183,3)="S13","WD",IF(LEFT(R183,3)="W05","WD",IF(LEFT(R183,3)="W06","UA",IF(LEFT(R183,3)="S12","CA",IF(LEFT(R183,3)="E06","UA",IF(LEFT(R183,3)="E07","NMD",IF(LEFT(R183,3)="E08","MD",IF(LEFT(R183,3)="E09","LONB"))))))))))</f>
        <v>UA</v>
      </c>
      <c r="T183" s="6" t="str">
        <f>IF([2]source_data!G185="","",IF([2]source_data!N185="","",[2]source_data!N185))</f>
        <v>Hardship Grant</v>
      </c>
      <c r="U183" s="10">
        <f>IF([2]source_data!G185="","",[2]tailored_settings!$B$8)</f>
        <v>45789</v>
      </c>
      <c r="V183" s="6" t="str">
        <f>IF([2]source_data!G185="","",[2]tailored_settings!$B$9)</f>
        <v>http://www.longleigh.org/</v>
      </c>
      <c r="W183" s="8">
        <f>IF([2]source_data!G185="","",IF([2]source_data!O185="","",[2]source_data!O185))</f>
        <v>45393</v>
      </c>
      <c r="X183" s="12">
        <f>IF([2]source_data!G185="","",IF([2]source_data!P185="","",[2]source_data!P185))</f>
        <v>45420</v>
      </c>
      <c r="Y183" s="13">
        <f>IF([2]source_data!G185="","",IF([2]source_data!Q185="","",[2]source_data!Q185))</f>
        <v>1</v>
      </c>
      <c r="Z183" s="11" t="str">
        <f>IF([2]source_data!G185="","",IF([2]source_data!I185="","",[2]tailored_settings!$B$10))</f>
        <v>Primary grant reason</v>
      </c>
      <c r="AA183" s="11" t="str">
        <f>IF([2]source_data!G185="","",IF([2]source_data!I185="","",[2]source_data!I185))</f>
        <v>1. Customer (or family member residing with them) with a diagnosed condition or disability (physical and/or sensory and/or behavioural)</v>
      </c>
      <c r="AB183" s="11" t="str">
        <f>IF([2]source_data!G185="","",IF([2]source_data!J185="","",[2]tailored_settings!$B$11))</f>
        <v>Secondary grant reason</v>
      </c>
      <c r="AC183" s="11" t="str">
        <f>IF([2]source_data!G185="","",IF([2]source_data!J185="","",[2]source_data!J185))</f>
        <v>4. Customer/family fleeing from a violent or abusive relationship</v>
      </c>
      <c r="AD183" s="11" t="str">
        <f>IF([2]source_data!G185="","",IF([2]source_data!K185="","",[2]tailored_settings!$B$12))</f>
        <v>Grant purpose</v>
      </c>
      <c r="AE183" s="11" t="str">
        <f>IF([2]source_data!G185="","",IF([2]source_data!K185="","",[2]source_data!K185))</f>
        <v xml:space="preserve">Furniture </v>
      </c>
      <c r="AF183" s="11" t="str">
        <f>IF([2]source_data!G185="","",IF([2]source_data!K185="","",[2]tailored_settings!$B$13))</f>
        <v>Grant purpose</v>
      </c>
      <c r="AG183" s="11" t="str">
        <f>IF([2]source_data!G185="","",IF([2]source_data!K185="","",[2]source_data!K185))</f>
        <v xml:space="preserve">Furniture </v>
      </c>
      <c r="AH183" s="11" t="str">
        <f>IF([2]source_data!G185="","",IF([2]source_data!M185="","",[2]tailored_settings!$B$14))</f>
        <v/>
      </c>
      <c r="AI183" s="11" t="str">
        <f>IF([2]source_data!G185="","",IF([2]source_data!M185="","",[2]source_data!M185))</f>
        <v/>
      </c>
    </row>
    <row r="184" spans="1:35" x14ac:dyDescent="0.2">
      <c r="A184" s="6" t="str">
        <f>IF([2]source_data!G186="","",IF(AND([2]source_data!C186&lt;&gt;"",[2]tailored_settings!$B$15="Publish"),CONCATENATE([2]tailored_settings!$B$2&amp;[2]source_data!C186),IF(AND([2]source_data!C186&lt;&gt;"",[2]tailored_settings!$B$15="Do not publish"),CONCATENATE([2]tailored_settings!$B$2&amp;TEXT(ROW(A184)-1,"0000")&amp;"_"&amp;TEXT(F184,"yyyy-mm")),CONCATENATE([2]tailored_settings!$B$2&amp;TEXT(ROW(A184)-1,"0000")&amp;"_"&amp;TEXT(F184,"yyyy-mm")))))</f>
        <v>360G-Longleigh-0183_2024-04</v>
      </c>
      <c r="B184" s="6" t="str">
        <f>IF([2]source_data!G186="","",IF([2]source_data!E186&lt;&gt;"",[2]source_data!E186,CONCATENATE("Grant to "&amp;G184)))</f>
        <v>Grant to Individual Recipient</v>
      </c>
      <c r="C184" s="6" t="str">
        <f>IF([2]source_data!G186="","",IF([2]source_data!F186="",_xlfn.XLOOKUP(T184,[2]tailored_settings!$B$20:$B$25,[2]tailored_settings!$A$20:$A$25,"")))</f>
        <v>Helping to alleviate financial hardship</v>
      </c>
      <c r="D184" s="7">
        <f>IF([2]source_data!G186="","",IF([2]source_data!G186="","",[2]source_data!G186))</f>
        <v>902.97</v>
      </c>
      <c r="E184" s="6" t="str">
        <f>IF([2]source_data!G186="","",[2]tailored_settings!$B$3)</f>
        <v>GBP</v>
      </c>
      <c r="F184" s="8">
        <f>IF([2]source_data!G186="","",IF([2]source_data!H186="","",[2]source_data!H186))</f>
        <v>45393</v>
      </c>
      <c r="G184" s="6" t="str">
        <f>IF([2]source_data!G186="","",[2]tailored_settings!$B$5)</f>
        <v>Individual Recipient</v>
      </c>
      <c r="H184" s="6" t="str">
        <f>IF([2]source_data!G186="","",IF(AND([2]source_data!A186&lt;&gt;"",[2]tailored_settings!$B$16="Publish"),CONCATENATE([2]tailored_settings!$B$2&amp;[2]source_data!A186),IF(AND([2]source_data!A186&lt;&gt;"",[2]tailored_settings!$B$16="Do not publish"),CONCATENATE([2]tailored_settings!$B$4&amp;TEXT(ROW(A184)-1,"0000")&amp;"_"&amp;TEXT(F184,"yyyy-mm")),CONCATENATE([2]tailored_settings!$B$4&amp;TEXT(ROW(A184)-1,"0000")&amp;"_"&amp;TEXT(F184,"yyyy-mm")))))</f>
        <v>360G-Longleigh-IND-0183_2024-04</v>
      </c>
      <c r="I184" s="6" t="str">
        <f>IF([2]source_data!G186="","",[2]tailored_settings!$B$7)</f>
        <v>Longleigh Foundation</v>
      </c>
      <c r="J184" s="6" t="str">
        <f>IF([2]source_data!G186="","",[2]tailored_settings!$B$6)</f>
        <v>GB-CHC-1169016</v>
      </c>
      <c r="K184" s="6" t="str">
        <f>IF([2]source_data!G186="","",IF([2]source_data!I186="","",VLOOKUP([2]source_data!I186,[2]codelist_mapping!A:C,3,FALSE)))</f>
        <v>GTIR080</v>
      </c>
      <c r="L184" s="6" t="str">
        <f>IF([2]source_data!G186="","",IF([2]source_data!J186="","",VLOOKUP([2]source_data!J186,[2]codelist_mapping!A:C,3,FALSE)))</f>
        <v>GTIR060</v>
      </c>
      <c r="M184" s="6" t="str">
        <f>IF([2]source_data!G186="","",IF([2]source_data!K186="","",IF([2]source_data!M186&lt;&gt;"",CONCATENATE(VLOOKUP([2]source_data!K186,[2]codelist_mapping!F:H,3,FALSE)&amp;";"&amp;VLOOKUP([2]source_data!L186,[2]codelist_mapping!F:H,3,FALSE)&amp;";"&amp;VLOOKUP([2]source_data!M186,[2]codelist_mapping!F:H,3,FALSE)),IF([2]source_data!L186&lt;&gt;"",CONCATENATE(VLOOKUP([2]source_data!K186,[2]codelist_mapping!F:H,3,FALSE)&amp;";"&amp;VLOOKUP([2]source_data!L186,[2]codelist_mapping!F:H,3,FALSE)),IF([2]source_data!K186&lt;&gt;"",CONCATENATE(VLOOKUP([2]source_data!K186,[2]codelist_mapping!F:H,3,FALSE)))))))</f>
        <v>GTIP020;GTIP060</v>
      </c>
      <c r="N184" s="9" t="str">
        <f>IF([2]source_data!G186="","",IF([2]source_data!D186="","",VLOOKUP([2]source_data!D186,[2]geo_data!A:I,9,FALSE)))</f>
        <v>Central</v>
      </c>
      <c r="O184" s="9" t="str">
        <f>IF([2]source_data!G186="","",IF([2]source_data!D186="","",VLOOKUP([2]source_data!D186,[2]geo_data!A:I,8,FALSE)))</f>
        <v>E05008954</v>
      </c>
      <c r="P184" s="9" t="str">
        <f>IF([2]source_data!G186="","",IF(LEFT(O184,3)="E05","WD",IF(LEFT(O184,3)="S13","WD",IF(LEFT(O184,3)="W05","WD",IF(LEFT(O184,3)="W06","UA",IF(LEFT(O184,3)="S12","CA",IF(LEFT(O184,3)="E06","UA",IF(LEFT(O184,3)="E07","NMD",IF(LEFT(O184,3)="E08","MD",IF(LEFT(O184,3)="E09","LONB"))))))))))</f>
        <v>WD</v>
      </c>
      <c r="Q184" s="9" t="str">
        <f>IF([2]source_data!G186="","",IF([2]source_data!D186="","",VLOOKUP([2]source_data!D186,[2]geo_data!A:I,7,FALSE)))</f>
        <v>Swindon</v>
      </c>
      <c r="R184" s="9" t="str">
        <f>IF([2]source_data!G186="","",IF([2]source_data!D186="","",VLOOKUP([2]source_data!D186,[2]geo_data!A:I,6,FALSE)))</f>
        <v>E06000030</v>
      </c>
      <c r="S184" s="9" t="str">
        <f>IF([2]source_data!G186="","",IF(LEFT(R184,3)="E05","WD",IF(LEFT(R184,3)="S13","WD",IF(LEFT(R184,3)="W05","WD",IF(LEFT(R184,3)="W06","UA",IF(LEFT(R184,3)="S12","CA",IF(LEFT(R184,3)="E06","UA",IF(LEFT(R184,3)="E07","NMD",IF(LEFT(R184,3)="E08","MD",IF(LEFT(R184,3)="E09","LONB"))))))))))</f>
        <v>UA</v>
      </c>
      <c r="T184" s="6" t="str">
        <f>IF([2]source_data!G186="","",IF([2]source_data!N186="","",[2]source_data!N186))</f>
        <v>Hardship Grant</v>
      </c>
      <c r="U184" s="10">
        <f>IF([2]source_data!G186="","",[2]tailored_settings!$B$8)</f>
        <v>45789</v>
      </c>
      <c r="V184" s="6" t="str">
        <f>IF([2]source_data!G186="","",[2]tailored_settings!$B$9)</f>
        <v>http://www.longleigh.org/</v>
      </c>
      <c r="W184" s="8">
        <f>IF([2]source_data!G186="","",IF([2]source_data!O186="","",[2]source_data!O186))</f>
        <v>45393</v>
      </c>
      <c r="X184" s="12">
        <f>IF([2]source_data!G186="","",IF([2]source_data!P186="","",[2]source_data!P186))</f>
        <v>45420</v>
      </c>
      <c r="Y184" s="13">
        <f>IF([2]source_data!G186="","",IF([2]source_data!Q186="","",[2]source_data!Q186))</f>
        <v>1</v>
      </c>
      <c r="Z184" s="11" t="str">
        <f>IF([2]source_data!G186="","",IF([2]source_data!I186="","",[2]tailored_settings!$B$10))</f>
        <v>Primary grant reason</v>
      </c>
      <c r="AA184" s="11" t="str">
        <f>IF([2]source_data!G186="","",IF([2]source_data!I186="","",[2]source_data!I186))</f>
        <v>3  Customer/family moving from homelessness/supported living into independent living</v>
      </c>
      <c r="AB184" s="11" t="str">
        <f>IF([2]source_data!G186="","",IF([2]source_data!J186="","",[2]tailored_settings!$B$11))</f>
        <v>Secondary grant reason</v>
      </c>
      <c r="AC184" s="11" t="str">
        <f>IF([2]source_data!G186="","",IF([2]source_data!J186="","",[2]source_data!J186))</f>
        <v>4. Customer/family fleeing from a violent or abusive relationship</v>
      </c>
      <c r="AD184" s="11" t="str">
        <f>IF([2]source_data!G186="","",IF([2]source_data!K186="","",[2]tailored_settings!$B$12))</f>
        <v>Grant purpose</v>
      </c>
      <c r="AE184" s="11" t="str">
        <f>IF([2]source_data!G186="","",IF([2]source_data!K186="","",[2]source_data!K186))</f>
        <v>Appliances</v>
      </c>
      <c r="AF184" s="11" t="str">
        <f>IF([2]source_data!G186="","",IF([2]source_data!K186="","",[2]tailored_settings!$B$13))</f>
        <v>Grant purpose</v>
      </c>
      <c r="AG184" s="11" t="str">
        <f>IF([2]source_data!G186="","",IF([2]source_data!K186="","",[2]source_data!K186))</f>
        <v>Appliances</v>
      </c>
      <c r="AH184" s="11" t="str">
        <f>IF([2]source_data!G186="","",IF([2]source_data!M186="","",[2]tailored_settings!$B$14))</f>
        <v/>
      </c>
      <c r="AI184" s="11" t="str">
        <f>IF([2]source_data!G186="","",IF([2]source_data!M186="","",[2]source_data!M186))</f>
        <v/>
      </c>
    </row>
    <row r="185" spans="1:35" x14ac:dyDescent="0.2">
      <c r="A185" s="6" t="str">
        <f>IF([2]source_data!G187="","",IF(AND([2]source_data!C187&lt;&gt;"",[2]tailored_settings!$B$15="Publish"),CONCATENATE([2]tailored_settings!$B$2&amp;[2]source_data!C187),IF(AND([2]source_data!C187&lt;&gt;"",[2]tailored_settings!$B$15="Do not publish"),CONCATENATE([2]tailored_settings!$B$2&amp;TEXT(ROW(A185)-1,"0000")&amp;"_"&amp;TEXT(F185,"yyyy-mm")),CONCATENATE([2]tailored_settings!$B$2&amp;TEXT(ROW(A185)-1,"0000")&amp;"_"&amp;TEXT(F185,"yyyy-mm")))))</f>
        <v>360G-Longleigh-0184_2024-04</v>
      </c>
      <c r="B185" s="6" t="str">
        <f>IF([2]source_data!G187="","",IF([2]source_data!E187&lt;&gt;"",[2]source_data!E187,CONCATENATE("Grant to "&amp;G185)))</f>
        <v>Grant to Individual Recipient</v>
      </c>
      <c r="C185" s="6" t="str">
        <f>IF([2]source_data!G187="","",IF([2]source_data!F187="",_xlfn.XLOOKUP(T185,[2]tailored_settings!$B$20:$B$25,[2]tailored_settings!$A$20:$A$25,"")))</f>
        <v>Helping to alleviate financial hardship</v>
      </c>
      <c r="D185" s="7">
        <f>IF([2]source_data!G187="","",IF([2]source_data!G187="","",[2]source_data!G187))</f>
        <v>200</v>
      </c>
      <c r="E185" s="6" t="str">
        <f>IF([2]source_data!G187="","",[2]tailored_settings!$B$3)</f>
        <v>GBP</v>
      </c>
      <c r="F185" s="8">
        <f>IF([2]source_data!G187="","",IF([2]source_data!H187="","",[2]source_data!H187))</f>
        <v>45393</v>
      </c>
      <c r="G185" s="6" t="str">
        <f>IF([2]source_data!G187="","",[2]tailored_settings!$B$5)</f>
        <v>Individual Recipient</v>
      </c>
      <c r="H185" s="6" t="str">
        <f>IF([2]source_data!G187="","",IF(AND([2]source_data!A187&lt;&gt;"",[2]tailored_settings!$B$16="Publish"),CONCATENATE([2]tailored_settings!$B$2&amp;[2]source_data!A187),IF(AND([2]source_data!A187&lt;&gt;"",[2]tailored_settings!$B$16="Do not publish"),CONCATENATE([2]tailored_settings!$B$4&amp;TEXT(ROW(A185)-1,"0000")&amp;"_"&amp;TEXT(F185,"yyyy-mm")),CONCATENATE([2]tailored_settings!$B$4&amp;TEXT(ROW(A185)-1,"0000")&amp;"_"&amp;TEXT(F185,"yyyy-mm")))))</f>
        <v>360G-Longleigh-IND-0184_2024-04</v>
      </c>
      <c r="I185" s="6" t="str">
        <f>IF([2]source_data!G187="","",[2]tailored_settings!$B$7)</f>
        <v>Longleigh Foundation</v>
      </c>
      <c r="J185" s="6" t="str">
        <f>IF([2]source_data!G187="","",[2]tailored_settings!$B$6)</f>
        <v>GB-CHC-1169016</v>
      </c>
      <c r="K185" s="6" t="str">
        <f>IF([2]source_data!G187="","",IF([2]source_data!I187="","",VLOOKUP([2]source_data!I187,[2]codelist_mapping!A:C,3,FALSE)))</f>
        <v>GTIR060</v>
      </c>
      <c r="L185" s="6" t="str">
        <f>IF([2]source_data!G187="","",IF([2]source_data!J187="","",VLOOKUP([2]source_data!J187,[2]codelist_mapping!A:C,3,FALSE)))</f>
        <v/>
      </c>
      <c r="M185" s="6" t="str">
        <f>IF([2]source_data!G187="","",IF([2]source_data!K187="","",IF([2]source_data!M187&lt;&gt;"",CONCATENATE(VLOOKUP([2]source_data!K187,[2]codelist_mapping!F:H,3,FALSE)&amp;";"&amp;VLOOKUP([2]source_data!L187,[2]codelist_mapping!F:H,3,FALSE)&amp;";"&amp;VLOOKUP([2]source_data!M187,[2]codelist_mapping!F:H,3,FALSE)),IF([2]source_data!L187&lt;&gt;"",CONCATENATE(VLOOKUP([2]source_data!K187,[2]codelist_mapping!F:H,3,FALSE)&amp;";"&amp;VLOOKUP([2]source_data!L187,[2]codelist_mapping!F:H,3,FALSE)),IF([2]source_data!K187&lt;&gt;"",CONCATENATE(VLOOKUP([2]source_data!K187,[2]codelist_mapping!F:H,3,FALSE)))))))</f>
        <v>GTIP080</v>
      </c>
      <c r="N185" s="9" t="str">
        <f>IF([2]source_data!G187="","",IF([2]source_data!D187="","",VLOOKUP([2]source_data!D187,[2]geo_data!A:I,9,FALSE)))</f>
        <v>Leominster East</v>
      </c>
      <c r="O185" s="9" t="str">
        <f>IF([2]source_data!G187="","",IF([2]source_data!D187="","",VLOOKUP([2]source_data!D187,[2]geo_data!A:I,8,FALSE)))</f>
        <v>E05009468</v>
      </c>
      <c r="P185" s="9" t="str">
        <f>IF([2]source_data!G187="","",IF(LEFT(O185,3)="E05","WD",IF(LEFT(O185,3)="S13","WD",IF(LEFT(O185,3)="W05","WD",IF(LEFT(O185,3)="W06","UA",IF(LEFT(O185,3)="S12","CA",IF(LEFT(O185,3)="E06","UA",IF(LEFT(O185,3)="E07","NMD",IF(LEFT(O185,3)="E08","MD",IF(LEFT(O185,3)="E09","LONB"))))))))))</f>
        <v>WD</v>
      </c>
      <c r="Q185" s="9" t="str">
        <f>IF([2]source_data!G187="","",IF([2]source_data!D187="","",VLOOKUP([2]source_data!D187,[2]geo_data!A:I,7,FALSE)))</f>
        <v>Herefordshire, County of</v>
      </c>
      <c r="R185" s="9" t="str">
        <f>IF([2]source_data!G187="","",IF([2]source_data!D187="","",VLOOKUP([2]source_data!D187,[2]geo_data!A:I,6,FALSE)))</f>
        <v>E06000019</v>
      </c>
      <c r="S185" s="9" t="str">
        <f>IF([2]source_data!G187="","",IF(LEFT(R185,3)="E05","WD",IF(LEFT(R185,3)="S13","WD",IF(LEFT(R185,3)="W05","WD",IF(LEFT(R185,3)="W06","UA",IF(LEFT(R185,3)="S12","CA",IF(LEFT(R185,3)="E06","UA",IF(LEFT(R185,3)="E07","NMD",IF(LEFT(R185,3)="E08","MD",IF(LEFT(R185,3)="E09","LONB"))))))))))</f>
        <v>UA</v>
      </c>
      <c r="T185" s="6" t="str">
        <f>IF([2]source_data!G187="","",IF([2]source_data!N187="","",[2]source_data!N187))</f>
        <v>Hardship Grant</v>
      </c>
      <c r="U185" s="10">
        <f>IF([2]source_data!G187="","",[2]tailored_settings!$B$8)</f>
        <v>45789</v>
      </c>
      <c r="V185" s="6" t="str">
        <f>IF([2]source_data!G187="","",[2]tailored_settings!$B$9)</f>
        <v>http://www.longleigh.org/</v>
      </c>
      <c r="W185" s="8">
        <f>IF([2]source_data!G187="","",IF([2]source_data!O187="","",[2]source_data!O187))</f>
        <v>45393</v>
      </c>
      <c r="X185" s="12">
        <f>IF([2]source_data!G187="","",IF([2]source_data!P187="","",[2]source_data!P187))</f>
        <v>45450</v>
      </c>
      <c r="Y185" s="13">
        <f>IF([2]source_data!G187="","",IF([2]source_data!Q187="","",[2]source_data!Q187))</f>
        <v>2</v>
      </c>
      <c r="Z185" s="11" t="str">
        <f>IF([2]source_data!G187="","",IF([2]source_data!I187="","",[2]tailored_settings!$B$10))</f>
        <v>Primary grant reason</v>
      </c>
      <c r="AA185" s="11" t="str">
        <f>IF([2]source_data!G187="","",IF([2]source_data!I187="","",[2]source_data!I187))</f>
        <v>4. Customer/family fleeing from a violent or abusive relationship</v>
      </c>
      <c r="AB185" s="11" t="str">
        <f>IF([2]source_data!G187="","",IF([2]source_data!J187="","",[2]tailored_settings!$B$11))</f>
        <v/>
      </c>
      <c r="AC185" s="11" t="str">
        <f>IF([2]source_data!G187="","",IF([2]source_data!J187="","",[2]source_data!J187))</f>
        <v/>
      </c>
      <c r="AD185" s="11" t="str">
        <f>IF([2]source_data!G187="","",IF([2]source_data!K187="","",[2]tailored_settings!$B$12))</f>
        <v>Grant purpose</v>
      </c>
      <c r="AE185" s="11" t="str">
        <f>IF([2]source_data!G187="","",IF([2]source_data!K187="","",[2]source_data!K187))</f>
        <v>Clothing</v>
      </c>
      <c r="AF185" s="11" t="str">
        <f>IF([2]source_data!G187="","",IF([2]source_data!K187="","",[2]tailored_settings!$B$13))</f>
        <v>Grant purpose</v>
      </c>
      <c r="AG185" s="11" t="str">
        <f>IF([2]source_data!G187="","",IF([2]source_data!K187="","",[2]source_data!K187))</f>
        <v>Clothing</v>
      </c>
      <c r="AH185" s="11" t="str">
        <f>IF([2]source_data!G187="","",IF([2]source_data!M187="","",[2]tailored_settings!$B$14))</f>
        <v/>
      </c>
      <c r="AI185" s="11" t="str">
        <f>IF([2]source_data!G187="","",IF([2]source_data!M187="","",[2]source_data!M187))</f>
        <v/>
      </c>
    </row>
    <row r="186" spans="1:35" x14ac:dyDescent="0.2">
      <c r="A186" s="6" t="str">
        <f>IF([2]source_data!G188="","",IF(AND([2]source_data!C188&lt;&gt;"",[2]tailored_settings!$B$15="Publish"),CONCATENATE([2]tailored_settings!$B$2&amp;[2]source_data!C188),IF(AND([2]source_data!C188&lt;&gt;"",[2]tailored_settings!$B$15="Do not publish"),CONCATENATE([2]tailored_settings!$B$2&amp;TEXT(ROW(A186)-1,"0000")&amp;"_"&amp;TEXT(F186,"yyyy-mm")),CONCATENATE([2]tailored_settings!$B$2&amp;TEXT(ROW(A186)-1,"0000")&amp;"_"&amp;TEXT(F186,"yyyy-mm")))))</f>
        <v>360G-Longleigh-0185_2024-04</v>
      </c>
      <c r="B186" s="6" t="str">
        <f>IF([2]source_data!G188="","",IF([2]source_data!E188&lt;&gt;"",[2]source_data!E188,CONCATENATE("Grant to "&amp;G186)))</f>
        <v>Grant to Individual Recipient</v>
      </c>
      <c r="C186" s="6" t="str">
        <f>IF([2]source_data!G188="","",IF([2]source_data!F188="",_xlfn.XLOOKUP(T186,[2]tailored_settings!$B$20:$B$25,[2]tailored_settings!$A$20:$A$25,"")))</f>
        <v>Helping to alleviate financial hardship</v>
      </c>
      <c r="D186" s="7">
        <f>IF([2]source_data!G188="","",IF([2]source_data!G188="","",[2]source_data!G188))</f>
        <v>935.98</v>
      </c>
      <c r="E186" s="6" t="str">
        <f>IF([2]source_data!G188="","",[2]tailored_settings!$B$3)</f>
        <v>GBP</v>
      </c>
      <c r="F186" s="8">
        <f>IF([2]source_data!G188="","",IF([2]source_data!H188="","",[2]source_data!H188))</f>
        <v>45393</v>
      </c>
      <c r="G186" s="6" t="str">
        <f>IF([2]source_data!G188="","",[2]tailored_settings!$B$5)</f>
        <v>Individual Recipient</v>
      </c>
      <c r="H186" s="6" t="str">
        <f>IF([2]source_data!G188="","",IF(AND([2]source_data!A188&lt;&gt;"",[2]tailored_settings!$B$16="Publish"),CONCATENATE([2]tailored_settings!$B$2&amp;[2]source_data!A188),IF(AND([2]source_data!A188&lt;&gt;"",[2]tailored_settings!$B$16="Do not publish"),CONCATENATE([2]tailored_settings!$B$4&amp;TEXT(ROW(A186)-1,"0000")&amp;"_"&amp;TEXT(F186,"yyyy-mm")),CONCATENATE([2]tailored_settings!$B$4&amp;TEXT(ROW(A186)-1,"0000")&amp;"_"&amp;TEXT(F186,"yyyy-mm")))))</f>
        <v>360G-Longleigh-IND-0185_2024-04</v>
      </c>
      <c r="I186" s="6" t="str">
        <f>IF([2]source_data!G188="","",[2]tailored_settings!$B$7)</f>
        <v>Longleigh Foundation</v>
      </c>
      <c r="J186" s="6" t="str">
        <f>IF([2]source_data!G188="","",[2]tailored_settings!$B$6)</f>
        <v>GB-CHC-1169016</v>
      </c>
      <c r="K186" s="6" t="str">
        <f>IF([2]source_data!G188="","",IF([2]source_data!I188="","",VLOOKUP([2]source_data!I188,[2]codelist_mapping!A:C,3,FALSE)))</f>
        <v>GTIR040</v>
      </c>
      <c r="L186" s="6" t="str">
        <f>IF([2]source_data!G188="","",IF([2]source_data!J188="","",VLOOKUP([2]source_data!J188,[2]codelist_mapping!A:C,3,FALSE)))</f>
        <v/>
      </c>
      <c r="M186" s="6" t="str">
        <f>IF([2]source_data!G188="","",IF([2]source_data!K188="","",IF([2]source_data!M188&lt;&gt;"",CONCATENATE(VLOOKUP([2]source_data!K188,[2]codelist_mapping!F:H,3,FALSE)&amp;";"&amp;VLOOKUP([2]source_data!L188,[2]codelist_mapping!F:H,3,FALSE)&amp;";"&amp;VLOOKUP([2]source_data!M188,[2]codelist_mapping!F:H,3,FALSE)),IF([2]source_data!L188&lt;&gt;"",CONCATENATE(VLOOKUP([2]source_data!K188,[2]codelist_mapping!F:H,3,FALSE)&amp;";"&amp;VLOOKUP([2]source_data!L188,[2]codelist_mapping!F:H,3,FALSE)),IF([2]source_data!K188&lt;&gt;"",CONCATENATE(VLOOKUP([2]source_data!K188,[2]codelist_mapping!F:H,3,FALSE)))))))</f>
        <v>GTIP020;GTIP070;GTIP060</v>
      </c>
      <c r="N186" s="9" t="str">
        <f>IF([2]source_data!G188="","",IF([2]source_data!D188="","",VLOOKUP([2]source_data!D188,[2]geo_data!A:I,9,FALSE)))</f>
        <v>Central</v>
      </c>
      <c r="O186" s="9" t="str">
        <f>IF([2]source_data!G188="","",IF([2]source_data!D188="","",VLOOKUP([2]source_data!D188,[2]geo_data!A:I,8,FALSE)))</f>
        <v>E05008954</v>
      </c>
      <c r="P186" s="9" t="str">
        <f>IF([2]source_data!G188="","",IF(LEFT(O186,3)="E05","WD",IF(LEFT(O186,3)="S13","WD",IF(LEFT(O186,3)="W05","WD",IF(LEFT(O186,3)="W06","UA",IF(LEFT(O186,3)="S12","CA",IF(LEFT(O186,3)="E06","UA",IF(LEFT(O186,3)="E07","NMD",IF(LEFT(O186,3)="E08","MD",IF(LEFT(O186,3)="E09","LONB"))))))))))</f>
        <v>WD</v>
      </c>
      <c r="Q186" s="9" t="str">
        <f>IF([2]source_data!G188="","",IF([2]source_data!D188="","",VLOOKUP([2]source_data!D188,[2]geo_data!A:I,7,FALSE)))</f>
        <v>Swindon</v>
      </c>
      <c r="R186" s="9" t="str">
        <f>IF([2]source_data!G188="","",IF([2]source_data!D188="","",VLOOKUP([2]source_data!D188,[2]geo_data!A:I,6,FALSE)))</f>
        <v>E06000030</v>
      </c>
      <c r="S186" s="9" t="str">
        <f>IF([2]source_data!G188="","",IF(LEFT(R186,3)="E05","WD",IF(LEFT(R186,3)="S13","WD",IF(LEFT(R186,3)="W05","WD",IF(LEFT(R186,3)="W06","UA",IF(LEFT(R186,3)="S12","CA",IF(LEFT(R186,3)="E06","UA",IF(LEFT(R186,3)="E07","NMD",IF(LEFT(R186,3)="E08","MD",IF(LEFT(R186,3)="E09","LONB"))))))))))</f>
        <v>UA</v>
      </c>
      <c r="T186" s="6" t="str">
        <f>IF([2]source_data!G188="","",IF([2]source_data!N188="","",[2]source_data!N188))</f>
        <v>Hardship Grant</v>
      </c>
      <c r="U186" s="10">
        <f>IF([2]source_data!G188="","",[2]tailored_settings!$B$8)</f>
        <v>45789</v>
      </c>
      <c r="V186" s="6" t="str">
        <f>IF([2]source_data!G188="","",[2]tailored_settings!$B$9)</f>
        <v>http://www.longleigh.org/</v>
      </c>
      <c r="W186" s="8">
        <f>IF([2]source_data!G188="","",IF([2]source_data!O188="","",[2]source_data!O188))</f>
        <v>45393</v>
      </c>
      <c r="X186" s="12">
        <f>IF([2]source_data!G188="","",IF([2]source_data!P188="","",[2]source_data!P188))</f>
        <v>45456</v>
      </c>
      <c r="Y186" s="13">
        <f>IF([2]source_data!G188="","",IF([2]source_data!Q188="","",[2]source_data!Q188))</f>
        <v>2</v>
      </c>
      <c r="Z186" s="11" t="str">
        <f>IF([2]source_data!G188="","",IF([2]source_data!I188="","",[2]tailored_settings!$B$10))</f>
        <v>Primary grant reason</v>
      </c>
      <c r="AA186" s="11" t="str">
        <f>IF([2]source_data!G188="","",IF([2]source_data!I188="","",[2]source_data!I188))</f>
        <v>2. Customer receiving medication and/or therapy for a mental health condition or substance addiction</v>
      </c>
      <c r="AB186" s="11" t="str">
        <f>IF([2]source_data!G188="","",IF([2]source_data!J188="","",[2]tailored_settings!$B$11))</f>
        <v/>
      </c>
      <c r="AC186" s="11" t="str">
        <f>IF([2]source_data!G188="","",IF([2]source_data!J188="","",[2]source_data!J188))</f>
        <v/>
      </c>
      <c r="AD186" s="11" t="str">
        <f>IF([2]source_data!G188="","",IF([2]source_data!K188="","",[2]tailored_settings!$B$12))</f>
        <v>Grant purpose</v>
      </c>
      <c r="AE186" s="11" t="str">
        <f>IF([2]source_data!G188="","",IF([2]source_data!K188="","",[2]source_data!K188))</f>
        <v>Appliances</v>
      </c>
      <c r="AF186" s="11" t="str">
        <f>IF([2]source_data!G188="","",IF([2]source_data!K188="","",[2]tailored_settings!$B$13))</f>
        <v>Grant purpose</v>
      </c>
      <c r="AG186" s="11" t="str">
        <f>IF([2]source_data!G188="","",IF([2]source_data!K188="","",[2]source_data!K188))</f>
        <v>Appliances</v>
      </c>
      <c r="AH186" s="11" t="str">
        <f>IF([2]source_data!G188="","",IF([2]source_data!M188="","",[2]tailored_settings!$B$14))</f>
        <v>Grant purpose</v>
      </c>
      <c r="AI186" s="11" t="str">
        <f>IF([2]source_data!G188="","",IF([2]source_data!M188="","",[2]source_data!M188))</f>
        <v>Voucher for small household items</v>
      </c>
    </row>
    <row r="187" spans="1:35" x14ac:dyDescent="0.2">
      <c r="A187" s="6" t="str">
        <f>IF([2]source_data!G189="","",IF(AND([2]source_data!C189&lt;&gt;"",[2]tailored_settings!$B$15="Publish"),CONCATENATE([2]tailored_settings!$B$2&amp;[2]source_data!C189),IF(AND([2]source_data!C189&lt;&gt;"",[2]tailored_settings!$B$15="Do not publish"),CONCATENATE([2]tailored_settings!$B$2&amp;TEXT(ROW(A187)-1,"0000")&amp;"_"&amp;TEXT(F187,"yyyy-mm")),CONCATENATE([2]tailored_settings!$B$2&amp;TEXT(ROW(A187)-1,"0000")&amp;"_"&amp;TEXT(F187,"yyyy-mm")))))</f>
        <v>360G-Longleigh-0186_2024-04</v>
      </c>
      <c r="B187" s="6" t="str">
        <f>IF([2]source_data!G189="","",IF([2]source_data!E189&lt;&gt;"",[2]source_data!E189,CONCATENATE("Grant to "&amp;G187)))</f>
        <v>Grant to Individual Recipient</v>
      </c>
      <c r="C187" s="6" t="str">
        <f>IF([2]source_data!G189="","",IF([2]source_data!F189="",_xlfn.XLOOKUP(T187,[2]tailored_settings!$B$20:$B$25,[2]tailored_settings!$A$20:$A$25,"")))</f>
        <v>Helping to alleviate financial hardship</v>
      </c>
      <c r="D187" s="7">
        <f>IF([2]source_data!G189="","",IF([2]source_data!G189="","",[2]source_data!G189))</f>
        <v>874.96</v>
      </c>
      <c r="E187" s="6" t="str">
        <f>IF([2]source_data!G189="","",[2]tailored_settings!$B$3)</f>
        <v>GBP</v>
      </c>
      <c r="F187" s="8">
        <f>IF([2]source_data!G189="","",IF([2]source_data!H189="","",[2]source_data!H189))</f>
        <v>45393</v>
      </c>
      <c r="G187" s="6" t="str">
        <f>IF([2]source_data!G189="","",[2]tailored_settings!$B$5)</f>
        <v>Individual Recipient</v>
      </c>
      <c r="H187" s="6" t="str">
        <f>IF([2]source_data!G189="","",IF(AND([2]source_data!A189&lt;&gt;"",[2]tailored_settings!$B$16="Publish"),CONCATENATE([2]tailored_settings!$B$2&amp;[2]source_data!A189),IF(AND([2]source_data!A189&lt;&gt;"",[2]tailored_settings!$B$16="Do not publish"),CONCATENATE([2]tailored_settings!$B$4&amp;TEXT(ROW(A187)-1,"0000")&amp;"_"&amp;TEXT(F187,"yyyy-mm")),CONCATENATE([2]tailored_settings!$B$4&amp;TEXT(ROW(A187)-1,"0000")&amp;"_"&amp;TEXT(F187,"yyyy-mm")))))</f>
        <v>360G-Longleigh-IND-0186_2024-04</v>
      </c>
      <c r="I187" s="6" t="str">
        <f>IF([2]source_data!G189="","",[2]tailored_settings!$B$7)</f>
        <v>Longleigh Foundation</v>
      </c>
      <c r="J187" s="6" t="str">
        <f>IF([2]source_data!G189="","",[2]tailored_settings!$B$6)</f>
        <v>GB-CHC-1169016</v>
      </c>
      <c r="K187" s="6" t="str">
        <f>IF([2]source_data!G189="","",IF([2]source_data!I189="","",VLOOKUP([2]source_data!I189,[2]codelist_mapping!A:C,3,FALSE)))</f>
        <v>GTIR040</v>
      </c>
      <c r="L187" s="6" t="str">
        <f>IF([2]source_data!G189="","",IF([2]source_data!J189="","",VLOOKUP([2]source_data!J189,[2]codelist_mapping!A:C,3,FALSE)))</f>
        <v/>
      </c>
      <c r="M187" s="6" t="str">
        <f>IF([2]source_data!G189="","",IF([2]source_data!K189="","",IF([2]source_data!M189&lt;&gt;"",CONCATENATE(VLOOKUP([2]source_data!K189,[2]codelist_mapping!F:H,3,FALSE)&amp;";"&amp;VLOOKUP([2]source_data!L189,[2]codelist_mapping!F:H,3,FALSE)&amp;";"&amp;VLOOKUP([2]source_data!M189,[2]codelist_mapping!F:H,3,FALSE)),IF([2]source_data!L189&lt;&gt;"",CONCATENATE(VLOOKUP([2]source_data!K189,[2]codelist_mapping!F:H,3,FALSE)&amp;";"&amp;VLOOKUP([2]source_data!L189,[2]codelist_mapping!F:H,3,FALSE)),IF([2]source_data!K189&lt;&gt;"",CONCATENATE(VLOOKUP([2]source_data!K189,[2]codelist_mapping!F:H,3,FALSE)))))))</f>
        <v>GTIP020</v>
      </c>
      <c r="N187" s="9" t="str">
        <f>IF([2]source_data!G189="","",IF([2]source_data!D189="","",VLOOKUP([2]source_data!D189,[2]geo_data!A:I,9,FALSE)))</f>
        <v>Shirley South</v>
      </c>
      <c r="O187" s="9" t="str">
        <f>IF([2]source_data!G189="","",IF([2]source_data!D189="","",VLOOKUP([2]source_data!D189,[2]geo_data!A:I,8,FALSE)))</f>
        <v>E05001297</v>
      </c>
      <c r="P187" s="9" t="str">
        <f>IF([2]source_data!G189="","",IF(LEFT(O187,3)="E05","WD",IF(LEFT(O187,3)="S13","WD",IF(LEFT(O187,3)="W05","WD",IF(LEFT(O187,3)="W06","UA",IF(LEFT(O187,3)="S12","CA",IF(LEFT(O187,3)="E06","UA",IF(LEFT(O187,3)="E07","NMD",IF(LEFT(O187,3)="E08","MD",IF(LEFT(O187,3)="E09","LONB"))))))))))</f>
        <v>WD</v>
      </c>
      <c r="Q187" s="9" t="str">
        <f>IF([2]source_data!G189="","",IF([2]source_data!D189="","",VLOOKUP([2]source_data!D189,[2]geo_data!A:I,7,FALSE)))</f>
        <v>Solihull</v>
      </c>
      <c r="R187" s="9" t="str">
        <f>IF([2]source_data!G189="","",IF([2]source_data!D189="","",VLOOKUP([2]source_data!D189,[2]geo_data!A:I,6,FALSE)))</f>
        <v>E08000029</v>
      </c>
      <c r="S187" s="9" t="str">
        <f>IF([2]source_data!G189="","",IF(LEFT(R187,3)="E05","WD",IF(LEFT(R187,3)="S13","WD",IF(LEFT(R187,3)="W05","WD",IF(LEFT(R187,3)="W06","UA",IF(LEFT(R187,3)="S12","CA",IF(LEFT(R187,3)="E06","UA",IF(LEFT(R187,3)="E07","NMD",IF(LEFT(R187,3)="E08","MD",IF(LEFT(R187,3)="E09","LONB"))))))))))</f>
        <v>MD</v>
      </c>
      <c r="T187" s="6" t="str">
        <f>IF([2]source_data!G189="","",IF([2]source_data!N189="","",[2]source_data!N189))</f>
        <v>Hardship Grant</v>
      </c>
      <c r="U187" s="10">
        <f>IF([2]source_data!G189="","",[2]tailored_settings!$B$8)</f>
        <v>45789</v>
      </c>
      <c r="V187" s="6" t="str">
        <f>IF([2]source_data!G189="","",[2]tailored_settings!$B$9)</f>
        <v>http://www.longleigh.org/</v>
      </c>
      <c r="W187" s="8">
        <f>IF([2]source_data!G189="","",IF([2]source_data!O189="","",[2]source_data!O189))</f>
        <v>45393</v>
      </c>
      <c r="X187" s="12">
        <f>IF([2]source_data!G189="","",IF([2]source_data!P189="","",[2]source_data!P189))</f>
        <v>45420</v>
      </c>
      <c r="Y187" s="13">
        <f>IF([2]source_data!G189="","",IF([2]source_data!Q189="","",[2]source_data!Q189))</f>
        <v>1</v>
      </c>
      <c r="Z187" s="11" t="str">
        <f>IF([2]source_data!G189="","",IF([2]source_data!I189="","",[2]tailored_settings!$B$10))</f>
        <v>Primary grant reason</v>
      </c>
      <c r="AA187" s="11" t="str">
        <f>IF([2]source_data!G189="","",IF([2]source_data!I189="","",[2]source_data!I189))</f>
        <v>2. Customer receiving medication and/or therapy for a mental health condition or substance addiction</v>
      </c>
      <c r="AB187" s="11" t="str">
        <f>IF([2]source_data!G189="","",IF([2]source_data!J189="","",[2]tailored_settings!$B$11))</f>
        <v/>
      </c>
      <c r="AC187" s="11" t="str">
        <f>IF([2]source_data!G189="","",IF([2]source_data!J189="","",[2]source_data!J189))</f>
        <v/>
      </c>
      <c r="AD187" s="11" t="str">
        <f>IF([2]source_data!G189="","",IF([2]source_data!K189="","",[2]tailored_settings!$B$12))</f>
        <v>Grant purpose</v>
      </c>
      <c r="AE187" s="11" t="str">
        <f>IF([2]source_data!G189="","",IF([2]source_data!K189="","",[2]source_data!K189))</f>
        <v>Appliances</v>
      </c>
      <c r="AF187" s="11" t="str">
        <f>IF([2]source_data!G189="","",IF([2]source_data!K189="","",[2]tailored_settings!$B$13))</f>
        <v>Grant purpose</v>
      </c>
      <c r="AG187" s="11" t="str">
        <f>IF([2]source_data!G189="","",IF([2]source_data!K189="","",[2]source_data!K189))</f>
        <v>Appliances</v>
      </c>
      <c r="AH187" s="11" t="str">
        <f>IF([2]source_data!G189="","",IF([2]source_data!M189="","",[2]tailored_settings!$B$14))</f>
        <v/>
      </c>
      <c r="AI187" s="11" t="str">
        <f>IF([2]source_data!G189="","",IF([2]source_data!M189="","",[2]source_data!M189))</f>
        <v/>
      </c>
    </row>
    <row r="188" spans="1:35" x14ac:dyDescent="0.2">
      <c r="A188" s="6" t="str">
        <f>IF([2]source_data!G190="","",IF(AND([2]source_data!C190&lt;&gt;"",[2]tailored_settings!$B$15="Publish"),CONCATENATE([2]tailored_settings!$B$2&amp;[2]source_data!C190),IF(AND([2]source_data!C190&lt;&gt;"",[2]tailored_settings!$B$15="Do not publish"),CONCATENATE([2]tailored_settings!$B$2&amp;TEXT(ROW(A188)-1,"0000")&amp;"_"&amp;TEXT(F188,"yyyy-mm")),CONCATENATE([2]tailored_settings!$B$2&amp;TEXT(ROW(A188)-1,"0000")&amp;"_"&amp;TEXT(F188,"yyyy-mm")))))</f>
        <v>360G-Longleigh-0187_2024-04</v>
      </c>
      <c r="B188" s="6" t="str">
        <f>IF([2]source_data!G190="","",IF([2]source_data!E190&lt;&gt;"",[2]source_data!E190,CONCATENATE("Grant to "&amp;G188)))</f>
        <v>Grant to Individual Recipient</v>
      </c>
      <c r="C188" s="6" t="str">
        <f>IF([2]source_data!G190="","",IF([2]source_data!F190="",_xlfn.XLOOKUP(T188,[2]tailored_settings!$B$20:$B$25,[2]tailored_settings!$A$20:$A$25,"")))</f>
        <v>Helping to alleviate financial hardship</v>
      </c>
      <c r="D188" s="7">
        <f>IF([2]source_data!G190="","",IF([2]source_data!G190="","",[2]source_data!G190))</f>
        <v>776.89</v>
      </c>
      <c r="E188" s="6" t="str">
        <f>IF([2]source_data!G190="","",[2]tailored_settings!$B$3)</f>
        <v>GBP</v>
      </c>
      <c r="F188" s="8">
        <f>IF([2]source_data!G190="","",IF([2]source_data!H190="","",[2]source_data!H190))</f>
        <v>45393</v>
      </c>
      <c r="G188" s="6" t="str">
        <f>IF([2]source_data!G190="","",[2]tailored_settings!$B$5)</f>
        <v>Individual Recipient</v>
      </c>
      <c r="H188" s="6" t="str">
        <f>IF([2]source_data!G190="","",IF(AND([2]source_data!A190&lt;&gt;"",[2]tailored_settings!$B$16="Publish"),CONCATENATE([2]tailored_settings!$B$2&amp;[2]source_data!A190),IF(AND([2]source_data!A190&lt;&gt;"",[2]tailored_settings!$B$16="Do not publish"),CONCATENATE([2]tailored_settings!$B$4&amp;TEXT(ROW(A188)-1,"0000")&amp;"_"&amp;TEXT(F188,"yyyy-mm")),CONCATENATE([2]tailored_settings!$B$4&amp;TEXT(ROW(A188)-1,"0000")&amp;"_"&amp;TEXT(F188,"yyyy-mm")))))</f>
        <v>360G-Longleigh-IND-0187_2024-04</v>
      </c>
      <c r="I188" s="6" t="str">
        <f>IF([2]source_data!G190="","",[2]tailored_settings!$B$7)</f>
        <v>Longleigh Foundation</v>
      </c>
      <c r="J188" s="6" t="str">
        <f>IF([2]source_data!G190="","",[2]tailored_settings!$B$6)</f>
        <v>GB-CHC-1169016</v>
      </c>
      <c r="K188" s="6" t="str">
        <f>IF([2]source_data!G190="","",IF([2]source_data!I190="","",VLOOKUP([2]source_data!I190,[2]codelist_mapping!A:C,3,FALSE)))</f>
        <v>GTIR030</v>
      </c>
      <c r="L188" s="6" t="str">
        <f>IF([2]source_data!G190="","",IF([2]source_data!J190="","",VLOOKUP([2]source_data!J190,[2]codelist_mapping!A:C,3,FALSE)))</f>
        <v/>
      </c>
      <c r="M188" s="6" t="str">
        <f>IF([2]source_data!G190="","",IF([2]source_data!K190="","",IF([2]source_data!M190&lt;&gt;"",CONCATENATE(VLOOKUP([2]source_data!K190,[2]codelist_mapping!F:H,3,FALSE)&amp;";"&amp;VLOOKUP([2]source_data!L190,[2]codelist_mapping!F:H,3,FALSE)&amp;";"&amp;VLOOKUP([2]source_data!M190,[2]codelist_mapping!F:H,3,FALSE)),IF([2]source_data!L190&lt;&gt;"",CONCATENATE(VLOOKUP([2]source_data!K190,[2]codelist_mapping!F:H,3,FALSE)&amp;";"&amp;VLOOKUP([2]source_data!L190,[2]codelist_mapping!F:H,3,FALSE)),IF([2]source_data!K190&lt;&gt;"",CONCATENATE(VLOOKUP([2]source_data!K190,[2]codelist_mapping!F:H,3,FALSE)))))))</f>
        <v>GTIP020;GTIP020;GTIP060</v>
      </c>
      <c r="N188" s="9" t="str">
        <f>IF([2]source_data!G190="","",IF([2]source_data!D190="","",VLOOKUP([2]source_data!D190,[2]geo_data!A:I,9,FALSE)))</f>
        <v>Fosse Highcross</v>
      </c>
      <c r="O188" s="9" t="str">
        <f>IF([2]source_data!G190="","",IF([2]source_data!D190="","",VLOOKUP([2]source_data!D190,[2]geo_data!A:I,8,FALSE)))</f>
        <v>E05015266</v>
      </c>
      <c r="P188" s="9" t="str">
        <f>IF([2]source_data!G190="","",IF(LEFT(O188,3)="E05","WD",IF(LEFT(O188,3)="S13","WD",IF(LEFT(O188,3)="W05","WD",IF(LEFT(O188,3)="W06","UA",IF(LEFT(O188,3)="S12","CA",IF(LEFT(O188,3)="E06","UA",IF(LEFT(O188,3)="E07","NMD",IF(LEFT(O188,3)="E08","MD",IF(LEFT(O188,3)="E09","LONB"))))))))))</f>
        <v>WD</v>
      </c>
      <c r="Q188" s="9" t="str">
        <f>IF([2]source_data!G190="","",IF([2]source_data!D190="","",VLOOKUP([2]source_data!D190,[2]geo_data!A:I,7,FALSE)))</f>
        <v>Blaby</v>
      </c>
      <c r="R188" s="9" t="str">
        <f>IF([2]source_data!G190="","",IF([2]source_data!D190="","",VLOOKUP([2]source_data!D190,[2]geo_data!A:I,6,FALSE)))</f>
        <v>E07000129</v>
      </c>
      <c r="S188" s="9" t="str">
        <f>IF([2]source_data!G190="","",IF(LEFT(R188,3)="E05","WD",IF(LEFT(R188,3)="S13","WD",IF(LEFT(R188,3)="W05","WD",IF(LEFT(R188,3)="W06","UA",IF(LEFT(R188,3)="S12","CA",IF(LEFT(R188,3)="E06","UA",IF(LEFT(R188,3)="E07","NMD",IF(LEFT(R188,3)="E08","MD",IF(LEFT(R188,3)="E09","LONB"))))))))))</f>
        <v>NMD</v>
      </c>
      <c r="T188" s="6" t="str">
        <f>IF([2]source_data!G190="","",IF([2]source_data!N190="","",[2]source_data!N190))</f>
        <v>Hardship Grant</v>
      </c>
      <c r="U188" s="10">
        <f>IF([2]source_data!G190="","",[2]tailored_settings!$B$8)</f>
        <v>45789</v>
      </c>
      <c r="V188" s="6" t="str">
        <f>IF([2]source_data!G190="","",[2]tailored_settings!$B$9)</f>
        <v>http://www.longleigh.org/</v>
      </c>
      <c r="W188" s="8">
        <f>IF([2]source_data!G190="","",IF([2]source_data!O190="","",[2]source_data!O190))</f>
        <v>45393</v>
      </c>
      <c r="X188" s="12">
        <f>IF([2]source_data!G190="","",IF([2]source_data!P190="","",[2]source_data!P190))</f>
        <v>45450</v>
      </c>
      <c r="Y188" s="13">
        <f>IF([2]source_data!G190="","",IF([2]source_data!Q190="","",[2]source_data!Q190))</f>
        <v>2</v>
      </c>
      <c r="Z188" s="11" t="str">
        <f>IF([2]source_data!G190="","",IF([2]source_data!I190="","",[2]tailored_settings!$B$10))</f>
        <v>Primary grant reason</v>
      </c>
      <c r="AA188" s="11" t="str">
        <f>IF([2]source_data!G190="","",IF([2]source_data!I190="","",[2]source_data!I190))</f>
        <v>1. Customer (or family member residing with them) with a diagnosed condition or disability (physical and/or sensory and/or behavioural)</v>
      </c>
      <c r="AB188" s="11" t="str">
        <f>IF([2]source_data!G190="","",IF([2]source_data!J190="","",[2]tailored_settings!$B$11))</f>
        <v/>
      </c>
      <c r="AC188" s="11" t="str">
        <f>IF([2]source_data!G190="","",IF([2]source_data!J190="","",[2]source_data!J190))</f>
        <v/>
      </c>
      <c r="AD188" s="11" t="str">
        <f>IF([2]source_data!G190="","",IF([2]source_data!K190="","",[2]tailored_settings!$B$12))</f>
        <v>Grant purpose</v>
      </c>
      <c r="AE188" s="11" t="str">
        <f>IF([2]source_data!G190="","",IF([2]source_data!K190="","",[2]source_data!K190))</f>
        <v xml:space="preserve">Furniture </v>
      </c>
      <c r="AF188" s="11" t="str">
        <f>IF([2]source_data!G190="","",IF([2]source_data!K190="","",[2]tailored_settings!$B$13))</f>
        <v>Grant purpose</v>
      </c>
      <c r="AG188" s="11" t="str">
        <f>IF([2]source_data!G190="","",IF([2]source_data!K190="","",[2]source_data!K190))</f>
        <v xml:space="preserve">Furniture </v>
      </c>
      <c r="AH188" s="11" t="str">
        <f>IF([2]source_data!G190="","",IF([2]source_data!M190="","",[2]tailored_settings!$B$14))</f>
        <v>Grant purpose</v>
      </c>
      <c r="AI188" s="11" t="str">
        <f>IF([2]source_data!G190="","",IF([2]source_data!M190="","",[2]source_data!M190))</f>
        <v>Voucher for small household items</v>
      </c>
    </row>
    <row r="189" spans="1:35" x14ac:dyDescent="0.2">
      <c r="A189" s="6" t="str">
        <f>IF([2]source_data!G191="","",IF(AND([2]source_data!C191&lt;&gt;"",[2]tailored_settings!$B$15="Publish"),CONCATENATE([2]tailored_settings!$B$2&amp;[2]source_data!C191),IF(AND([2]source_data!C191&lt;&gt;"",[2]tailored_settings!$B$15="Do not publish"),CONCATENATE([2]tailored_settings!$B$2&amp;TEXT(ROW(A189)-1,"0000")&amp;"_"&amp;TEXT(F189,"yyyy-mm")),CONCATENATE([2]tailored_settings!$B$2&amp;TEXT(ROW(A189)-1,"0000")&amp;"_"&amp;TEXT(F189,"yyyy-mm")))))</f>
        <v>360G-Longleigh-0188_2024-04</v>
      </c>
      <c r="B189" s="6" t="str">
        <f>IF([2]source_data!G191="","",IF([2]source_data!E191&lt;&gt;"",[2]source_data!E191,CONCATENATE("Grant to "&amp;G189)))</f>
        <v>Grant to Individual Recipient</v>
      </c>
      <c r="C189" s="6" t="str">
        <f>IF([2]source_data!G191="","",IF([2]source_data!F191="",_xlfn.XLOOKUP(T189,[2]tailored_settings!$B$20:$B$25,[2]tailored_settings!$A$20:$A$25,"")))</f>
        <v>Helping to alleviate financial hardship</v>
      </c>
      <c r="D189" s="7">
        <f>IF([2]source_data!G191="","",IF([2]source_data!G191="","",[2]source_data!G191))</f>
        <v>950</v>
      </c>
      <c r="E189" s="6" t="str">
        <f>IF([2]source_data!G191="","",[2]tailored_settings!$B$3)</f>
        <v>GBP</v>
      </c>
      <c r="F189" s="8">
        <f>IF([2]source_data!G191="","",IF([2]source_data!H191="","",[2]source_data!H191))</f>
        <v>45397</v>
      </c>
      <c r="G189" s="6" t="str">
        <f>IF([2]source_data!G191="","",[2]tailored_settings!$B$5)</f>
        <v>Individual Recipient</v>
      </c>
      <c r="H189" s="6" t="str">
        <f>IF([2]source_data!G191="","",IF(AND([2]source_data!A191&lt;&gt;"",[2]tailored_settings!$B$16="Publish"),CONCATENATE([2]tailored_settings!$B$2&amp;[2]source_data!A191),IF(AND([2]source_data!A191&lt;&gt;"",[2]tailored_settings!$B$16="Do not publish"),CONCATENATE([2]tailored_settings!$B$4&amp;TEXT(ROW(A189)-1,"0000")&amp;"_"&amp;TEXT(F189,"yyyy-mm")),CONCATENATE([2]tailored_settings!$B$4&amp;TEXT(ROW(A189)-1,"0000")&amp;"_"&amp;TEXT(F189,"yyyy-mm")))))</f>
        <v>360G-Longleigh-IND-0188_2024-04</v>
      </c>
      <c r="I189" s="6" t="str">
        <f>IF([2]source_data!G191="","",[2]tailored_settings!$B$7)</f>
        <v>Longleigh Foundation</v>
      </c>
      <c r="J189" s="6" t="str">
        <f>IF([2]source_data!G191="","",[2]tailored_settings!$B$6)</f>
        <v>GB-CHC-1169016</v>
      </c>
      <c r="K189" s="6" t="str">
        <f>IF([2]source_data!G191="","",IF([2]source_data!I191="","",VLOOKUP([2]source_data!I191,[2]codelist_mapping!A:C,3,FALSE)))</f>
        <v>GTIR040</v>
      </c>
      <c r="L189" s="6" t="str">
        <f>IF([2]source_data!G191="","",IF([2]source_data!J191="","",VLOOKUP([2]source_data!J191,[2]codelist_mapping!A:C,3,FALSE)))</f>
        <v/>
      </c>
      <c r="M189" s="6" t="str">
        <f>IF([2]source_data!G191="","",IF([2]source_data!K191="","",IF([2]source_data!M191&lt;&gt;"",CONCATENATE(VLOOKUP([2]source_data!K191,[2]codelist_mapping!F:H,3,FALSE)&amp;";"&amp;VLOOKUP([2]source_data!L191,[2]codelist_mapping!F:H,3,FALSE)&amp;";"&amp;VLOOKUP([2]source_data!M191,[2]codelist_mapping!F:H,3,FALSE)),IF([2]source_data!L191&lt;&gt;"",CONCATENATE(VLOOKUP([2]source_data!K191,[2]codelist_mapping!F:H,3,FALSE)&amp;";"&amp;VLOOKUP([2]source_data!L191,[2]codelist_mapping!F:H,3,FALSE)),IF([2]source_data!K191&lt;&gt;"",CONCATENATE(VLOOKUP([2]source_data!K191,[2]codelist_mapping!F:H,3,FALSE)))))))</f>
        <v>GTIP070;GTIP050</v>
      </c>
      <c r="N189" s="9" t="str">
        <f>IF([2]source_data!G191="","",IF([2]source_data!D191="","",VLOOKUP([2]source_data!D191,[2]geo_data!A:I,9,FALSE)))</f>
        <v>Taunton South</v>
      </c>
      <c r="O189" s="9" t="str">
        <f>IF([2]source_data!G191="","",IF([2]source_data!D191="","",VLOOKUP([2]source_data!D191,[2]geo_data!A:I,8,FALSE)))</f>
        <v>E05014384</v>
      </c>
      <c r="P189" s="9" t="str">
        <f>IF([2]source_data!G191="","",IF(LEFT(O189,3)="E05","WD",IF(LEFT(O189,3)="S13","WD",IF(LEFT(O189,3)="W05","WD",IF(LEFT(O189,3)="W06","UA",IF(LEFT(O189,3)="S12","CA",IF(LEFT(O189,3)="E06","UA",IF(LEFT(O189,3)="E07","NMD",IF(LEFT(O189,3)="E08","MD",IF(LEFT(O189,3)="E09","LONB"))))))))))</f>
        <v>WD</v>
      </c>
      <c r="Q189" s="9" t="str">
        <f>IF([2]source_data!G191="","",IF([2]source_data!D191="","",VLOOKUP([2]source_data!D191,[2]geo_data!A:I,7,FALSE)))</f>
        <v>Somerset</v>
      </c>
      <c r="R189" s="9" t="str">
        <f>IF([2]source_data!G191="","",IF([2]source_data!D191="","",VLOOKUP([2]source_data!D191,[2]geo_data!A:I,6,FALSE)))</f>
        <v>E06000066</v>
      </c>
      <c r="S189" s="9" t="str">
        <f>IF([2]source_data!G191="","",IF(LEFT(R189,3)="E05","WD",IF(LEFT(R189,3)="S13","WD",IF(LEFT(R189,3)="W05","WD",IF(LEFT(R189,3)="W06","UA",IF(LEFT(R189,3)="S12","CA",IF(LEFT(R189,3)="E06","UA",IF(LEFT(R189,3)="E07","NMD",IF(LEFT(R189,3)="E08","MD",IF(LEFT(R189,3)="E09","LONB"))))))))))</f>
        <v>UA</v>
      </c>
      <c r="T189" s="6" t="str">
        <f>IF([2]source_data!G191="","",IF([2]source_data!N191="","",[2]source_data!N191))</f>
        <v>Hardship Grant</v>
      </c>
      <c r="U189" s="10">
        <f>IF([2]source_data!G191="","",[2]tailored_settings!$B$8)</f>
        <v>45789</v>
      </c>
      <c r="V189" s="6" t="str">
        <f>IF([2]source_data!G191="","",[2]tailored_settings!$B$9)</f>
        <v>http://www.longleigh.org/</v>
      </c>
      <c r="W189" s="8">
        <f>IF([2]source_data!G191="","",IF([2]source_data!O191="","",[2]source_data!O191))</f>
        <v>45397</v>
      </c>
      <c r="X189" s="12">
        <f>IF([2]source_data!G191="","",IF([2]source_data!P191="","",[2]source_data!P191))</f>
        <v>45488</v>
      </c>
      <c r="Y189" s="13">
        <f>IF([2]source_data!G191="","",IF([2]source_data!Q191="","",[2]source_data!Q191))</f>
        <v>3</v>
      </c>
      <c r="Z189" s="11" t="str">
        <f>IF([2]source_data!G191="","",IF([2]source_data!I191="","",[2]tailored_settings!$B$10))</f>
        <v>Primary grant reason</v>
      </c>
      <c r="AA189" s="11" t="str">
        <f>IF([2]source_data!G191="","",IF([2]source_data!I191="","",[2]source_data!I191))</f>
        <v>2. Customer receiving medication and/or therapy for a mental health condition or substance addiction</v>
      </c>
      <c r="AB189" s="11" t="str">
        <f>IF([2]source_data!G191="","",IF([2]source_data!J191="","",[2]tailored_settings!$B$11))</f>
        <v/>
      </c>
      <c r="AC189" s="11" t="str">
        <f>IF([2]source_data!G191="","",IF([2]source_data!J191="","",[2]source_data!J191))</f>
        <v/>
      </c>
      <c r="AD189" s="11" t="str">
        <f>IF([2]source_data!G191="","",IF([2]source_data!K191="","",[2]tailored_settings!$B$12))</f>
        <v>Grant purpose</v>
      </c>
      <c r="AE189" s="11" t="str">
        <f>IF([2]source_data!G191="","",IF([2]source_data!K191="","",[2]source_data!K191))</f>
        <v>Food Vouchers</v>
      </c>
      <c r="AF189" s="11" t="str">
        <f>IF([2]source_data!G191="","",IF([2]source_data!K191="","",[2]tailored_settings!$B$13))</f>
        <v>Grant purpose</v>
      </c>
      <c r="AG189" s="11" t="str">
        <f>IF([2]source_data!G191="","",IF([2]source_data!K191="","",[2]source_data!K191))</f>
        <v>Food Vouchers</v>
      </c>
      <c r="AH189" s="11" t="str">
        <f>IF([2]source_data!G191="","",IF([2]source_data!M191="","",[2]tailored_settings!$B$14))</f>
        <v/>
      </c>
      <c r="AI189" s="11" t="str">
        <f>IF([2]source_data!G191="","",IF([2]source_data!M191="","",[2]source_data!M191))</f>
        <v/>
      </c>
    </row>
    <row r="190" spans="1:35" x14ac:dyDescent="0.2">
      <c r="A190" s="6" t="str">
        <f>IF([2]source_data!G192="","",IF(AND([2]source_data!C192&lt;&gt;"",[2]tailored_settings!$B$15="Publish"),CONCATENATE([2]tailored_settings!$B$2&amp;[2]source_data!C192),IF(AND([2]source_data!C192&lt;&gt;"",[2]tailored_settings!$B$15="Do not publish"),CONCATENATE([2]tailored_settings!$B$2&amp;TEXT(ROW(A190)-1,"0000")&amp;"_"&amp;TEXT(F190,"yyyy-mm")),CONCATENATE([2]tailored_settings!$B$2&amp;TEXT(ROW(A190)-1,"0000")&amp;"_"&amp;TEXT(F190,"yyyy-mm")))))</f>
        <v>360G-Longleigh-0189_2024-04</v>
      </c>
      <c r="B190" s="6" t="str">
        <f>IF([2]source_data!G192="","",IF([2]source_data!E192&lt;&gt;"",[2]source_data!E192,CONCATENATE("Grant to "&amp;G190)))</f>
        <v>Grant to Individual Recipient</v>
      </c>
      <c r="C190" s="6" t="str">
        <f>IF([2]source_data!G192="","",IF([2]source_data!F192="",_xlfn.XLOOKUP(T190,[2]tailored_settings!$B$20:$B$25,[2]tailored_settings!$A$20:$A$25,"")))</f>
        <v>Helping to alleviate financial hardship</v>
      </c>
      <c r="D190" s="7">
        <f>IF([2]source_data!G192="","",IF([2]source_data!G192="","",[2]source_data!G192))</f>
        <v>835.98</v>
      </c>
      <c r="E190" s="6" t="str">
        <f>IF([2]source_data!G192="","",[2]tailored_settings!$B$3)</f>
        <v>GBP</v>
      </c>
      <c r="F190" s="8">
        <f>IF([2]source_data!G192="","",IF([2]source_data!H192="","",[2]source_data!H192))</f>
        <v>45394</v>
      </c>
      <c r="G190" s="6" t="str">
        <f>IF([2]source_data!G192="","",[2]tailored_settings!$B$5)</f>
        <v>Individual Recipient</v>
      </c>
      <c r="H190" s="6" t="str">
        <f>IF([2]source_data!G192="","",IF(AND([2]source_data!A192&lt;&gt;"",[2]tailored_settings!$B$16="Publish"),CONCATENATE([2]tailored_settings!$B$2&amp;[2]source_data!A192),IF(AND([2]source_data!A192&lt;&gt;"",[2]tailored_settings!$B$16="Do not publish"),CONCATENATE([2]tailored_settings!$B$4&amp;TEXT(ROW(A190)-1,"0000")&amp;"_"&amp;TEXT(F190,"yyyy-mm")),CONCATENATE([2]tailored_settings!$B$4&amp;TEXT(ROW(A190)-1,"0000")&amp;"_"&amp;TEXT(F190,"yyyy-mm")))))</f>
        <v>360G-Longleigh-IND-0189_2024-04</v>
      </c>
      <c r="I190" s="6" t="str">
        <f>IF([2]source_data!G192="","",[2]tailored_settings!$B$7)</f>
        <v>Longleigh Foundation</v>
      </c>
      <c r="J190" s="6" t="str">
        <f>IF([2]source_data!G192="","",[2]tailored_settings!$B$6)</f>
        <v>GB-CHC-1169016</v>
      </c>
      <c r="K190" s="6" t="str">
        <f>IF([2]source_data!G192="","",IF([2]source_data!I192="","",VLOOKUP([2]source_data!I192,[2]codelist_mapping!A:C,3,FALSE)))</f>
        <v>GTIR040</v>
      </c>
      <c r="L190" s="6" t="str">
        <f>IF([2]source_data!G192="","",IF([2]source_data!J192="","",VLOOKUP([2]source_data!J192,[2]codelist_mapping!A:C,3,FALSE)))</f>
        <v/>
      </c>
      <c r="M190" s="6" t="str">
        <f>IF([2]source_data!G192="","",IF([2]source_data!K192="","",IF([2]source_data!M192&lt;&gt;"",CONCATENATE(VLOOKUP([2]source_data!K192,[2]codelist_mapping!F:H,3,FALSE)&amp;";"&amp;VLOOKUP([2]source_data!L192,[2]codelist_mapping!F:H,3,FALSE)&amp;";"&amp;VLOOKUP([2]source_data!M192,[2]codelist_mapping!F:H,3,FALSE)),IF([2]source_data!L192&lt;&gt;"",CONCATENATE(VLOOKUP([2]source_data!K192,[2]codelist_mapping!F:H,3,FALSE)&amp;";"&amp;VLOOKUP([2]source_data!L192,[2]codelist_mapping!F:H,3,FALSE)),IF([2]source_data!K192&lt;&gt;"",CONCATENATE(VLOOKUP([2]source_data!K192,[2]codelist_mapping!F:H,3,FALSE)))))))</f>
        <v>GTIP020;GTIP070</v>
      </c>
      <c r="N190" s="9" t="str">
        <f>IF([2]source_data!G192="","",IF([2]source_data!D192="","",VLOOKUP([2]source_data!D192,[2]geo_data!A:I,9,FALSE)))</f>
        <v>Commons</v>
      </c>
      <c r="O190" s="9" t="str">
        <f>IF([2]source_data!G192="","",IF([2]source_data!D192="","",VLOOKUP([2]source_data!D192,[2]geo_data!A:I,8,FALSE)))</f>
        <v>E05012659</v>
      </c>
      <c r="P190" s="9" t="str">
        <f>IF([2]source_data!G192="","",IF(LEFT(O190,3)="E05","WD",IF(LEFT(O190,3)="S13","WD",IF(LEFT(O190,3)="W05","WD",IF(LEFT(O190,3)="W06","UA",IF(LEFT(O190,3)="S12","CA",IF(LEFT(O190,3)="E06","UA",IF(LEFT(O190,3)="E07","NMD",IF(LEFT(O190,3)="E08","MD",IF(LEFT(O190,3)="E09","LONB"))))))))))</f>
        <v>WD</v>
      </c>
      <c r="Q190" s="9" t="str">
        <f>IF([2]source_data!G192="","",IF([2]source_data!D192="","",VLOOKUP([2]source_data!D192,[2]geo_data!A:I,7,FALSE)))</f>
        <v>Bournemouth, Christchurch and Poole</v>
      </c>
      <c r="R190" s="9" t="str">
        <f>IF([2]source_data!G192="","",IF([2]source_data!D192="","",VLOOKUP([2]source_data!D192,[2]geo_data!A:I,6,FALSE)))</f>
        <v>E06000058</v>
      </c>
      <c r="S190" s="9" t="str">
        <f>IF([2]source_data!G192="","",IF(LEFT(R190,3)="E05","WD",IF(LEFT(R190,3)="S13","WD",IF(LEFT(R190,3)="W05","WD",IF(LEFT(R190,3)="W06","UA",IF(LEFT(R190,3)="S12","CA",IF(LEFT(R190,3)="E06","UA",IF(LEFT(R190,3)="E07","NMD",IF(LEFT(R190,3)="E08","MD",IF(LEFT(R190,3)="E09","LONB"))))))))))</f>
        <v>UA</v>
      </c>
      <c r="T190" s="6" t="str">
        <f>IF([2]source_data!G192="","",IF([2]source_data!N192="","",[2]source_data!N192))</f>
        <v>Hardship Grant</v>
      </c>
      <c r="U190" s="10">
        <f>IF([2]source_data!G192="","",[2]tailored_settings!$B$8)</f>
        <v>45789</v>
      </c>
      <c r="V190" s="6" t="str">
        <f>IF([2]source_data!G192="","",[2]tailored_settings!$B$9)</f>
        <v>http://www.longleigh.org/</v>
      </c>
      <c r="W190" s="8">
        <f>IF([2]source_data!G192="","",IF([2]source_data!O192="","",[2]source_data!O192))</f>
        <v>45394</v>
      </c>
      <c r="X190" s="12">
        <f>IF([2]source_data!G192="","",IF([2]source_data!P192="","",[2]source_data!P192))</f>
        <v>45456</v>
      </c>
      <c r="Y190" s="13">
        <f>IF([2]source_data!G192="","",IF([2]source_data!Q192="","",[2]source_data!Q192))</f>
        <v>1</v>
      </c>
      <c r="Z190" s="11" t="str">
        <f>IF([2]source_data!G192="","",IF([2]source_data!I192="","",[2]tailored_settings!$B$10))</f>
        <v>Primary grant reason</v>
      </c>
      <c r="AA190" s="11" t="str">
        <f>IF([2]source_data!G192="","",IF([2]source_data!I192="","",[2]source_data!I192))</f>
        <v>2. Customer receiving medication and/or therapy for a mental health condition or substance addiction</v>
      </c>
      <c r="AB190" s="11" t="str">
        <f>IF([2]source_data!G192="","",IF([2]source_data!J192="","",[2]tailored_settings!$B$11))</f>
        <v/>
      </c>
      <c r="AC190" s="11" t="str">
        <f>IF([2]source_data!G192="","",IF([2]source_data!J192="","",[2]source_data!J192))</f>
        <v/>
      </c>
      <c r="AD190" s="11" t="str">
        <f>IF([2]source_data!G192="","",IF([2]source_data!K192="","",[2]tailored_settings!$B$12))</f>
        <v>Grant purpose</v>
      </c>
      <c r="AE190" s="11" t="str">
        <f>IF([2]source_data!G192="","",IF([2]source_data!K192="","",[2]source_data!K192))</f>
        <v>Appliances</v>
      </c>
      <c r="AF190" s="11" t="str">
        <f>IF([2]source_data!G192="","",IF([2]source_data!K192="","",[2]tailored_settings!$B$13))</f>
        <v>Grant purpose</v>
      </c>
      <c r="AG190" s="11" t="str">
        <f>IF([2]source_data!G192="","",IF([2]source_data!K192="","",[2]source_data!K192))</f>
        <v>Appliances</v>
      </c>
      <c r="AH190" s="11" t="str">
        <f>IF([2]source_data!G192="","",IF([2]source_data!M192="","",[2]tailored_settings!$B$14))</f>
        <v/>
      </c>
      <c r="AI190" s="11" t="str">
        <f>IF([2]source_data!G192="","",IF([2]source_data!M192="","",[2]source_data!M192))</f>
        <v/>
      </c>
    </row>
    <row r="191" spans="1:35" x14ac:dyDescent="0.2">
      <c r="A191" s="6" t="str">
        <f>IF([2]source_data!G193="","",IF(AND([2]source_data!C193&lt;&gt;"",[2]tailored_settings!$B$15="Publish"),CONCATENATE([2]tailored_settings!$B$2&amp;[2]source_data!C193),IF(AND([2]source_data!C193&lt;&gt;"",[2]tailored_settings!$B$15="Do not publish"),CONCATENATE([2]tailored_settings!$B$2&amp;TEXT(ROW(A191)-1,"0000")&amp;"_"&amp;TEXT(F191,"yyyy-mm")),CONCATENATE([2]tailored_settings!$B$2&amp;TEXT(ROW(A191)-1,"0000")&amp;"_"&amp;TEXT(F191,"yyyy-mm")))))</f>
        <v>360G-Longleigh-0190_2024-04</v>
      </c>
      <c r="B191" s="6" t="str">
        <f>IF([2]source_data!G193="","",IF([2]source_data!E193&lt;&gt;"",[2]source_data!E193,CONCATENATE("Grant to "&amp;G191)))</f>
        <v>Grant to Individual Recipient</v>
      </c>
      <c r="C191" s="6" t="str">
        <f>IF([2]source_data!G193="","",IF([2]source_data!F193="",_xlfn.XLOOKUP(T191,[2]tailored_settings!$B$20:$B$25,[2]tailored_settings!$A$20:$A$25,"")))</f>
        <v>Helping to alleviate financial hardship</v>
      </c>
      <c r="D191" s="7">
        <f>IF([2]source_data!G193="","",IF([2]source_data!G193="","",[2]source_data!G193))</f>
        <v>999</v>
      </c>
      <c r="E191" s="6" t="str">
        <f>IF([2]source_data!G193="","",[2]tailored_settings!$B$3)</f>
        <v>GBP</v>
      </c>
      <c r="F191" s="8">
        <f>IF([2]source_data!G193="","",IF([2]source_data!H193="","",[2]source_data!H193))</f>
        <v>45399</v>
      </c>
      <c r="G191" s="6" t="str">
        <f>IF([2]source_data!G193="","",[2]tailored_settings!$B$5)</f>
        <v>Individual Recipient</v>
      </c>
      <c r="H191" s="6" t="str">
        <f>IF([2]source_data!G193="","",IF(AND([2]source_data!A193&lt;&gt;"",[2]tailored_settings!$B$16="Publish"),CONCATENATE([2]tailored_settings!$B$2&amp;[2]source_data!A193),IF(AND([2]source_data!A193&lt;&gt;"",[2]tailored_settings!$B$16="Do not publish"),CONCATENATE([2]tailored_settings!$B$4&amp;TEXT(ROW(A191)-1,"0000")&amp;"_"&amp;TEXT(F191,"yyyy-mm")),CONCATENATE([2]tailored_settings!$B$4&amp;TEXT(ROW(A191)-1,"0000")&amp;"_"&amp;TEXT(F191,"yyyy-mm")))))</f>
        <v>360G-Longleigh-IND-0190_2024-04</v>
      </c>
      <c r="I191" s="6" t="str">
        <f>IF([2]source_data!G193="","",[2]tailored_settings!$B$7)</f>
        <v>Longleigh Foundation</v>
      </c>
      <c r="J191" s="6" t="str">
        <f>IF([2]source_data!G193="","",[2]tailored_settings!$B$6)</f>
        <v>GB-CHC-1169016</v>
      </c>
      <c r="K191" s="6" t="str">
        <f>IF([2]source_data!G193="","",IF([2]source_data!I193="","",VLOOKUP([2]source_data!I193,[2]codelist_mapping!A:C,3,FALSE)))</f>
        <v>GTIR030</v>
      </c>
      <c r="L191" s="6" t="str">
        <f>IF([2]source_data!G193="","",IF([2]source_data!J193="","",VLOOKUP([2]source_data!J193,[2]codelist_mapping!A:C,3,FALSE)))</f>
        <v/>
      </c>
      <c r="M191" s="6" t="str">
        <f>IF([2]source_data!G193="","",IF([2]source_data!K193="","",IF([2]source_data!M193&lt;&gt;"",CONCATENATE(VLOOKUP([2]source_data!K193,[2]codelist_mapping!F:H,3,FALSE)&amp;";"&amp;VLOOKUP([2]source_data!L193,[2]codelist_mapping!F:H,3,FALSE)&amp;";"&amp;VLOOKUP([2]source_data!M193,[2]codelist_mapping!F:H,3,FALSE)),IF([2]source_data!L193&lt;&gt;"",CONCATENATE(VLOOKUP([2]source_data!K193,[2]codelist_mapping!F:H,3,FALSE)&amp;";"&amp;VLOOKUP([2]source_data!L193,[2]codelist_mapping!F:H,3,FALSE)),IF([2]source_data!K193&lt;&gt;"",CONCATENATE(VLOOKUP([2]source_data!K193,[2]codelist_mapping!F:H,3,FALSE)))))))</f>
        <v>GTIP070;GTIP050</v>
      </c>
      <c r="N191" s="9" t="str">
        <f>IF([2]source_data!G193="","",IF([2]source_data!D193="","",VLOOKUP([2]source_data!D193,[2]geo_data!A:I,9,FALSE)))</f>
        <v>Lydiard and Freshbrook</v>
      </c>
      <c r="O191" s="9" t="str">
        <f>IF([2]source_data!G193="","",IF([2]source_data!D193="","",VLOOKUP([2]source_data!D193,[2]geo_data!A:I,8,FALSE)))</f>
        <v>E05008961</v>
      </c>
      <c r="P191" s="9" t="str">
        <f>IF([2]source_data!G193="","",IF(LEFT(O191,3)="E05","WD",IF(LEFT(O191,3)="S13","WD",IF(LEFT(O191,3)="W05","WD",IF(LEFT(O191,3)="W06","UA",IF(LEFT(O191,3)="S12","CA",IF(LEFT(O191,3)="E06","UA",IF(LEFT(O191,3)="E07","NMD",IF(LEFT(O191,3)="E08","MD",IF(LEFT(O191,3)="E09","LONB"))))))))))</f>
        <v>WD</v>
      </c>
      <c r="Q191" s="9" t="str">
        <f>IF([2]source_data!G193="","",IF([2]source_data!D193="","",VLOOKUP([2]source_data!D193,[2]geo_data!A:I,7,FALSE)))</f>
        <v>Swindon</v>
      </c>
      <c r="R191" s="9" t="str">
        <f>IF([2]source_data!G193="","",IF([2]source_data!D193="","",VLOOKUP([2]source_data!D193,[2]geo_data!A:I,6,FALSE)))</f>
        <v>E06000030</v>
      </c>
      <c r="S191" s="9" t="str">
        <f>IF([2]source_data!G193="","",IF(LEFT(R191,3)="E05","WD",IF(LEFT(R191,3)="S13","WD",IF(LEFT(R191,3)="W05","WD",IF(LEFT(R191,3)="W06","UA",IF(LEFT(R191,3)="S12","CA",IF(LEFT(R191,3)="E06","UA",IF(LEFT(R191,3)="E07","NMD",IF(LEFT(R191,3)="E08","MD",IF(LEFT(R191,3)="E09","LONB"))))))))))</f>
        <v>UA</v>
      </c>
      <c r="T191" s="6" t="str">
        <f>IF([2]source_data!G193="","",IF([2]source_data!N193="","",[2]source_data!N193))</f>
        <v>Hardship Grant</v>
      </c>
      <c r="U191" s="10">
        <f>IF([2]source_data!G193="","",[2]tailored_settings!$B$8)</f>
        <v>45789</v>
      </c>
      <c r="V191" s="6" t="str">
        <f>IF([2]source_data!G193="","",[2]tailored_settings!$B$9)</f>
        <v>http://www.longleigh.org/</v>
      </c>
      <c r="W191" s="8">
        <f>IF([2]source_data!G193="","",IF([2]source_data!O193="","",[2]source_data!O193))</f>
        <v>45399</v>
      </c>
      <c r="X191" s="12">
        <f>IF([2]source_data!G193="","",IF([2]source_data!P193="","",[2]source_data!P193))</f>
        <v>45476</v>
      </c>
      <c r="Y191" s="13">
        <f>IF([2]source_data!G193="","",IF([2]source_data!Q193="","",[2]source_data!Q193))</f>
        <v>3</v>
      </c>
      <c r="Z191" s="11" t="str">
        <f>IF([2]source_data!G193="","",IF([2]source_data!I193="","",[2]tailored_settings!$B$10))</f>
        <v>Primary grant reason</v>
      </c>
      <c r="AA191" s="11" t="str">
        <f>IF([2]source_data!G193="","",IF([2]source_data!I193="","",[2]source_data!I193))</f>
        <v>1. Customer (or family member residing with them) with a diagnosed condition or disability (physical and/or sensory and/or behavioural)</v>
      </c>
      <c r="AB191" s="11" t="str">
        <f>IF([2]source_data!G193="","",IF([2]source_data!J193="","",[2]tailored_settings!$B$11))</f>
        <v/>
      </c>
      <c r="AC191" s="11" t="str">
        <f>IF([2]source_data!G193="","",IF([2]source_data!J193="","",[2]source_data!J193))</f>
        <v/>
      </c>
      <c r="AD191" s="11" t="str">
        <f>IF([2]source_data!G193="","",IF([2]source_data!K193="","",[2]tailored_settings!$B$12))</f>
        <v>Grant purpose</v>
      </c>
      <c r="AE191" s="11" t="str">
        <f>IF([2]source_data!G193="","",IF([2]source_data!K193="","",[2]source_data!K193))</f>
        <v>Food Vouchers</v>
      </c>
      <c r="AF191" s="11" t="str">
        <f>IF([2]source_data!G193="","",IF([2]source_data!K193="","",[2]tailored_settings!$B$13))</f>
        <v>Grant purpose</v>
      </c>
      <c r="AG191" s="11" t="str">
        <f>IF([2]source_data!G193="","",IF([2]source_data!K193="","",[2]source_data!K193))</f>
        <v>Food Vouchers</v>
      </c>
      <c r="AH191" s="11" t="str">
        <f>IF([2]source_data!G193="","",IF([2]source_data!M193="","",[2]tailored_settings!$B$14))</f>
        <v/>
      </c>
      <c r="AI191" s="11" t="str">
        <f>IF([2]source_data!G193="","",IF([2]source_data!M193="","",[2]source_data!M193))</f>
        <v/>
      </c>
    </row>
    <row r="192" spans="1:35" x14ac:dyDescent="0.2">
      <c r="A192" s="6" t="str">
        <f>IF([2]source_data!G194="","",IF(AND([2]source_data!C194&lt;&gt;"",[2]tailored_settings!$B$15="Publish"),CONCATENATE([2]tailored_settings!$B$2&amp;[2]source_data!C194),IF(AND([2]source_data!C194&lt;&gt;"",[2]tailored_settings!$B$15="Do not publish"),CONCATENATE([2]tailored_settings!$B$2&amp;TEXT(ROW(A192)-1,"0000")&amp;"_"&amp;TEXT(F192,"yyyy-mm")),CONCATENATE([2]tailored_settings!$B$2&amp;TEXT(ROW(A192)-1,"0000")&amp;"_"&amp;TEXT(F192,"yyyy-mm")))))</f>
        <v>360G-Longleigh-0191_2024-04</v>
      </c>
      <c r="B192" s="6" t="str">
        <f>IF([2]source_data!G194="","",IF([2]source_data!E194&lt;&gt;"",[2]source_data!E194,CONCATENATE("Grant to "&amp;G192)))</f>
        <v>Grant to Individual Recipient</v>
      </c>
      <c r="C192" s="6" t="str">
        <f>IF([2]source_data!G194="","",IF([2]source_data!F194="",_xlfn.XLOOKUP(T192,[2]tailored_settings!$B$20:$B$25,[2]tailored_settings!$A$20:$A$25,"")))</f>
        <v xml:space="preserve">Providing new flooring </v>
      </c>
      <c r="D192" s="7">
        <f>IF([2]source_data!G194="","",IF([2]source_data!G194="","",[2]source_data!G194))</f>
        <v>1671.6</v>
      </c>
      <c r="E192" s="6" t="str">
        <f>IF([2]source_data!G194="","",[2]tailored_settings!$B$3)</f>
        <v>GBP</v>
      </c>
      <c r="F192" s="8">
        <f>IF([2]source_data!G194="","",IF([2]source_data!H194="","",[2]source_data!H194))</f>
        <v>45397</v>
      </c>
      <c r="G192" s="6" t="str">
        <f>IF([2]source_data!G194="","",[2]tailored_settings!$B$5)</f>
        <v>Individual Recipient</v>
      </c>
      <c r="H192" s="6" t="str">
        <f>IF([2]source_data!G194="","",IF(AND([2]source_data!A194&lt;&gt;"",[2]tailored_settings!$B$16="Publish"),CONCATENATE([2]tailored_settings!$B$2&amp;[2]source_data!A194),IF(AND([2]source_data!A194&lt;&gt;"",[2]tailored_settings!$B$16="Do not publish"),CONCATENATE([2]tailored_settings!$B$4&amp;TEXT(ROW(A192)-1,"0000")&amp;"_"&amp;TEXT(F192,"yyyy-mm")),CONCATENATE([2]tailored_settings!$B$4&amp;TEXT(ROW(A192)-1,"0000")&amp;"_"&amp;TEXT(F192,"yyyy-mm")))))</f>
        <v>360G-Longleigh-IND-0191_2024-04</v>
      </c>
      <c r="I192" s="6" t="str">
        <f>IF([2]source_data!G194="","",[2]tailored_settings!$B$7)</f>
        <v>Longleigh Foundation</v>
      </c>
      <c r="J192" s="6" t="str">
        <f>IF([2]source_data!G194="","",[2]tailored_settings!$B$6)</f>
        <v>GB-CHC-1169016</v>
      </c>
      <c r="K192" s="6" t="str">
        <f>IF([2]source_data!G194="","",IF([2]source_data!I194="","",VLOOKUP([2]source_data!I194,[2]codelist_mapping!A:C,3,FALSE)))</f>
        <v>GTIR030</v>
      </c>
      <c r="L192" s="6" t="str">
        <f>IF([2]source_data!G194="","",IF([2]source_data!J194="","",VLOOKUP([2]source_data!J194,[2]codelist_mapping!A:C,3,FALSE)))</f>
        <v/>
      </c>
      <c r="M192" s="6" t="str">
        <f>IF([2]source_data!G194="","",IF([2]source_data!K194="","",IF([2]source_data!M194&lt;&gt;"",CONCATENATE(VLOOKUP([2]source_data!K194,[2]codelist_mapping!F:H,3,FALSE)&amp;";"&amp;VLOOKUP([2]source_data!L194,[2]codelist_mapping!F:H,3,FALSE)&amp;";"&amp;VLOOKUP([2]source_data!M194,[2]codelist_mapping!F:H,3,FALSE)),IF([2]source_data!L194&lt;&gt;"",CONCATENATE(VLOOKUP([2]source_data!K194,[2]codelist_mapping!F:H,3,FALSE)&amp;";"&amp;VLOOKUP([2]source_data!L194,[2]codelist_mapping!F:H,3,FALSE)),IF([2]source_data!K194&lt;&gt;"",CONCATENATE(VLOOKUP([2]source_data!K194,[2]codelist_mapping!F:H,3,FALSE)))))))</f>
        <v>GTIP030</v>
      </c>
      <c r="N192" s="9" t="str">
        <f>IF([2]source_data!G194="","",IF([2]source_data!D194="","",VLOOKUP([2]source_data!D194,[2]geo_data!A:I,9,FALSE)))</f>
        <v>Leighton-Linslade West</v>
      </c>
      <c r="O192" s="9" t="str">
        <f>IF([2]source_data!G194="","",IF([2]source_data!D194="","",VLOOKUP([2]source_data!D194,[2]geo_data!A:I,8,FALSE)))</f>
        <v>E05014416</v>
      </c>
      <c r="P192" s="9" t="str">
        <f>IF([2]source_data!G194="","",IF(LEFT(O192,3)="E05","WD",IF(LEFT(O192,3)="S13","WD",IF(LEFT(O192,3)="W05","WD",IF(LEFT(O192,3)="W06","UA",IF(LEFT(O192,3)="S12","CA",IF(LEFT(O192,3)="E06","UA",IF(LEFT(O192,3)="E07","NMD",IF(LEFT(O192,3)="E08","MD",IF(LEFT(O192,3)="E09","LONB"))))))))))</f>
        <v>WD</v>
      </c>
      <c r="Q192" s="9" t="str">
        <f>IF([2]source_data!G194="","",IF([2]source_data!D194="","",VLOOKUP([2]source_data!D194,[2]geo_data!A:I,7,FALSE)))</f>
        <v>Central Bedfordshire</v>
      </c>
      <c r="R192" s="9" t="str">
        <f>IF([2]source_data!G194="","",IF([2]source_data!D194="","",VLOOKUP([2]source_data!D194,[2]geo_data!A:I,6,FALSE)))</f>
        <v>E06000056</v>
      </c>
      <c r="S192" s="9" t="str">
        <f>IF([2]source_data!G194="","",IF(LEFT(R192,3)="E05","WD",IF(LEFT(R192,3)="S13","WD",IF(LEFT(R192,3)="W05","WD",IF(LEFT(R192,3)="W06","UA",IF(LEFT(R192,3)="S12","CA",IF(LEFT(R192,3)="E06","UA",IF(LEFT(R192,3)="E07","NMD",IF(LEFT(R192,3)="E08","MD",IF(LEFT(R192,3)="E09","LONB"))))))))))</f>
        <v>UA</v>
      </c>
      <c r="T192" s="6" t="str">
        <f>IF([2]source_data!G194="","",IF([2]source_data!N194="","",[2]source_data!N194))</f>
        <v>Flooring Grant</v>
      </c>
      <c r="U192" s="10">
        <f>IF([2]source_data!G194="","",[2]tailored_settings!$B$8)</f>
        <v>45789</v>
      </c>
      <c r="V192" s="6" t="str">
        <f>IF([2]source_data!G194="","",[2]tailored_settings!$B$9)</f>
        <v>http://www.longleigh.org/</v>
      </c>
      <c r="W192" s="8">
        <f>IF([2]source_data!G194="","",IF([2]source_data!O194="","",[2]source_data!O194))</f>
        <v>45397</v>
      </c>
      <c r="X192" s="12">
        <f>IF([2]source_data!G194="","",IF([2]source_data!P194="","",[2]source_data!P194))</f>
        <v>45430</v>
      </c>
      <c r="Y192" s="13">
        <f>IF([2]source_data!G194="","",IF([2]source_data!Q194="","",[2]source_data!Q194))</f>
        <v>1</v>
      </c>
      <c r="Z192" s="11" t="str">
        <f>IF([2]source_data!G194="","",IF([2]source_data!I194="","",[2]tailored_settings!$B$10))</f>
        <v>Primary grant reason</v>
      </c>
      <c r="AA192" s="11" t="str">
        <f>IF([2]source_data!G194="","",IF([2]source_data!I194="","",[2]source_data!I194))</f>
        <v>1. Customer (or family member residing with them) with a diagnosed condition or disability (physical and/or sensory and/or behavioural)</v>
      </c>
      <c r="AB192" s="11" t="str">
        <f>IF([2]source_data!G194="","",IF([2]source_data!J194="","",[2]tailored_settings!$B$11))</f>
        <v/>
      </c>
      <c r="AC192" s="11" t="str">
        <f>IF([2]source_data!G194="","",IF([2]source_data!J194="","",[2]source_data!J194))</f>
        <v/>
      </c>
      <c r="AD192" s="11" t="str">
        <f>IF([2]source_data!G194="","",IF([2]source_data!K194="","",[2]tailored_settings!$B$12))</f>
        <v>Grant purpose</v>
      </c>
      <c r="AE192" s="11" t="str">
        <f>IF([2]source_data!G194="","",IF([2]source_data!K194="","",[2]source_data!K194))</f>
        <v>Flooring</v>
      </c>
      <c r="AF192" s="11" t="str">
        <f>IF([2]source_data!G194="","",IF([2]source_data!K194="","",[2]tailored_settings!$B$13))</f>
        <v>Grant purpose</v>
      </c>
      <c r="AG192" s="11" t="str">
        <f>IF([2]source_data!G194="","",IF([2]source_data!K194="","",[2]source_data!K194))</f>
        <v>Flooring</v>
      </c>
      <c r="AH192" s="11" t="str">
        <f>IF([2]source_data!G194="","",IF([2]source_data!M194="","",[2]tailored_settings!$B$14))</f>
        <v/>
      </c>
      <c r="AI192" s="11" t="str">
        <f>IF([2]source_data!G194="","",IF([2]source_data!M194="","",[2]source_data!M194))</f>
        <v/>
      </c>
    </row>
    <row r="193" spans="1:35" x14ac:dyDescent="0.2">
      <c r="A193" s="6" t="str">
        <f>IF([2]source_data!G195="","",IF(AND([2]source_data!C195&lt;&gt;"",[2]tailored_settings!$B$15="Publish"),CONCATENATE([2]tailored_settings!$B$2&amp;[2]source_data!C195),IF(AND([2]source_data!C195&lt;&gt;"",[2]tailored_settings!$B$15="Do not publish"),CONCATENATE([2]tailored_settings!$B$2&amp;TEXT(ROW(A193)-1,"0000")&amp;"_"&amp;TEXT(F193,"yyyy-mm")),CONCATENATE([2]tailored_settings!$B$2&amp;TEXT(ROW(A193)-1,"0000")&amp;"_"&amp;TEXT(F193,"yyyy-mm")))))</f>
        <v>360G-Longleigh-0192_2024-04</v>
      </c>
      <c r="B193" s="6" t="str">
        <f>IF([2]source_data!G195="","",IF([2]source_data!E195&lt;&gt;"",[2]source_data!E195,CONCATENATE("Grant to "&amp;G193)))</f>
        <v>Grant to Individual Recipient</v>
      </c>
      <c r="C193" s="6" t="str">
        <f>IF([2]source_data!G195="","",IF([2]source_data!F195="",_xlfn.XLOOKUP(T193,[2]tailored_settings!$B$20:$B$25,[2]tailored_settings!$A$20:$A$25,"")))</f>
        <v>Helping to alleviate financial hardship</v>
      </c>
      <c r="D193" s="7">
        <f>IF([2]source_data!G195="","",IF([2]source_data!G195="","",[2]source_data!G195))</f>
        <v>752.98</v>
      </c>
      <c r="E193" s="6" t="str">
        <f>IF([2]source_data!G195="","",[2]tailored_settings!$B$3)</f>
        <v>GBP</v>
      </c>
      <c r="F193" s="8">
        <f>IF([2]source_data!G195="","",IF([2]source_data!H195="","",[2]source_data!H195))</f>
        <v>45397</v>
      </c>
      <c r="G193" s="6" t="str">
        <f>IF([2]source_data!G195="","",[2]tailored_settings!$B$5)</f>
        <v>Individual Recipient</v>
      </c>
      <c r="H193" s="6" t="str">
        <f>IF([2]source_data!G195="","",IF(AND([2]source_data!A195&lt;&gt;"",[2]tailored_settings!$B$16="Publish"),CONCATENATE([2]tailored_settings!$B$2&amp;[2]source_data!A195),IF(AND([2]source_data!A195&lt;&gt;"",[2]tailored_settings!$B$16="Do not publish"),CONCATENATE([2]tailored_settings!$B$4&amp;TEXT(ROW(A193)-1,"0000")&amp;"_"&amp;TEXT(F193,"yyyy-mm")),CONCATENATE([2]tailored_settings!$B$4&amp;TEXT(ROW(A193)-1,"0000")&amp;"_"&amp;TEXT(F193,"yyyy-mm")))))</f>
        <v>360G-Longleigh-IND-0192_2024-04</v>
      </c>
      <c r="I193" s="6" t="str">
        <f>IF([2]source_data!G195="","",[2]tailored_settings!$B$7)</f>
        <v>Longleigh Foundation</v>
      </c>
      <c r="J193" s="6" t="str">
        <f>IF([2]source_data!G195="","",[2]tailored_settings!$B$6)</f>
        <v>GB-CHC-1169016</v>
      </c>
      <c r="K193" s="6" t="str">
        <f>IF([2]source_data!G195="","",IF([2]source_data!I195="","",VLOOKUP([2]source_data!I195,[2]codelist_mapping!A:C,3,FALSE)))</f>
        <v>GTIR030</v>
      </c>
      <c r="L193" s="6" t="str">
        <f>IF([2]source_data!G195="","",IF([2]source_data!J195="","",VLOOKUP([2]source_data!J195,[2]codelist_mapping!A:C,3,FALSE)))</f>
        <v/>
      </c>
      <c r="M193" s="6" t="str">
        <f>IF([2]source_data!G195="","",IF([2]source_data!K195="","",IF([2]source_data!M195&lt;&gt;"",CONCATENATE(VLOOKUP([2]source_data!K195,[2]codelist_mapping!F:H,3,FALSE)&amp;";"&amp;VLOOKUP([2]source_data!L195,[2]codelist_mapping!F:H,3,FALSE)&amp;";"&amp;VLOOKUP([2]source_data!M195,[2]codelist_mapping!F:H,3,FALSE)),IF([2]source_data!L195&lt;&gt;"",CONCATENATE(VLOOKUP([2]source_data!K195,[2]codelist_mapping!F:H,3,FALSE)&amp;";"&amp;VLOOKUP([2]source_data!L195,[2]codelist_mapping!F:H,3,FALSE)),IF([2]source_data!K195&lt;&gt;"",CONCATENATE(VLOOKUP([2]source_data!K195,[2]codelist_mapping!F:H,3,FALSE)))))))</f>
        <v>GTIP020</v>
      </c>
      <c r="N193" s="9" t="str">
        <f>IF([2]source_data!G195="","",IF([2]source_data!D195="","",VLOOKUP([2]source_data!D195,[2]geo_data!A:I,9,FALSE)))</f>
        <v>Irchester</v>
      </c>
      <c r="O193" s="9" t="str">
        <f>IF([2]source_data!G195="","",IF([2]source_data!D195="","",VLOOKUP([2]source_data!D195,[2]geo_data!A:I,8,FALSE)))</f>
        <v>E05013224</v>
      </c>
      <c r="P193" s="9" t="str">
        <f>IF([2]source_data!G195="","",IF(LEFT(O193,3)="E05","WD",IF(LEFT(O193,3)="S13","WD",IF(LEFT(O193,3)="W05","WD",IF(LEFT(O193,3)="W06","UA",IF(LEFT(O193,3)="S12","CA",IF(LEFT(O193,3)="E06","UA",IF(LEFT(O193,3)="E07","NMD",IF(LEFT(O193,3)="E08","MD",IF(LEFT(O193,3)="E09","LONB"))))))))))</f>
        <v>WD</v>
      </c>
      <c r="Q193" s="9" t="str">
        <f>IF([2]source_data!G195="","",IF([2]source_data!D195="","",VLOOKUP([2]source_data!D195,[2]geo_data!A:I,7,FALSE)))</f>
        <v>North Northamptonshire</v>
      </c>
      <c r="R193" s="9" t="str">
        <f>IF([2]source_data!G195="","",IF([2]source_data!D195="","",VLOOKUP([2]source_data!D195,[2]geo_data!A:I,6,FALSE)))</f>
        <v>E06000061</v>
      </c>
      <c r="S193" s="9" t="str">
        <f>IF([2]source_data!G195="","",IF(LEFT(R193,3)="E05","WD",IF(LEFT(R193,3)="S13","WD",IF(LEFT(R193,3)="W05","WD",IF(LEFT(R193,3)="W06","UA",IF(LEFT(R193,3)="S12","CA",IF(LEFT(R193,3)="E06","UA",IF(LEFT(R193,3)="E07","NMD",IF(LEFT(R193,3)="E08","MD",IF(LEFT(R193,3)="E09","LONB"))))))))))</f>
        <v>UA</v>
      </c>
      <c r="T193" s="6" t="str">
        <f>IF([2]source_data!G195="","",IF([2]source_data!N195="","",[2]source_data!N195))</f>
        <v>Hardship Grant</v>
      </c>
      <c r="U193" s="10">
        <f>IF([2]source_data!G195="","",[2]tailored_settings!$B$8)</f>
        <v>45789</v>
      </c>
      <c r="V193" s="6" t="str">
        <f>IF([2]source_data!G195="","",[2]tailored_settings!$B$9)</f>
        <v>http://www.longleigh.org/</v>
      </c>
      <c r="W193" s="8">
        <f>IF([2]source_data!G195="","",IF([2]source_data!O195="","",[2]source_data!O195))</f>
        <v>45397</v>
      </c>
      <c r="X193" s="12">
        <f>IF([2]source_data!G195="","",IF([2]source_data!P195="","",[2]source_data!P195))</f>
        <v>45450</v>
      </c>
      <c r="Y193" s="13">
        <f>IF([2]source_data!G195="","",IF([2]source_data!Q195="","",[2]source_data!Q195))</f>
        <v>1</v>
      </c>
      <c r="Z193" s="11" t="str">
        <f>IF([2]source_data!G195="","",IF([2]source_data!I195="","",[2]tailored_settings!$B$10))</f>
        <v>Primary grant reason</v>
      </c>
      <c r="AA193" s="11" t="str">
        <f>IF([2]source_data!G195="","",IF([2]source_data!I195="","",[2]source_data!I195))</f>
        <v>1. Customer (or family member residing with them) with a diagnosed condition or disability (physical and/or sensory and/or behavioural)</v>
      </c>
      <c r="AB193" s="11" t="str">
        <f>IF([2]source_data!G195="","",IF([2]source_data!J195="","",[2]tailored_settings!$B$11))</f>
        <v/>
      </c>
      <c r="AC193" s="11" t="str">
        <f>IF([2]source_data!G195="","",IF([2]source_data!J195="","",[2]source_data!J195))</f>
        <v/>
      </c>
      <c r="AD193" s="11" t="str">
        <f>IF([2]source_data!G195="","",IF([2]source_data!K195="","",[2]tailored_settings!$B$12))</f>
        <v>Grant purpose</v>
      </c>
      <c r="AE193" s="11" t="str">
        <f>IF([2]source_data!G195="","",IF([2]source_data!K195="","",[2]source_data!K195))</f>
        <v>Appliances</v>
      </c>
      <c r="AF193" s="11" t="str">
        <f>IF([2]source_data!G195="","",IF([2]source_data!K195="","",[2]tailored_settings!$B$13))</f>
        <v>Grant purpose</v>
      </c>
      <c r="AG193" s="11" t="str">
        <f>IF([2]source_data!G195="","",IF([2]source_data!K195="","",[2]source_data!K195))</f>
        <v>Appliances</v>
      </c>
      <c r="AH193" s="11" t="str">
        <f>IF([2]source_data!G195="","",IF([2]source_data!M195="","",[2]tailored_settings!$B$14))</f>
        <v/>
      </c>
      <c r="AI193" s="11" t="str">
        <f>IF([2]source_data!G195="","",IF([2]source_data!M195="","",[2]source_data!M195))</f>
        <v/>
      </c>
    </row>
    <row r="194" spans="1:35" x14ac:dyDescent="0.2">
      <c r="A194" s="6" t="str">
        <f>IF([2]source_data!G196="","",IF(AND([2]source_data!C196&lt;&gt;"",[2]tailored_settings!$B$15="Publish"),CONCATENATE([2]tailored_settings!$B$2&amp;[2]source_data!C196),IF(AND([2]source_data!C196&lt;&gt;"",[2]tailored_settings!$B$15="Do not publish"),CONCATENATE([2]tailored_settings!$B$2&amp;TEXT(ROW(A194)-1,"0000")&amp;"_"&amp;TEXT(F194,"yyyy-mm")),CONCATENATE([2]tailored_settings!$B$2&amp;TEXT(ROW(A194)-1,"0000")&amp;"_"&amp;TEXT(F194,"yyyy-mm")))))</f>
        <v>360G-Longleigh-0193_2024-04</v>
      </c>
      <c r="B194" s="6" t="str">
        <f>IF([2]source_data!G196="","",IF([2]source_data!E196&lt;&gt;"",[2]source_data!E196,CONCATENATE("Grant to "&amp;G194)))</f>
        <v>Grant to Individual Recipient</v>
      </c>
      <c r="C194" s="6" t="str">
        <f>IF([2]source_data!G196="","",IF([2]source_data!F196="",_xlfn.XLOOKUP(T194,[2]tailored_settings!$B$20:$B$25,[2]tailored_settings!$A$20:$A$25,"")))</f>
        <v xml:space="preserve">Providing new flooring </v>
      </c>
      <c r="D194" s="7">
        <f>IF([2]source_data!G196="","",IF([2]source_data!G196="","",[2]source_data!G196))</f>
        <v>1404</v>
      </c>
      <c r="E194" s="6" t="str">
        <f>IF([2]source_data!G196="","",[2]tailored_settings!$B$3)</f>
        <v>GBP</v>
      </c>
      <c r="F194" s="8">
        <f>IF([2]source_data!G196="","",IF([2]source_data!H196="","",[2]source_data!H196))</f>
        <v>45399</v>
      </c>
      <c r="G194" s="6" t="str">
        <f>IF([2]source_data!G196="","",[2]tailored_settings!$B$5)</f>
        <v>Individual Recipient</v>
      </c>
      <c r="H194" s="6" t="str">
        <f>IF([2]source_data!G196="","",IF(AND([2]source_data!A196&lt;&gt;"",[2]tailored_settings!$B$16="Publish"),CONCATENATE([2]tailored_settings!$B$2&amp;[2]source_data!A196),IF(AND([2]source_data!A196&lt;&gt;"",[2]tailored_settings!$B$16="Do not publish"),CONCATENATE([2]tailored_settings!$B$4&amp;TEXT(ROW(A194)-1,"0000")&amp;"_"&amp;TEXT(F194,"yyyy-mm")),CONCATENATE([2]tailored_settings!$B$4&amp;TEXT(ROW(A194)-1,"0000")&amp;"_"&amp;TEXT(F194,"yyyy-mm")))))</f>
        <v>360G-Longleigh-IND-0193_2024-04</v>
      </c>
      <c r="I194" s="6" t="str">
        <f>IF([2]source_data!G196="","",[2]tailored_settings!$B$7)</f>
        <v>Longleigh Foundation</v>
      </c>
      <c r="J194" s="6" t="str">
        <f>IF([2]source_data!G196="","",[2]tailored_settings!$B$6)</f>
        <v>GB-CHC-1169016</v>
      </c>
      <c r="K194" s="6" t="str">
        <f>IF([2]source_data!G196="","",IF([2]source_data!I196="","",VLOOKUP([2]source_data!I196,[2]codelist_mapping!A:C,3,FALSE)))</f>
        <v>GTIR030</v>
      </c>
      <c r="L194" s="6" t="str">
        <f>IF([2]source_data!G196="","",IF([2]source_data!J196="","",VLOOKUP([2]source_data!J196,[2]codelist_mapping!A:C,3,FALSE)))</f>
        <v/>
      </c>
      <c r="M194" s="6" t="str">
        <f>IF([2]source_data!G196="","",IF([2]source_data!K196="","",IF([2]source_data!M196&lt;&gt;"",CONCATENATE(VLOOKUP([2]source_data!K196,[2]codelist_mapping!F:H,3,FALSE)&amp;";"&amp;VLOOKUP([2]source_data!L196,[2]codelist_mapping!F:H,3,FALSE)&amp;";"&amp;VLOOKUP([2]source_data!M196,[2]codelist_mapping!F:H,3,FALSE)),IF([2]source_data!L196&lt;&gt;"",CONCATENATE(VLOOKUP([2]source_data!K196,[2]codelist_mapping!F:H,3,FALSE)&amp;";"&amp;VLOOKUP([2]source_data!L196,[2]codelist_mapping!F:H,3,FALSE)),IF([2]source_data!K196&lt;&gt;"",CONCATENATE(VLOOKUP([2]source_data!K196,[2]codelist_mapping!F:H,3,FALSE)))))))</f>
        <v>GTIP030</v>
      </c>
      <c r="N194" s="9" t="str">
        <f>IF([2]source_data!G196="","",IF([2]source_data!D196="","",VLOOKUP([2]source_data!D196,[2]geo_data!A:I,9,FALSE)))</f>
        <v>Highbridge &amp; Burnham South</v>
      </c>
      <c r="O194" s="9" t="str">
        <f>IF([2]source_data!G196="","",IF([2]source_data!D196="","",VLOOKUP([2]source_data!D196,[2]geo_data!A:I,8,FALSE)))</f>
        <v>E05014364</v>
      </c>
      <c r="P194" s="9" t="str">
        <f>IF([2]source_data!G196="","",IF(LEFT(O194,3)="E05","WD",IF(LEFT(O194,3)="S13","WD",IF(LEFT(O194,3)="W05","WD",IF(LEFT(O194,3)="W06","UA",IF(LEFT(O194,3)="S12","CA",IF(LEFT(O194,3)="E06","UA",IF(LEFT(O194,3)="E07","NMD",IF(LEFT(O194,3)="E08","MD",IF(LEFT(O194,3)="E09","LONB"))))))))))</f>
        <v>WD</v>
      </c>
      <c r="Q194" s="9" t="str">
        <f>IF([2]source_data!G196="","",IF([2]source_data!D196="","",VLOOKUP([2]source_data!D196,[2]geo_data!A:I,7,FALSE)))</f>
        <v>Somerset</v>
      </c>
      <c r="R194" s="9" t="str">
        <f>IF([2]source_data!G196="","",IF([2]source_data!D196="","",VLOOKUP([2]source_data!D196,[2]geo_data!A:I,6,FALSE)))</f>
        <v>E06000066</v>
      </c>
      <c r="S194" s="9" t="str">
        <f>IF([2]source_data!G196="","",IF(LEFT(R194,3)="E05","WD",IF(LEFT(R194,3)="S13","WD",IF(LEFT(R194,3)="W05","WD",IF(LEFT(R194,3)="W06","UA",IF(LEFT(R194,3)="S12","CA",IF(LEFT(R194,3)="E06","UA",IF(LEFT(R194,3)="E07","NMD",IF(LEFT(R194,3)="E08","MD",IF(LEFT(R194,3)="E09","LONB"))))))))))</f>
        <v>UA</v>
      </c>
      <c r="T194" s="6" t="str">
        <f>IF([2]source_data!G196="","",IF([2]source_data!N196="","",[2]source_data!N196))</f>
        <v>Flooring Grant</v>
      </c>
      <c r="U194" s="10">
        <f>IF([2]source_data!G196="","",[2]tailored_settings!$B$8)</f>
        <v>45789</v>
      </c>
      <c r="V194" s="6" t="str">
        <f>IF([2]source_data!G196="","",[2]tailored_settings!$B$9)</f>
        <v>http://www.longleigh.org/</v>
      </c>
      <c r="W194" s="8">
        <f>IF([2]source_data!G196="","",IF([2]source_data!O196="","",[2]source_data!O196))</f>
        <v>45399</v>
      </c>
      <c r="X194" s="12">
        <f>IF([2]source_data!G196="","",IF([2]source_data!P196="","",[2]source_data!P196))</f>
        <v>45450</v>
      </c>
      <c r="Y194" s="13">
        <f>IF([2]source_data!G196="","",IF([2]source_data!Q196="","",[2]source_data!Q196))</f>
        <v>1</v>
      </c>
      <c r="Z194" s="11" t="str">
        <f>IF([2]source_data!G196="","",IF([2]source_data!I196="","",[2]tailored_settings!$B$10))</f>
        <v>Primary grant reason</v>
      </c>
      <c r="AA194" s="11" t="str">
        <f>IF([2]source_data!G196="","",IF([2]source_data!I196="","",[2]source_data!I196))</f>
        <v>1. Customer (or family member residing with them) with a diagnosed condition or disability (physical and/or sensory and/or behavioural)</v>
      </c>
      <c r="AB194" s="11" t="str">
        <f>IF([2]source_data!G196="","",IF([2]source_data!J196="","",[2]tailored_settings!$B$11))</f>
        <v/>
      </c>
      <c r="AC194" s="11" t="str">
        <f>IF([2]source_data!G196="","",IF([2]source_data!J196="","",[2]source_data!J196))</f>
        <v/>
      </c>
      <c r="AD194" s="11" t="str">
        <f>IF([2]source_data!G196="","",IF([2]source_data!K196="","",[2]tailored_settings!$B$12))</f>
        <v>Grant purpose</v>
      </c>
      <c r="AE194" s="11" t="str">
        <f>IF([2]source_data!G196="","",IF([2]source_data!K196="","",[2]source_data!K196))</f>
        <v>Flooring</v>
      </c>
      <c r="AF194" s="11" t="str">
        <f>IF([2]source_data!G196="","",IF([2]source_data!K196="","",[2]tailored_settings!$B$13))</f>
        <v>Grant purpose</v>
      </c>
      <c r="AG194" s="11" t="str">
        <f>IF([2]source_data!G196="","",IF([2]source_data!K196="","",[2]source_data!K196))</f>
        <v>Flooring</v>
      </c>
      <c r="AH194" s="11" t="str">
        <f>IF([2]source_data!G196="","",IF([2]source_data!M196="","",[2]tailored_settings!$B$14))</f>
        <v/>
      </c>
      <c r="AI194" s="11" t="str">
        <f>IF([2]source_data!G196="","",IF([2]source_data!M196="","",[2]source_data!M196))</f>
        <v/>
      </c>
    </row>
    <row r="195" spans="1:35" x14ac:dyDescent="0.2">
      <c r="A195" s="6" t="str">
        <f>IF([2]source_data!G197="","",IF(AND([2]source_data!C197&lt;&gt;"",[2]tailored_settings!$B$15="Publish"),CONCATENATE([2]tailored_settings!$B$2&amp;[2]source_data!C197),IF(AND([2]source_data!C197&lt;&gt;"",[2]tailored_settings!$B$15="Do not publish"),CONCATENATE([2]tailored_settings!$B$2&amp;TEXT(ROW(A195)-1,"0000")&amp;"_"&amp;TEXT(F195,"yyyy-mm")),CONCATENATE([2]tailored_settings!$B$2&amp;TEXT(ROW(A195)-1,"0000")&amp;"_"&amp;TEXT(F195,"yyyy-mm")))))</f>
        <v>360G-Longleigh-0194_2024-04</v>
      </c>
      <c r="B195" s="6" t="str">
        <f>IF([2]source_data!G197="","",IF([2]source_data!E197&lt;&gt;"",[2]source_data!E197,CONCATENATE("Grant to "&amp;G195)))</f>
        <v>Grant to Individual Recipient</v>
      </c>
      <c r="C195" s="6" t="str">
        <f>IF([2]source_data!G197="","",IF([2]source_data!F197="",_xlfn.XLOOKUP(T195,[2]tailored_settings!$B$20:$B$25,[2]tailored_settings!$A$20:$A$25,"")))</f>
        <v>Helping to alleviate financial hardship</v>
      </c>
      <c r="D195" s="7">
        <f>IF([2]source_data!G197="","",IF([2]source_data!G197="","",[2]source_data!G197))</f>
        <v>480</v>
      </c>
      <c r="E195" s="6" t="str">
        <f>IF([2]source_data!G197="","",[2]tailored_settings!$B$3)</f>
        <v>GBP</v>
      </c>
      <c r="F195" s="8">
        <f>IF([2]source_data!G197="","",IF([2]source_data!H197="","",[2]source_data!H197))</f>
        <v>45397</v>
      </c>
      <c r="G195" s="6" t="str">
        <f>IF([2]source_data!G197="","",[2]tailored_settings!$B$5)</f>
        <v>Individual Recipient</v>
      </c>
      <c r="H195" s="6" t="str">
        <f>IF([2]source_data!G197="","",IF(AND([2]source_data!A197&lt;&gt;"",[2]tailored_settings!$B$16="Publish"),CONCATENATE([2]tailored_settings!$B$2&amp;[2]source_data!A197),IF(AND([2]source_data!A197&lt;&gt;"",[2]tailored_settings!$B$16="Do not publish"),CONCATENATE([2]tailored_settings!$B$4&amp;TEXT(ROW(A195)-1,"0000")&amp;"_"&amp;TEXT(F195,"yyyy-mm")),CONCATENATE([2]tailored_settings!$B$4&amp;TEXT(ROW(A195)-1,"0000")&amp;"_"&amp;TEXT(F195,"yyyy-mm")))))</f>
        <v>360G-Longleigh-IND-0194_2024-04</v>
      </c>
      <c r="I195" s="6" t="str">
        <f>IF([2]source_data!G197="","",[2]tailored_settings!$B$7)</f>
        <v>Longleigh Foundation</v>
      </c>
      <c r="J195" s="6" t="str">
        <f>IF([2]source_data!G197="","",[2]tailored_settings!$B$6)</f>
        <v>GB-CHC-1169016</v>
      </c>
      <c r="K195" s="6" t="str">
        <f>IF([2]source_data!G197="","",IF([2]source_data!I197="","",VLOOKUP([2]source_data!I197,[2]codelist_mapping!A:C,3,FALSE)))</f>
        <v>GTIR030</v>
      </c>
      <c r="L195" s="6" t="str">
        <f>IF([2]source_data!G197="","",IF([2]source_data!J197="","",VLOOKUP([2]source_data!J197,[2]codelist_mapping!A:C,3,FALSE)))</f>
        <v/>
      </c>
      <c r="M195" s="6" t="str">
        <f>IF([2]source_data!G197="","",IF([2]source_data!K197="","",IF([2]source_data!M197&lt;&gt;"",CONCATENATE(VLOOKUP([2]source_data!K197,[2]codelist_mapping!F:H,3,FALSE)&amp;";"&amp;VLOOKUP([2]source_data!L197,[2]codelist_mapping!F:H,3,FALSE)&amp;";"&amp;VLOOKUP([2]source_data!M197,[2]codelist_mapping!F:H,3,FALSE)),IF([2]source_data!L197&lt;&gt;"",CONCATENATE(VLOOKUP([2]source_data!K197,[2]codelist_mapping!F:H,3,FALSE)&amp;";"&amp;VLOOKUP([2]source_data!L197,[2]codelist_mapping!F:H,3,FALSE)),IF([2]source_data!K197&lt;&gt;"",CONCATENATE(VLOOKUP([2]source_data!K197,[2]codelist_mapping!F:H,3,FALSE)))))))</f>
        <v>GTIP070;GTIP050</v>
      </c>
      <c r="N195" s="9" t="str">
        <f>IF([2]source_data!G197="","",IF([2]source_data!D197="","",VLOOKUP([2]source_data!D197,[2]geo_data!A:I,9,FALSE)))</f>
        <v>Bobblestock</v>
      </c>
      <c r="O195" s="9" t="str">
        <f>IF([2]source_data!G197="","",IF([2]source_data!D197="","",VLOOKUP([2]source_data!D197,[2]geo_data!A:I,8,FALSE)))</f>
        <v>E05009445</v>
      </c>
      <c r="P195" s="9" t="str">
        <f>IF([2]source_data!G197="","",IF(LEFT(O195,3)="E05","WD",IF(LEFT(O195,3)="S13","WD",IF(LEFT(O195,3)="W05","WD",IF(LEFT(O195,3)="W06","UA",IF(LEFT(O195,3)="S12","CA",IF(LEFT(O195,3)="E06","UA",IF(LEFT(O195,3)="E07","NMD",IF(LEFT(O195,3)="E08","MD",IF(LEFT(O195,3)="E09","LONB"))))))))))</f>
        <v>WD</v>
      </c>
      <c r="Q195" s="9" t="str">
        <f>IF([2]source_data!G197="","",IF([2]source_data!D197="","",VLOOKUP([2]source_data!D197,[2]geo_data!A:I,7,FALSE)))</f>
        <v>Herefordshire, County of</v>
      </c>
      <c r="R195" s="9" t="str">
        <f>IF([2]source_data!G197="","",IF([2]source_data!D197="","",VLOOKUP([2]source_data!D197,[2]geo_data!A:I,6,FALSE)))</f>
        <v>E06000019</v>
      </c>
      <c r="S195" s="9" t="str">
        <f>IF([2]source_data!G197="","",IF(LEFT(R195,3)="E05","WD",IF(LEFT(R195,3)="S13","WD",IF(LEFT(R195,3)="W05","WD",IF(LEFT(R195,3)="W06","UA",IF(LEFT(R195,3)="S12","CA",IF(LEFT(R195,3)="E06","UA",IF(LEFT(R195,3)="E07","NMD",IF(LEFT(R195,3)="E08","MD",IF(LEFT(R195,3)="E09","LONB"))))))))))</f>
        <v>UA</v>
      </c>
      <c r="T195" s="6" t="str">
        <f>IF([2]source_data!G197="","",IF([2]source_data!N197="","",[2]source_data!N197))</f>
        <v>Hardship Grant</v>
      </c>
      <c r="U195" s="10">
        <f>IF([2]source_data!G197="","",[2]tailored_settings!$B$8)</f>
        <v>45789</v>
      </c>
      <c r="V195" s="6" t="str">
        <f>IF([2]source_data!G197="","",[2]tailored_settings!$B$9)</f>
        <v>http://www.longleigh.org/</v>
      </c>
      <c r="W195" s="8">
        <f>IF([2]source_data!G197="","",IF([2]source_data!O197="","",[2]source_data!O197))</f>
        <v>45397</v>
      </c>
      <c r="X195" s="12">
        <f>IF([2]source_data!G197="","",IF([2]source_data!P197="","",[2]source_data!P197))</f>
        <v>45476</v>
      </c>
      <c r="Y195" s="13">
        <f>IF([2]source_data!G197="","",IF([2]source_data!Q197="","",[2]source_data!Q197))</f>
        <v>3</v>
      </c>
      <c r="Z195" s="11" t="str">
        <f>IF([2]source_data!G197="","",IF([2]source_data!I197="","",[2]tailored_settings!$B$10))</f>
        <v>Primary grant reason</v>
      </c>
      <c r="AA195" s="11" t="str">
        <f>IF([2]source_data!G197="","",IF([2]source_data!I197="","",[2]source_data!I197))</f>
        <v>1. Customer (or family member residing with them) with a diagnosed condition or disability (physical and/or sensory and/or behavioural)</v>
      </c>
      <c r="AB195" s="11" t="str">
        <f>IF([2]source_data!G197="","",IF([2]source_data!J197="","",[2]tailored_settings!$B$11))</f>
        <v/>
      </c>
      <c r="AC195" s="11" t="str">
        <f>IF([2]source_data!G197="","",IF([2]source_data!J197="","",[2]source_data!J197))</f>
        <v/>
      </c>
      <c r="AD195" s="11" t="str">
        <f>IF([2]source_data!G197="","",IF([2]source_data!K197="","",[2]tailored_settings!$B$12))</f>
        <v>Grant purpose</v>
      </c>
      <c r="AE195" s="11" t="str">
        <f>IF([2]source_data!G197="","",IF([2]source_data!K197="","",[2]source_data!K197))</f>
        <v>Food Vouchers</v>
      </c>
      <c r="AF195" s="11" t="str">
        <f>IF([2]source_data!G197="","",IF([2]source_data!K197="","",[2]tailored_settings!$B$13))</f>
        <v>Grant purpose</v>
      </c>
      <c r="AG195" s="11" t="str">
        <f>IF([2]source_data!G197="","",IF([2]source_data!K197="","",[2]source_data!K197))</f>
        <v>Food Vouchers</v>
      </c>
      <c r="AH195" s="11" t="str">
        <f>IF([2]source_data!G197="","",IF([2]source_data!M197="","",[2]tailored_settings!$B$14))</f>
        <v/>
      </c>
      <c r="AI195" s="11" t="str">
        <f>IF([2]source_data!G197="","",IF([2]source_data!M197="","",[2]source_data!M197))</f>
        <v/>
      </c>
    </row>
    <row r="196" spans="1:35" x14ac:dyDescent="0.2">
      <c r="A196" s="6" t="str">
        <f>IF([2]source_data!G198="","",IF(AND([2]source_data!C198&lt;&gt;"",[2]tailored_settings!$B$15="Publish"),CONCATENATE([2]tailored_settings!$B$2&amp;[2]source_data!C198),IF(AND([2]source_data!C198&lt;&gt;"",[2]tailored_settings!$B$15="Do not publish"),CONCATENATE([2]tailored_settings!$B$2&amp;TEXT(ROW(A196)-1,"0000")&amp;"_"&amp;TEXT(F196,"yyyy-mm")),CONCATENATE([2]tailored_settings!$B$2&amp;TEXT(ROW(A196)-1,"0000")&amp;"_"&amp;TEXT(F196,"yyyy-mm")))))</f>
        <v>360G-Longleigh-0195_2024-04</v>
      </c>
      <c r="B196" s="6" t="str">
        <f>IF([2]source_data!G198="","",IF([2]source_data!E198&lt;&gt;"",[2]source_data!E198,CONCATENATE("Grant to "&amp;G196)))</f>
        <v>Grant to Individual Recipient</v>
      </c>
      <c r="C196" s="6" t="str">
        <f>IF([2]source_data!G198="","",IF([2]source_data!F198="",_xlfn.XLOOKUP(T196,[2]tailored_settings!$B$20:$B$25,[2]tailored_settings!$A$20:$A$25,"")))</f>
        <v>Helping to alleviate financial hardship</v>
      </c>
      <c r="D196" s="7">
        <f>IF([2]source_data!G198="","",IF([2]source_data!G198="","",[2]source_data!G198))</f>
        <v>894.59</v>
      </c>
      <c r="E196" s="6" t="str">
        <f>IF([2]source_data!G198="","",[2]tailored_settings!$B$3)</f>
        <v>GBP</v>
      </c>
      <c r="F196" s="8">
        <f>IF([2]source_data!G198="","",IF([2]source_data!H198="","",[2]source_data!H198))</f>
        <v>45397</v>
      </c>
      <c r="G196" s="6" t="str">
        <f>IF([2]source_data!G198="","",[2]tailored_settings!$B$5)</f>
        <v>Individual Recipient</v>
      </c>
      <c r="H196" s="6" t="str">
        <f>IF([2]source_data!G198="","",IF(AND([2]source_data!A198&lt;&gt;"",[2]tailored_settings!$B$16="Publish"),CONCATENATE([2]tailored_settings!$B$2&amp;[2]source_data!A198),IF(AND([2]source_data!A198&lt;&gt;"",[2]tailored_settings!$B$16="Do not publish"),CONCATENATE([2]tailored_settings!$B$4&amp;TEXT(ROW(A196)-1,"0000")&amp;"_"&amp;TEXT(F196,"yyyy-mm")),CONCATENATE([2]tailored_settings!$B$4&amp;TEXT(ROW(A196)-1,"0000")&amp;"_"&amp;TEXT(F196,"yyyy-mm")))))</f>
        <v>360G-Longleigh-IND-0195_2024-04</v>
      </c>
      <c r="I196" s="6" t="str">
        <f>IF([2]source_data!G198="","",[2]tailored_settings!$B$7)</f>
        <v>Longleigh Foundation</v>
      </c>
      <c r="J196" s="6" t="str">
        <f>IF([2]source_data!G198="","",[2]tailored_settings!$B$6)</f>
        <v>GB-CHC-1169016</v>
      </c>
      <c r="K196" s="6" t="str">
        <f>IF([2]source_data!G198="","",IF([2]source_data!I198="","",VLOOKUP([2]source_data!I198,[2]codelist_mapping!A:C,3,FALSE)))</f>
        <v>GTIR030</v>
      </c>
      <c r="L196" s="6" t="str">
        <f>IF([2]source_data!G198="","",IF([2]source_data!J198="","",VLOOKUP([2]source_data!J198,[2]codelist_mapping!A:C,3,FALSE)))</f>
        <v/>
      </c>
      <c r="M196" s="6" t="str">
        <f>IF([2]source_data!G198="","",IF([2]source_data!K198="","",IF([2]source_data!M198&lt;&gt;"",CONCATENATE(VLOOKUP([2]source_data!K198,[2]codelist_mapping!F:H,3,FALSE)&amp;";"&amp;VLOOKUP([2]source_data!L198,[2]codelist_mapping!F:H,3,FALSE)&amp;";"&amp;VLOOKUP([2]source_data!M198,[2]codelist_mapping!F:H,3,FALSE)),IF([2]source_data!L198&lt;&gt;"",CONCATENATE(VLOOKUP([2]source_data!K198,[2]codelist_mapping!F:H,3,FALSE)&amp;";"&amp;VLOOKUP([2]source_data!L198,[2]codelist_mapping!F:H,3,FALSE)),IF([2]source_data!K198&lt;&gt;"",CONCATENATE(VLOOKUP([2]source_data!K198,[2]codelist_mapping!F:H,3,FALSE)))))))</f>
        <v>GTIP020;GTIP020</v>
      </c>
      <c r="N196" s="9" t="str">
        <f>IF([2]source_data!G198="","",IF([2]source_data!D198="","",VLOOKUP([2]source_data!D198,[2]geo_data!A:I,9,FALSE)))</f>
        <v>Langney</v>
      </c>
      <c r="O196" s="9" t="str">
        <f>IF([2]source_data!G198="","",IF([2]source_data!D198="","",VLOOKUP([2]source_data!D198,[2]geo_data!A:I,8,FALSE)))</f>
        <v>E05011576</v>
      </c>
      <c r="P196" s="9" t="str">
        <f>IF([2]source_data!G198="","",IF(LEFT(O196,3)="E05","WD",IF(LEFT(O196,3)="S13","WD",IF(LEFT(O196,3)="W05","WD",IF(LEFT(O196,3)="W06","UA",IF(LEFT(O196,3)="S12","CA",IF(LEFT(O196,3)="E06","UA",IF(LEFT(O196,3)="E07","NMD",IF(LEFT(O196,3)="E08","MD",IF(LEFT(O196,3)="E09","LONB"))))))))))</f>
        <v>WD</v>
      </c>
      <c r="Q196" s="9" t="str">
        <f>IF([2]source_data!G198="","",IF([2]source_data!D198="","",VLOOKUP([2]source_data!D198,[2]geo_data!A:I,7,FALSE)))</f>
        <v>Eastbourne</v>
      </c>
      <c r="R196" s="9" t="str">
        <f>IF([2]source_data!G198="","",IF([2]source_data!D198="","",VLOOKUP([2]source_data!D198,[2]geo_data!A:I,6,FALSE)))</f>
        <v>E07000061</v>
      </c>
      <c r="S196" s="9" t="str">
        <f>IF([2]source_data!G198="","",IF(LEFT(R196,3)="E05","WD",IF(LEFT(R196,3)="S13","WD",IF(LEFT(R196,3)="W05","WD",IF(LEFT(R196,3)="W06","UA",IF(LEFT(R196,3)="S12","CA",IF(LEFT(R196,3)="E06","UA",IF(LEFT(R196,3)="E07","NMD",IF(LEFT(R196,3)="E08","MD",IF(LEFT(R196,3)="E09","LONB"))))))))))</f>
        <v>NMD</v>
      </c>
      <c r="T196" s="6" t="str">
        <f>IF([2]source_data!G198="","",IF([2]source_data!N198="","",[2]source_data!N198))</f>
        <v>Hardship Grant</v>
      </c>
      <c r="U196" s="10">
        <f>IF([2]source_data!G198="","",[2]tailored_settings!$B$8)</f>
        <v>45789</v>
      </c>
      <c r="V196" s="6" t="str">
        <f>IF([2]source_data!G198="","",[2]tailored_settings!$B$9)</f>
        <v>http://www.longleigh.org/</v>
      </c>
      <c r="W196" s="8">
        <f>IF([2]source_data!G198="","",IF([2]source_data!O198="","",[2]source_data!O198))</f>
        <v>45397</v>
      </c>
      <c r="X196" s="12">
        <f>IF([2]source_data!G198="","",IF([2]source_data!P198="","",[2]source_data!P198))</f>
        <v>45420</v>
      </c>
      <c r="Y196" s="13">
        <f>IF([2]source_data!G198="","",IF([2]source_data!Q198="","",[2]source_data!Q198))</f>
        <v>1</v>
      </c>
      <c r="Z196" s="11" t="str">
        <f>IF([2]source_data!G198="","",IF([2]source_data!I198="","",[2]tailored_settings!$B$10))</f>
        <v>Primary grant reason</v>
      </c>
      <c r="AA196" s="11" t="str">
        <f>IF([2]source_data!G198="","",IF([2]source_data!I198="","",[2]source_data!I198))</f>
        <v>1. Customer (or family member residing with them) with a diagnosed condition or disability (physical and/or sensory and/or behavioural)</v>
      </c>
      <c r="AB196" s="11" t="str">
        <f>IF([2]source_data!G198="","",IF([2]source_data!J198="","",[2]tailored_settings!$B$11))</f>
        <v/>
      </c>
      <c r="AC196" s="11" t="str">
        <f>IF([2]source_data!G198="","",IF([2]source_data!J198="","",[2]source_data!J198))</f>
        <v/>
      </c>
      <c r="AD196" s="11" t="str">
        <f>IF([2]source_data!G198="","",IF([2]source_data!K198="","",[2]tailored_settings!$B$12))</f>
        <v>Grant purpose</v>
      </c>
      <c r="AE196" s="11" t="str">
        <f>IF([2]source_data!G198="","",IF([2]source_data!K198="","",[2]source_data!K198))</f>
        <v xml:space="preserve">Furniture </v>
      </c>
      <c r="AF196" s="11" t="str">
        <f>IF([2]source_data!G198="","",IF([2]source_data!K198="","",[2]tailored_settings!$B$13))</f>
        <v>Grant purpose</v>
      </c>
      <c r="AG196" s="11" t="str">
        <f>IF([2]source_data!G198="","",IF([2]source_data!K198="","",[2]source_data!K198))</f>
        <v xml:space="preserve">Furniture </v>
      </c>
      <c r="AH196" s="11" t="str">
        <f>IF([2]source_data!G198="","",IF([2]source_data!M198="","",[2]tailored_settings!$B$14))</f>
        <v/>
      </c>
      <c r="AI196" s="11" t="str">
        <f>IF([2]source_data!G198="","",IF([2]source_data!M198="","",[2]source_data!M198))</f>
        <v/>
      </c>
    </row>
    <row r="197" spans="1:35" x14ac:dyDescent="0.2">
      <c r="A197" s="6" t="str">
        <f>IF([2]source_data!G199="","",IF(AND([2]source_data!C199&lt;&gt;"",[2]tailored_settings!$B$15="Publish"),CONCATENATE([2]tailored_settings!$B$2&amp;[2]source_data!C199),IF(AND([2]source_data!C199&lt;&gt;"",[2]tailored_settings!$B$15="Do not publish"),CONCATENATE([2]tailored_settings!$B$2&amp;TEXT(ROW(A197)-1,"0000")&amp;"_"&amp;TEXT(F197,"yyyy-mm")),CONCATENATE([2]tailored_settings!$B$2&amp;TEXT(ROW(A197)-1,"0000")&amp;"_"&amp;TEXT(F197,"yyyy-mm")))))</f>
        <v>360G-Longleigh-0196_2024-04</v>
      </c>
      <c r="B197" s="6" t="str">
        <f>IF([2]source_data!G199="","",IF([2]source_data!E199&lt;&gt;"",[2]source_data!E199,CONCATENATE("Grant to "&amp;G197)))</f>
        <v>Grant to Individual Recipient</v>
      </c>
      <c r="C197" s="6" t="str">
        <f>IF([2]source_data!G199="","",IF([2]source_data!F199="",_xlfn.XLOOKUP(T197,[2]tailored_settings!$B$20:$B$25,[2]tailored_settings!$A$20:$A$25,"")))</f>
        <v>Helping to alleviate financial hardship</v>
      </c>
      <c r="D197" s="7">
        <f>IF([2]source_data!G199="","",IF([2]source_data!G199="","",[2]source_data!G199))</f>
        <v>720</v>
      </c>
      <c r="E197" s="6" t="str">
        <f>IF([2]source_data!G199="","",[2]tailored_settings!$B$3)</f>
        <v>GBP</v>
      </c>
      <c r="F197" s="8">
        <f>IF([2]source_data!G199="","",IF([2]source_data!H199="","",[2]source_data!H199))</f>
        <v>45397</v>
      </c>
      <c r="G197" s="6" t="str">
        <f>IF([2]source_data!G199="","",[2]tailored_settings!$B$5)</f>
        <v>Individual Recipient</v>
      </c>
      <c r="H197" s="6" t="str">
        <f>IF([2]source_data!G199="","",IF(AND([2]source_data!A199&lt;&gt;"",[2]tailored_settings!$B$16="Publish"),CONCATENATE([2]tailored_settings!$B$2&amp;[2]source_data!A199),IF(AND([2]source_data!A199&lt;&gt;"",[2]tailored_settings!$B$16="Do not publish"),CONCATENATE([2]tailored_settings!$B$4&amp;TEXT(ROW(A197)-1,"0000")&amp;"_"&amp;TEXT(F197,"yyyy-mm")),CONCATENATE([2]tailored_settings!$B$4&amp;TEXT(ROW(A197)-1,"0000")&amp;"_"&amp;TEXT(F197,"yyyy-mm")))))</f>
        <v>360G-Longleigh-IND-0196_2024-04</v>
      </c>
      <c r="I197" s="6" t="str">
        <f>IF([2]source_data!G199="","",[2]tailored_settings!$B$7)</f>
        <v>Longleigh Foundation</v>
      </c>
      <c r="J197" s="6" t="str">
        <f>IF([2]source_data!G199="","",[2]tailored_settings!$B$6)</f>
        <v>GB-CHC-1169016</v>
      </c>
      <c r="K197" s="6" t="str">
        <f>IF([2]source_data!G199="","",IF([2]source_data!I199="","",VLOOKUP([2]source_data!I199,[2]codelist_mapping!A:C,3,FALSE)))</f>
        <v>GTIR010</v>
      </c>
      <c r="L197" s="6" t="str">
        <f>IF([2]source_data!G199="","",IF([2]source_data!J199="","",VLOOKUP([2]source_data!J199,[2]codelist_mapping!A:C,3,FALSE)))</f>
        <v/>
      </c>
      <c r="M197" s="6" t="str">
        <f>IF([2]source_data!G199="","",IF([2]source_data!K199="","",IF([2]source_data!M199&lt;&gt;"",CONCATENATE(VLOOKUP([2]source_data!K199,[2]codelist_mapping!F:H,3,FALSE)&amp;";"&amp;VLOOKUP([2]source_data!L199,[2]codelist_mapping!F:H,3,FALSE)&amp;";"&amp;VLOOKUP([2]source_data!M199,[2]codelist_mapping!F:H,3,FALSE)),IF([2]source_data!L199&lt;&gt;"",CONCATENATE(VLOOKUP([2]source_data!K199,[2]codelist_mapping!F:H,3,FALSE)&amp;";"&amp;VLOOKUP([2]source_data!L199,[2]codelist_mapping!F:H,3,FALSE)),IF([2]source_data!K199&lt;&gt;"",CONCATENATE(VLOOKUP([2]source_data!K199,[2]codelist_mapping!F:H,3,FALSE)))))))</f>
        <v>GTIP050;GTIP070</v>
      </c>
      <c r="N197" s="9" t="str">
        <f>IF([2]source_data!G199="","",IF([2]source_data!D199="","",VLOOKUP([2]source_data!D199,[2]geo_data!A:I,9,FALSE)))</f>
        <v>Enderby</v>
      </c>
      <c r="O197" s="9" t="str">
        <f>IF([2]source_data!G199="","",IF([2]source_data!D199="","",VLOOKUP([2]source_data!D199,[2]geo_data!A:I,8,FALSE)))</f>
        <v>E05015265</v>
      </c>
      <c r="P197" s="9" t="str">
        <f>IF([2]source_data!G199="","",IF(LEFT(O197,3)="E05","WD",IF(LEFT(O197,3)="S13","WD",IF(LEFT(O197,3)="W05","WD",IF(LEFT(O197,3)="W06","UA",IF(LEFT(O197,3)="S12","CA",IF(LEFT(O197,3)="E06","UA",IF(LEFT(O197,3)="E07","NMD",IF(LEFT(O197,3)="E08","MD",IF(LEFT(O197,3)="E09","LONB"))))))))))</f>
        <v>WD</v>
      </c>
      <c r="Q197" s="9" t="str">
        <f>IF([2]source_data!G199="","",IF([2]source_data!D199="","",VLOOKUP([2]source_data!D199,[2]geo_data!A:I,7,FALSE)))</f>
        <v>Blaby</v>
      </c>
      <c r="R197" s="9" t="str">
        <f>IF([2]source_data!G199="","",IF([2]source_data!D199="","",VLOOKUP([2]source_data!D199,[2]geo_data!A:I,6,FALSE)))</f>
        <v>E07000129</v>
      </c>
      <c r="S197" s="9" t="str">
        <f>IF([2]source_data!G199="","",IF(LEFT(R197,3)="E05","WD",IF(LEFT(R197,3)="S13","WD",IF(LEFT(R197,3)="W05","WD",IF(LEFT(R197,3)="W06","UA",IF(LEFT(R197,3)="S12","CA",IF(LEFT(R197,3)="E06","UA",IF(LEFT(R197,3)="E07","NMD",IF(LEFT(R197,3)="E08","MD",IF(LEFT(R197,3)="E09","LONB"))))))))))</f>
        <v>NMD</v>
      </c>
      <c r="T197" s="6" t="str">
        <f>IF([2]source_data!G199="","",IF([2]source_data!N199="","",[2]source_data!N199))</f>
        <v>Hardship Grant</v>
      </c>
      <c r="U197" s="10">
        <f>IF([2]source_data!G199="","",[2]tailored_settings!$B$8)</f>
        <v>45789</v>
      </c>
      <c r="V197" s="6" t="str">
        <f>IF([2]source_data!G199="","",[2]tailored_settings!$B$9)</f>
        <v>http://www.longleigh.org/</v>
      </c>
      <c r="W197" s="8">
        <f>IF([2]source_data!G199="","",IF([2]source_data!O199="","",[2]source_data!O199))</f>
        <v>45397</v>
      </c>
      <c r="X197" s="12">
        <f>IF([2]source_data!G199="","",IF([2]source_data!P199="","",[2]source_data!P199))</f>
        <v>45476</v>
      </c>
      <c r="Y197" s="13">
        <f>IF([2]source_data!G199="","",IF([2]source_data!Q199="","",[2]source_data!Q199))</f>
        <v>3</v>
      </c>
      <c r="Z197" s="11" t="str">
        <f>IF([2]source_data!G199="","",IF([2]source_data!I199="","",[2]tailored_settings!$B$10))</f>
        <v>Primary grant reason</v>
      </c>
      <c r="AA197" s="11" t="str">
        <f>IF([2]source_data!G199="","",IF([2]source_data!I199="","",[2]source_data!I199))</f>
        <v>7. Customer where there is a child/ren in receipt of means-tested free school meals</v>
      </c>
      <c r="AB197" s="11" t="str">
        <f>IF([2]source_data!G199="","",IF([2]source_data!J199="","",[2]tailored_settings!$B$11))</f>
        <v/>
      </c>
      <c r="AC197" s="11" t="str">
        <f>IF([2]source_data!G199="","",IF([2]source_data!J199="","",[2]source_data!J199))</f>
        <v/>
      </c>
      <c r="AD197" s="11" t="str">
        <f>IF([2]source_data!G199="","",IF([2]source_data!K199="","",[2]tailored_settings!$B$12))</f>
        <v>Grant purpose</v>
      </c>
      <c r="AE197" s="11" t="str">
        <f>IF([2]source_data!G199="","",IF([2]source_data!K199="","",[2]source_data!K199))</f>
        <v>Utility Vouchers</v>
      </c>
      <c r="AF197" s="11" t="str">
        <f>IF([2]source_data!G199="","",IF([2]source_data!K199="","",[2]tailored_settings!$B$13))</f>
        <v>Grant purpose</v>
      </c>
      <c r="AG197" s="11" t="str">
        <f>IF([2]source_data!G199="","",IF([2]source_data!K199="","",[2]source_data!K199))</f>
        <v>Utility Vouchers</v>
      </c>
      <c r="AH197" s="11" t="str">
        <f>IF([2]source_data!G199="","",IF([2]source_data!M199="","",[2]tailored_settings!$B$14))</f>
        <v/>
      </c>
      <c r="AI197" s="11" t="str">
        <f>IF([2]source_data!G199="","",IF([2]source_data!M199="","",[2]source_data!M199))</f>
        <v/>
      </c>
    </row>
    <row r="198" spans="1:35" x14ac:dyDescent="0.2">
      <c r="A198" s="6" t="str">
        <f>IF([2]source_data!G200="","",IF(AND([2]source_data!C200&lt;&gt;"",[2]tailored_settings!$B$15="Publish"),CONCATENATE([2]tailored_settings!$B$2&amp;[2]source_data!C200),IF(AND([2]source_data!C200&lt;&gt;"",[2]tailored_settings!$B$15="Do not publish"),CONCATENATE([2]tailored_settings!$B$2&amp;TEXT(ROW(A198)-1,"0000")&amp;"_"&amp;TEXT(F198,"yyyy-mm")),CONCATENATE([2]tailored_settings!$B$2&amp;TEXT(ROW(A198)-1,"0000")&amp;"_"&amp;TEXT(F198,"yyyy-mm")))))</f>
        <v>360G-Longleigh-0197_2024-04</v>
      </c>
      <c r="B198" s="6" t="str">
        <f>IF([2]source_data!G200="","",IF([2]source_data!E200&lt;&gt;"",[2]source_data!E200,CONCATENATE("Grant to "&amp;G198)))</f>
        <v>Grant to Individual Recipient</v>
      </c>
      <c r="C198" s="6" t="str">
        <f>IF([2]source_data!G200="","",IF([2]source_data!F200="",_xlfn.XLOOKUP(T198,[2]tailored_settings!$B$20:$B$25,[2]tailored_settings!$A$20:$A$25,"")))</f>
        <v>Providing financial aid during a time of crisis</v>
      </c>
      <c r="D198" s="7">
        <f>IF([2]source_data!G200="","",IF([2]source_data!G200="","",[2]source_data!G200))</f>
        <v>50</v>
      </c>
      <c r="E198" s="6" t="str">
        <f>IF([2]source_data!G200="","",[2]tailored_settings!$B$3)</f>
        <v>GBP</v>
      </c>
      <c r="F198" s="8">
        <f>IF([2]source_data!G200="","",IF([2]source_data!H200="","",[2]source_data!H200))</f>
        <v>45397</v>
      </c>
      <c r="G198" s="6" t="str">
        <f>IF([2]source_data!G200="","",[2]tailored_settings!$B$5)</f>
        <v>Individual Recipient</v>
      </c>
      <c r="H198" s="6" t="str">
        <f>IF([2]source_data!G200="","",IF(AND([2]source_data!A200&lt;&gt;"",[2]tailored_settings!$B$16="Publish"),CONCATENATE([2]tailored_settings!$B$2&amp;[2]source_data!A200),IF(AND([2]source_data!A200&lt;&gt;"",[2]tailored_settings!$B$16="Do not publish"),CONCATENATE([2]tailored_settings!$B$4&amp;TEXT(ROW(A198)-1,"0000")&amp;"_"&amp;TEXT(F198,"yyyy-mm")),CONCATENATE([2]tailored_settings!$B$4&amp;TEXT(ROW(A198)-1,"0000")&amp;"_"&amp;TEXT(F198,"yyyy-mm")))))</f>
        <v>360G-Longleigh-IND-0197_2024-04</v>
      </c>
      <c r="I198" s="6" t="str">
        <f>IF([2]source_data!G200="","",[2]tailored_settings!$B$7)</f>
        <v>Longleigh Foundation</v>
      </c>
      <c r="J198" s="6" t="str">
        <f>IF([2]source_data!G200="","",[2]tailored_settings!$B$6)</f>
        <v>GB-CHC-1169016</v>
      </c>
      <c r="K198" s="6" t="str">
        <f>IF([2]source_data!G200="","",IF([2]source_data!I200="","",VLOOKUP([2]source_data!I200,[2]codelist_mapping!A:C,3,FALSE)))</f>
        <v>GTIR060</v>
      </c>
      <c r="L198" s="6" t="str">
        <f>IF([2]source_data!G200="","",IF([2]source_data!J200="","",VLOOKUP([2]source_data!J200,[2]codelist_mapping!A:C,3,FALSE)))</f>
        <v/>
      </c>
      <c r="M198" s="6" t="str">
        <f>IF([2]source_data!G200="","",IF([2]source_data!K200="","",IF([2]source_data!M200&lt;&gt;"",CONCATENATE(VLOOKUP([2]source_data!K200,[2]codelist_mapping!F:H,3,FALSE)&amp;";"&amp;VLOOKUP([2]source_data!L200,[2]codelist_mapping!F:H,3,FALSE)&amp;";"&amp;VLOOKUP([2]source_data!M200,[2]codelist_mapping!F:H,3,FALSE)),IF([2]source_data!L200&lt;&gt;"",CONCATENATE(VLOOKUP([2]source_data!K200,[2]codelist_mapping!F:H,3,FALSE)&amp;";"&amp;VLOOKUP([2]source_data!L200,[2]codelist_mapping!F:H,3,FALSE)),IF([2]source_data!K200&lt;&gt;"",CONCATENATE(VLOOKUP([2]source_data!K200,[2]codelist_mapping!F:H,3,FALSE)))))))</f>
        <v>GTIP100</v>
      </c>
      <c r="N198" s="9" t="str">
        <f>IF([2]source_data!G200="","",IF([2]source_data!D200="","",VLOOKUP([2]source_data!D200,[2]geo_data!A:I,9,FALSE)))</f>
        <v>Hanover &amp; Elm Grove</v>
      </c>
      <c r="O198" s="9" t="str">
        <f>IF([2]source_data!G200="","",IF([2]source_data!D200="","",VLOOKUP([2]source_data!D200,[2]geo_data!A:I,8,FALSE)))</f>
        <v>E05015403</v>
      </c>
      <c r="P198" s="9" t="str">
        <f>IF([2]source_data!G200="","",IF(LEFT(O198,3)="E05","WD",IF(LEFT(O198,3)="S13","WD",IF(LEFT(O198,3)="W05","WD",IF(LEFT(O198,3)="W06","UA",IF(LEFT(O198,3)="S12","CA",IF(LEFT(O198,3)="E06","UA",IF(LEFT(O198,3)="E07","NMD",IF(LEFT(O198,3)="E08","MD",IF(LEFT(O198,3)="E09","LONB"))))))))))</f>
        <v>WD</v>
      </c>
      <c r="Q198" s="9" t="str">
        <f>IF([2]source_data!G200="","",IF([2]source_data!D200="","",VLOOKUP([2]source_data!D200,[2]geo_data!A:I,7,FALSE)))</f>
        <v>Brighton and Hove</v>
      </c>
      <c r="R198" s="9" t="str">
        <f>IF([2]source_data!G200="","",IF([2]source_data!D200="","",VLOOKUP([2]source_data!D200,[2]geo_data!A:I,6,FALSE)))</f>
        <v>E06000043</v>
      </c>
      <c r="S198" s="9" t="str">
        <f>IF([2]source_data!G200="","",IF(LEFT(R198,3)="E05","WD",IF(LEFT(R198,3)="S13","WD",IF(LEFT(R198,3)="W05","WD",IF(LEFT(R198,3)="W06","UA",IF(LEFT(R198,3)="S12","CA",IF(LEFT(R198,3)="E06","UA",IF(LEFT(R198,3)="E07","NMD",IF(LEFT(R198,3)="E08","MD",IF(LEFT(R198,3)="E09","LONB"))))))))))</f>
        <v>UA</v>
      </c>
      <c r="T198" s="6" t="str">
        <f>IF([2]source_data!G200="","",IF([2]source_data!N200="","",[2]source_data!N200))</f>
        <v>Crisis Grant</v>
      </c>
      <c r="U198" s="10">
        <f>IF([2]source_data!G200="","",[2]tailored_settings!$B$8)</f>
        <v>45789</v>
      </c>
      <c r="V198" s="6" t="str">
        <f>IF([2]source_data!G200="","",[2]tailored_settings!$B$9)</f>
        <v>http://www.longleigh.org/</v>
      </c>
      <c r="W198" s="8">
        <f>IF([2]source_data!G200="","",IF([2]source_data!O200="","",[2]source_data!O200))</f>
        <v>45397</v>
      </c>
      <c r="X198" s="12">
        <f>IF([2]source_data!G200="","",IF([2]source_data!P200="","",[2]source_data!P200))</f>
        <v>45420</v>
      </c>
      <c r="Y198" s="13">
        <f>IF([2]source_data!G200="","",IF([2]source_data!Q200="","",[2]source_data!Q200))</f>
        <v>1</v>
      </c>
      <c r="Z198" s="11" t="str">
        <f>IF([2]source_data!G200="","",IF([2]source_data!I200="","",[2]tailored_settings!$B$10))</f>
        <v>Primary grant reason</v>
      </c>
      <c r="AA198" s="11" t="str">
        <f>IF([2]source_data!G200="","",IF([2]source_data!I200="","",[2]source_data!I200))</f>
        <v>4. Customer/family fleeing from a violent or abusive relationship</v>
      </c>
      <c r="AB198" s="11" t="str">
        <f>IF([2]source_data!G200="","",IF([2]source_data!J200="","",[2]tailored_settings!$B$11))</f>
        <v/>
      </c>
      <c r="AC198" s="11" t="str">
        <f>IF([2]source_data!G200="","",IF([2]source_data!J200="","",[2]source_data!J200))</f>
        <v/>
      </c>
      <c r="AD198" s="11" t="str">
        <f>IF([2]source_data!G200="","",IF([2]source_data!K200="","",[2]tailored_settings!$B$12))</f>
        <v>Grant purpose</v>
      </c>
      <c r="AE198" s="11" t="str">
        <f>IF([2]source_data!G200="","",IF([2]source_data!K200="","",[2]source_data!K200))</f>
        <v>Travel costs</v>
      </c>
      <c r="AF198" s="11" t="str">
        <f>IF([2]source_data!G200="","",IF([2]source_data!K200="","",[2]tailored_settings!$B$13))</f>
        <v>Grant purpose</v>
      </c>
      <c r="AG198" s="11" t="str">
        <f>IF([2]source_data!G200="","",IF([2]source_data!K200="","",[2]source_data!K200))</f>
        <v>Travel costs</v>
      </c>
      <c r="AH198" s="11" t="str">
        <f>IF([2]source_data!G200="","",IF([2]source_data!M200="","",[2]tailored_settings!$B$14))</f>
        <v/>
      </c>
      <c r="AI198" s="11" t="str">
        <f>IF([2]source_data!G200="","",IF([2]source_data!M200="","",[2]source_data!M200))</f>
        <v/>
      </c>
    </row>
    <row r="199" spans="1:35" x14ac:dyDescent="0.2">
      <c r="A199" s="6" t="str">
        <f>IF([2]source_data!G201="","",IF(AND([2]source_data!C201&lt;&gt;"",[2]tailored_settings!$B$15="Publish"),CONCATENATE([2]tailored_settings!$B$2&amp;[2]source_data!C201),IF(AND([2]source_data!C201&lt;&gt;"",[2]tailored_settings!$B$15="Do not publish"),CONCATENATE([2]tailored_settings!$B$2&amp;TEXT(ROW(A199)-1,"0000")&amp;"_"&amp;TEXT(F199,"yyyy-mm")),CONCATENATE([2]tailored_settings!$B$2&amp;TEXT(ROW(A199)-1,"0000")&amp;"_"&amp;TEXT(F199,"yyyy-mm")))))</f>
        <v>360G-Longleigh-0198_2024-04</v>
      </c>
      <c r="B199" s="6" t="str">
        <f>IF([2]source_data!G201="","",IF([2]source_data!E201&lt;&gt;"",[2]source_data!E201,CONCATENATE("Grant to "&amp;G199)))</f>
        <v>Grant to Individual Recipient</v>
      </c>
      <c r="C199" s="6" t="str">
        <f>IF([2]source_data!G201="","",IF([2]source_data!F201="",_xlfn.XLOOKUP(T199,[2]tailored_settings!$B$20:$B$25,[2]tailored_settings!$A$20:$A$25,"")))</f>
        <v>Providing financial aid during a time of crisis</v>
      </c>
      <c r="D199" s="7">
        <f>IF([2]source_data!G201="","",IF([2]source_data!G201="","",[2]source_data!G201))</f>
        <v>500</v>
      </c>
      <c r="E199" s="6" t="str">
        <f>IF([2]source_data!G201="","",[2]tailored_settings!$B$3)</f>
        <v>GBP</v>
      </c>
      <c r="F199" s="8">
        <f>IF([2]source_data!G201="","",IF([2]source_data!H201="","",[2]source_data!H201))</f>
        <v>45398</v>
      </c>
      <c r="G199" s="6" t="str">
        <f>IF([2]source_data!G201="","",[2]tailored_settings!$B$5)</f>
        <v>Individual Recipient</v>
      </c>
      <c r="H199" s="6" t="str">
        <f>IF([2]source_data!G201="","",IF(AND([2]source_data!A201&lt;&gt;"",[2]tailored_settings!$B$16="Publish"),CONCATENATE([2]tailored_settings!$B$2&amp;[2]source_data!A201),IF(AND([2]source_data!A201&lt;&gt;"",[2]tailored_settings!$B$16="Do not publish"),CONCATENATE([2]tailored_settings!$B$4&amp;TEXT(ROW(A199)-1,"0000")&amp;"_"&amp;TEXT(F199,"yyyy-mm")),CONCATENATE([2]tailored_settings!$B$4&amp;TEXT(ROW(A199)-1,"0000")&amp;"_"&amp;TEXT(F199,"yyyy-mm")))))</f>
        <v>360G-Longleigh-IND-0198_2024-04</v>
      </c>
      <c r="I199" s="6" t="str">
        <f>IF([2]source_data!G201="","",[2]tailored_settings!$B$7)</f>
        <v>Longleigh Foundation</v>
      </c>
      <c r="J199" s="6" t="str">
        <f>IF([2]source_data!G201="","",[2]tailored_settings!$B$6)</f>
        <v>GB-CHC-1169016</v>
      </c>
      <c r="K199" s="6" t="str">
        <f>IF([2]source_data!G201="","",IF([2]source_data!I201="","",VLOOKUP([2]source_data!I201,[2]codelist_mapping!A:C,3,FALSE)))</f>
        <v>GTIR100</v>
      </c>
      <c r="L199" s="6" t="str">
        <f>IF([2]source_data!G201="","",IF([2]source_data!J201="","",VLOOKUP([2]source_data!J201,[2]codelist_mapping!A:C,3,FALSE)))</f>
        <v/>
      </c>
      <c r="M199" s="6" t="str">
        <f>IF([2]source_data!G201="","",IF([2]source_data!K201="","",IF([2]source_data!M201&lt;&gt;"",CONCATENATE(VLOOKUP([2]source_data!K201,[2]codelist_mapping!F:H,3,FALSE)&amp;";"&amp;VLOOKUP([2]source_data!L201,[2]codelist_mapping!F:H,3,FALSE)&amp;";"&amp;VLOOKUP([2]source_data!M201,[2]codelist_mapping!F:H,3,FALSE)),IF([2]source_data!L201&lt;&gt;"",CONCATENATE(VLOOKUP([2]source_data!K201,[2]codelist_mapping!F:H,3,FALSE)&amp;";"&amp;VLOOKUP([2]source_data!L201,[2]codelist_mapping!F:H,3,FALSE)),IF([2]source_data!K201&lt;&gt;"",CONCATENATE(VLOOKUP([2]source_data!K201,[2]codelist_mapping!F:H,3,FALSE)))))))</f>
        <v>GTIP070</v>
      </c>
      <c r="N199" s="9" t="str">
        <f>IF([2]source_data!G201="","",IF([2]source_data!D201="","",VLOOKUP([2]source_data!D201,[2]geo_data!A:I,9,FALSE)))</f>
        <v>Crewkerne</v>
      </c>
      <c r="O199" s="9" t="str">
        <f>IF([2]source_data!G201="","",IF([2]source_data!D201="","",VLOOKUP([2]source_data!D201,[2]geo_data!A:I,8,FALSE)))</f>
        <v>E05014356</v>
      </c>
      <c r="P199" s="9" t="str">
        <f>IF([2]source_data!G201="","",IF(LEFT(O199,3)="E05","WD",IF(LEFT(O199,3)="S13","WD",IF(LEFT(O199,3)="W05","WD",IF(LEFT(O199,3)="W06","UA",IF(LEFT(O199,3)="S12","CA",IF(LEFT(O199,3)="E06","UA",IF(LEFT(O199,3)="E07","NMD",IF(LEFT(O199,3)="E08","MD",IF(LEFT(O199,3)="E09","LONB"))))))))))</f>
        <v>WD</v>
      </c>
      <c r="Q199" s="9" t="str">
        <f>IF([2]source_data!G201="","",IF([2]source_data!D201="","",VLOOKUP([2]source_data!D201,[2]geo_data!A:I,7,FALSE)))</f>
        <v>Somerset</v>
      </c>
      <c r="R199" s="9" t="str">
        <f>IF([2]source_data!G201="","",IF([2]source_data!D201="","",VLOOKUP([2]source_data!D201,[2]geo_data!A:I,6,FALSE)))</f>
        <v>E06000066</v>
      </c>
      <c r="S199" s="9" t="str">
        <f>IF([2]source_data!G201="","",IF(LEFT(R199,3)="E05","WD",IF(LEFT(R199,3)="S13","WD",IF(LEFT(R199,3)="W05","WD",IF(LEFT(R199,3)="W06","UA",IF(LEFT(R199,3)="S12","CA",IF(LEFT(R199,3)="E06","UA",IF(LEFT(R199,3)="E07","NMD",IF(LEFT(R199,3)="E08","MD",IF(LEFT(R199,3)="E09","LONB"))))))))))</f>
        <v>UA</v>
      </c>
      <c r="T199" s="6" t="str">
        <f>IF([2]source_data!G201="","",IF([2]source_data!N201="","",[2]source_data!N201))</f>
        <v>Crisis Grant</v>
      </c>
      <c r="U199" s="10">
        <f>IF([2]source_data!G201="","",[2]tailored_settings!$B$8)</f>
        <v>45789</v>
      </c>
      <c r="V199" s="6" t="str">
        <f>IF([2]source_data!G201="","",[2]tailored_settings!$B$9)</f>
        <v>http://www.longleigh.org/</v>
      </c>
      <c r="W199" s="8">
        <f>IF([2]source_data!G201="","",IF([2]source_data!O201="","",[2]source_data!O201))</f>
        <v>45398</v>
      </c>
      <c r="X199" s="12">
        <f>IF([2]source_data!G201="","",IF([2]source_data!P201="","",[2]source_data!P201))</f>
        <v>45486</v>
      </c>
      <c r="Y199" s="13">
        <f>IF([2]source_data!G201="","",IF([2]source_data!Q201="","",[2]source_data!Q201))</f>
        <v>3</v>
      </c>
      <c r="Z199" s="11" t="str">
        <f>IF([2]source_data!G201="","",IF([2]source_data!I201="","",[2]tailored_settings!$B$10))</f>
        <v>Primary grant reason</v>
      </c>
      <c r="AA199" s="11" t="str">
        <f>IF([2]source_data!G201="","",IF([2]source_data!I201="","",[2]source_data!I201))</f>
        <v>5. Customer/family having been the victims of a reported crime in their home.</v>
      </c>
      <c r="AB199" s="11" t="str">
        <f>IF([2]source_data!G201="","",IF([2]source_data!J201="","",[2]tailored_settings!$B$11))</f>
        <v/>
      </c>
      <c r="AC199" s="11" t="str">
        <f>IF([2]source_data!G201="","",IF([2]source_data!J201="","",[2]source_data!J201))</f>
        <v/>
      </c>
      <c r="AD199" s="11" t="str">
        <f>IF([2]source_data!G201="","",IF([2]source_data!K201="","",[2]tailored_settings!$B$12))</f>
        <v>Grant purpose</v>
      </c>
      <c r="AE199" s="11" t="str">
        <f>IF([2]source_data!G201="","",IF([2]source_data!K201="","",[2]source_data!K201))</f>
        <v>Food Vouchers</v>
      </c>
      <c r="AF199" s="11" t="str">
        <f>IF([2]source_data!G201="","",IF([2]source_data!K201="","",[2]tailored_settings!$B$13))</f>
        <v>Grant purpose</v>
      </c>
      <c r="AG199" s="11" t="str">
        <f>IF([2]source_data!G201="","",IF([2]source_data!K201="","",[2]source_data!K201))</f>
        <v>Food Vouchers</v>
      </c>
      <c r="AH199" s="11" t="str">
        <f>IF([2]source_data!G201="","",IF([2]source_data!M201="","",[2]tailored_settings!$B$14))</f>
        <v/>
      </c>
      <c r="AI199" s="11" t="str">
        <f>IF([2]source_data!G201="","",IF([2]source_data!M201="","",[2]source_data!M201))</f>
        <v/>
      </c>
    </row>
    <row r="200" spans="1:35" x14ac:dyDescent="0.2">
      <c r="A200" s="6" t="str">
        <f>IF([2]source_data!G202="","",IF(AND([2]source_data!C202&lt;&gt;"",[2]tailored_settings!$B$15="Publish"),CONCATENATE([2]tailored_settings!$B$2&amp;[2]source_data!C202),IF(AND([2]source_data!C202&lt;&gt;"",[2]tailored_settings!$B$15="Do not publish"),CONCATENATE([2]tailored_settings!$B$2&amp;TEXT(ROW(A200)-1,"0000")&amp;"_"&amp;TEXT(F200,"yyyy-mm")),CONCATENATE([2]tailored_settings!$B$2&amp;TEXT(ROW(A200)-1,"0000")&amp;"_"&amp;TEXT(F200,"yyyy-mm")))))</f>
        <v>360G-Longleigh-0199_2024-04</v>
      </c>
      <c r="B200" s="6" t="str">
        <f>IF([2]source_data!G202="","",IF([2]source_data!E202&lt;&gt;"",[2]source_data!E202,CONCATENATE("Grant to "&amp;G200)))</f>
        <v>Grant to Individual Recipient</v>
      </c>
      <c r="C200" s="6" t="str">
        <f>IF([2]source_data!G202="","",IF([2]source_data!F202="",_xlfn.XLOOKUP(T200,[2]tailored_settings!$B$20:$B$25,[2]tailored_settings!$A$20:$A$25,"")))</f>
        <v>Helping to alleviate financial hardship</v>
      </c>
      <c r="D200" s="7">
        <f>IF([2]source_data!G202="","",IF([2]source_data!G202="","",[2]source_data!G202))</f>
        <v>1239.7</v>
      </c>
      <c r="E200" s="6" t="str">
        <f>IF([2]source_data!G202="","",[2]tailored_settings!$B$3)</f>
        <v>GBP</v>
      </c>
      <c r="F200" s="8">
        <f>IF([2]source_data!G202="","",IF([2]source_data!H202="","",[2]source_data!H202))</f>
        <v>45401</v>
      </c>
      <c r="G200" s="6" t="str">
        <f>IF([2]source_data!G202="","",[2]tailored_settings!$B$5)</f>
        <v>Individual Recipient</v>
      </c>
      <c r="H200" s="6" t="str">
        <f>IF([2]source_data!G202="","",IF(AND([2]source_data!A202&lt;&gt;"",[2]tailored_settings!$B$16="Publish"),CONCATENATE([2]tailored_settings!$B$2&amp;[2]source_data!A202),IF(AND([2]source_data!A202&lt;&gt;"",[2]tailored_settings!$B$16="Do not publish"),CONCATENATE([2]tailored_settings!$B$4&amp;TEXT(ROW(A200)-1,"0000")&amp;"_"&amp;TEXT(F200,"yyyy-mm")),CONCATENATE([2]tailored_settings!$B$4&amp;TEXT(ROW(A200)-1,"0000")&amp;"_"&amp;TEXT(F200,"yyyy-mm")))))</f>
        <v>360G-Longleigh-IND-0199_2024-04</v>
      </c>
      <c r="I200" s="6" t="str">
        <f>IF([2]source_data!G202="","",[2]tailored_settings!$B$7)</f>
        <v>Longleigh Foundation</v>
      </c>
      <c r="J200" s="6" t="str">
        <f>IF([2]source_data!G202="","",[2]tailored_settings!$B$6)</f>
        <v>GB-CHC-1169016</v>
      </c>
      <c r="K200" s="6" t="str">
        <f>IF([2]source_data!G202="","",IF([2]source_data!I202="","",VLOOKUP([2]source_data!I202,[2]codelist_mapping!A:C,3,FALSE)))</f>
        <v>GTIR030</v>
      </c>
      <c r="L200" s="6" t="str">
        <f>IF([2]source_data!G202="","",IF([2]source_data!J202="","",VLOOKUP([2]source_data!J202,[2]codelist_mapping!A:C,3,FALSE)))</f>
        <v/>
      </c>
      <c r="M200" s="6" t="str">
        <f>IF([2]source_data!G202="","",IF([2]source_data!K202="","",IF([2]source_data!M202&lt;&gt;"",CONCATENATE(VLOOKUP([2]source_data!K202,[2]codelist_mapping!F:H,3,FALSE)&amp;";"&amp;VLOOKUP([2]source_data!L202,[2]codelist_mapping!F:H,3,FALSE)&amp;";"&amp;VLOOKUP([2]source_data!M202,[2]codelist_mapping!F:H,3,FALSE)),IF([2]source_data!L202&lt;&gt;"",CONCATENATE(VLOOKUP([2]source_data!K202,[2]codelist_mapping!F:H,3,FALSE)&amp;";"&amp;VLOOKUP([2]source_data!L202,[2]codelist_mapping!F:H,3,FALSE)),IF([2]source_data!K202&lt;&gt;"",CONCATENATE(VLOOKUP([2]source_data!K202,[2]codelist_mapping!F:H,3,FALSE)))))))</f>
        <v>GTIP020;GTIP070</v>
      </c>
      <c r="N200" s="9" t="str">
        <f>IF([2]source_data!G202="","",IF([2]source_data!D202="","",VLOOKUP([2]source_data!D202,[2]geo_data!A:I,9,FALSE)))</f>
        <v>Upperton</v>
      </c>
      <c r="O200" s="9" t="str">
        <f>IF([2]source_data!G202="","",IF([2]source_data!D202="","",VLOOKUP([2]source_data!D202,[2]geo_data!A:I,8,FALSE)))</f>
        <v>E05011582</v>
      </c>
      <c r="P200" s="9" t="str">
        <f>IF([2]source_data!G202="","",IF(LEFT(O200,3)="E05","WD",IF(LEFT(O200,3)="S13","WD",IF(LEFT(O200,3)="W05","WD",IF(LEFT(O200,3)="W06","UA",IF(LEFT(O200,3)="S12","CA",IF(LEFT(O200,3)="E06","UA",IF(LEFT(O200,3)="E07","NMD",IF(LEFT(O200,3)="E08","MD",IF(LEFT(O200,3)="E09","LONB"))))))))))</f>
        <v>WD</v>
      </c>
      <c r="Q200" s="9" t="str">
        <f>IF([2]source_data!G202="","",IF([2]source_data!D202="","",VLOOKUP([2]source_data!D202,[2]geo_data!A:I,7,FALSE)))</f>
        <v>Eastbourne</v>
      </c>
      <c r="R200" s="9" t="str">
        <f>IF([2]source_data!G202="","",IF([2]source_data!D202="","",VLOOKUP([2]source_data!D202,[2]geo_data!A:I,6,FALSE)))</f>
        <v>E07000061</v>
      </c>
      <c r="S200" s="9" t="str">
        <f>IF([2]source_data!G202="","",IF(LEFT(R200,3)="E05","WD",IF(LEFT(R200,3)="S13","WD",IF(LEFT(R200,3)="W05","WD",IF(LEFT(R200,3)="W06","UA",IF(LEFT(R200,3)="S12","CA",IF(LEFT(R200,3)="E06","UA",IF(LEFT(R200,3)="E07","NMD",IF(LEFT(R200,3)="E08","MD",IF(LEFT(R200,3)="E09","LONB"))))))))))</f>
        <v>NMD</v>
      </c>
      <c r="T200" s="6" t="str">
        <f>IF([2]source_data!G202="","",IF([2]source_data!N202="","",[2]source_data!N202))</f>
        <v>Hardship Grant</v>
      </c>
      <c r="U200" s="10">
        <f>IF([2]source_data!G202="","",[2]tailored_settings!$B$8)</f>
        <v>45789</v>
      </c>
      <c r="V200" s="6" t="str">
        <f>IF([2]source_data!G202="","",[2]tailored_settings!$B$9)</f>
        <v>http://www.longleigh.org/</v>
      </c>
      <c r="W200" s="8">
        <f>IF([2]source_data!G202="","",IF([2]source_data!O202="","",[2]source_data!O202))</f>
        <v>45401</v>
      </c>
      <c r="X200" s="12">
        <f>IF([2]source_data!G202="","",IF([2]source_data!P202="","",[2]source_data!P202))</f>
        <v>45700</v>
      </c>
      <c r="Y200" s="13">
        <f>IF([2]source_data!G202="","",IF([2]source_data!Q202="","",[2]source_data!Q202))</f>
        <v>10</v>
      </c>
      <c r="Z200" s="11" t="str">
        <f>IF([2]source_data!G202="","",IF([2]source_data!I202="","",[2]tailored_settings!$B$10))</f>
        <v>Primary grant reason</v>
      </c>
      <c r="AA200" s="11" t="str">
        <f>IF([2]source_data!G202="","",IF([2]source_data!I202="","",[2]source_data!I202))</f>
        <v>1. Customer (or family member residing with them) with a diagnosed condition or disability (physical and/or sensory and/or behavioural)</v>
      </c>
      <c r="AB200" s="11" t="str">
        <f>IF([2]source_data!G202="","",IF([2]source_data!J202="","",[2]tailored_settings!$B$11))</f>
        <v/>
      </c>
      <c r="AC200" s="11" t="str">
        <f>IF([2]source_data!G202="","",IF([2]source_data!J202="","",[2]source_data!J202))</f>
        <v/>
      </c>
      <c r="AD200" s="11" t="str">
        <f>IF([2]source_data!G202="","",IF([2]source_data!K202="","",[2]tailored_settings!$B$12))</f>
        <v>Grant purpose</v>
      </c>
      <c r="AE200" s="11" t="str">
        <f>IF([2]source_data!G202="","",IF([2]source_data!K202="","",[2]source_data!K202))</f>
        <v xml:space="preserve">Furniture </v>
      </c>
      <c r="AF200" s="11" t="str">
        <f>IF([2]source_data!G202="","",IF([2]source_data!K202="","",[2]tailored_settings!$B$13))</f>
        <v>Grant purpose</v>
      </c>
      <c r="AG200" s="11" t="str">
        <f>IF([2]source_data!G202="","",IF([2]source_data!K202="","",[2]source_data!K202))</f>
        <v xml:space="preserve">Furniture </v>
      </c>
      <c r="AH200" s="11" t="str">
        <f>IF([2]source_data!G202="","",IF([2]source_data!M202="","",[2]tailored_settings!$B$14))</f>
        <v/>
      </c>
      <c r="AI200" s="11" t="str">
        <f>IF([2]source_data!G202="","",IF([2]source_data!M202="","",[2]source_data!M202))</f>
        <v/>
      </c>
    </row>
    <row r="201" spans="1:35" x14ac:dyDescent="0.2">
      <c r="A201" s="6" t="str">
        <f>IF([2]source_data!G203="","",IF(AND([2]source_data!C203&lt;&gt;"",[2]tailored_settings!$B$15="Publish"),CONCATENATE([2]tailored_settings!$B$2&amp;[2]source_data!C203),IF(AND([2]source_data!C203&lt;&gt;"",[2]tailored_settings!$B$15="Do not publish"),CONCATENATE([2]tailored_settings!$B$2&amp;TEXT(ROW(A201)-1,"0000")&amp;"_"&amp;TEXT(F201,"yyyy-mm")),CONCATENATE([2]tailored_settings!$B$2&amp;TEXT(ROW(A201)-1,"0000")&amp;"_"&amp;TEXT(F201,"yyyy-mm")))))</f>
        <v>360G-Longleigh-0200_2024-04</v>
      </c>
      <c r="B201" s="6" t="str">
        <f>IF([2]source_data!G203="","",IF([2]source_data!E203&lt;&gt;"",[2]source_data!E203,CONCATENATE("Grant to "&amp;G201)))</f>
        <v>Grant to Individual Recipient</v>
      </c>
      <c r="C201" s="6" t="str">
        <f>IF([2]source_data!G203="","",IF([2]source_data!F203="",_xlfn.XLOOKUP(T201,[2]tailored_settings!$B$20:$B$25,[2]tailored_settings!$A$20:$A$25,"")))</f>
        <v xml:space="preserve">Providing new flooring </v>
      </c>
      <c r="D201" s="7">
        <f>IF([2]source_data!G203="","",IF([2]source_data!G203="","",[2]source_data!G203))</f>
        <v>1976.4</v>
      </c>
      <c r="E201" s="6" t="str">
        <f>IF([2]source_data!G203="","",[2]tailored_settings!$B$3)</f>
        <v>GBP</v>
      </c>
      <c r="F201" s="8">
        <f>IF([2]source_data!G203="","",IF([2]source_data!H203="","",[2]source_data!H203))</f>
        <v>45406</v>
      </c>
      <c r="G201" s="6" t="str">
        <f>IF([2]source_data!G203="","",[2]tailored_settings!$B$5)</f>
        <v>Individual Recipient</v>
      </c>
      <c r="H201" s="6" t="str">
        <f>IF([2]source_data!G203="","",IF(AND([2]source_data!A203&lt;&gt;"",[2]tailored_settings!$B$16="Publish"),CONCATENATE([2]tailored_settings!$B$2&amp;[2]source_data!A203),IF(AND([2]source_data!A203&lt;&gt;"",[2]tailored_settings!$B$16="Do not publish"),CONCATENATE([2]tailored_settings!$B$4&amp;TEXT(ROW(A201)-1,"0000")&amp;"_"&amp;TEXT(F201,"yyyy-mm")),CONCATENATE([2]tailored_settings!$B$4&amp;TEXT(ROW(A201)-1,"0000")&amp;"_"&amp;TEXT(F201,"yyyy-mm")))))</f>
        <v>360G-Longleigh-IND-0200_2024-04</v>
      </c>
      <c r="I201" s="6" t="str">
        <f>IF([2]source_data!G203="","",[2]tailored_settings!$B$7)</f>
        <v>Longleigh Foundation</v>
      </c>
      <c r="J201" s="6" t="str">
        <f>IF([2]source_data!G203="","",[2]tailored_settings!$B$6)</f>
        <v>GB-CHC-1169016</v>
      </c>
      <c r="K201" s="6" t="str">
        <f>IF([2]source_data!G203="","",IF([2]source_data!I203="","",VLOOKUP([2]source_data!I203,[2]codelist_mapping!A:C,3,FALSE)))</f>
        <v>GTIR030</v>
      </c>
      <c r="L201" s="6" t="str">
        <f>IF([2]source_data!G203="","",IF([2]source_data!J203="","",VLOOKUP([2]source_data!J203,[2]codelist_mapping!A:C,3,FALSE)))</f>
        <v/>
      </c>
      <c r="M201" s="6" t="str">
        <f>IF([2]source_data!G203="","",IF([2]source_data!K203="","",IF([2]source_data!M203&lt;&gt;"",CONCATENATE(VLOOKUP([2]source_data!K203,[2]codelist_mapping!F:H,3,FALSE)&amp;";"&amp;VLOOKUP([2]source_data!L203,[2]codelist_mapping!F:H,3,FALSE)&amp;";"&amp;VLOOKUP([2]source_data!M203,[2]codelist_mapping!F:H,3,FALSE)),IF([2]source_data!L203&lt;&gt;"",CONCATENATE(VLOOKUP([2]source_data!K203,[2]codelist_mapping!F:H,3,FALSE)&amp;";"&amp;VLOOKUP([2]source_data!L203,[2]codelist_mapping!F:H,3,FALSE)),IF([2]source_data!K203&lt;&gt;"",CONCATENATE(VLOOKUP([2]source_data!K203,[2]codelist_mapping!F:H,3,FALSE)))))))</f>
        <v>GTIP030</v>
      </c>
      <c r="N201" s="9" t="str">
        <f>IF([2]source_data!G203="","",IF([2]source_data!D203="","",VLOOKUP([2]source_data!D203,[2]geo_data!A:I,9,FALSE)))</f>
        <v>Clifton, Henlow &amp; Langford</v>
      </c>
      <c r="O201" s="9" t="str">
        <f>IF([2]source_data!G203="","",IF([2]source_data!D203="","",VLOOKUP([2]source_data!D203,[2]geo_data!A:I,8,FALSE)))</f>
        <v>E05014401</v>
      </c>
      <c r="P201" s="9" t="str">
        <f>IF([2]source_data!G203="","",IF(LEFT(O201,3)="E05","WD",IF(LEFT(O201,3)="S13","WD",IF(LEFT(O201,3)="W05","WD",IF(LEFT(O201,3)="W06","UA",IF(LEFT(O201,3)="S12","CA",IF(LEFT(O201,3)="E06","UA",IF(LEFT(O201,3)="E07","NMD",IF(LEFT(O201,3)="E08","MD",IF(LEFT(O201,3)="E09","LONB"))))))))))</f>
        <v>WD</v>
      </c>
      <c r="Q201" s="9" t="str">
        <f>IF([2]source_data!G203="","",IF([2]source_data!D203="","",VLOOKUP([2]source_data!D203,[2]geo_data!A:I,7,FALSE)))</f>
        <v>Central Bedfordshire</v>
      </c>
      <c r="R201" s="9" t="str">
        <f>IF([2]source_data!G203="","",IF([2]source_data!D203="","",VLOOKUP([2]source_data!D203,[2]geo_data!A:I,6,FALSE)))</f>
        <v>E06000056</v>
      </c>
      <c r="S201" s="9" t="str">
        <f>IF([2]source_data!G203="","",IF(LEFT(R201,3)="E05","WD",IF(LEFT(R201,3)="S13","WD",IF(LEFT(R201,3)="W05","WD",IF(LEFT(R201,3)="W06","UA",IF(LEFT(R201,3)="S12","CA",IF(LEFT(R201,3)="E06","UA",IF(LEFT(R201,3)="E07","NMD",IF(LEFT(R201,3)="E08","MD",IF(LEFT(R201,3)="E09","LONB"))))))))))</f>
        <v>UA</v>
      </c>
      <c r="T201" s="6" t="str">
        <f>IF([2]source_data!G203="","",IF([2]source_data!N203="","",[2]source_data!N203))</f>
        <v>Flooring Grant</v>
      </c>
      <c r="U201" s="10">
        <f>IF([2]source_data!G203="","",[2]tailored_settings!$B$8)</f>
        <v>45789</v>
      </c>
      <c r="V201" s="6" t="str">
        <f>IF([2]source_data!G203="","",[2]tailored_settings!$B$9)</f>
        <v>http://www.longleigh.org/</v>
      </c>
      <c r="W201" s="8">
        <f>IF([2]source_data!G203="","",IF([2]source_data!O203="","",[2]source_data!O203))</f>
        <v>45406</v>
      </c>
      <c r="X201" s="12">
        <f>IF([2]source_data!G203="","",IF([2]source_data!P203="","",[2]source_data!P203))</f>
        <v>45524</v>
      </c>
      <c r="Y201" s="13">
        <f>IF([2]source_data!G203="","",IF([2]source_data!Q203="","",[2]source_data!Q203))</f>
        <v>4</v>
      </c>
      <c r="Z201" s="11" t="str">
        <f>IF([2]source_data!G203="","",IF([2]source_data!I203="","",[2]tailored_settings!$B$10))</f>
        <v>Primary grant reason</v>
      </c>
      <c r="AA201" s="11" t="str">
        <f>IF([2]source_data!G203="","",IF([2]source_data!I203="","",[2]source_data!I203))</f>
        <v>1. Customer (or family member residing with them) with a diagnosed condition or disability (physical and/or sensory and/or behavioural)</v>
      </c>
      <c r="AB201" s="11" t="str">
        <f>IF([2]source_data!G203="","",IF([2]source_data!J203="","",[2]tailored_settings!$B$11))</f>
        <v/>
      </c>
      <c r="AC201" s="11" t="str">
        <f>IF([2]source_data!G203="","",IF([2]source_data!J203="","",[2]source_data!J203))</f>
        <v/>
      </c>
      <c r="AD201" s="11" t="str">
        <f>IF([2]source_data!G203="","",IF([2]source_data!K203="","",[2]tailored_settings!$B$12))</f>
        <v>Grant purpose</v>
      </c>
      <c r="AE201" s="11" t="str">
        <f>IF([2]source_data!G203="","",IF([2]source_data!K203="","",[2]source_data!K203))</f>
        <v>Flooring</v>
      </c>
      <c r="AF201" s="11" t="str">
        <f>IF([2]source_data!G203="","",IF([2]source_data!K203="","",[2]tailored_settings!$B$13))</f>
        <v>Grant purpose</v>
      </c>
      <c r="AG201" s="11" t="str">
        <f>IF([2]source_data!G203="","",IF([2]source_data!K203="","",[2]source_data!K203))</f>
        <v>Flooring</v>
      </c>
      <c r="AH201" s="11" t="str">
        <f>IF([2]source_data!G203="","",IF([2]source_data!M203="","",[2]tailored_settings!$B$14))</f>
        <v/>
      </c>
      <c r="AI201" s="11" t="str">
        <f>IF([2]source_data!G203="","",IF([2]source_data!M203="","",[2]source_data!M203))</f>
        <v/>
      </c>
    </row>
    <row r="202" spans="1:35" x14ac:dyDescent="0.2">
      <c r="A202" s="6" t="str">
        <f>IF([2]source_data!G204="","",IF(AND([2]source_data!C204&lt;&gt;"",[2]tailored_settings!$B$15="Publish"),CONCATENATE([2]tailored_settings!$B$2&amp;[2]source_data!C204),IF(AND([2]source_data!C204&lt;&gt;"",[2]tailored_settings!$B$15="Do not publish"),CONCATENATE([2]tailored_settings!$B$2&amp;TEXT(ROW(A202)-1,"0000")&amp;"_"&amp;TEXT(F202,"yyyy-mm")),CONCATENATE([2]tailored_settings!$B$2&amp;TEXT(ROW(A202)-1,"0000")&amp;"_"&amp;TEXT(F202,"yyyy-mm")))))</f>
        <v>360G-Longleigh-0201_2024-04</v>
      </c>
      <c r="B202" s="6" t="str">
        <f>IF([2]source_data!G204="","",IF([2]source_data!E204&lt;&gt;"",[2]source_data!E204,CONCATENATE("Grant to "&amp;G202)))</f>
        <v>Grant to Individual Recipient</v>
      </c>
      <c r="C202" s="6" t="str">
        <f>IF([2]source_data!G204="","",IF([2]source_data!F204="",_xlfn.XLOOKUP(T202,[2]tailored_settings!$B$20:$B$25,[2]tailored_settings!$A$20:$A$25,"")))</f>
        <v>Helping to alleviate financial hardship</v>
      </c>
      <c r="D202" s="7">
        <f>IF([2]source_data!G204="","",IF([2]source_data!G204="","",[2]source_data!G204))</f>
        <v>603.98</v>
      </c>
      <c r="E202" s="6" t="str">
        <f>IF([2]source_data!G204="","",[2]tailored_settings!$B$3)</f>
        <v>GBP</v>
      </c>
      <c r="F202" s="8">
        <f>IF([2]source_data!G204="","",IF([2]source_data!H204="","",[2]source_data!H204))</f>
        <v>45404</v>
      </c>
      <c r="G202" s="6" t="str">
        <f>IF([2]source_data!G204="","",[2]tailored_settings!$B$5)</f>
        <v>Individual Recipient</v>
      </c>
      <c r="H202" s="6" t="str">
        <f>IF([2]source_data!G204="","",IF(AND([2]source_data!A204&lt;&gt;"",[2]tailored_settings!$B$16="Publish"),CONCATENATE([2]tailored_settings!$B$2&amp;[2]source_data!A204),IF(AND([2]source_data!A204&lt;&gt;"",[2]tailored_settings!$B$16="Do not publish"),CONCATENATE([2]tailored_settings!$B$4&amp;TEXT(ROW(A202)-1,"0000")&amp;"_"&amp;TEXT(F202,"yyyy-mm")),CONCATENATE([2]tailored_settings!$B$4&amp;TEXT(ROW(A202)-1,"0000")&amp;"_"&amp;TEXT(F202,"yyyy-mm")))))</f>
        <v>360G-Longleigh-IND-0201_2024-04</v>
      </c>
      <c r="I202" s="6" t="str">
        <f>IF([2]source_data!G204="","",[2]tailored_settings!$B$7)</f>
        <v>Longleigh Foundation</v>
      </c>
      <c r="J202" s="6" t="str">
        <f>IF([2]source_data!G204="","",[2]tailored_settings!$B$6)</f>
        <v>GB-CHC-1169016</v>
      </c>
      <c r="K202" s="6" t="str">
        <f>IF([2]source_data!G204="","",IF([2]source_data!I204="","",VLOOKUP([2]source_data!I204,[2]codelist_mapping!A:C,3,FALSE)))</f>
        <v>GTIR030</v>
      </c>
      <c r="L202" s="6" t="str">
        <f>IF([2]source_data!G204="","",IF([2]source_data!J204="","",VLOOKUP([2]source_data!J204,[2]codelist_mapping!A:C,3,FALSE)))</f>
        <v/>
      </c>
      <c r="M202" s="6" t="str">
        <f>IF([2]source_data!G204="","",IF([2]source_data!K204="","",IF([2]source_data!M204&lt;&gt;"",CONCATENATE(VLOOKUP([2]source_data!K204,[2]codelist_mapping!F:H,3,FALSE)&amp;";"&amp;VLOOKUP([2]source_data!L204,[2]codelist_mapping!F:H,3,FALSE)&amp;";"&amp;VLOOKUP([2]source_data!M204,[2]codelist_mapping!F:H,3,FALSE)),IF([2]source_data!L204&lt;&gt;"",CONCATENATE(VLOOKUP([2]source_data!K204,[2]codelist_mapping!F:H,3,FALSE)&amp;";"&amp;VLOOKUP([2]source_data!L204,[2]codelist_mapping!F:H,3,FALSE)),IF([2]source_data!K204&lt;&gt;"",CONCATENATE(VLOOKUP([2]source_data!K204,[2]codelist_mapping!F:H,3,FALSE)))))))</f>
        <v>GTIP020</v>
      </c>
      <c r="N202" s="9" t="str">
        <f>IF([2]source_data!G204="","",IF([2]source_data!D204="","",VLOOKUP([2]source_data!D204,[2]geo_data!A:I,9,FALSE)))</f>
        <v>Ellacombe</v>
      </c>
      <c r="O202" s="9" t="str">
        <f>IF([2]source_data!G204="","",IF([2]source_data!D204="","",VLOOKUP([2]source_data!D204,[2]geo_data!A:I,8,FALSE)))</f>
        <v>E05012259</v>
      </c>
      <c r="P202" s="9" t="str">
        <f>IF([2]source_data!G204="","",IF(LEFT(O202,3)="E05","WD",IF(LEFT(O202,3)="S13","WD",IF(LEFT(O202,3)="W05","WD",IF(LEFT(O202,3)="W06","UA",IF(LEFT(O202,3)="S12","CA",IF(LEFT(O202,3)="E06","UA",IF(LEFT(O202,3)="E07","NMD",IF(LEFT(O202,3)="E08","MD",IF(LEFT(O202,3)="E09","LONB"))))))))))</f>
        <v>WD</v>
      </c>
      <c r="Q202" s="9" t="str">
        <f>IF([2]source_data!G204="","",IF([2]source_data!D204="","",VLOOKUP([2]source_data!D204,[2]geo_data!A:I,7,FALSE)))</f>
        <v>Torbay</v>
      </c>
      <c r="R202" s="9" t="str">
        <f>IF([2]source_data!G204="","",IF([2]source_data!D204="","",VLOOKUP([2]source_data!D204,[2]geo_data!A:I,6,FALSE)))</f>
        <v>E06000027</v>
      </c>
      <c r="S202" s="9" t="str">
        <f>IF([2]source_data!G204="","",IF(LEFT(R202,3)="E05","WD",IF(LEFT(R202,3)="S13","WD",IF(LEFT(R202,3)="W05","WD",IF(LEFT(R202,3)="W06","UA",IF(LEFT(R202,3)="S12","CA",IF(LEFT(R202,3)="E06","UA",IF(LEFT(R202,3)="E07","NMD",IF(LEFT(R202,3)="E08","MD",IF(LEFT(R202,3)="E09","LONB"))))))))))</f>
        <v>UA</v>
      </c>
      <c r="T202" s="6" t="str">
        <f>IF([2]source_data!G204="","",IF([2]source_data!N204="","",[2]source_data!N204))</f>
        <v>Hardship Grant</v>
      </c>
      <c r="U202" s="10">
        <f>IF([2]source_data!G204="","",[2]tailored_settings!$B$8)</f>
        <v>45789</v>
      </c>
      <c r="V202" s="6" t="str">
        <f>IF([2]source_data!G204="","",[2]tailored_settings!$B$9)</f>
        <v>http://www.longleigh.org/</v>
      </c>
      <c r="W202" s="8">
        <f>IF([2]source_data!G204="","",IF([2]source_data!O204="","",[2]source_data!O204))</f>
        <v>45404</v>
      </c>
      <c r="X202" s="12">
        <f>IF([2]source_data!G204="","",IF([2]source_data!P204="","",[2]source_data!P204))</f>
        <v>45420</v>
      </c>
      <c r="Y202" s="13">
        <f>IF([2]source_data!G204="","",IF([2]source_data!Q204="","",[2]source_data!Q204))</f>
        <v>1</v>
      </c>
      <c r="Z202" s="11" t="str">
        <f>IF([2]source_data!G204="","",IF([2]source_data!I204="","",[2]tailored_settings!$B$10))</f>
        <v>Primary grant reason</v>
      </c>
      <c r="AA202" s="11" t="str">
        <f>IF([2]source_data!G204="","",IF([2]source_data!I204="","",[2]source_data!I204))</f>
        <v>1. Customer (or family member residing with them) with a diagnosed condition or disability (physical and/or sensory and/or behavioural)</v>
      </c>
      <c r="AB202" s="11" t="str">
        <f>IF([2]source_data!G204="","",IF([2]source_data!J204="","",[2]tailored_settings!$B$11))</f>
        <v/>
      </c>
      <c r="AC202" s="11" t="str">
        <f>IF([2]source_data!G204="","",IF([2]source_data!J204="","",[2]source_data!J204))</f>
        <v/>
      </c>
      <c r="AD202" s="11" t="str">
        <f>IF([2]source_data!G204="","",IF([2]source_data!K204="","",[2]tailored_settings!$B$12))</f>
        <v>Grant purpose</v>
      </c>
      <c r="AE202" s="11" t="str">
        <f>IF([2]source_data!G204="","",IF([2]source_data!K204="","",[2]source_data!K204))</f>
        <v>Appliances</v>
      </c>
      <c r="AF202" s="11" t="str">
        <f>IF([2]source_data!G204="","",IF([2]source_data!K204="","",[2]tailored_settings!$B$13))</f>
        <v>Grant purpose</v>
      </c>
      <c r="AG202" s="11" t="str">
        <f>IF([2]source_data!G204="","",IF([2]source_data!K204="","",[2]source_data!K204))</f>
        <v>Appliances</v>
      </c>
      <c r="AH202" s="11" t="str">
        <f>IF([2]source_data!G204="","",IF([2]source_data!M204="","",[2]tailored_settings!$B$14))</f>
        <v/>
      </c>
      <c r="AI202" s="11" t="str">
        <f>IF([2]source_data!G204="","",IF([2]source_data!M204="","",[2]source_data!M204))</f>
        <v/>
      </c>
    </row>
    <row r="203" spans="1:35" x14ac:dyDescent="0.2">
      <c r="A203" s="6" t="str">
        <f>IF([2]source_data!G205="","",IF(AND([2]source_data!C205&lt;&gt;"",[2]tailored_settings!$B$15="Publish"),CONCATENATE([2]tailored_settings!$B$2&amp;[2]source_data!C205),IF(AND([2]source_data!C205&lt;&gt;"",[2]tailored_settings!$B$15="Do not publish"),CONCATENATE([2]tailored_settings!$B$2&amp;TEXT(ROW(A203)-1,"0000")&amp;"_"&amp;TEXT(F203,"yyyy-mm")),CONCATENATE([2]tailored_settings!$B$2&amp;TEXT(ROW(A203)-1,"0000")&amp;"_"&amp;TEXT(F203,"yyyy-mm")))))</f>
        <v>360G-Longleigh-0202_2024-04</v>
      </c>
      <c r="B203" s="6" t="str">
        <f>IF([2]source_data!G205="","",IF([2]source_data!E205&lt;&gt;"",[2]source_data!E205,CONCATENATE("Grant to "&amp;G203)))</f>
        <v>Grant to Individual Recipient</v>
      </c>
      <c r="C203" s="6" t="str">
        <f>IF([2]source_data!G205="","",IF([2]source_data!F205="",_xlfn.XLOOKUP(T203,[2]tailored_settings!$B$20:$B$25,[2]tailored_settings!$A$20:$A$25,"")))</f>
        <v>Helping to alleviate financial hardship</v>
      </c>
      <c r="D203" s="7">
        <f>IF([2]source_data!G205="","",IF([2]source_data!G205="","",[2]source_data!G205))</f>
        <v>618.97</v>
      </c>
      <c r="E203" s="6" t="str">
        <f>IF([2]source_data!G205="","",[2]tailored_settings!$B$3)</f>
        <v>GBP</v>
      </c>
      <c r="F203" s="8">
        <f>IF([2]source_data!G205="","",IF([2]source_data!H205="","",[2]source_data!H205))</f>
        <v>45404</v>
      </c>
      <c r="G203" s="6" t="str">
        <f>IF([2]source_data!G205="","",[2]tailored_settings!$B$5)</f>
        <v>Individual Recipient</v>
      </c>
      <c r="H203" s="6" t="str">
        <f>IF([2]source_data!G205="","",IF(AND([2]source_data!A205&lt;&gt;"",[2]tailored_settings!$B$16="Publish"),CONCATENATE([2]tailored_settings!$B$2&amp;[2]source_data!A205),IF(AND([2]source_data!A205&lt;&gt;"",[2]tailored_settings!$B$16="Do not publish"),CONCATENATE([2]tailored_settings!$B$4&amp;TEXT(ROW(A203)-1,"0000")&amp;"_"&amp;TEXT(F203,"yyyy-mm")),CONCATENATE([2]tailored_settings!$B$4&amp;TEXT(ROW(A203)-1,"0000")&amp;"_"&amp;TEXT(F203,"yyyy-mm")))))</f>
        <v>360G-Longleigh-IND-0202_2024-04</v>
      </c>
      <c r="I203" s="6" t="str">
        <f>IF([2]source_data!G205="","",[2]tailored_settings!$B$7)</f>
        <v>Longleigh Foundation</v>
      </c>
      <c r="J203" s="6" t="str">
        <f>IF([2]source_data!G205="","",[2]tailored_settings!$B$6)</f>
        <v>GB-CHC-1169016</v>
      </c>
      <c r="K203" s="6" t="str">
        <f>IF([2]source_data!G205="","",IF([2]source_data!I205="","",VLOOKUP([2]source_data!I205,[2]codelist_mapping!A:C,3,FALSE)))</f>
        <v>GTIR030</v>
      </c>
      <c r="L203" s="6" t="str">
        <f>IF([2]source_data!G205="","",IF([2]source_data!J205="","",VLOOKUP([2]source_data!J205,[2]codelist_mapping!A:C,3,FALSE)))</f>
        <v/>
      </c>
      <c r="M203" s="6" t="str">
        <f>IF([2]source_data!G205="","",IF([2]source_data!K205="","",IF([2]source_data!M205&lt;&gt;"",CONCATENATE(VLOOKUP([2]source_data!K205,[2]codelist_mapping!F:H,3,FALSE)&amp;";"&amp;VLOOKUP([2]source_data!L205,[2]codelist_mapping!F:H,3,FALSE)&amp;";"&amp;VLOOKUP([2]source_data!M205,[2]codelist_mapping!F:H,3,FALSE)),IF([2]source_data!L205&lt;&gt;"",CONCATENATE(VLOOKUP([2]source_data!K205,[2]codelist_mapping!F:H,3,FALSE)&amp;";"&amp;VLOOKUP([2]source_data!L205,[2]codelist_mapping!F:H,3,FALSE)),IF([2]source_data!K205&lt;&gt;"",CONCATENATE(VLOOKUP([2]source_data!K205,[2]codelist_mapping!F:H,3,FALSE)))))))</f>
        <v>GTIP020</v>
      </c>
      <c r="N203" s="9" t="str">
        <f>IF([2]source_data!G205="","",IF([2]source_data!D205="","",VLOOKUP([2]source_data!D205,[2]geo_data!A:I,9,FALSE)))</f>
        <v>Ramsey</v>
      </c>
      <c r="O203" s="9" t="str">
        <f>IF([2]source_data!G205="","",IF([2]source_data!D205="","",VLOOKUP([2]source_data!D205,[2]geo_data!A:I,8,FALSE)))</f>
        <v>E05011268</v>
      </c>
      <c r="P203" s="9" t="str">
        <f>IF([2]source_data!G205="","",IF(LEFT(O203,3)="E05","WD",IF(LEFT(O203,3)="S13","WD",IF(LEFT(O203,3)="W05","WD",IF(LEFT(O203,3)="W06","UA",IF(LEFT(O203,3)="S12","CA",IF(LEFT(O203,3)="E06","UA",IF(LEFT(O203,3)="E07","NMD",IF(LEFT(O203,3)="E08","MD",IF(LEFT(O203,3)="E09","LONB"))))))))))</f>
        <v>WD</v>
      </c>
      <c r="Q203" s="9" t="str">
        <f>IF([2]source_data!G205="","",IF([2]source_data!D205="","",VLOOKUP([2]source_data!D205,[2]geo_data!A:I,7,FALSE)))</f>
        <v>Huntingdonshire</v>
      </c>
      <c r="R203" s="9" t="str">
        <f>IF([2]source_data!G205="","",IF([2]source_data!D205="","",VLOOKUP([2]source_data!D205,[2]geo_data!A:I,6,FALSE)))</f>
        <v>E07000011</v>
      </c>
      <c r="S203" s="9" t="str">
        <f>IF([2]source_data!G205="","",IF(LEFT(R203,3)="E05","WD",IF(LEFT(R203,3)="S13","WD",IF(LEFT(R203,3)="W05","WD",IF(LEFT(R203,3)="W06","UA",IF(LEFT(R203,3)="S12","CA",IF(LEFT(R203,3)="E06","UA",IF(LEFT(R203,3)="E07","NMD",IF(LEFT(R203,3)="E08","MD",IF(LEFT(R203,3)="E09","LONB"))))))))))</f>
        <v>NMD</v>
      </c>
      <c r="T203" s="6" t="str">
        <f>IF([2]source_data!G205="","",IF([2]source_data!N205="","",[2]source_data!N205))</f>
        <v>Hardship Grant</v>
      </c>
      <c r="U203" s="10">
        <f>IF([2]source_data!G205="","",[2]tailored_settings!$B$8)</f>
        <v>45789</v>
      </c>
      <c r="V203" s="6" t="str">
        <f>IF([2]source_data!G205="","",[2]tailored_settings!$B$9)</f>
        <v>http://www.longleigh.org/</v>
      </c>
      <c r="W203" s="8">
        <f>IF([2]source_data!G205="","",IF([2]source_data!O205="","",[2]source_data!O205))</f>
        <v>45404</v>
      </c>
      <c r="X203" s="12">
        <f>IF([2]source_data!G205="","",IF([2]source_data!P205="","",[2]source_data!P205))</f>
        <v>45450</v>
      </c>
      <c r="Y203" s="13">
        <f>IF([2]source_data!G205="","",IF([2]source_data!Q205="","",[2]source_data!Q205))</f>
        <v>2</v>
      </c>
      <c r="Z203" s="11" t="str">
        <f>IF([2]source_data!G205="","",IF([2]source_data!I205="","",[2]tailored_settings!$B$10))</f>
        <v>Primary grant reason</v>
      </c>
      <c r="AA203" s="11" t="str">
        <f>IF([2]source_data!G205="","",IF([2]source_data!I205="","",[2]source_data!I205))</f>
        <v>1. Customer (or family member residing with them) with a diagnosed condition or disability (physical and/or sensory and/or behavioural)</v>
      </c>
      <c r="AB203" s="11" t="str">
        <f>IF([2]source_data!G205="","",IF([2]source_data!J205="","",[2]tailored_settings!$B$11))</f>
        <v/>
      </c>
      <c r="AC203" s="11" t="str">
        <f>IF([2]source_data!G205="","",IF([2]source_data!J205="","",[2]source_data!J205))</f>
        <v/>
      </c>
      <c r="AD203" s="11" t="str">
        <f>IF([2]source_data!G205="","",IF([2]source_data!K205="","",[2]tailored_settings!$B$12))</f>
        <v>Grant purpose</v>
      </c>
      <c r="AE203" s="11" t="str">
        <f>IF([2]source_data!G205="","",IF([2]source_data!K205="","",[2]source_data!K205))</f>
        <v>Appliances</v>
      </c>
      <c r="AF203" s="11" t="str">
        <f>IF([2]source_data!G205="","",IF([2]source_data!K205="","",[2]tailored_settings!$B$13))</f>
        <v>Grant purpose</v>
      </c>
      <c r="AG203" s="11" t="str">
        <f>IF([2]source_data!G205="","",IF([2]source_data!K205="","",[2]source_data!K205))</f>
        <v>Appliances</v>
      </c>
      <c r="AH203" s="11" t="str">
        <f>IF([2]source_data!G205="","",IF([2]source_data!M205="","",[2]tailored_settings!$B$14))</f>
        <v/>
      </c>
      <c r="AI203" s="11" t="str">
        <f>IF([2]source_data!G205="","",IF([2]source_data!M205="","",[2]source_data!M205))</f>
        <v/>
      </c>
    </row>
    <row r="204" spans="1:35" x14ac:dyDescent="0.2">
      <c r="A204" s="6" t="str">
        <f>IF([2]source_data!G206="","",IF(AND([2]source_data!C206&lt;&gt;"",[2]tailored_settings!$B$15="Publish"),CONCATENATE([2]tailored_settings!$B$2&amp;[2]source_data!C206),IF(AND([2]source_data!C206&lt;&gt;"",[2]tailored_settings!$B$15="Do not publish"),CONCATENATE([2]tailored_settings!$B$2&amp;TEXT(ROW(A204)-1,"0000")&amp;"_"&amp;TEXT(F204,"yyyy-mm")),CONCATENATE([2]tailored_settings!$B$2&amp;TEXT(ROW(A204)-1,"0000")&amp;"_"&amp;TEXT(F204,"yyyy-mm")))))</f>
        <v>360G-Longleigh-0203_2024-04</v>
      </c>
      <c r="B204" s="6" t="str">
        <f>IF([2]source_data!G206="","",IF([2]source_data!E206&lt;&gt;"",[2]source_data!E206,CONCATENATE("Grant to "&amp;G204)))</f>
        <v>Grant to Individual Recipient</v>
      </c>
      <c r="C204" s="6" t="str">
        <f>IF([2]source_data!G206="","",IF([2]source_data!F206="",_xlfn.XLOOKUP(T204,[2]tailored_settings!$B$20:$B$25,[2]tailored_settings!$A$20:$A$25,"")))</f>
        <v>Helping to alleviate financial hardship</v>
      </c>
      <c r="D204" s="7">
        <f>IF([2]source_data!G206="","",IF([2]source_data!G206="","",[2]source_data!G206))</f>
        <v>605.98</v>
      </c>
      <c r="E204" s="6" t="str">
        <f>IF([2]source_data!G206="","",[2]tailored_settings!$B$3)</f>
        <v>GBP</v>
      </c>
      <c r="F204" s="8">
        <f>IF([2]source_data!G206="","",IF([2]source_data!H206="","",[2]source_data!H206))</f>
        <v>45404</v>
      </c>
      <c r="G204" s="6" t="str">
        <f>IF([2]source_data!G206="","",[2]tailored_settings!$B$5)</f>
        <v>Individual Recipient</v>
      </c>
      <c r="H204" s="6" t="str">
        <f>IF([2]source_data!G206="","",IF(AND([2]source_data!A206&lt;&gt;"",[2]tailored_settings!$B$16="Publish"),CONCATENATE([2]tailored_settings!$B$2&amp;[2]source_data!A206),IF(AND([2]source_data!A206&lt;&gt;"",[2]tailored_settings!$B$16="Do not publish"),CONCATENATE([2]tailored_settings!$B$4&amp;TEXT(ROW(A204)-1,"0000")&amp;"_"&amp;TEXT(F204,"yyyy-mm")),CONCATENATE([2]tailored_settings!$B$4&amp;TEXT(ROW(A204)-1,"0000")&amp;"_"&amp;TEXT(F204,"yyyy-mm")))))</f>
        <v>360G-Longleigh-IND-0203_2024-04</v>
      </c>
      <c r="I204" s="6" t="str">
        <f>IF([2]source_data!G206="","",[2]tailored_settings!$B$7)</f>
        <v>Longleigh Foundation</v>
      </c>
      <c r="J204" s="6" t="str">
        <f>IF([2]source_data!G206="","",[2]tailored_settings!$B$6)</f>
        <v>GB-CHC-1169016</v>
      </c>
      <c r="K204" s="6" t="str">
        <f>IF([2]source_data!G206="","",IF([2]source_data!I206="","",VLOOKUP([2]source_data!I206,[2]codelist_mapping!A:C,3,FALSE)))</f>
        <v>GTIR040</v>
      </c>
      <c r="L204" s="6" t="str">
        <f>IF([2]source_data!G206="","",IF([2]source_data!J206="","",VLOOKUP([2]source_data!J206,[2]codelist_mapping!A:C,3,FALSE)))</f>
        <v/>
      </c>
      <c r="M204" s="6" t="str">
        <f>IF([2]source_data!G206="","",IF([2]source_data!K206="","",IF([2]source_data!M206&lt;&gt;"",CONCATENATE(VLOOKUP([2]source_data!K206,[2]codelist_mapping!F:H,3,FALSE)&amp;";"&amp;VLOOKUP([2]source_data!L206,[2]codelist_mapping!F:H,3,FALSE)&amp;";"&amp;VLOOKUP([2]source_data!M206,[2]codelist_mapping!F:H,3,FALSE)),IF([2]source_data!L206&lt;&gt;"",CONCATENATE(VLOOKUP([2]source_data!K206,[2]codelist_mapping!F:H,3,FALSE)&amp;";"&amp;VLOOKUP([2]source_data!L206,[2]codelist_mapping!F:H,3,FALSE)),IF([2]source_data!K206&lt;&gt;"",CONCATENATE(VLOOKUP([2]source_data!K206,[2]codelist_mapping!F:H,3,FALSE)))))))</f>
        <v>GTIP020;GTIP070</v>
      </c>
      <c r="N204" s="9" t="str">
        <f>IF([2]source_data!G206="","",IF([2]source_data!D206="","",VLOOKUP([2]source_data!D206,[2]geo_data!A:I,9,FALSE)))</f>
        <v>Pewsey</v>
      </c>
      <c r="O204" s="9" t="str">
        <f>IF([2]source_data!G206="","",IF([2]source_data!D206="","",VLOOKUP([2]source_data!D206,[2]geo_data!A:I,8,FALSE)))</f>
        <v>E05013834</v>
      </c>
      <c r="P204" s="9" t="str">
        <f>IF([2]source_data!G206="","",IF(LEFT(O204,3)="E05","WD",IF(LEFT(O204,3)="S13","WD",IF(LEFT(O204,3)="W05","WD",IF(LEFT(O204,3)="W06","UA",IF(LEFT(O204,3)="S12","CA",IF(LEFT(O204,3)="E06","UA",IF(LEFT(O204,3)="E07","NMD",IF(LEFT(O204,3)="E08","MD",IF(LEFT(O204,3)="E09","LONB"))))))))))</f>
        <v>WD</v>
      </c>
      <c r="Q204" s="9" t="str">
        <f>IF([2]source_data!G206="","",IF([2]source_data!D206="","",VLOOKUP([2]source_data!D206,[2]geo_data!A:I,7,FALSE)))</f>
        <v>Wiltshire</v>
      </c>
      <c r="R204" s="9" t="str">
        <f>IF([2]source_data!G206="","",IF([2]source_data!D206="","",VLOOKUP([2]source_data!D206,[2]geo_data!A:I,6,FALSE)))</f>
        <v>E06000054</v>
      </c>
      <c r="S204" s="9" t="str">
        <f>IF([2]source_data!G206="","",IF(LEFT(R204,3)="E05","WD",IF(LEFT(R204,3)="S13","WD",IF(LEFT(R204,3)="W05","WD",IF(LEFT(R204,3)="W06","UA",IF(LEFT(R204,3)="S12","CA",IF(LEFT(R204,3)="E06","UA",IF(LEFT(R204,3)="E07","NMD",IF(LEFT(R204,3)="E08","MD",IF(LEFT(R204,3)="E09","LONB"))))))))))</f>
        <v>UA</v>
      </c>
      <c r="T204" s="6" t="str">
        <f>IF([2]source_data!G206="","",IF([2]source_data!N206="","",[2]source_data!N206))</f>
        <v>Hardship Grant</v>
      </c>
      <c r="U204" s="10">
        <f>IF([2]source_data!G206="","",[2]tailored_settings!$B$8)</f>
        <v>45789</v>
      </c>
      <c r="V204" s="6" t="str">
        <f>IF([2]source_data!G206="","",[2]tailored_settings!$B$9)</f>
        <v>http://www.longleigh.org/</v>
      </c>
      <c r="W204" s="8">
        <f>IF([2]source_data!G206="","",IF([2]source_data!O206="","",[2]source_data!O206))</f>
        <v>45404</v>
      </c>
      <c r="X204" s="12">
        <f>IF([2]source_data!G206="","",IF([2]source_data!P206="","",[2]source_data!P206))</f>
        <v>45452</v>
      </c>
      <c r="Y204" s="13">
        <f>IF([2]source_data!G206="","",IF([2]source_data!Q206="","",[2]source_data!Q206))</f>
        <v>2</v>
      </c>
      <c r="Z204" s="11" t="str">
        <f>IF([2]source_data!G206="","",IF([2]source_data!I206="","",[2]tailored_settings!$B$10))</f>
        <v>Primary grant reason</v>
      </c>
      <c r="AA204" s="11" t="str">
        <f>IF([2]source_data!G206="","",IF([2]source_data!I206="","",[2]source_data!I206))</f>
        <v>2. Customer receiving medication and/or therapy for a mental health condition or substance addiction</v>
      </c>
      <c r="AB204" s="11" t="str">
        <f>IF([2]source_data!G206="","",IF([2]source_data!J206="","",[2]tailored_settings!$B$11))</f>
        <v/>
      </c>
      <c r="AC204" s="11" t="str">
        <f>IF([2]source_data!G206="","",IF([2]source_data!J206="","",[2]source_data!J206))</f>
        <v/>
      </c>
      <c r="AD204" s="11" t="str">
        <f>IF([2]source_data!G206="","",IF([2]source_data!K206="","",[2]tailored_settings!$B$12))</f>
        <v>Grant purpose</v>
      </c>
      <c r="AE204" s="11" t="str">
        <f>IF([2]source_data!G206="","",IF([2]source_data!K206="","",[2]source_data!K206))</f>
        <v>Appliances</v>
      </c>
      <c r="AF204" s="11" t="str">
        <f>IF([2]source_data!G206="","",IF([2]source_data!K206="","",[2]tailored_settings!$B$13))</f>
        <v>Grant purpose</v>
      </c>
      <c r="AG204" s="11" t="str">
        <f>IF([2]source_data!G206="","",IF([2]source_data!K206="","",[2]source_data!K206))</f>
        <v>Appliances</v>
      </c>
      <c r="AH204" s="11" t="str">
        <f>IF([2]source_data!G206="","",IF([2]source_data!M206="","",[2]tailored_settings!$B$14))</f>
        <v/>
      </c>
      <c r="AI204" s="11" t="str">
        <f>IF([2]source_data!G206="","",IF([2]source_data!M206="","",[2]source_data!M206))</f>
        <v/>
      </c>
    </row>
    <row r="205" spans="1:35" x14ac:dyDescent="0.2">
      <c r="A205" s="6" t="str">
        <f>IF([2]source_data!G207="","",IF(AND([2]source_data!C207&lt;&gt;"",[2]tailored_settings!$B$15="Publish"),CONCATENATE([2]tailored_settings!$B$2&amp;[2]source_data!C207),IF(AND([2]source_data!C207&lt;&gt;"",[2]tailored_settings!$B$15="Do not publish"),CONCATENATE([2]tailored_settings!$B$2&amp;TEXT(ROW(A205)-1,"0000")&amp;"_"&amp;TEXT(F205,"yyyy-mm")),CONCATENATE([2]tailored_settings!$B$2&amp;TEXT(ROW(A205)-1,"0000")&amp;"_"&amp;TEXT(F205,"yyyy-mm")))))</f>
        <v>360G-Longleigh-0204_2024-04</v>
      </c>
      <c r="B205" s="6" t="str">
        <f>IF([2]source_data!G207="","",IF([2]source_data!E207&lt;&gt;"",[2]source_data!E207,CONCATENATE("Grant to "&amp;G205)))</f>
        <v>Grant to Individual Recipient</v>
      </c>
      <c r="C205" s="6" t="str">
        <f>IF([2]source_data!G207="","",IF([2]source_data!F207="",_xlfn.XLOOKUP(T205,[2]tailored_settings!$B$20:$B$25,[2]tailored_settings!$A$20:$A$25,"")))</f>
        <v>Helping to alleviate financial hardship</v>
      </c>
      <c r="D205" s="7">
        <f>IF([2]source_data!G207="","",IF([2]source_data!G207="","",[2]source_data!G207))</f>
        <v>934.98</v>
      </c>
      <c r="E205" s="6" t="str">
        <f>IF([2]source_data!G207="","",[2]tailored_settings!$B$3)</f>
        <v>GBP</v>
      </c>
      <c r="F205" s="8">
        <f>IF([2]source_data!G207="","",IF([2]source_data!H207="","",[2]source_data!H207))</f>
        <v>45406</v>
      </c>
      <c r="G205" s="6" t="str">
        <f>IF([2]source_data!G207="","",[2]tailored_settings!$B$5)</f>
        <v>Individual Recipient</v>
      </c>
      <c r="H205" s="6" t="str">
        <f>IF([2]source_data!G207="","",IF(AND([2]source_data!A207&lt;&gt;"",[2]tailored_settings!$B$16="Publish"),CONCATENATE([2]tailored_settings!$B$2&amp;[2]source_data!A207),IF(AND([2]source_data!A207&lt;&gt;"",[2]tailored_settings!$B$16="Do not publish"),CONCATENATE([2]tailored_settings!$B$4&amp;TEXT(ROW(A205)-1,"0000")&amp;"_"&amp;TEXT(F205,"yyyy-mm")),CONCATENATE([2]tailored_settings!$B$4&amp;TEXT(ROW(A205)-1,"0000")&amp;"_"&amp;TEXT(F205,"yyyy-mm")))))</f>
        <v>360G-Longleigh-IND-0204_2024-04</v>
      </c>
      <c r="I205" s="6" t="str">
        <f>IF([2]source_data!G207="","",[2]tailored_settings!$B$7)</f>
        <v>Longleigh Foundation</v>
      </c>
      <c r="J205" s="6" t="str">
        <f>IF([2]source_data!G207="","",[2]tailored_settings!$B$6)</f>
        <v>GB-CHC-1169016</v>
      </c>
      <c r="K205" s="6" t="str">
        <f>IF([2]source_data!G207="","",IF([2]source_data!I207="","",VLOOKUP([2]source_data!I207,[2]codelist_mapping!A:C,3,FALSE)))</f>
        <v>GTIR030</v>
      </c>
      <c r="L205" s="6" t="str">
        <f>IF([2]source_data!G207="","",IF([2]source_data!J207="","",VLOOKUP([2]source_data!J207,[2]codelist_mapping!A:C,3,FALSE)))</f>
        <v/>
      </c>
      <c r="M205" s="6" t="str">
        <f>IF([2]source_data!G207="","",IF([2]source_data!K207="","",IF([2]source_data!M207&lt;&gt;"",CONCATENATE(VLOOKUP([2]source_data!K207,[2]codelist_mapping!F:H,3,FALSE)&amp;";"&amp;VLOOKUP([2]source_data!L207,[2]codelist_mapping!F:H,3,FALSE)&amp;";"&amp;VLOOKUP([2]source_data!M207,[2]codelist_mapping!F:H,3,FALSE)),IF([2]source_data!L207&lt;&gt;"",CONCATENATE(VLOOKUP([2]source_data!K207,[2]codelist_mapping!F:H,3,FALSE)&amp;";"&amp;VLOOKUP([2]source_data!L207,[2]codelist_mapping!F:H,3,FALSE)),IF([2]source_data!K207&lt;&gt;"",CONCATENATE(VLOOKUP([2]source_data!K207,[2]codelist_mapping!F:H,3,FALSE)))))))</f>
        <v>GTIP070;GTIP020;GTIP050</v>
      </c>
      <c r="N205" s="9" t="str">
        <f>IF([2]source_data!G207="","",IF([2]source_data!D207="","",VLOOKUP([2]source_data!D207,[2]geo_data!A:I,9,FALSE)))</f>
        <v>Leominster East</v>
      </c>
      <c r="O205" s="9" t="str">
        <f>IF([2]source_data!G207="","",IF([2]source_data!D207="","",VLOOKUP([2]source_data!D207,[2]geo_data!A:I,8,FALSE)))</f>
        <v>E05009468</v>
      </c>
      <c r="P205" s="9" t="str">
        <f>IF([2]source_data!G207="","",IF(LEFT(O205,3)="E05","WD",IF(LEFT(O205,3)="S13","WD",IF(LEFT(O205,3)="W05","WD",IF(LEFT(O205,3)="W06","UA",IF(LEFT(O205,3)="S12","CA",IF(LEFT(O205,3)="E06","UA",IF(LEFT(O205,3)="E07","NMD",IF(LEFT(O205,3)="E08","MD",IF(LEFT(O205,3)="E09","LONB"))))))))))</f>
        <v>WD</v>
      </c>
      <c r="Q205" s="9" t="str">
        <f>IF([2]source_data!G207="","",IF([2]source_data!D207="","",VLOOKUP([2]source_data!D207,[2]geo_data!A:I,7,FALSE)))</f>
        <v>Herefordshire, County of</v>
      </c>
      <c r="R205" s="9" t="str">
        <f>IF([2]source_data!G207="","",IF([2]source_data!D207="","",VLOOKUP([2]source_data!D207,[2]geo_data!A:I,6,FALSE)))</f>
        <v>E06000019</v>
      </c>
      <c r="S205" s="9" t="str">
        <f>IF([2]source_data!G207="","",IF(LEFT(R205,3)="E05","WD",IF(LEFT(R205,3)="S13","WD",IF(LEFT(R205,3)="W05","WD",IF(LEFT(R205,3)="W06","UA",IF(LEFT(R205,3)="S12","CA",IF(LEFT(R205,3)="E06","UA",IF(LEFT(R205,3)="E07","NMD",IF(LEFT(R205,3)="E08","MD",IF(LEFT(R205,3)="E09","LONB"))))))))))</f>
        <v>UA</v>
      </c>
      <c r="T205" s="6" t="str">
        <f>IF([2]source_data!G207="","",IF([2]source_data!N207="","",[2]source_data!N207))</f>
        <v>Hardship Grant</v>
      </c>
      <c r="U205" s="10">
        <f>IF([2]source_data!G207="","",[2]tailored_settings!$B$8)</f>
        <v>45789</v>
      </c>
      <c r="V205" s="6" t="str">
        <f>IF([2]source_data!G207="","",[2]tailored_settings!$B$9)</f>
        <v>http://www.longleigh.org/</v>
      </c>
      <c r="W205" s="8">
        <f>IF([2]source_data!G207="","",IF([2]source_data!O207="","",[2]source_data!O207))</f>
        <v>45406</v>
      </c>
      <c r="X205" s="12">
        <f>IF([2]source_data!G207="","",IF([2]source_data!P207="","",[2]source_data!P207))</f>
        <v>45596</v>
      </c>
      <c r="Y205" s="13">
        <f>IF([2]source_data!G207="","",IF([2]source_data!Q207="","",[2]source_data!Q207))</f>
        <v>6</v>
      </c>
      <c r="Z205" s="11" t="str">
        <f>IF([2]source_data!G207="","",IF([2]source_data!I207="","",[2]tailored_settings!$B$10))</f>
        <v>Primary grant reason</v>
      </c>
      <c r="AA205" s="11" t="str">
        <f>IF([2]source_data!G207="","",IF([2]source_data!I207="","",[2]source_data!I207))</f>
        <v>1. Customer (or family member residing with them) with a diagnosed condition or disability (physical and/or sensory and/or behavioural)</v>
      </c>
      <c r="AB205" s="11" t="str">
        <f>IF([2]source_data!G207="","",IF([2]source_data!J207="","",[2]tailored_settings!$B$11))</f>
        <v/>
      </c>
      <c r="AC205" s="11" t="str">
        <f>IF([2]source_data!G207="","",IF([2]source_data!J207="","",[2]source_data!J207))</f>
        <v/>
      </c>
      <c r="AD205" s="11" t="str">
        <f>IF([2]source_data!G207="","",IF([2]source_data!K207="","",[2]tailored_settings!$B$12))</f>
        <v>Grant purpose</v>
      </c>
      <c r="AE205" s="11" t="str">
        <f>IF([2]source_data!G207="","",IF([2]source_data!K207="","",[2]source_data!K207))</f>
        <v>Food Vouchers</v>
      </c>
      <c r="AF205" s="11" t="str">
        <f>IF([2]source_data!G207="","",IF([2]source_data!K207="","",[2]tailored_settings!$B$13))</f>
        <v>Grant purpose</v>
      </c>
      <c r="AG205" s="11" t="str">
        <f>IF([2]source_data!G207="","",IF([2]source_data!K207="","",[2]source_data!K207))</f>
        <v>Food Vouchers</v>
      </c>
      <c r="AH205" s="11" t="str">
        <f>IF([2]source_data!G207="","",IF([2]source_data!M207="","",[2]tailored_settings!$B$14))</f>
        <v>Grant purpose</v>
      </c>
      <c r="AI205" s="11" t="str">
        <f>IF([2]source_data!G207="","",IF([2]source_data!M207="","",[2]source_data!M207))</f>
        <v>Utility Vouchers</v>
      </c>
    </row>
    <row r="206" spans="1:35" x14ac:dyDescent="0.2">
      <c r="A206" s="6" t="str">
        <f>IF([2]source_data!G208="","",IF(AND([2]source_data!C208&lt;&gt;"",[2]tailored_settings!$B$15="Publish"),CONCATENATE([2]tailored_settings!$B$2&amp;[2]source_data!C208),IF(AND([2]source_data!C208&lt;&gt;"",[2]tailored_settings!$B$15="Do not publish"),CONCATENATE([2]tailored_settings!$B$2&amp;TEXT(ROW(A206)-1,"0000")&amp;"_"&amp;TEXT(F206,"yyyy-mm")),CONCATENATE([2]tailored_settings!$B$2&amp;TEXT(ROW(A206)-1,"0000")&amp;"_"&amp;TEXT(F206,"yyyy-mm")))))</f>
        <v>360G-Longleigh-0205_2024-04</v>
      </c>
      <c r="B206" s="6" t="str">
        <f>IF([2]source_data!G208="","",IF([2]source_data!E208&lt;&gt;"",[2]source_data!E208,CONCATENATE("Grant to "&amp;G206)))</f>
        <v>Grant to Individual Recipient</v>
      </c>
      <c r="C206" s="6" t="str">
        <f>IF([2]source_data!G208="","",IF([2]source_data!F208="",_xlfn.XLOOKUP(T206,[2]tailored_settings!$B$20:$B$25,[2]tailored_settings!$A$20:$A$25,"")))</f>
        <v>Helping to alleviate financial hardship</v>
      </c>
      <c r="D206" s="7">
        <f>IF([2]source_data!G208="","",IF([2]source_data!G208="","",[2]source_data!G208))</f>
        <v>827.96</v>
      </c>
      <c r="E206" s="6" t="str">
        <f>IF([2]source_data!G208="","",[2]tailored_settings!$B$3)</f>
        <v>GBP</v>
      </c>
      <c r="F206" s="8">
        <f>IF([2]source_data!G208="","",IF([2]source_data!H208="","",[2]source_data!H208))</f>
        <v>45404</v>
      </c>
      <c r="G206" s="6" t="str">
        <f>IF([2]source_data!G208="","",[2]tailored_settings!$B$5)</f>
        <v>Individual Recipient</v>
      </c>
      <c r="H206" s="6" t="str">
        <f>IF([2]source_data!G208="","",IF(AND([2]source_data!A208&lt;&gt;"",[2]tailored_settings!$B$16="Publish"),CONCATENATE([2]tailored_settings!$B$2&amp;[2]source_data!A208),IF(AND([2]source_data!A208&lt;&gt;"",[2]tailored_settings!$B$16="Do not publish"),CONCATENATE([2]tailored_settings!$B$4&amp;TEXT(ROW(A206)-1,"0000")&amp;"_"&amp;TEXT(F206,"yyyy-mm")),CONCATENATE([2]tailored_settings!$B$4&amp;TEXT(ROW(A206)-1,"0000")&amp;"_"&amp;TEXT(F206,"yyyy-mm")))))</f>
        <v>360G-Longleigh-IND-0205_2024-04</v>
      </c>
      <c r="I206" s="6" t="str">
        <f>IF([2]source_data!G208="","",[2]tailored_settings!$B$7)</f>
        <v>Longleigh Foundation</v>
      </c>
      <c r="J206" s="6" t="str">
        <f>IF([2]source_data!G208="","",[2]tailored_settings!$B$6)</f>
        <v>GB-CHC-1169016</v>
      </c>
      <c r="K206" s="6" t="str">
        <f>IF([2]source_data!G208="","",IF([2]source_data!I208="","",VLOOKUP([2]source_data!I208,[2]codelist_mapping!A:C,3,FALSE)))</f>
        <v>GTIR040</v>
      </c>
      <c r="L206" s="6" t="str">
        <f>IF([2]source_data!G208="","",IF([2]source_data!J208="","",VLOOKUP([2]source_data!J208,[2]codelist_mapping!A:C,3,FALSE)))</f>
        <v/>
      </c>
      <c r="M206" s="6" t="str">
        <f>IF([2]source_data!G208="","",IF([2]source_data!K208="","",IF([2]source_data!M208&lt;&gt;"",CONCATENATE(VLOOKUP([2]source_data!K208,[2]codelist_mapping!F:H,3,FALSE)&amp;";"&amp;VLOOKUP([2]source_data!L208,[2]codelist_mapping!F:H,3,FALSE)&amp;";"&amp;VLOOKUP([2]source_data!M208,[2]codelist_mapping!F:H,3,FALSE)),IF([2]source_data!L208&lt;&gt;"",CONCATENATE(VLOOKUP([2]source_data!K208,[2]codelist_mapping!F:H,3,FALSE)&amp;";"&amp;VLOOKUP([2]source_data!L208,[2]codelist_mapping!F:H,3,FALSE)),IF([2]source_data!K208&lt;&gt;"",CONCATENATE(VLOOKUP([2]source_data!K208,[2]codelist_mapping!F:H,3,FALSE)))))))</f>
        <v>GTIP020;GTIP070</v>
      </c>
      <c r="N206" s="9" t="str">
        <f>IF([2]source_data!G208="","",IF([2]source_data!D208="","",VLOOKUP([2]source_data!D208,[2]geo_data!A:I,9,FALSE)))</f>
        <v>Meadows</v>
      </c>
      <c r="O206" s="9" t="str">
        <f>IF([2]source_data!G208="","",IF([2]source_data!D208="","",VLOOKUP([2]source_data!D208,[2]geo_data!A:I,8,FALSE)))</f>
        <v>E05012285</v>
      </c>
      <c r="P206" s="9" t="str">
        <f>IF([2]source_data!G208="","",IF(LEFT(O206,3)="E05","WD",IF(LEFT(O206,3)="S13","WD",IF(LEFT(O206,3)="W05","WD",IF(LEFT(O206,3)="W06","UA",IF(LEFT(O206,3)="S12","CA",IF(LEFT(O206,3)="E06","UA",IF(LEFT(O206,3)="E07","NMD",IF(LEFT(O206,3)="E08","MD",IF(LEFT(O206,3)="E09","LONB"))))))))))</f>
        <v>WD</v>
      </c>
      <c r="Q206" s="9" t="str">
        <f>IF([2]source_data!G208="","",IF([2]source_data!D208="","",VLOOKUP([2]source_data!D208,[2]geo_data!A:I,7,FALSE)))</f>
        <v>Nottingham</v>
      </c>
      <c r="R206" s="9" t="str">
        <f>IF([2]source_data!G208="","",IF([2]source_data!D208="","",VLOOKUP([2]source_data!D208,[2]geo_data!A:I,6,FALSE)))</f>
        <v>E06000018</v>
      </c>
      <c r="S206" s="9" t="str">
        <f>IF([2]source_data!G208="","",IF(LEFT(R206,3)="E05","WD",IF(LEFT(R206,3)="S13","WD",IF(LEFT(R206,3)="W05","WD",IF(LEFT(R206,3)="W06","UA",IF(LEFT(R206,3)="S12","CA",IF(LEFT(R206,3)="E06","UA",IF(LEFT(R206,3)="E07","NMD",IF(LEFT(R206,3)="E08","MD",IF(LEFT(R206,3)="E09","LONB"))))))))))</f>
        <v>UA</v>
      </c>
      <c r="T206" s="6" t="str">
        <f>IF([2]source_data!G208="","",IF([2]source_data!N208="","",[2]source_data!N208))</f>
        <v>Hardship Grant</v>
      </c>
      <c r="U206" s="10">
        <f>IF([2]source_data!G208="","",[2]tailored_settings!$B$8)</f>
        <v>45789</v>
      </c>
      <c r="V206" s="6" t="str">
        <f>IF([2]source_data!G208="","",[2]tailored_settings!$B$9)</f>
        <v>http://www.longleigh.org/</v>
      </c>
      <c r="W206" s="8">
        <f>IF([2]source_data!G208="","",IF([2]source_data!O208="","",[2]source_data!O208))</f>
        <v>45404</v>
      </c>
      <c r="X206" s="12">
        <f>IF([2]source_data!G208="","",IF([2]source_data!P208="","",[2]source_data!P208))</f>
        <v>45488</v>
      </c>
      <c r="Y206" s="13">
        <f>IF([2]source_data!G208="","",IF([2]source_data!Q208="","",[2]source_data!Q208))</f>
        <v>3</v>
      </c>
      <c r="Z206" s="11" t="str">
        <f>IF([2]source_data!G208="","",IF([2]source_data!I208="","",[2]tailored_settings!$B$10))</f>
        <v>Primary grant reason</v>
      </c>
      <c r="AA206" s="11" t="str">
        <f>IF([2]source_data!G208="","",IF([2]source_data!I208="","",[2]source_data!I208))</f>
        <v>2. Customer receiving medication and/or therapy for a mental health condition or substance addiction</v>
      </c>
      <c r="AB206" s="11" t="str">
        <f>IF([2]source_data!G208="","",IF([2]source_data!J208="","",[2]tailored_settings!$B$11))</f>
        <v/>
      </c>
      <c r="AC206" s="11" t="str">
        <f>IF([2]source_data!G208="","",IF([2]source_data!J208="","",[2]source_data!J208))</f>
        <v/>
      </c>
      <c r="AD206" s="11" t="str">
        <f>IF([2]source_data!G208="","",IF([2]source_data!K208="","",[2]tailored_settings!$B$12))</f>
        <v>Grant purpose</v>
      </c>
      <c r="AE206" s="11" t="str">
        <f>IF([2]source_data!G208="","",IF([2]source_data!K208="","",[2]source_data!K208))</f>
        <v>Appliances</v>
      </c>
      <c r="AF206" s="11" t="str">
        <f>IF([2]source_data!G208="","",IF([2]source_data!K208="","",[2]tailored_settings!$B$13))</f>
        <v>Grant purpose</v>
      </c>
      <c r="AG206" s="11" t="str">
        <f>IF([2]source_data!G208="","",IF([2]source_data!K208="","",[2]source_data!K208))</f>
        <v>Appliances</v>
      </c>
      <c r="AH206" s="11" t="str">
        <f>IF([2]source_data!G208="","",IF([2]source_data!M208="","",[2]tailored_settings!$B$14))</f>
        <v/>
      </c>
      <c r="AI206" s="11" t="str">
        <f>IF([2]source_data!G208="","",IF([2]source_data!M208="","",[2]source_data!M208))</f>
        <v/>
      </c>
    </row>
    <row r="207" spans="1:35" x14ac:dyDescent="0.2">
      <c r="A207" s="6" t="str">
        <f>IF([2]source_data!G209="","",IF(AND([2]source_data!C209&lt;&gt;"",[2]tailored_settings!$B$15="Publish"),CONCATENATE([2]tailored_settings!$B$2&amp;[2]source_data!C209),IF(AND([2]source_data!C209&lt;&gt;"",[2]tailored_settings!$B$15="Do not publish"),CONCATENATE([2]tailored_settings!$B$2&amp;TEXT(ROW(A207)-1,"0000")&amp;"_"&amp;TEXT(F207,"yyyy-mm")),CONCATENATE([2]tailored_settings!$B$2&amp;TEXT(ROW(A207)-1,"0000")&amp;"_"&amp;TEXT(F207,"yyyy-mm")))))</f>
        <v>360G-Longleigh-0206_2024-04</v>
      </c>
      <c r="B207" s="6" t="str">
        <f>IF([2]source_data!G209="","",IF([2]source_data!E209&lt;&gt;"",[2]source_data!E209,CONCATENATE("Grant to "&amp;G207)))</f>
        <v>Grant to Individual Recipient</v>
      </c>
      <c r="C207" s="6" t="str">
        <f>IF([2]source_data!G209="","",IF([2]source_data!F209="",_xlfn.XLOOKUP(T207,[2]tailored_settings!$B$20:$B$25,[2]tailored_settings!$A$20:$A$25,"")))</f>
        <v>Providing financial aid during a time of crisis</v>
      </c>
      <c r="D207" s="7">
        <f>IF([2]source_data!G209="","",IF([2]source_data!G209="","",[2]source_data!G209))</f>
        <v>500</v>
      </c>
      <c r="E207" s="6" t="str">
        <f>IF([2]source_data!G209="","",[2]tailored_settings!$B$3)</f>
        <v>GBP</v>
      </c>
      <c r="F207" s="8">
        <f>IF([2]source_data!G209="","",IF([2]source_data!H209="","",[2]source_data!H209))</f>
        <v>45406</v>
      </c>
      <c r="G207" s="6" t="str">
        <f>IF([2]source_data!G209="","",[2]tailored_settings!$B$5)</f>
        <v>Individual Recipient</v>
      </c>
      <c r="H207" s="6" t="str">
        <f>IF([2]source_data!G209="","",IF(AND([2]source_data!A209&lt;&gt;"",[2]tailored_settings!$B$16="Publish"),CONCATENATE([2]tailored_settings!$B$2&amp;[2]source_data!A209),IF(AND([2]source_data!A209&lt;&gt;"",[2]tailored_settings!$B$16="Do not publish"),CONCATENATE([2]tailored_settings!$B$4&amp;TEXT(ROW(A207)-1,"0000")&amp;"_"&amp;TEXT(F207,"yyyy-mm")),CONCATENATE([2]tailored_settings!$B$4&amp;TEXT(ROW(A207)-1,"0000")&amp;"_"&amp;TEXT(F207,"yyyy-mm")))))</f>
        <v>360G-Longleigh-IND-0206_2024-04</v>
      </c>
      <c r="I207" s="6" t="str">
        <f>IF([2]source_data!G209="","",[2]tailored_settings!$B$7)</f>
        <v>Longleigh Foundation</v>
      </c>
      <c r="J207" s="6" t="str">
        <f>IF([2]source_data!G209="","",[2]tailored_settings!$B$6)</f>
        <v>GB-CHC-1169016</v>
      </c>
      <c r="K207" s="6" t="str">
        <f>IF([2]source_data!G209="","",IF([2]source_data!I209="","",VLOOKUP([2]source_data!I209,[2]codelist_mapping!A:C,3,FALSE)))</f>
        <v>GTIR100</v>
      </c>
      <c r="L207" s="6" t="str">
        <f>IF([2]source_data!G209="","",IF([2]source_data!J209="","",VLOOKUP([2]source_data!J209,[2]codelist_mapping!A:C,3,FALSE)))</f>
        <v/>
      </c>
      <c r="M207" s="6" t="str">
        <f>IF([2]source_data!G209="","",IF([2]source_data!K209="","",IF([2]source_data!M209&lt;&gt;"",CONCATENATE(VLOOKUP([2]source_data!K209,[2]codelist_mapping!F:H,3,FALSE)&amp;";"&amp;VLOOKUP([2]source_data!L209,[2]codelist_mapping!F:H,3,FALSE)&amp;";"&amp;VLOOKUP([2]source_data!M209,[2]codelist_mapping!F:H,3,FALSE)),IF([2]source_data!L209&lt;&gt;"",CONCATENATE(VLOOKUP([2]source_data!K209,[2]codelist_mapping!F:H,3,FALSE)&amp;";"&amp;VLOOKUP([2]source_data!L209,[2]codelist_mapping!F:H,3,FALSE)),IF([2]source_data!K209&lt;&gt;"",CONCATENATE(VLOOKUP([2]source_data!K209,[2]codelist_mapping!F:H,3,FALSE)))))))</f>
        <v>GTIP070</v>
      </c>
      <c r="N207" s="9" t="str">
        <f>IF([2]source_data!G209="","",IF([2]source_data!D209="","",VLOOKUP([2]source_data!D209,[2]geo_data!A:I,9,FALSE)))</f>
        <v>Whitchurch, Overton &amp; Laverstoke</v>
      </c>
      <c r="O207" s="9" t="str">
        <f>IF([2]source_data!G209="","",IF([2]source_data!D209="","",VLOOKUP([2]source_data!D209,[2]geo_data!A:I,8,FALSE)))</f>
        <v>E05013094</v>
      </c>
      <c r="P207" s="9" t="str">
        <f>IF([2]source_data!G209="","",IF(LEFT(O207,3)="E05","WD",IF(LEFT(O207,3)="S13","WD",IF(LEFT(O207,3)="W05","WD",IF(LEFT(O207,3)="W06","UA",IF(LEFT(O207,3)="S12","CA",IF(LEFT(O207,3)="E06","UA",IF(LEFT(O207,3)="E07","NMD",IF(LEFT(O207,3)="E08","MD",IF(LEFT(O207,3)="E09","LONB"))))))))))</f>
        <v>WD</v>
      </c>
      <c r="Q207" s="9" t="str">
        <f>IF([2]source_data!G209="","",IF([2]source_data!D209="","",VLOOKUP([2]source_data!D209,[2]geo_data!A:I,7,FALSE)))</f>
        <v>Basingstoke and Deane</v>
      </c>
      <c r="R207" s="9" t="str">
        <f>IF([2]source_data!G209="","",IF([2]source_data!D209="","",VLOOKUP([2]source_data!D209,[2]geo_data!A:I,6,FALSE)))</f>
        <v>E07000084</v>
      </c>
      <c r="S207" s="9" t="str">
        <f>IF([2]source_data!G209="","",IF(LEFT(R207,3)="E05","WD",IF(LEFT(R207,3)="S13","WD",IF(LEFT(R207,3)="W05","WD",IF(LEFT(R207,3)="W06","UA",IF(LEFT(R207,3)="S12","CA",IF(LEFT(R207,3)="E06","UA",IF(LEFT(R207,3)="E07","NMD",IF(LEFT(R207,3)="E08","MD",IF(LEFT(R207,3)="E09","LONB"))))))))))</f>
        <v>NMD</v>
      </c>
      <c r="T207" s="6" t="str">
        <f>IF([2]source_data!G209="","",IF([2]source_data!N209="","",[2]source_data!N209))</f>
        <v>Crisis Grant</v>
      </c>
      <c r="U207" s="10">
        <f>IF([2]source_data!G209="","",[2]tailored_settings!$B$8)</f>
        <v>45789</v>
      </c>
      <c r="V207" s="6" t="str">
        <f>IF([2]source_data!G209="","",[2]tailored_settings!$B$9)</f>
        <v>http://www.longleigh.org/</v>
      </c>
      <c r="W207" s="8">
        <f>IF([2]source_data!G209="","",IF([2]source_data!O209="","",[2]source_data!O209))</f>
        <v>45406</v>
      </c>
      <c r="X207" s="12">
        <f>IF([2]source_data!G209="","",IF([2]source_data!P209="","",[2]source_data!P209))</f>
        <v>45457</v>
      </c>
      <c r="Y207" s="13">
        <f>IF([2]source_data!G209="","",IF([2]source_data!Q209="","",[2]source_data!Q209))</f>
        <v>2</v>
      </c>
      <c r="Z207" s="11" t="str">
        <f>IF([2]source_data!G209="","",IF([2]source_data!I209="","",[2]tailored_settings!$B$10))</f>
        <v>Primary grant reason</v>
      </c>
      <c r="AA207" s="11" t="str">
        <f>IF([2]source_data!G209="","",IF([2]source_data!I209="","",[2]source_data!I209))</f>
        <v>5. Customer/family having been the victims of a reported crime in their home.</v>
      </c>
      <c r="AB207" s="11" t="str">
        <f>IF([2]source_data!G209="","",IF([2]source_data!J209="","",[2]tailored_settings!$B$11))</f>
        <v/>
      </c>
      <c r="AC207" s="11" t="str">
        <f>IF([2]source_data!G209="","",IF([2]source_data!J209="","",[2]source_data!J209))</f>
        <v/>
      </c>
      <c r="AD207" s="11" t="str">
        <f>IF([2]source_data!G209="","",IF([2]source_data!K209="","",[2]tailored_settings!$B$12))</f>
        <v>Grant purpose</v>
      </c>
      <c r="AE207" s="11" t="str">
        <f>IF([2]source_data!G209="","",IF([2]source_data!K209="","",[2]source_data!K209))</f>
        <v>Food Vouchers</v>
      </c>
      <c r="AF207" s="11" t="str">
        <f>IF([2]source_data!G209="","",IF([2]source_data!K209="","",[2]tailored_settings!$B$13))</f>
        <v>Grant purpose</v>
      </c>
      <c r="AG207" s="11" t="str">
        <f>IF([2]source_data!G209="","",IF([2]source_data!K209="","",[2]source_data!K209))</f>
        <v>Food Vouchers</v>
      </c>
      <c r="AH207" s="11" t="str">
        <f>IF([2]source_data!G209="","",IF([2]source_data!M209="","",[2]tailored_settings!$B$14))</f>
        <v/>
      </c>
      <c r="AI207" s="11" t="str">
        <f>IF([2]source_data!G209="","",IF([2]source_data!M209="","",[2]source_data!M209))</f>
        <v/>
      </c>
    </row>
    <row r="208" spans="1:35" x14ac:dyDescent="0.2">
      <c r="A208" s="6" t="str">
        <f>IF([2]source_data!G210="","",IF(AND([2]source_data!C210&lt;&gt;"",[2]tailored_settings!$B$15="Publish"),CONCATENATE([2]tailored_settings!$B$2&amp;[2]source_data!C210),IF(AND([2]source_data!C210&lt;&gt;"",[2]tailored_settings!$B$15="Do not publish"),CONCATENATE([2]tailored_settings!$B$2&amp;TEXT(ROW(A208)-1,"0000")&amp;"_"&amp;TEXT(F208,"yyyy-mm")),CONCATENATE([2]tailored_settings!$B$2&amp;TEXT(ROW(A208)-1,"0000")&amp;"_"&amp;TEXT(F208,"yyyy-mm")))))</f>
        <v>360G-Longleigh-0207_2024-04</v>
      </c>
      <c r="B208" s="6" t="str">
        <f>IF([2]source_data!G210="","",IF([2]source_data!E210&lt;&gt;"",[2]source_data!E210,CONCATENATE("Grant to "&amp;G208)))</f>
        <v>Grant to Individual Recipient</v>
      </c>
      <c r="C208" s="6" t="str">
        <f>IF([2]source_data!G210="","",IF([2]source_data!F210="",_xlfn.XLOOKUP(T208,[2]tailored_settings!$B$20:$B$25,[2]tailored_settings!$A$20:$A$25,"")))</f>
        <v>Providing financial aid after an impactful incident</v>
      </c>
      <c r="D208" s="7">
        <f>IF([2]source_data!G210="","",IF([2]source_data!G210="","",[2]source_data!G210))</f>
        <v>1897.55</v>
      </c>
      <c r="E208" s="6" t="str">
        <f>IF([2]source_data!G210="","",[2]tailored_settings!$B$3)</f>
        <v>GBP</v>
      </c>
      <c r="F208" s="8">
        <f>IF([2]source_data!G210="","",IF([2]source_data!H210="","",[2]source_data!H210))</f>
        <v>45411</v>
      </c>
      <c r="G208" s="6" t="str">
        <f>IF([2]source_data!G210="","",[2]tailored_settings!$B$5)</f>
        <v>Individual Recipient</v>
      </c>
      <c r="H208" s="6" t="str">
        <f>IF([2]source_data!G210="","",IF(AND([2]source_data!A210&lt;&gt;"",[2]tailored_settings!$B$16="Publish"),CONCATENATE([2]tailored_settings!$B$2&amp;[2]source_data!A210),IF(AND([2]source_data!A210&lt;&gt;"",[2]tailored_settings!$B$16="Do not publish"),CONCATENATE([2]tailored_settings!$B$4&amp;TEXT(ROW(A208)-1,"0000")&amp;"_"&amp;TEXT(F208,"yyyy-mm")),CONCATENATE([2]tailored_settings!$B$4&amp;TEXT(ROW(A208)-1,"0000")&amp;"_"&amp;TEXT(F208,"yyyy-mm")))))</f>
        <v>360G-Longleigh-IND-0207_2024-04</v>
      </c>
      <c r="I208" s="6" t="str">
        <f>IF([2]source_data!G210="","",[2]tailored_settings!$B$7)</f>
        <v>Longleigh Foundation</v>
      </c>
      <c r="J208" s="6" t="str">
        <f>IF([2]source_data!G210="","",[2]tailored_settings!$B$6)</f>
        <v>GB-CHC-1169016</v>
      </c>
      <c r="K208" s="6" t="str">
        <f>IF([2]source_data!G210="","",IF([2]source_data!I210="","",VLOOKUP([2]source_data!I210,[2]codelist_mapping!A:C,3,FALSE)))</f>
        <v>GTIR010</v>
      </c>
      <c r="L208" s="6" t="str">
        <f>IF([2]source_data!G210="","",IF([2]source_data!J210="","",VLOOKUP([2]source_data!J210,[2]codelist_mapping!A:C,3,FALSE)))</f>
        <v/>
      </c>
      <c r="M208" s="6" t="str">
        <f>IF([2]source_data!G210="","",IF([2]source_data!K210="","",IF([2]source_data!M210&lt;&gt;"",CONCATENATE(VLOOKUP([2]source_data!K210,[2]codelist_mapping!F:H,3,FALSE)&amp;";"&amp;VLOOKUP([2]source_data!L210,[2]codelist_mapping!F:H,3,FALSE)&amp;";"&amp;VLOOKUP([2]source_data!M210,[2]codelist_mapping!F:H,3,FALSE)),IF([2]source_data!L210&lt;&gt;"",CONCATENATE(VLOOKUP([2]source_data!K210,[2]codelist_mapping!F:H,3,FALSE)&amp;";"&amp;VLOOKUP([2]source_data!L210,[2]codelist_mapping!F:H,3,FALSE)),IF([2]source_data!K210&lt;&gt;"",CONCATENATE(VLOOKUP([2]source_data!K210,[2]codelist_mapping!F:H,3,FALSE)))))))</f>
        <v>GTIP020;GTIP060;GTIP110</v>
      </c>
      <c r="N208" s="9" t="str">
        <f>IF([2]source_data!G210="","",IF([2]source_data!D210="","",VLOOKUP([2]source_data!D210,[2]geo_data!A:I,9,FALSE)))</f>
        <v>Town</v>
      </c>
      <c r="O208" s="9" t="str">
        <f>IF([2]source_data!G210="","",IF([2]source_data!D210="","",VLOOKUP([2]source_data!D210,[2]geo_data!A:I,8,FALSE)))</f>
        <v>E05015104</v>
      </c>
      <c r="P208" s="9" t="str">
        <f>IF([2]source_data!G210="","",IF(LEFT(O208,3)="E05","WD",IF(LEFT(O208,3)="S13","WD",IF(LEFT(O208,3)="W05","WD",IF(LEFT(O208,3)="W06","UA",IF(LEFT(O208,3)="S12","CA",IF(LEFT(O208,3)="E06","UA",IF(LEFT(O208,3)="E07","NMD",IF(LEFT(O208,3)="E08","MD",IF(LEFT(O208,3)="E09","LONB"))))))))))</f>
        <v>WD</v>
      </c>
      <c r="Q208" s="9" t="str">
        <f>IF([2]source_data!G210="","",IF([2]source_data!D210="","",VLOOKUP([2]source_data!D210,[2]geo_data!A:I,7,FALSE)))</f>
        <v>Epsom and Ewell</v>
      </c>
      <c r="R208" s="9" t="str">
        <f>IF([2]source_data!G210="","",IF([2]source_data!D210="","",VLOOKUP([2]source_data!D210,[2]geo_data!A:I,6,FALSE)))</f>
        <v>E07000208</v>
      </c>
      <c r="S208" s="9" t="str">
        <f>IF([2]source_data!G210="","",IF(LEFT(R208,3)="E05","WD",IF(LEFT(R208,3)="S13","WD",IF(LEFT(R208,3)="W05","WD",IF(LEFT(R208,3)="W06","UA",IF(LEFT(R208,3)="S12","CA",IF(LEFT(R208,3)="E06","UA",IF(LEFT(R208,3)="E07","NMD",IF(LEFT(R208,3)="E08","MD",IF(LEFT(R208,3)="E09","LONB"))))))))))</f>
        <v>NMD</v>
      </c>
      <c r="T208" s="6" t="str">
        <f>IF([2]source_data!G210="","",IF([2]source_data!N210="","",[2]source_data!N210))</f>
        <v>Critical Incident Grant</v>
      </c>
      <c r="U208" s="10">
        <f>IF([2]source_data!G210="","",[2]tailored_settings!$B$8)</f>
        <v>45789</v>
      </c>
      <c r="V208" s="6" t="str">
        <f>IF([2]source_data!G210="","",[2]tailored_settings!$B$9)</f>
        <v>http://www.longleigh.org/</v>
      </c>
      <c r="W208" s="8">
        <f>IF([2]source_data!G210="","",IF([2]source_data!O210="","",[2]source_data!O210))</f>
        <v>45411</v>
      </c>
      <c r="X208" s="12">
        <f>IF([2]source_data!G210="","",IF([2]source_data!P210="","",[2]source_data!P210))</f>
        <v>45456</v>
      </c>
      <c r="Y208" s="13">
        <f>IF([2]source_data!G210="","",IF([2]source_data!Q210="","",[2]source_data!Q210))</f>
        <v>1</v>
      </c>
      <c r="Z208" s="11" t="str">
        <f>IF([2]source_data!G210="","",IF([2]source_data!I210="","",[2]tailored_settings!$B$10))</f>
        <v>Primary grant reason</v>
      </c>
      <c r="AA208" s="11" t="str">
        <f>IF([2]source_data!G210="","",IF([2]source_data!I210="","",[2]source_data!I210))</f>
        <v>8. Customer is in financial hardship and their household meets one of two criteria</v>
      </c>
      <c r="AB208" s="11" t="str">
        <f>IF([2]source_data!G210="","",IF([2]source_data!J210="","",[2]tailored_settings!$B$11))</f>
        <v/>
      </c>
      <c r="AC208" s="11" t="str">
        <f>IF([2]source_data!G210="","",IF([2]source_data!J210="","",[2]source_data!J210))</f>
        <v/>
      </c>
      <c r="AD208" s="11" t="str">
        <f>IF([2]source_data!G210="","",IF([2]source_data!K210="","",[2]tailored_settings!$B$12))</f>
        <v>Grant purpose</v>
      </c>
      <c r="AE208" s="11" t="str">
        <f>IF([2]source_data!G210="","",IF([2]source_data!K210="","",[2]source_data!K210))</f>
        <v xml:space="preserve">Furniture </v>
      </c>
      <c r="AF208" s="11" t="str">
        <f>IF([2]source_data!G210="","",IF([2]source_data!K210="","",[2]tailored_settings!$B$13))</f>
        <v>Grant purpose</v>
      </c>
      <c r="AG208" s="11" t="str">
        <f>IF([2]source_data!G210="","",IF([2]source_data!K210="","",[2]source_data!K210))</f>
        <v xml:space="preserve">Furniture </v>
      </c>
      <c r="AH208" s="11" t="str">
        <f>IF([2]source_data!G210="","",IF([2]source_data!M210="","",[2]tailored_settings!$B$14))</f>
        <v>Grant purpose</v>
      </c>
      <c r="AI208" s="11" t="str">
        <f>IF([2]source_data!G210="","",IF([2]source_data!M210="","",[2]source_data!M210))</f>
        <v>Toys and Books</v>
      </c>
    </row>
    <row r="209" spans="1:35" x14ac:dyDescent="0.2">
      <c r="A209" s="6" t="str">
        <f>IF([2]source_data!G211="","",IF(AND([2]source_data!C211&lt;&gt;"",[2]tailored_settings!$B$15="Publish"),CONCATENATE([2]tailored_settings!$B$2&amp;[2]source_data!C211),IF(AND([2]source_data!C211&lt;&gt;"",[2]tailored_settings!$B$15="Do not publish"),CONCATENATE([2]tailored_settings!$B$2&amp;TEXT(ROW(A209)-1,"0000")&amp;"_"&amp;TEXT(F209,"yyyy-mm")),CONCATENATE([2]tailored_settings!$B$2&amp;TEXT(ROW(A209)-1,"0000")&amp;"_"&amp;TEXT(F209,"yyyy-mm")))))</f>
        <v>360G-Longleigh-0208_2024-04</v>
      </c>
      <c r="B209" s="6" t="str">
        <f>IF([2]source_data!G211="","",IF([2]source_data!E211&lt;&gt;"",[2]source_data!E211,CONCATENATE("Grant to "&amp;G209)))</f>
        <v>Grant to Individual Recipient</v>
      </c>
      <c r="C209" s="6" t="str">
        <f>IF([2]source_data!G211="","",IF([2]source_data!F211="",_xlfn.XLOOKUP(T209,[2]tailored_settings!$B$20:$B$25,[2]tailored_settings!$A$20:$A$25,"")))</f>
        <v>Providing financial aid during a time of crisis</v>
      </c>
      <c r="D209" s="7">
        <f>IF([2]source_data!G211="","",IF([2]source_data!G211="","",[2]source_data!G211))</f>
        <v>220</v>
      </c>
      <c r="E209" s="6" t="str">
        <f>IF([2]source_data!G211="","",[2]tailored_settings!$B$3)</f>
        <v>GBP</v>
      </c>
      <c r="F209" s="8">
        <f>IF([2]source_data!G211="","",IF([2]source_data!H211="","",[2]source_data!H211))</f>
        <v>45407</v>
      </c>
      <c r="G209" s="6" t="str">
        <f>IF([2]source_data!G211="","",[2]tailored_settings!$B$5)</f>
        <v>Individual Recipient</v>
      </c>
      <c r="H209" s="6" t="str">
        <f>IF([2]source_data!G211="","",IF(AND([2]source_data!A211&lt;&gt;"",[2]tailored_settings!$B$16="Publish"),CONCATENATE([2]tailored_settings!$B$2&amp;[2]source_data!A211),IF(AND([2]source_data!A211&lt;&gt;"",[2]tailored_settings!$B$16="Do not publish"),CONCATENATE([2]tailored_settings!$B$4&amp;TEXT(ROW(A209)-1,"0000")&amp;"_"&amp;TEXT(F209,"yyyy-mm")),CONCATENATE([2]tailored_settings!$B$4&amp;TEXT(ROW(A209)-1,"0000")&amp;"_"&amp;TEXT(F209,"yyyy-mm")))))</f>
        <v>360G-Longleigh-IND-0208_2024-04</v>
      </c>
      <c r="I209" s="6" t="str">
        <f>IF([2]source_data!G211="","",[2]tailored_settings!$B$7)</f>
        <v>Longleigh Foundation</v>
      </c>
      <c r="J209" s="6" t="str">
        <f>IF([2]source_data!G211="","",[2]tailored_settings!$B$6)</f>
        <v>GB-CHC-1169016</v>
      </c>
      <c r="K209" s="6" t="str">
        <f>IF([2]source_data!G211="","",IF([2]source_data!I211="","",VLOOKUP([2]source_data!I211,[2]codelist_mapping!A:C,3,FALSE)))</f>
        <v>GTIR060</v>
      </c>
      <c r="L209" s="6" t="str">
        <f>IF([2]source_data!G211="","",IF([2]source_data!J211="","",VLOOKUP([2]source_data!J211,[2]codelist_mapping!A:C,3,FALSE)))</f>
        <v/>
      </c>
      <c r="M209" s="6" t="str">
        <f>IF([2]source_data!G211="","",IF([2]source_data!K211="","",IF([2]source_data!M211&lt;&gt;"",CONCATENATE(VLOOKUP([2]source_data!K211,[2]codelist_mapping!F:H,3,FALSE)&amp;";"&amp;VLOOKUP([2]source_data!L211,[2]codelist_mapping!F:H,3,FALSE)&amp;";"&amp;VLOOKUP([2]source_data!M211,[2]codelist_mapping!F:H,3,FALSE)),IF([2]source_data!L211&lt;&gt;"",CONCATENATE(VLOOKUP([2]source_data!K211,[2]codelist_mapping!F:H,3,FALSE)&amp;";"&amp;VLOOKUP([2]source_data!L211,[2]codelist_mapping!F:H,3,FALSE)),IF([2]source_data!K211&lt;&gt;"",CONCATENATE(VLOOKUP([2]source_data!K211,[2]codelist_mapping!F:H,3,FALSE)))))))</f>
        <v>GTIP080</v>
      </c>
      <c r="N209" s="9" t="str">
        <f>IF([2]source_data!G211="","",IF([2]source_data!D211="","",VLOOKUP([2]source_data!D211,[2]geo_data!A:I,9,FALSE)))</f>
        <v>Leominster South</v>
      </c>
      <c r="O209" s="9" t="str">
        <f>IF([2]source_data!G211="","",IF([2]source_data!D211="","",VLOOKUP([2]source_data!D211,[2]geo_data!A:I,8,FALSE)))</f>
        <v>E05009470</v>
      </c>
      <c r="P209" s="9" t="str">
        <f>IF([2]source_data!G211="","",IF(LEFT(O209,3)="E05","WD",IF(LEFT(O209,3)="S13","WD",IF(LEFT(O209,3)="W05","WD",IF(LEFT(O209,3)="W06","UA",IF(LEFT(O209,3)="S12","CA",IF(LEFT(O209,3)="E06","UA",IF(LEFT(O209,3)="E07","NMD",IF(LEFT(O209,3)="E08","MD",IF(LEFT(O209,3)="E09","LONB"))))))))))</f>
        <v>WD</v>
      </c>
      <c r="Q209" s="9" t="str">
        <f>IF([2]source_data!G211="","",IF([2]source_data!D211="","",VLOOKUP([2]source_data!D211,[2]geo_data!A:I,7,FALSE)))</f>
        <v>Herefordshire, County of</v>
      </c>
      <c r="R209" s="9" t="str">
        <f>IF([2]source_data!G211="","",IF([2]source_data!D211="","",VLOOKUP([2]source_data!D211,[2]geo_data!A:I,6,FALSE)))</f>
        <v>E06000019</v>
      </c>
      <c r="S209" s="9" t="str">
        <f>IF([2]source_data!G211="","",IF(LEFT(R209,3)="E05","WD",IF(LEFT(R209,3)="S13","WD",IF(LEFT(R209,3)="W05","WD",IF(LEFT(R209,3)="W06","UA",IF(LEFT(R209,3)="S12","CA",IF(LEFT(R209,3)="E06","UA",IF(LEFT(R209,3)="E07","NMD",IF(LEFT(R209,3)="E08","MD",IF(LEFT(R209,3)="E09","LONB"))))))))))</f>
        <v>UA</v>
      </c>
      <c r="T209" s="6" t="str">
        <f>IF([2]source_data!G211="","",IF([2]source_data!N211="","",[2]source_data!N211))</f>
        <v>Crisis Grant</v>
      </c>
      <c r="U209" s="10">
        <f>IF([2]source_data!G211="","",[2]tailored_settings!$B$8)</f>
        <v>45789</v>
      </c>
      <c r="V209" s="6" t="str">
        <f>IF([2]source_data!G211="","",[2]tailored_settings!$B$9)</f>
        <v>http://www.longleigh.org/</v>
      </c>
      <c r="W209" s="8">
        <f>IF([2]source_data!G211="","",IF([2]source_data!O211="","",[2]source_data!O211))</f>
        <v>45407</v>
      </c>
      <c r="X209" s="12">
        <f>IF([2]source_data!G211="","",IF([2]source_data!P211="","",[2]source_data!P211))</f>
        <v>45450</v>
      </c>
      <c r="Y209" s="13">
        <f>IF([2]source_data!G211="","",IF([2]source_data!Q211="","",[2]source_data!Q211))</f>
        <v>1</v>
      </c>
      <c r="Z209" s="11" t="str">
        <f>IF([2]source_data!G211="","",IF([2]source_data!I211="","",[2]tailored_settings!$B$10))</f>
        <v>Primary grant reason</v>
      </c>
      <c r="AA209" s="11" t="str">
        <f>IF([2]source_data!G211="","",IF([2]source_data!I211="","",[2]source_data!I211))</f>
        <v>4. Customer/family fleeing from a violent or abusive relationship</v>
      </c>
      <c r="AB209" s="11" t="str">
        <f>IF([2]source_data!G211="","",IF([2]source_data!J211="","",[2]tailored_settings!$B$11))</f>
        <v/>
      </c>
      <c r="AC209" s="11" t="str">
        <f>IF([2]source_data!G211="","",IF([2]source_data!J211="","",[2]source_data!J211))</f>
        <v/>
      </c>
      <c r="AD209" s="11" t="str">
        <f>IF([2]source_data!G211="","",IF([2]source_data!K211="","",[2]tailored_settings!$B$12))</f>
        <v>Grant purpose</v>
      </c>
      <c r="AE209" s="11" t="str">
        <f>IF([2]source_data!G211="","",IF([2]source_data!K211="","",[2]source_data!K211))</f>
        <v>Clothing</v>
      </c>
      <c r="AF209" s="11" t="str">
        <f>IF([2]source_data!G211="","",IF([2]source_data!K211="","",[2]tailored_settings!$B$13))</f>
        <v>Grant purpose</v>
      </c>
      <c r="AG209" s="11" t="str">
        <f>IF([2]source_data!G211="","",IF([2]source_data!K211="","",[2]source_data!K211))</f>
        <v>Clothing</v>
      </c>
      <c r="AH209" s="11" t="str">
        <f>IF([2]source_data!G211="","",IF([2]source_data!M211="","",[2]tailored_settings!$B$14))</f>
        <v/>
      </c>
      <c r="AI209" s="11" t="str">
        <f>IF([2]source_data!G211="","",IF([2]source_data!M211="","",[2]source_data!M211))</f>
        <v/>
      </c>
    </row>
    <row r="210" spans="1:35" x14ac:dyDescent="0.2">
      <c r="A210" s="6" t="str">
        <f>IF([2]source_data!G212="","",IF(AND([2]source_data!C212&lt;&gt;"",[2]tailored_settings!$B$15="Publish"),CONCATENATE([2]tailored_settings!$B$2&amp;[2]source_data!C212),IF(AND([2]source_data!C212&lt;&gt;"",[2]tailored_settings!$B$15="Do not publish"),CONCATENATE([2]tailored_settings!$B$2&amp;TEXT(ROW(A210)-1,"0000")&amp;"_"&amp;TEXT(F210,"yyyy-mm")),CONCATENATE([2]tailored_settings!$B$2&amp;TEXT(ROW(A210)-1,"0000")&amp;"_"&amp;TEXT(F210,"yyyy-mm")))))</f>
        <v>360G-Longleigh-0209_2024-04</v>
      </c>
      <c r="B210" s="6" t="str">
        <f>IF([2]source_data!G212="","",IF([2]source_data!E212&lt;&gt;"",[2]source_data!E212,CONCATENATE("Grant to "&amp;G210)))</f>
        <v>Grant to Individual Recipient</v>
      </c>
      <c r="C210" s="6" t="str">
        <f>IF([2]source_data!G212="","",IF([2]source_data!F212="",_xlfn.XLOOKUP(T210,[2]tailored_settings!$B$20:$B$25,[2]tailored_settings!$A$20:$A$25,"")))</f>
        <v>Helping to alleviate financial hardship</v>
      </c>
      <c r="D210" s="7">
        <f>IF([2]source_data!G212="","",IF([2]source_data!G212="","",[2]source_data!G212))</f>
        <v>453.99</v>
      </c>
      <c r="E210" s="6" t="str">
        <f>IF([2]source_data!G212="","",[2]tailored_settings!$B$3)</f>
        <v>GBP</v>
      </c>
      <c r="F210" s="8">
        <f>IF([2]source_data!G212="","",IF([2]source_data!H212="","",[2]source_data!H212))</f>
        <v>45408</v>
      </c>
      <c r="G210" s="6" t="str">
        <f>IF([2]source_data!G212="","",[2]tailored_settings!$B$5)</f>
        <v>Individual Recipient</v>
      </c>
      <c r="H210" s="6" t="str">
        <f>IF([2]source_data!G212="","",IF(AND([2]source_data!A212&lt;&gt;"",[2]tailored_settings!$B$16="Publish"),CONCATENATE([2]tailored_settings!$B$2&amp;[2]source_data!A212),IF(AND([2]source_data!A212&lt;&gt;"",[2]tailored_settings!$B$16="Do not publish"),CONCATENATE([2]tailored_settings!$B$4&amp;TEXT(ROW(A210)-1,"0000")&amp;"_"&amp;TEXT(F210,"yyyy-mm")),CONCATENATE([2]tailored_settings!$B$4&amp;TEXT(ROW(A210)-1,"0000")&amp;"_"&amp;TEXT(F210,"yyyy-mm")))))</f>
        <v>360G-Longleigh-IND-0209_2024-04</v>
      </c>
      <c r="I210" s="6" t="str">
        <f>IF([2]source_data!G212="","",[2]tailored_settings!$B$7)</f>
        <v>Longleigh Foundation</v>
      </c>
      <c r="J210" s="6" t="str">
        <f>IF([2]source_data!G212="","",[2]tailored_settings!$B$6)</f>
        <v>GB-CHC-1169016</v>
      </c>
      <c r="K210" s="6" t="str">
        <f>IF([2]source_data!G212="","",IF([2]source_data!I212="","",VLOOKUP([2]source_data!I212,[2]codelist_mapping!A:C,3,FALSE)))</f>
        <v>GTIR080</v>
      </c>
      <c r="L210" s="6" t="str">
        <f>IF([2]source_data!G212="","",IF([2]source_data!J212="","",VLOOKUP([2]source_data!J212,[2]codelist_mapping!A:C,3,FALSE)))</f>
        <v/>
      </c>
      <c r="M210" s="6" t="str">
        <f>IF([2]source_data!G212="","",IF([2]source_data!K212="","",IF([2]source_data!M212&lt;&gt;"",CONCATENATE(VLOOKUP([2]source_data!K212,[2]codelist_mapping!F:H,3,FALSE)&amp;";"&amp;VLOOKUP([2]source_data!L212,[2]codelist_mapping!F:H,3,FALSE)&amp;";"&amp;VLOOKUP([2]source_data!M212,[2]codelist_mapping!F:H,3,FALSE)),IF([2]source_data!L212&lt;&gt;"",CONCATENATE(VLOOKUP([2]source_data!K212,[2]codelist_mapping!F:H,3,FALSE)&amp;";"&amp;VLOOKUP([2]source_data!L212,[2]codelist_mapping!F:H,3,FALSE)),IF([2]source_data!K212&lt;&gt;"",CONCATENATE(VLOOKUP([2]source_data!K212,[2]codelist_mapping!F:H,3,FALSE)))))))</f>
        <v>GTIP020</v>
      </c>
      <c r="N210" s="9" t="str">
        <f>IF([2]source_data!G212="","",IF([2]source_data!D212="","",VLOOKUP([2]source_data!D212,[2]geo_data!A:I,9,FALSE)))</f>
        <v>Dorchester Poundbury</v>
      </c>
      <c r="O210" s="9" t="str">
        <f>IF([2]source_data!G212="","",IF([2]source_data!D212="","",VLOOKUP([2]source_data!D212,[2]geo_data!A:I,8,FALSE)))</f>
        <v>E05012697</v>
      </c>
      <c r="P210" s="9" t="str">
        <f>IF([2]source_data!G212="","",IF(LEFT(O210,3)="E05","WD",IF(LEFT(O210,3)="S13","WD",IF(LEFT(O210,3)="W05","WD",IF(LEFT(O210,3)="W06","UA",IF(LEFT(O210,3)="S12","CA",IF(LEFT(O210,3)="E06","UA",IF(LEFT(O210,3)="E07","NMD",IF(LEFT(O210,3)="E08","MD",IF(LEFT(O210,3)="E09","LONB"))))))))))</f>
        <v>WD</v>
      </c>
      <c r="Q210" s="9" t="str">
        <f>IF([2]source_data!G212="","",IF([2]source_data!D212="","",VLOOKUP([2]source_data!D212,[2]geo_data!A:I,7,FALSE)))</f>
        <v>Dorset</v>
      </c>
      <c r="R210" s="9" t="str">
        <f>IF([2]source_data!G212="","",IF([2]source_data!D212="","",VLOOKUP([2]source_data!D212,[2]geo_data!A:I,6,FALSE)))</f>
        <v>E06000059</v>
      </c>
      <c r="S210" s="9" t="str">
        <f>IF([2]source_data!G212="","",IF(LEFT(R210,3)="E05","WD",IF(LEFT(R210,3)="S13","WD",IF(LEFT(R210,3)="W05","WD",IF(LEFT(R210,3)="W06","UA",IF(LEFT(R210,3)="S12","CA",IF(LEFT(R210,3)="E06","UA",IF(LEFT(R210,3)="E07","NMD",IF(LEFT(R210,3)="E08","MD",IF(LEFT(R210,3)="E09","LONB"))))))))))</f>
        <v>UA</v>
      </c>
      <c r="T210" s="6" t="str">
        <f>IF([2]source_data!G212="","",IF([2]source_data!N212="","",[2]source_data!N212))</f>
        <v>Hardship Grant</v>
      </c>
      <c r="U210" s="10">
        <f>IF([2]source_data!G212="","",[2]tailored_settings!$B$8)</f>
        <v>45789</v>
      </c>
      <c r="V210" s="6" t="str">
        <f>IF([2]source_data!G212="","",[2]tailored_settings!$B$9)</f>
        <v>http://www.longleigh.org/</v>
      </c>
      <c r="W210" s="8">
        <f>IF([2]source_data!G212="","",IF([2]source_data!O212="","",[2]source_data!O212))</f>
        <v>45408</v>
      </c>
      <c r="X210" s="12">
        <f>IF([2]source_data!G212="","",IF([2]source_data!P212="","",[2]source_data!P212))</f>
        <v>45450</v>
      </c>
      <c r="Y210" s="13">
        <f>IF([2]source_data!G212="","",IF([2]source_data!Q212="","",[2]source_data!Q212))</f>
        <v>1</v>
      </c>
      <c r="Z210" s="11" t="str">
        <f>IF([2]source_data!G212="","",IF([2]source_data!I212="","",[2]tailored_settings!$B$10))</f>
        <v>Primary grant reason</v>
      </c>
      <c r="AA210" s="11" t="str">
        <f>IF([2]source_data!G212="","",IF([2]source_data!I212="","",[2]source_data!I212))</f>
        <v>3  Customer/family moving from homelessness/supported living into independent living</v>
      </c>
      <c r="AB210" s="11" t="str">
        <f>IF([2]source_data!G212="","",IF([2]source_data!J212="","",[2]tailored_settings!$B$11))</f>
        <v/>
      </c>
      <c r="AC210" s="11" t="str">
        <f>IF([2]source_data!G212="","",IF([2]source_data!J212="","",[2]source_data!J212))</f>
        <v/>
      </c>
      <c r="AD210" s="11" t="str">
        <f>IF([2]source_data!G212="","",IF([2]source_data!K212="","",[2]tailored_settings!$B$12))</f>
        <v>Grant purpose</v>
      </c>
      <c r="AE210" s="11" t="str">
        <f>IF([2]source_data!G212="","",IF([2]source_data!K212="","",[2]source_data!K212))</f>
        <v>Appliances</v>
      </c>
      <c r="AF210" s="11" t="str">
        <f>IF([2]source_data!G212="","",IF([2]source_data!K212="","",[2]tailored_settings!$B$13))</f>
        <v>Grant purpose</v>
      </c>
      <c r="AG210" s="11" t="str">
        <f>IF([2]source_data!G212="","",IF([2]source_data!K212="","",[2]source_data!K212))</f>
        <v>Appliances</v>
      </c>
      <c r="AH210" s="11" t="str">
        <f>IF([2]source_data!G212="","",IF([2]source_data!M212="","",[2]tailored_settings!$B$14))</f>
        <v/>
      </c>
      <c r="AI210" s="11" t="str">
        <f>IF([2]source_data!G212="","",IF([2]source_data!M212="","",[2]source_data!M212))</f>
        <v/>
      </c>
    </row>
    <row r="211" spans="1:35" x14ac:dyDescent="0.2">
      <c r="A211" s="6" t="str">
        <f>IF([2]source_data!G213="","",IF(AND([2]source_data!C213&lt;&gt;"",[2]tailored_settings!$B$15="Publish"),CONCATENATE([2]tailored_settings!$B$2&amp;[2]source_data!C213),IF(AND([2]source_data!C213&lt;&gt;"",[2]tailored_settings!$B$15="Do not publish"),CONCATENATE([2]tailored_settings!$B$2&amp;TEXT(ROW(A211)-1,"0000")&amp;"_"&amp;TEXT(F211,"yyyy-mm")),CONCATENATE([2]tailored_settings!$B$2&amp;TEXT(ROW(A211)-1,"0000")&amp;"_"&amp;TEXT(F211,"yyyy-mm")))))</f>
        <v>360G-Longleigh-0210_2024-05</v>
      </c>
      <c r="B211" s="6" t="str">
        <f>IF([2]source_data!G213="","",IF([2]source_data!E213&lt;&gt;"",[2]source_data!E213,CONCATENATE("Grant to "&amp;G211)))</f>
        <v>Grant to Individual Recipient</v>
      </c>
      <c r="C211" s="6" t="str">
        <f>IF([2]source_data!G213="","",IF([2]source_data!F213="",_xlfn.XLOOKUP(T211,[2]tailored_settings!$B$20:$B$25,[2]tailored_settings!$A$20:$A$25,"")))</f>
        <v>Helping to alleviate financial hardship</v>
      </c>
      <c r="D211" s="7">
        <f>IF([2]source_data!G213="","",IF([2]source_data!G213="","",[2]source_data!G213))</f>
        <v>877.97</v>
      </c>
      <c r="E211" s="6" t="str">
        <f>IF([2]source_data!G213="","",[2]tailored_settings!$B$3)</f>
        <v>GBP</v>
      </c>
      <c r="F211" s="8">
        <f>IF([2]source_data!G213="","",IF([2]source_data!H213="","",[2]source_data!H213))</f>
        <v>45426</v>
      </c>
      <c r="G211" s="6" t="str">
        <f>IF([2]source_data!G213="","",[2]tailored_settings!$B$5)</f>
        <v>Individual Recipient</v>
      </c>
      <c r="H211" s="6" t="str">
        <f>IF([2]source_data!G213="","",IF(AND([2]source_data!A213&lt;&gt;"",[2]tailored_settings!$B$16="Publish"),CONCATENATE([2]tailored_settings!$B$2&amp;[2]source_data!A213),IF(AND([2]source_data!A213&lt;&gt;"",[2]tailored_settings!$B$16="Do not publish"),CONCATENATE([2]tailored_settings!$B$4&amp;TEXT(ROW(A211)-1,"0000")&amp;"_"&amp;TEXT(F211,"yyyy-mm")),CONCATENATE([2]tailored_settings!$B$4&amp;TEXT(ROW(A211)-1,"0000")&amp;"_"&amp;TEXT(F211,"yyyy-mm")))))</f>
        <v>360G-Longleigh-IND-0210_2024-05</v>
      </c>
      <c r="I211" s="6" t="str">
        <f>IF([2]source_data!G213="","",[2]tailored_settings!$B$7)</f>
        <v>Longleigh Foundation</v>
      </c>
      <c r="J211" s="6" t="str">
        <f>IF([2]source_data!G213="","",[2]tailored_settings!$B$6)</f>
        <v>GB-CHC-1169016</v>
      </c>
      <c r="K211" s="6" t="str">
        <f>IF([2]source_data!G213="","",IF([2]source_data!I213="","",VLOOKUP([2]source_data!I213,[2]codelist_mapping!A:C,3,FALSE)))</f>
        <v>GTIR080</v>
      </c>
      <c r="L211" s="6" t="str">
        <f>IF([2]source_data!G213="","",IF([2]source_data!J213="","",VLOOKUP([2]source_data!J213,[2]codelist_mapping!A:C,3,FALSE)))</f>
        <v/>
      </c>
      <c r="M211" s="6" t="str">
        <f>IF([2]source_data!G213="","",IF([2]source_data!K213="","",IF([2]source_data!M213&lt;&gt;"",CONCATENATE(VLOOKUP([2]source_data!K213,[2]codelist_mapping!F:H,3,FALSE)&amp;";"&amp;VLOOKUP([2]source_data!L213,[2]codelist_mapping!F:H,3,FALSE)&amp;";"&amp;VLOOKUP([2]source_data!M213,[2]codelist_mapping!F:H,3,FALSE)),IF([2]source_data!L213&lt;&gt;"",CONCATENATE(VLOOKUP([2]source_data!K213,[2]codelist_mapping!F:H,3,FALSE)&amp;";"&amp;VLOOKUP([2]source_data!L213,[2]codelist_mapping!F:H,3,FALSE)),IF([2]source_data!K213&lt;&gt;"",CONCATENATE(VLOOKUP([2]source_data!K213,[2]codelist_mapping!F:H,3,FALSE)))))))</f>
        <v>GTIP020</v>
      </c>
      <c r="N211" s="9" t="str">
        <f>IF([2]source_data!G213="","",IF([2]source_data!D213="","",VLOOKUP([2]source_data!D213,[2]geo_data!A:I,9,FALSE)))</f>
        <v>Weston-super-Mare Central</v>
      </c>
      <c r="O211" s="9" t="str">
        <f>IF([2]source_data!G213="","",IF([2]source_data!D213="","",VLOOKUP([2]source_data!D213,[2]geo_data!A:I,8,FALSE)))</f>
        <v>E05010298</v>
      </c>
      <c r="P211" s="9" t="str">
        <f>IF([2]source_data!G213="","",IF(LEFT(O211,3)="E05","WD",IF(LEFT(O211,3)="S13","WD",IF(LEFT(O211,3)="W05","WD",IF(LEFT(O211,3)="W06","UA",IF(LEFT(O211,3)="S12","CA",IF(LEFT(O211,3)="E06","UA",IF(LEFT(O211,3)="E07","NMD",IF(LEFT(O211,3)="E08","MD",IF(LEFT(O211,3)="E09","LONB"))))))))))</f>
        <v>WD</v>
      </c>
      <c r="Q211" s="9" t="str">
        <f>IF([2]source_data!G213="","",IF([2]source_data!D213="","",VLOOKUP([2]source_data!D213,[2]geo_data!A:I,7,FALSE)))</f>
        <v>North Somerset</v>
      </c>
      <c r="R211" s="9" t="str">
        <f>IF([2]source_data!G213="","",IF([2]source_data!D213="","",VLOOKUP([2]source_data!D213,[2]geo_data!A:I,6,FALSE)))</f>
        <v>E06000024</v>
      </c>
      <c r="S211" s="9" t="str">
        <f>IF([2]source_data!G213="","",IF(LEFT(R211,3)="E05","WD",IF(LEFT(R211,3)="S13","WD",IF(LEFT(R211,3)="W05","WD",IF(LEFT(R211,3)="W06","UA",IF(LEFT(R211,3)="S12","CA",IF(LEFT(R211,3)="E06","UA",IF(LEFT(R211,3)="E07","NMD",IF(LEFT(R211,3)="E08","MD",IF(LEFT(R211,3)="E09","LONB"))))))))))</f>
        <v>UA</v>
      </c>
      <c r="T211" s="6" t="str">
        <f>IF([2]source_data!G213="","",IF([2]source_data!N213="","",[2]source_data!N213))</f>
        <v>Hardship Grant</v>
      </c>
      <c r="U211" s="10">
        <f>IF([2]source_data!G213="","",[2]tailored_settings!$B$8)</f>
        <v>45789</v>
      </c>
      <c r="V211" s="6" t="str">
        <f>IF([2]source_data!G213="","",[2]tailored_settings!$B$9)</f>
        <v>http://www.longleigh.org/</v>
      </c>
      <c r="W211" s="8">
        <f>IF([2]source_data!G213="","",IF([2]source_data!O213="","",[2]source_data!O213))</f>
        <v>45426</v>
      </c>
      <c r="X211" s="12">
        <f>IF([2]source_data!G213="","",IF([2]source_data!P213="","",[2]source_data!P213))</f>
        <v>45450</v>
      </c>
      <c r="Y211" s="13">
        <f>IF([2]source_data!G213="","",IF([2]source_data!Q213="","",[2]source_data!Q213))</f>
        <v>1</v>
      </c>
      <c r="Z211" s="11" t="str">
        <f>IF([2]source_data!G213="","",IF([2]source_data!I213="","",[2]tailored_settings!$B$10))</f>
        <v>Primary grant reason</v>
      </c>
      <c r="AA211" s="11" t="str">
        <f>IF([2]source_data!G213="","",IF([2]source_data!I213="","",[2]source_data!I213))</f>
        <v>3  Customer/family moving from homelessness/supported living into independent living</v>
      </c>
      <c r="AB211" s="11" t="str">
        <f>IF([2]source_data!G213="","",IF([2]source_data!J213="","",[2]tailored_settings!$B$11))</f>
        <v/>
      </c>
      <c r="AC211" s="11" t="str">
        <f>IF([2]source_data!G213="","",IF([2]source_data!J213="","",[2]source_data!J213))</f>
        <v/>
      </c>
      <c r="AD211" s="11" t="str">
        <f>IF([2]source_data!G213="","",IF([2]source_data!K213="","",[2]tailored_settings!$B$12))</f>
        <v>Grant purpose</v>
      </c>
      <c r="AE211" s="11" t="str">
        <f>IF([2]source_data!G213="","",IF([2]source_data!K213="","",[2]source_data!K213))</f>
        <v>Appliances</v>
      </c>
      <c r="AF211" s="11" t="str">
        <f>IF([2]source_data!G213="","",IF([2]source_data!K213="","",[2]tailored_settings!$B$13))</f>
        <v>Grant purpose</v>
      </c>
      <c r="AG211" s="11" t="str">
        <f>IF([2]source_data!G213="","",IF([2]source_data!K213="","",[2]source_data!K213))</f>
        <v>Appliances</v>
      </c>
      <c r="AH211" s="11" t="str">
        <f>IF([2]source_data!G213="","",IF([2]source_data!M213="","",[2]tailored_settings!$B$14))</f>
        <v/>
      </c>
      <c r="AI211" s="11" t="str">
        <f>IF([2]source_data!G213="","",IF([2]source_data!M213="","",[2]source_data!M213))</f>
        <v/>
      </c>
    </row>
    <row r="212" spans="1:35" x14ac:dyDescent="0.2">
      <c r="A212" s="6" t="str">
        <f>IF([2]source_data!G214="","",IF(AND([2]source_data!C214&lt;&gt;"",[2]tailored_settings!$B$15="Publish"),CONCATENATE([2]tailored_settings!$B$2&amp;[2]source_data!C214),IF(AND([2]source_data!C214&lt;&gt;"",[2]tailored_settings!$B$15="Do not publish"),CONCATENATE([2]tailored_settings!$B$2&amp;TEXT(ROW(A212)-1,"0000")&amp;"_"&amp;TEXT(F212,"yyyy-mm")),CONCATENATE([2]tailored_settings!$B$2&amp;TEXT(ROW(A212)-1,"0000")&amp;"_"&amp;TEXT(F212,"yyyy-mm")))))</f>
        <v>360G-Longleigh-0211_2024-05</v>
      </c>
      <c r="B212" s="6" t="str">
        <f>IF([2]source_data!G214="","",IF([2]source_data!E214&lt;&gt;"",[2]source_data!E214,CONCATENATE("Grant to "&amp;G212)))</f>
        <v>Grant to Individual Recipient</v>
      </c>
      <c r="C212" s="6" t="str">
        <f>IF([2]source_data!G214="","",IF([2]source_data!F214="",_xlfn.XLOOKUP(T212,[2]tailored_settings!$B$20:$B$25,[2]tailored_settings!$A$20:$A$25,"")))</f>
        <v xml:space="preserve">Providing new flooring </v>
      </c>
      <c r="D212" s="7">
        <f>IF([2]source_data!G214="","",IF([2]source_data!G214="","",[2]source_data!G214))</f>
        <v>1117.2</v>
      </c>
      <c r="E212" s="6" t="str">
        <f>IF([2]source_data!G214="","",[2]tailored_settings!$B$3)</f>
        <v>GBP</v>
      </c>
      <c r="F212" s="8">
        <f>IF([2]source_data!G214="","",IF([2]source_data!H214="","",[2]source_data!H214))</f>
        <v>45420</v>
      </c>
      <c r="G212" s="6" t="str">
        <f>IF([2]source_data!G214="","",[2]tailored_settings!$B$5)</f>
        <v>Individual Recipient</v>
      </c>
      <c r="H212" s="6" t="str">
        <f>IF([2]source_data!G214="","",IF(AND([2]source_data!A214&lt;&gt;"",[2]tailored_settings!$B$16="Publish"),CONCATENATE([2]tailored_settings!$B$2&amp;[2]source_data!A214),IF(AND([2]source_data!A214&lt;&gt;"",[2]tailored_settings!$B$16="Do not publish"),CONCATENATE([2]tailored_settings!$B$4&amp;TEXT(ROW(A212)-1,"0000")&amp;"_"&amp;TEXT(F212,"yyyy-mm")),CONCATENATE([2]tailored_settings!$B$4&amp;TEXT(ROW(A212)-1,"0000")&amp;"_"&amp;TEXT(F212,"yyyy-mm")))))</f>
        <v>360G-Longleigh-IND-0211_2024-05</v>
      </c>
      <c r="I212" s="6" t="str">
        <f>IF([2]source_data!G214="","",[2]tailored_settings!$B$7)</f>
        <v>Longleigh Foundation</v>
      </c>
      <c r="J212" s="6" t="str">
        <f>IF([2]source_data!G214="","",[2]tailored_settings!$B$6)</f>
        <v>GB-CHC-1169016</v>
      </c>
      <c r="K212" s="6" t="str">
        <f>IF([2]source_data!G214="","",IF([2]source_data!I214="","",VLOOKUP([2]source_data!I214,[2]codelist_mapping!A:C,3,FALSE)))</f>
        <v>GTIR030</v>
      </c>
      <c r="L212" s="6" t="str">
        <f>IF([2]source_data!G214="","",IF([2]source_data!J214="","",VLOOKUP([2]source_data!J214,[2]codelist_mapping!A:C,3,FALSE)))</f>
        <v/>
      </c>
      <c r="M212" s="6" t="str">
        <f>IF([2]source_data!G214="","",IF([2]source_data!K214="","",IF([2]source_data!M214&lt;&gt;"",CONCATENATE(VLOOKUP([2]source_data!K214,[2]codelist_mapping!F:H,3,FALSE)&amp;";"&amp;VLOOKUP([2]source_data!L214,[2]codelist_mapping!F:H,3,FALSE)&amp;";"&amp;VLOOKUP([2]source_data!M214,[2]codelist_mapping!F:H,3,FALSE)),IF([2]source_data!L214&lt;&gt;"",CONCATENATE(VLOOKUP([2]source_data!K214,[2]codelist_mapping!F:H,3,FALSE)&amp;";"&amp;VLOOKUP([2]source_data!L214,[2]codelist_mapping!F:H,3,FALSE)),IF([2]source_data!K214&lt;&gt;"",CONCATENATE(VLOOKUP([2]source_data!K214,[2]codelist_mapping!F:H,3,FALSE)))))))</f>
        <v>GTIP030</v>
      </c>
      <c r="N212" s="9" t="str">
        <f>IF([2]source_data!G214="","",IF([2]source_data!D214="","",VLOOKUP([2]source_data!D214,[2]geo_data!A:I,9,FALSE)))</f>
        <v>Salvington</v>
      </c>
      <c r="O212" s="9" t="str">
        <f>IF([2]source_data!G214="","",IF([2]source_data!D214="","",VLOOKUP([2]source_data!D214,[2]geo_data!A:I,8,FALSE)))</f>
        <v>E05007704</v>
      </c>
      <c r="P212" s="9" t="str">
        <f>IF([2]source_data!G214="","",IF(LEFT(O212,3)="E05","WD",IF(LEFT(O212,3)="S13","WD",IF(LEFT(O212,3)="W05","WD",IF(LEFT(O212,3)="W06","UA",IF(LEFT(O212,3)="S12","CA",IF(LEFT(O212,3)="E06","UA",IF(LEFT(O212,3)="E07","NMD",IF(LEFT(O212,3)="E08","MD",IF(LEFT(O212,3)="E09","LONB"))))))))))</f>
        <v>WD</v>
      </c>
      <c r="Q212" s="9" t="str">
        <f>IF([2]source_data!G214="","",IF([2]source_data!D214="","",VLOOKUP([2]source_data!D214,[2]geo_data!A:I,7,FALSE)))</f>
        <v>Worthing</v>
      </c>
      <c r="R212" s="9" t="str">
        <f>IF([2]source_data!G214="","",IF([2]source_data!D214="","",VLOOKUP([2]source_data!D214,[2]geo_data!A:I,6,FALSE)))</f>
        <v>E07000229</v>
      </c>
      <c r="S212" s="9" t="str">
        <f>IF([2]source_data!G214="","",IF(LEFT(R212,3)="E05","WD",IF(LEFT(R212,3)="S13","WD",IF(LEFT(R212,3)="W05","WD",IF(LEFT(R212,3)="W06","UA",IF(LEFT(R212,3)="S12","CA",IF(LEFT(R212,3)="E06","UA",IF(LEFT(R212,3)="E07","NMD",IF(LEFT(R212,3)="E08","MD",IF(LEFT(R212,3)="E09","LONB"))))))))))</f>
        <v>NMD</v>
      </c>
      <c r="T212" s="6" t="str">
        <f>IF([2]source_data!G214="","",IF([2]source_data!N214="","",[2]source_data!N214))</f>
        <v>Flooring Grant</v>
      </c>
      <c r="U212" s="10">
        <f>IF([2]source_data!G214="","",[2]tailored_settings!$B$8)</f>
        <v>45789</v>
      </c>
      <c r="V212" s="6" t="str">
        <f>IF([2]source_data!G214="","",[2]tailored_settings!$B$9)</f>
        <v>http://www.longleigh.org/</v>
      </c>
      <c r="W212" s="8">
        <f>IF([2]source_data!G214="","",IF([2]source_data!O214="","",[2]source_data!O214))</f>
        <v>45420</v>
      </c>
      <c r="X212" s="12">
        <f>IF([2]source_data!G214="","",IF([2]source_data!P214="","",[2]source_data!P214))</f>
        <v>45490</v>
      </c>
      <c r="Y212" s="13">
        <f>IF([2]source_data!G214="","",IF([2]source_data!Q214="","",[2]source_data!Q214))</f>
        <v>2</v>
      </c>
      <c r="Z212" s="11" t="str">
        <f>IF([2]source_data!G214="","",IF([2]source_data!I214="","",[2]tailored_settings!$B$10))</f>
        <v>Primary grant reason</v>
      </c>
      <c r="AA212" s="11" t="str">
        <f>IF([2]source_data!G214="","",IF([2]source_data!I214="","",[2]source_data!I214))</f>
        <v>1. Customer (or family member residing with them) with a diagnosed condition or disability (physical and/or sensory and/or behavioural)</v>
      </c>
      <c r="AB212" s="11" t="str">
        <f>IF([2]source_data!G214="","",IF([2]source_data!J214="","",[2]tailored_settings!$B$11))</f>
        <v/>
      </c>
      <c r="AC212" s="11" t="str">
        <f>IF([2]source_data!G214="","",IF([2]source_data!J214="","",[2]source_data!J214))</f>
        <v/>
      </c>
      <c r="AD212" s="11" t="str">
        <f>IF([2]source_data!G214="","",IF([2]source_data!K214="","",[2]tailored_settings!$B$12))</f>
        <v>Grant purpose</v>
      </c>
      <c r="AE212" s="11" t="str">
        <f>IF([2]source_data!G214="","",IF([2]source_data!K214="","",[2]source_data!K214))</f>
        <v>Flooring</v>
      </c>
      <c r="AF212" s="11" t="str">
        <f>IF([2]source_data!G214="","",IF([2]source_data!K214="","",[2]tailored_settings!$B$13))</f>
        <v>Grant purpose</v>
      </c>
      <c r="AG212" s="11" t="str">
        <f>IF([2]source_data!G214="","",IF([2]source_data!K214="","",[2]source_data!K214))</f>
        <v>Flooring</v>
      </c>
      <c r="AH212" s="11" t="str">
        <f>IF([2]source_data!G214="","",IF([2]source_data!M214="","",[2]tailored_settings!$B$14))</f>
        <v/>
      </c>
      <c r="AI212" s="11" t="str">
        <f>IF([2]source_data!G214="","",IF([2]source_data!M214="","",[2]source_data!M214))</f>
        <v/>
      </c>
    </row>
    <row r="213" spans="1:35" x14ac:dyDescent="0.2">
      <c r="A213" s="6" t="str">
        <f>IF([2]source_data!G215="","",IF(AND([2]source_data!C215&lt;&gt;"",[2]tailored_settings!$B$15="Publish"),CONCATENATE([2]tailored_settings!$B$2&amp;[2]source_data!C215),IF(AND([2]source_data!C215&lt;&gt;"",[2]tailored_settings!$B$15="Do not publish"),CONCATENATE([2]tailored_settings!$B$2&amp;TEXT(ROW(A213)-1,"0000")&amp;"_"&amp;TEXT(F213,"yyyy-mm")),CONCATENATE([2]tailored_settings!$B$2&amp;TEXT(ROW(A213)-1,"0000")&amp;"_"&amp;TEXT(F213,"yyyy-mm")))))</f>
        <v>360G-Longleigh-0212_2024-04</v>
      </c>
      <c r="B213" s="6" t="str">
        <f>IF([2]source_data!G215="","",IF([2]source_data!E215&lt;&gt;"",[2]source_data!E215,CONCATENATE("Grant to "&amp;G213)))</f>
        <v>Grant to Individual Recipient</v>
      </c>
      <c r="C213" s="6" t="str">
        <f>IF([2]source_data!G215="","",IF([2]source_data!F215="",_xlfn.XLOOKUP(T213,[2]tailored_settings!$B$20:$B$25,[2]tailored_settings!$A$20:$A$25,"")))</f>
        <v>Helping to alleviate financial hardship</v>
      </c>
      <c r="D213" s="7">
        <f>IF([2]source_data!G215="","",IF([2]source_data!G215="","",[2]source_data!G215))</f>
        <v>1387.7</v>
      </c>
      <c r="E213" s="6" t="str">
        <f>IF([2]source_data!G215="","",[2]tailored_settings!$B$3)</f>
        <v>GBP</v>
      </c>
      <c r="F213" s="8">
        <f>IF([2]source_data!G215="","",IF([2]source_data!H215="","",[2]source_data!H215))</f>
        <v>45412</v>
      </c>
      <c r="G213" s="6" t="str">
        <f>IF([2]source_data!G215="","",[2]tailored_settings!$B$5)</f>
        <v>Individual Recipient</v>
      </c>
      <c r="H213" s="6" t="str">
        <f>IF([2]source_data!G215="","",IF(AND([2]source_data!A215&lt;&gt;"",[2]tailored_settings!$B$16="Publish"),CONCATENATE([2]tailored_settings!$B$2&amp;[2]source_data!A215),IF(AND([2]source_data!A215&lt;&gt;"",[2]tailored_settings!$B$16="Do not publish"),CONCATENATE([2]tailored_settings!$B$4&amp;TEXT(ROW(A213)-1,"0000")&amp;"_"&amp;TEXT(F213,"yyyy-mm")),CONCATENATE([2]tailored_settings!$B$4&amp;TEXT(ROW(A213)-1,"0000")&amp;"_"&amp;TEXT(F213,"yyyy-mm")))))</f>
        <v>360G-Longleigh-IND-0212_2024-04</v>
      </c>
      <c r="I213" s="6" t="str">
        <f>IF([2]source_data!G215="","",[2]tailored_settings!$B$7)</f>
        <v>Longleigh Foundation</v>
      </c>
      <c r="J213" s="6" t="str">
        <f>IF([2]source_data!G215="","",[2]tailored_settings!$B$6)</f>
        <v>GB-CHC-1169016</v>
      </c>
      <c r="K213" s="6" t="str">
        <f>IF([2]source_data!G215="","",IF([2]source_data!I215="","",VLOOKUP([2]source_data!I215,[2]codelist_mapping!A:C,3,FALSE)))</f>
        <v>GTIR040</v>
      </c>
      <c r="L213" s="6" t="str">
        <f>IF([2]source_data!G215="","",IF([2]source_data!J215="","",VLOOKUP([2]source_data!J215,[2]codelist_mapping!A:C,3,FALSE)))</f>
        <v/>
      </c>
      <c r="M213" s="6" t="str">
        <f>IF([2]source_data!G215="","",IF([2]source_data!K215="","",IF([2]source_data!M215&lt;&gt;"",CONCATENATE(VLOOKUP([2]source_data!K215,[2]codelist_mapping!F:H,3,FALSE)&amp;";"&amp;VLOOKUP([2]source_data!L215,[2]codelist_mapping!F:H,3,FALSE)&amp;";"&amp;VLOOKUP([2]source_data!M215,[2]codelist_mapping!F:H,3,FALSE)),IF([2]source_data!L215&lt;&gt;"",CONCATENATE(VLOOKUP([2]source_data!K215,[2]codelist_mapping!F:H,3,FALSE)&amp;";"&amp;VLOOKUP([2]source_data!L215,[2]codelist_mapping!F:H,3,FALSE)),IF([2]source_data!K215&lt;&gt;"",CONCATENATE(VLOOKUP([2]source_data!K215,[2]codelist_mapping!F:H,3,FALSE)))))))</f>
        <v>GTIP020;GTIP070;GTIP050</v>
      </c>
      <c r="N213" s="9" t="str">
        <f>IF([2]source_data!G215="","",IF([2]source_data!D215="","",VLOOKUP([2]source_data!D215,[2]geo_data!A:I,9,FALSE)))</f>
        <v>Leominster East</v>
      </c>
      <c r="O213" s="9" t="str">
        <f>IF([2]source_data!G215="","",IF([2]source_data!D215="","",VLOOKUP([2]source_data!D215,[2]geo_data!A:I,8,FALSE)))</f>
        <v>E05009468</v>
      </c>
      <c r="P213" s="9" t="str">
        <f>IF([2]source_data!G215="","",IF(LEFT(O213,3)="E05","WD",IF(LEFT(O213,3)="S13","WD",IF(LEFT(O213,3)="W05","WD",IF(LEFT(O213,3)="W06","UA",IF(LEFT(O213,3)="S12","CA",IF(LEFT(O213,3)="E06","UA",IF(LEFT(O213,3)="E07","NMD",IF(LEFT(O213,3)="E08","MD",IF(LEFT(O213,3)="E09","LONB"))))))))))</f>
        <v>WD</v>
      </c>
      <c r="Q213" s="9" t="str">
        <f>IF([2]source_data!G215="","",IF([2]source_data!D215="","",VLOOKUP([2]source_data!D215,[2]geo_data!A:I,7,FALSE)))</f>
        <v>Herefordshire, County of</v>
      </c>
      <c r="R213" s="9" t="str">
        <f>IF([2]source_data!G215="","",IF([2]source_data!D215="","",VLOOKUP([2]source_data!D215,[2]geo_data!A:I,6,FALSE)))</f>
        <v>E06000019</v>
      </c>
      <c r="S213" s="9" t="str">
        <f>IF([2]source_data!G215="","",IF(LEFT(R213,3)="E05","WD",IF(LEFT(R213,3)="S13","WD",IF(LEFT(R213,3)="W05","WD",IF(LEFT(R213,3)="W06","UA",IF(LEFT(R213,3)="S12","CA",IF(LEFT(R213,3)="E06","UA",IF(LEFT(R213,3)="E07","NMD",IF(LEFT(R213,3)="E08","MD",IF(LEFT(R213,3)="E09","LONB"))))))))))</f>
        <v>UA</v>
      </c>
      <c r="T213" s="6" t="str">
        <f>IF([2]source_data!G215="","",IF([2]source_data!N215="","",[2]source_data!N215))</f>
        <v>Hardship Grant</v>
      </c>
      <c r="U213" s="10">
        <f>IF([2]source_data!G215="","",[2]tailored_settings!$B$8)</f>
        <v>45789</v>
      </c>
      <c r="V213" s="6" t="str">
        <f>IF([2]source_data!G215="","",[2]tailored_settings!$B$9)</f>
        <v>http://www.longleigh.org/</v>
      </c>
      <c r="W213" s="8">
        <f>IF([2]source_data!G215="","",IF([2]source_data!O215="","",[2]source_data!O215))</f>
        <v>45412</v>
      </c>
      <c r="X213" s="12">
        <f>IF([2]source_data!G215="","",IF([2]source_data!P215="","",[2]source_data!P215))</f>
        <v>45520</v>
      </c>
      <c r="Y213" s="13">
        <f>IF([2]source_data!G215="","",IF([2]source_data!Q215="","",[2]source_data!Q215))</f>
        <v>3</v>
      </c>
      <c r="Z213" s="11" t="str">
        <f>IF([2]source_data!G215="","",IF([2]source_data!I215="","",[2]tailored_settings!$B$10))</f>
        <v>Primary grant reason</v>
      </c>
      <c r="AA213" s="11" t="str">
        <f>IF([2]source_data!G215="","",IF([2]source_data!I215="","",[2]source_data!I215))</f>
        <v>2. Customer receiving medication and/or therapy for a mental health condition or substance addiction</v>
      </c>
      <c r="AB213" s="11" t="str">
        <f>IF([2]source_data!G215="","",IF([2]source_data!J215="","",[2]tailored_settings!$B$11))</f>
        <v/>
      </c>
      <c r="AC213" s="11" t="str">
        <f>IF([2]source_data!G215="","",IF([2]source_data!J215="","",[2]source_data!J215))</f>
        <v/>
      </c>
      <c r="AD213" s="11" t="str">
        <f>IF([2]source_data!G215="","",IF([2]source_data!K215="","",[2]tailored_settings!$B$12))</f>
        <v>Grant purpose</v>
      </c>
      <c r="AE213" s="11" t="str">
        <f>IF([2]source_data!G215="","",IF([2]source_data!K215="","",[2]source_data!K215))</f>
        <v>Appliances</v>
      </c>
      <c r="AF213" s="11" t="str">
        <f>IF([2]source_data!G215="","",IF([2]source_data!K215="","",[2]tailored_settings!$B$13))</f>
        <v>Grant purpose</v>
      </c>
      <c r="AG213" s="11" t="str">
        <f>IF([2]source_data!G215="","",IF([2]source_data!K215="","",[2]source_data!K215))</f>
        <v>Appliances</v>
      </c>
      <c r="AH213" s="11" t="str">
        <f>IF([2]source_data!G215="","",IF([2]source_data!M215="","",[2]tailored_settings!$B$14))</f>
        <v>Grant purpose</v>
      </c>
      <c r="AI213" s="11" t="str">
        <f>IF([2]source_data!G215="","",IF([2]source_data!M215="","",[2]source_data!M215))</f>
        <v>Utility Vouchers</v>
      </c>
    </row>
    <row r="214" spans="1:35" x14ac:dyDescent="0.2">
      <c r="A214" s="6" t="str">
        <f>IF([2]source_data!G216="","",IF(AND([2]source_data!C216&lt;&gt;"",[2]tailored_settings!$B$15="Publish"),CONCATENATE([2]tailored_settings!$B$2&amp;[2]source_data!C216),IF(AND([2]source_data!C216&lt;&gt;"",[2]tailored_settings!$B$15="Do not publish"),CONCATENATE([2]tailored_settings!$B$2&amp;TEXT(ROW(A214)-1,"0000")&amp;"_"&amp;TEXT(F214,"yyyy-mm")),CONCATENATE([2]tailored_settings!$B$2&amp;TEXT(ROW(A214)-1,"0000")&amp;"_"&amp;TEXT(F214,"yyyy-mm")))))</f>
        <v>360G-Longleigh-0213_2024-04</v>
      </c>
      <c r="B214" s="6" t="str">
        <f>IF([2]source_data!G216="","",IF([2]source_data!E216&lt;&gt;"",[2]source_data!E216,CONCATENATE("Grant to "&amp;G214)))</f>
        <v>Grant to Individual Recipient</v>
      </c>
      <c r="C214" s="6" t="str">
        <f>IF([2]source_data!G216="","",IF([2]source_data!F216="",_xlfn.XLOOKUP(T214,[2]tailored_settings!$B$20:$B$25,[2]tailored_settings!$A$20:$A$25,"")))</f>
        <v>Helping to alleviate financial hardship</v>
      </c>
      <c r="D214" s="7">
        <f>IF([2]source_data!G216="","",IF([2]source_data!G216="","",[2]source_data!G216))</f>
        <v>802.42</v>
      </c>
      <c r="E214" s="6" t="str">
        <f>IF([2]source_data!G216="","",[2]tailored_settings!$B$3)</f>
        <v>GBP</v>
      </c>
      <c r="F214" s="8">
        <f>IF([2]source_data!G216="","",IF([2]source_data!H216="","",[2]source_data!H216))</f>
        <v>45412</v>
      </c>
      <c r="G214" s="6" t="str">
        <f>IF([2]source_data!G216="","",[2]tailored_settings!$B$5)</f>
        <v>Individual Recipient</v>
      </c>
      <c r="H214" s="6" t="str">
        <f>IF([2]source_data!G216="","",IF(AND([2]source_data!A216&lt;&gt;"",[2]tailored_settings!$B$16="Publish"),CONCATENATE([2]tailored_settings!$B$2&amp;[2]source_data!A216),IF(AND([2]source_data!A216&lt;&gt;"",[2]tailored_settings!$B$16="Do not publish"),CONCATENATE([2]tailored_settings!$B$4&amp;TEXT(ROW(A214)-1,"0000")&amp;"_"&amp;TEXT(F214,"yyyy-mm")),CONCATENATE([2]tailored_settings!$B$4&amp;TEXT(ROW(A214)-1,"0000")&amp;"_"&amp;TEXT(F214,"yyyy-mm")))))</f>
        <v>360G-Longleigh-IND-0213_2024-04</v>
      </c>
      <c r="I214" s="6" t="str">
        <f>IF([2]source_data!G216="","",[2]tailored_settings!$B$7)</f>
        <v>Longleigh Foundation</v>
      </c>
      <c r="J214" s="6" t="str">
        <f>IF([2]source_data!G216="","",[2]tailored_settings!$B$6)</f>
        <v>GB-CHC-1169016</v>
      </c>
      <c r="K214" s="6" t="str">
        <f>IF([2]source_data!G216="","",IF([2]source_data!I216="","",VLOOKUP([2]source_data!I216,[2]codelist_mapping!A:C,3,FALSE)))</f>
        <v>GTIR030</v>
      </c>
      <c r="L214" s="6" t="str">
        <f>IF([2]source_data!G216="","",IF([2]source_data!J216="","",VLOOKUP([2]source_data!J216,[2]codelist_mapping!A:C,3,FALSE)))</f>
        <v/>
      </c>
      <c r="M214" s="6" t="str">
        <f>IF([2]source_data!G216="","",IF([2]source_data!K216="","",IF([2]source_data!M216&lt;&gt;"",CONCATENATE(VLOOKUP([2]source_data!K216,[2]codelist_mapping!F:H,3,FALSE)&amp;";"&amp;VLOOKUP([2]source_data!L216,[2]codelist_mapping!F:H,3,FALSE)&amp;";"&amp;VLOOKUP([2]source_data!M216,[2]codelist_mapping!F:H,3,FALSE)),IF([2]source_data!L216&lt;&gt;"",CONCATENATE(VLOOKUP([2]source_data!K216,[2]codelist_mapping!F:H,3,FALSE)&amp;";"&amp;VLOOKUP([2]source_data!L216,[2]codelist_mapping!F:H,3,FALSE)),IF([2]source_data!K216&lt;&gt;"",CONCATENATE(VLOOKUP([2]source_data!K216,[2]codelist_mapping!F:H,3,FALSE)))))))</f>
        <v>GTIP020;GTIP020</v>
      </c>
      <c r="N214" s="9" t="str">
        <f>IF([2]source_data!G216="","",IF([2]source_data!D216="","",VLOOKUP([2]source_data!D216,[2]geo_data!A:I,9,FALSE)))</f>
        <v>Warwick Myton &amp; Heathcote</v>
      </c>
      <c r="O214" s="9" t="str">
        <f>IF([2]source_data!G216="","",IF([2]source_data!D216="","",VLOOKUP([2]source_data!D216,[2]geo_data!A:I,8,FALSE)))</f>
        <v>E05012629</v>
      </c>
      <c r="P214" s="9" t="str">
        <f>IF([2]source_data!G216="","",IF(LEFT(O214,3)="E05","WD",IF(LEFT(O214,3)="S13","WD",IF(LEFT(O214,3)="W05","WD",IF(LEFT(O214,3)="W06","UA",IF(LEFT(O214,3)="S12","CA",IF(LEFT(O214,3)="E06","UA",IF(LEFT(O214,3)="E07","NMD",IF(LEFT(O214,3)="E08","MD",IF(LEFT(O214,3)="E09","LONB"))))))))))</f>
        <v>WD</v>
      </c>
      <c r="Q214" s="9" t="str">
        <f>IF([2]source_data!G216="","",IF([2]source_data!D216="","",VLOOKUP([2]source_data!D216,[2]geo_data!A:I,7,FALSE)))</f>
        <v>Warwick</v>
      </c>
      <c r="R214" s="9" t="str">
        <f>IF([2]source_data!G216="","",IF([2]source_data!D216="","",VLOOKUP([2]source_data!D216,[2]geo_data!A:I,6,FALSE)))</f>
        <v>E07000222</v>
      </c>
      <c r="S214" s="9" t="str">
        <f>IF([2]source_data!G216="","",IF(LEFT(R214,3)="E05","WD",IF(LEFT(R214,3)="S13","WD",IF(LEFT(R214,3)="W05","WD",IF(LEFT(R214,3)="W06","UA",IF(LEFT(R214,3)="S12","CA",IF(LEFT(R214,3)="E06","UA",IF(LEFT(R214,3)="E07","NMD",IF(LEFT(R214,3)="E08","MD",IF(LEFT(R214,3)="E09","LONB"))))))))))</f>
        <v>NMD</v>
      </c>
      <c r="T214" s="6" t="str">
        <f>IF([2]source_data!G216="","",IF([2]source_data!N216="","",[2]source_data!N216))</f>
        <v>Hardship Grant</v>
      </c>
      <c r="U214" s="10">
        <f>IF([2]source_data!G216="","",[2]tailored_settings!$B$8)</f>
        <v>45789</v>
      </c>
      <c r="V214" s="6" t="str">
        <f>IF([2]source_data!G216="","",[2]tailored_settings!$B$9)</f>
        <v>http://www.longleigh.org/</v>
      </c>
      <c r="W214" s="8">
        <f>IF([2]source_data!G216="","",IF([2]source_data!O216="","",[2]source_data!O216))</f>
        <v>45412</v>
      </c>
      <c r="X214" s="12">
        <f>IF([2]source_data!G216="","",IF([2]source_data!P216="","",[2]source_data!P216))</f>
        <v>45450</v>
      </c>
      <c r="Y214" s="13">
        <f>IF([2]source_data!G216="","",IF([2]source_data!Q216="","",[2]source_data!Q216))</f>
        <v>1</v>
      </c>
      <c r="Z214" s="11" t="str">
        <f>IF([2]source_data!G216="","",IF([2]source_data!I216="","",[2]tailored_settings!$B$10))</f>
        <v>Primary grant reason</v>
      </c>
      <c r="AA214" s="11" t="str">
        <f>IF([2]source_data!G216="","",IF([2]source_data!I216="","",[2]source_data!I216))</f>
        <v>1. Customer (or family member residing with them) with a diagnosed condition or disability (physical and/or sensory and/or behavioural)</v>
      </c>
      <c r="AB214" s="11" t="str">
        <f>IF([2]source_data!G216="","",IF([2]source_data!J216="","",[2]tailored_settings!$B$11))</f>
        <v/>
      </c>
      <c r="AC214" s="11" t="str">
        <f>IF([2]source_data!G216="","",IF([2]source_data!J216="","",[2]source_data!J216))</f>
        <v/>
      </c>
      <c r="AD214" s="11" t="str">
        <f>IF([2]source_data!G216="","",IF([2]source_data!K216="","",[2]tailored_settings!$B$12))</f>
        <v>Grant purpose</v>
      </c>
      <c r="AE214" s="11" t="str">
        <f>IF([2]source_data!G216="","",IF([2]source_data!K216="","",[2]source_data!K216))</f>
        <v>Appliances</v>
      </c>
      <c r="AF214" s="11" t="str">
        <f>IF([2]source_data!G216="","",IF([2]source_data!K216="","",[2]tailored_settings!$B$13))</f>
        <v>Grant purpose</v>
      </c>
      <c r="AG214" s="11" t="str">
        <f>IF([2]source_data!G216="","",IF([2]source_data!K216="","",[2]source_data!K216))</f>
        <v>Appliances</v>
      </c>
      <c r="AH214" s="11" t="str">
        <f>IF([2]source_data!G216="","",IF([2]source_data!M216="","",[2]tailored_settings!$B$14))</f>
        <v/>
      </c>
      <c r="AI214" s="11" t="str">
        <f>IF([2]source_data!G216="","",IF([2]source_data!M216="","",[2]source_data!M216))</f>
        <v/>
      </c>
    </row>
    <row r="215" spans="1:35" x14ac:dyDescent="0.2">
      <c r="A215" s="6" t="str">
        <f>IF([2]source_data!G217="","",IF(AND([2]source_data!C217&lt;&gt;"",[2]tailored_settings!$B$15="Publish"),CONCATENATE([2]tailored_settings!$B$2&amp;[2]source_data!C217),IF(AND([2]source_data!C217&lt;&gt;"",[2]tailored_settings!$B$15="Do not publish"),CONCATENATE([2]tailored_settings!$B$2&amp;TEXT(ROW(A215)-1,"0000")&amp;"_"&amp;TEXT(F215,"yyyy-mm")),CONCATENATE([2]tailored_settings!$B$2&amp;TEXT(ROW(A215)-1,"0000")&amp;"_"&amp;TEXT(F215,"yyyy-mm")))))</f>
        <v>360G-Longleigh-0214_2024-04</v>
      </c>
      <c r="B215" s="6" t="str">
        <f>IF([2]source_data!G217="","",IF([2]source_data!E217&lt;&gt;"",[2]source_data!E217,CONCATENATE("Grant to "&amp;G215)))</f>
        <v>Grant to Individual Recipient</v>
      </c>
      <c r="C215" s="6" t="str">
        <f>IF([2]source_data!G217="","",IF([2]source_data!F217="",_xlfn.XLOOKUP(T215,[2]tailored_settings!$B$20:$B$25,[2]tailored_settings!$A$20:$A$25,"")))</f>
        <v>Helping to alleviate financial hardship</v>
      </c>
      <c r="D215" s="7">
        <f>IF([2]source_data!G217="","",IF([2]source_data!G217="","",[2]source_data!G217))</f>
        <v>893.45</v>
      </c>
      <c r="E215" s="6" t="str">
        <f>IF([2]source_data!G217="","",[2]tailored_settings!$B$3)</f>
        <v>GBP</v>
      </c>
      <c r="F215" s="8">
        <f>IF([2]source_data!G217="","",IF([2]source_data!H217="","",[2]source_data!H217))</f>
        <v>45411</v>
      </c>
      <c r="G215" s="6" t="str">
        <f>IF([2]source_data!G217="","",[2]tailored_settings!$B$5)</f>
        <v>Individual Recipient</v>
      </c>
      <c r="H215" s="6" t="str">
        <f>IF([2]source_data!G217="","",IF(AND([2]source_data!A217&lt;&gt;"",[2]tailored_settings!$B$16="Publish"),CONCATENATE([2]tailored_settings!$B$2&amp;[2]source_data!A217),IF(AND([2]source_data!A217&lt;&gt;"",[2]tailored_settings!$B$16="Do not publish"),CONCATENATE([2]tailored_settings!$B$4&amp;TEXT(ROW(A215)-1,"0000")&amp;"_"&amp;TEXT(F215,"yyyy-mm")),CONCATENATE([2]tailored_settings!$B$4&amp;TEXT(ROW(A215)-1,"0000")&amp;"_"&amp;TEXT(F215,"yyyy-mm")))))</f>
        <v>360G-Longleigh-IND-0214_2024-04</v>
      </c>
      <c r="I215" s="6" t="str">
        <f>IF([2]source_data!G217="","",[2]tailored_settings!$B$7)</f>
        <v>Longleigh Foundation</v>
      </c>
      <c r="J215" s="6" t="str">
        <f>IF([2]source_data!G217="","",[2]tailored_settings!$B$6)</f>
        <v>GB-CHC-1169016</v>
      </c>
      <c r="K215" s="6" t="str">
        <f>IF([2]source_data!G217="","",IF([2]source_data!I217="","",VLOOKUP([2]source_data!I217,[2]codelist_mapping!A:C,3,FALSE)))</f>
        <v>GTIR080</v>
      </c>
      <c r="L215" s="6" t="str">
        <f>IF([2]source_data!G217="","",IF([2]source_data!J217="","",VLOOKUP([2]source_data!J217,[2]codelist_mapping!A:C,3,FALSE)))</f>
        <v/>
      </c>
      <c r="M215" s="6" t="str">
        <f>IF([2]source_data!G217="","",IF([2]source_data!K217="","",IF([2]source_data!M217&lt;&gt;"",CONCATENATE(VLOOKUP([2]source_data!K217,[2]codelist_mapping!F:H,3,FALSE)&amp;";"&amp;VLOOKUP([2]source_data!L217,[2]codelist_mapping!F:H,3,FALSE)&amp;";"&amp;VLOOKUP([2]source_data!M217,[2]codelist_mapping!F:H,3,FALSE)),IF([2]source_data!L217&lt;&gt;"",CONCATENATE(VLOOKUP([2]source_data!K217,[2]codelist_mapping!F:H,3,FALSE)&amp;";"&amp;VLOOKUP([2]source_data!L217,[2]codelist_mapping!F:H,3,FALSE)),IF([2]source_data!K217&lt;&gt;"",CONCATENATE(VLOOKUP([2]source_data!K217,[2]codelist_mapping!F:H,3,FALSE)))))))</f>
        <v>GTIP020;GTIP020;GTIP060</v>
      </c>
      <c r="N215" s="9" t="str">
        <f>IF([2]source_data!G217="","",IF([2]source_data!D217="","",VLOOKUP([2]source_data!D217,[2]geo_data!A:I,9,FALSE)))</f>
        <v>Kempston Central &amp; East</v>
      </c>
      <c r="O215" s="9" t="str">
        <f>IF([2]source_data!G217="","",IF([2]source_data!D217="","",VLOOKUP([2]source_data!D217,[2]geo_data!A:I,8,FALSE)))</f>
        <v>E05014504</v>
      </c>
      <c r="P215" s="9" t="str">
        <f>IF([2]source_data!G217="","",IF(LEFT(O215,3)="E05","WD",IF(LEFT(O215,3)="S13","WD",IF(LEFT(O215,3)="W05","WD",IF(LEFT(O215,3)="W06","UA",IF(LEFT(O215,3)="S12","CA",IF(LEFT(O215,3)="E06","UA",IF(LEFT(O215,3)="E07","NMD",IF(LEFT(O215,3)="E08","MD",IF(LEFT(O215,3)="E09","LONB"))))))))))</f>
        <v>WD</v>
      </c>
      <c r="Q215" s="9" t="str">
        <f>IF([2]source_data!G217="","",IF([2]source_data!D217="","",VLOOKUP([2]source_data!D217,[2]geo_data!A:I,7,FALSE)))</f>
        <v>Bedford</v>
      </c>
      <c r="R215" s="9" t="str">
        <f>IF([2]source_data!G217="","",IF([2]source_data!D217="","",VLOOKUP([2]source_data!D217,[2]geo_data!A:I,6,FALSE)))</f>
        <v>E06000055</v>
      </c>
      <c r="S215" s="9" t="str">
        <f>IF([2]source_data!G217="","",IF(LEFT(R215,3)="E05","WD",IF(LEFT(R215,3)="S13","WD",IF(LEFT(R215,3)="W05","WD",IF(LEFT(R215,3)="W06","UA",IF(LEFT(R215,3)="S12","CA",IF(LEFT(R215,3)="E06","UA",IF(LEFT(R215,3)="E07","NMD",IF(LEFT(R215,3)="E08","MD",IF(LEFT(R215,3)="E09","LONB"))))))))))</f>
        <v>UA</v>
      </c>
      <c r="T215" s="6" t="str">
        <f>IF([2]source_data!G217="","",IF([2]source_data!N217="","",[2]source_data!N217))</f>
        <v>Hardship Grant</v>
      </c>
      <c r="U215" s="10">
        <f>IF([2]source_data!G217="","",[2]tailored_settings!$B$8)</f>
        <v>45789</v>
      </c>
      <c r="V215" s="6" t="str">
        <f>IF([2]source_data!G217="","",[2]tailored_settings!$B$9)</f>
        <v>http://www.longleigh.org/</v>
      </c>
      <c r="W215" s="8">
        <f>IF([2]source_data!G217="","",IF([2]source_data!O217="","",[2]source_data!O217))</f>
        <v>45411</v>
      </c>
      <c r="X215" s="12">
        <f>IF([2]source_data!G217="","",IF([2]source_data!P217="","",[2]source_data!P217))</f>
        <v>45450</v>
      </c>
      <c r="Y215" s="13">
        <f>IF([2]source_data!G217="","",IF([2]source_data!Q217="","",[2]source_data!Q217))</f>
        <v>1</v>
      </c>
      <c r="Z215" s="11" t="str">
        <f>IF([2]source_data!G217="","",IF([2]source_data!I217="","",[2]tailored_settings!$B$10))</f>
        <v>Primary grant reason</v>
      </c>
      <c r="AA215" s="11" t="str">
        <f>IF([2]source_data!G217="","",IF([2]source_data!I217="","",[2]source_data!I217))</f>
        <v>3  Customer/family moving from homelessness/supported living into independent living</v>
      </c>
      <c r="AB215" s="11" t="str">
        <f>IF([2]source_data!G217="","",IF([2]source_data!J217="","",[2]tailored_settings!$B$11))</f>
        <v/>
      </c>
      <c r="AC215" s="11" t="str">
        <f>IF([2]source_data!G217="","",IF([2]source_data!J217="","",[2]source_data!J217))</f>
        <v/>
      </c>
      <c r="AD215" s="11" t="str">
        <f>IF([2]source_data!G217="","",IF([2]source_data!K217="","",[2]tailored_settings!$B$12))</f>
        <v>Grant purpose</v>
      </c>
      <c r="AE215" s="11" t="str">
        <f>IF([2]source_data!G217="","",IF([2]source_data!K217="","",[2]source_data!K217))</f>
        <v>Appliances</v>
      </c>
      <c r="AF215" s="11" t="str">
        <f>IF([2]source_data!G217="","",IF([2]source_data!K217="","",[2]tailored_settings!$B$13))</f>
        <v>Grant purpose</v>
      </c>
      <c r="AG215" s="11" t="str">
        <f>IF([2]source_data!G217="","",IF([2]source_data!K217="","",[2]source_data!K217))</f>
        <v>Appliances</v>
      </c>
      <c r="AH215" s="11" t="str">
        <f>IF([2]source_data!G217="","",IF([2]source_data!M217="","",[2]tailored_settings!$B$14))</f>
        <v>Grant purpose</v>
      </c>
      <c r="AI215" s="11" t="str">
        <f>IF([2]source_data!G217="","",IF([2]source_data!M217="","",[2]source_data!M217))</f>
        <v>Voucher for small household items</v>
      </c>
    </row>
    <row r="216" spans="1:35" x14ac:dyDescent="0.2">
      <c r="A216" s="6" t="str">
        <f>IF([2]source_data!G218="","",IF(AND([2]source_data!C218&lt;&gt;"",[2]tailored_settings!$B$15="Publish"),CONCATENATE([2]tailored_settings!$B$2&amp;[2]source_data!C218),IF(AND([2]source_data!C218&lt;&gt;"",[2]tailored_settings!$B$15="Do not publish"),CONCATENATE([2]tailored_settings!$B$2&amp;TEXT(ROW(A216)-1,"0000")&amp;"_"&amp;TEXT(F216,"yyyy-mm")),CONCATENATE([2]tailored_settings!$B$2&amp;TEXT(ROW(A216)-1,"0000")&amp;"_"&amp;TEXT(F216,"yyyy-mm")))))</f>
        <v>360G-Longleigh-0215_2024-04</v>
      </c>
      <c r="B216" s="6" t="str">
        <f>IF([2]source_data!G218="","",IF([2]source_data!E218&lt;&gt;"",[2]source_data!E218,CONCATENATE("Grant to "&amp;G216)))</f>
        <v>Grant to Individual Recipient</v>
      </c>
      <c r="C216" s="6" t="str">
        <f>IF([2]source_data!G218="","",IF([2]source_data!F218="",_xlfn.XLOOKUP(T216,[2]tailored_settings!$B$20:$B$25,[2]tailored_settings!$A$20:$A$25,"")))</f>
        <v>Helping to alleviate financial hardship</v>
      </c>
      <c r="D216" s="7">
        <f>IF([2]source_data!G218="","",IF([2]source_data!G218="","",[2]source_data!G218))</f>
        <v>1884.86</v>
      </c>
      <c r="E216" s="6" t="str">
        <f>IF([2]source_data!G218="","",[2]tailored_settings!$B$3)</f>
        <v>GBP</v>
      </c>
      <c r="F216" s="8">
        <f>IF([2]source_data!G218="","",IF([2]source_data!H218="","",[2]source_data!H218))</f>
        <v>45411</v>
      </c>
      <c r="G216" s="6" t="str">
        <f>IF([2]source_data!G218="","",[2]tailored_settings!$B$5)</f>
        <v>Individual Recipient</v>
      </c>
      <c r="H216" s="6" t="str">
        <f>IF([2]source_data!G218="","",IF(AND([2]source_data!A218&lt;&gt;"",[2]tailored_settings!$B$16="Publish"),CONCATENATE([2]tailored_settings!$B$2&amp;[2]source_data!A218),IF(AND([2]source_data!A218&lt;&gt;"",[2]tailored_settings!$B$16="Do not publish"),CONCATENATE([2]tailored_settings!$B$4&amp;TEXT(ROW(A216)-1,"0000")&amp;"_"&amp;TEXT(F216,"yyyy-mm")),CONCATENATE([2]tailored_settings!$B$4&amp;TEXT(ROW(A216)-1,"0000")&amp;"_"&amp;TEXT(F216,"yyyy-mm")))))</f>
        <v>360G-Longleigh-IND-0215_2024-04</v>
      </c>
      <c r="I216" s="6" t="str">
        <f>IF([2]source_data!G218="","",[2]tailored_settings!$B$7)</f>
        <v>Longleigh Foundation</v>
      </c>
      <c r="J216" s="6" t="str">
        <f>IF([2]source_data!G218="","",[2]tailored_settings!$B$6)</f>
        <v>GB-CHC-1169016</v>
      </c>
      <c r="K216" s="6" t="str">
        <f>IF([2]source_data!G218="","",IF([2]source_data!I218="","",VLOOKUP([2]source_data!I218,[2]codelist_mapping!A:C,3,FALSE)))</f>
        <v>GTIR030</v>
      </c>
      <c r="L216" s="6" t="str">
        <f>IF([2]source_data!G218="","",IF([2]source_data!J218="","",VLOOKUP([2]source_data!J218,[2]codelist_mapping!A:C,3,FALSE)))</f>
        <v>GTIR040</v>
      </c>
      <c r="M216" s="6" t="str">
        <f>IF([2]source_data!G218="","",IF([2]source_data!K218="","",IF([2]source_data!M218&lt;&gt;"",CONCATENATE(VLOOKUP([2]source_data!K218,[2]codelist_mapping!F:H,3,FALSE)&amp;";"&amp;VLOOKUP([2]source_data!L218,[2]codelist_mapping!F:H,3,FALSE)&amp;";"&amp;VLOOKUP([2]source_data!M218,[2]codelist_mapping!F:H,3,FALSE)),IF([2]source_data!L218&lt;&gt;"",CONCATENATE(VLOOKUP([2]source_data!K218,[2]codelist_mapping!F:H,3,FALSE)&amp;";"&amp;VLOOKUP([2]source_data!L218,[2]codelist_mapping!F:H,3,FALSE)),IF([2]source_data!K218&lt;&gt;"",CONCATENATE(VLOOKUP([2]source_data!K218,[2]codelist_mapping!F:H,3,FALSE)))))))</f>
        <v>GTIP020</v>
      </c>
      <c r="N216" s="9" t="str">
        <f>IF([2]source_data!G218="","",IF([2]source_data!D218="","",VLOOKUP([2]source_data!D218,[2]geo_data!A:I,9,FALSE)))</f>
        <v>Brampton</v>
      </c>
      <c r="O216" s="9" t="str">
        <f>IF([2]source_data!G218="","",IF([2]source_data!D218="","",VLOOKUP([2]source_data!D218,[2]geo_data!A:I,8,FALSE)))</f>
        <v>E05011257</v>
      </c>
      <c r="P216" s="9" t="str">
        <f>IF([2]source_data!G218="","",IF(LEFT(O216,3)="E05","WD",IF(LEFT(O216,3)="S13","WD",IF(LEFT(O216,3)="W05","WD",IF(LEFT(O216,3)="W06","UA",IF(LEFT(O216,3)="S12","CA",IF(LEFT(O216,3)="E06","UA",IF(LEFT(O216,3)="E07","NMD",IF(LEFT(O216,3)="E08","MD",IF(LEFT(O216,3)="E09","LONB"))))))))))</f>
        <v>WD</v>
      </c>
      <c r="Q216" s="9" t="str">
        <f>IF([2]source_data!G218="","",IF([2]source_data!D218="","",VLOOKUP([2]source_data!D218,[2]geo_data!A:I,7,FALSE)))</f>
        <v>Huntingdonshire</v>
      </c>
      <c r="R216" s="9" t="str">
        <f>IF([2]source_data!G218="","",IF([2]source_data!D218="","",VLOOKUP([2]source_data!D218,[2]geo_data!A:I,6,FALSE)))</f>
        <v>E07000011</v>
      </c>
      <c r="S216" s="9" t="str">
        <f>IF([2]source_data!G218="","",IF(LEFT(R216,3)="E05","WD",IF(LEFT(R216,3)="S13","WD",IF(LEFT(R216,3)="W05","WD",IF(LEFT(R216,3)="W06","UA",IF(LEFT(R216,3)="S12","CA",IF(LEFT(R216,3)="E06","UA",IF(LEFT(R216,3)="E07","NMD",IF(LEFT(R216,3)="E08","MD",IF(LEFT(R216,3)="E09","LONB"))))))))))</f>
        <v>NMD</v>
      </c>
      <c r="T216" s="6" t="str">
        <f>IF([2]source_data!G218="","",IF([2]source_data!N218="","",[2]source_data!N218))</f>
        <v>Hardship Grant</v>
      </c>
      <c r="U216" s="10">
        <f>IF([2]source_data!G218="","",[2]tailored_settings!$B$8)</f>
        <v>45789</v>
      </c>
      <c r="V216" s="6" t="str">
        <f>IF([2]source_data!G218="","",[2]tailored_settings!$B$9)</f>
        <v>http://www.longleigh.org/</v>
      </c>
      <c r="W216" s="8">
        <f>IF([2]source_data!G218="","",IF([2]source_data!O218="","",[2]source_data!O218))</f>
        <v>45411</v>
      </c>
      <c r="X216" s="12">
        <f>IF([2]source_data!G218="","",IF([2]source_data!P218="","",[2]source_data!P218))</f>
        <v>45441</v>
      </c>
      <c r="Y216" s="13">
        <f>IF([2]source_data!G218="","",IF([2]source_data!Q218="","",[2]source_data!Q218))</f>
        <v>1</v>
      </c>
      <c r="Z216" s="11" t="str">
        <f>IF([2]source_data!G218="","",IF([2]source_data!I218="","",[2]tailored_settings!$B$10))</f>
        <v>Primary grant reason</v>
      </c>
      <c r="AA216" s="11" t="str">
        <f>IF([2]source_data!G218="","",IF([2]source_data!I218="","",[2]source_data!I218))</f>
        <v>1. Customer (or family member residing with them) with a diagnosed condition or disability (physical and/or sensory and/or behavioural)</v>
      </c>
      <c r="AB216" s="11" t="str">
        <f>IF([2]source_data!G218="","",IF([2]source_data!J218="","",[2]tailored_settings!$B$11))</f>
        <v>Secondary grant reason</v>
      </c>
      <c r="AC216" s="11" t="str">
        <f>IF([2]source_data!G218="","",IF([2]source_data!J218="","",[2]source_data!J218))</f>
        <v>2. Customer receiving medication and/or therapy for a mental health condition or substance addiction</v>
      </c>
      <c r="AD216" s="11" t="str">
        <f>IF([2]source_data!G218="","",IF([2]source_data!K218="","",[2]tailored_settings!$B$12))</f>
        <v>Grant purpose</v>
      </c>
      <c r="AE216" s="11" t="str">
        <f>IF([2]source_data!G218="","",IF([2]source_data!K218="","",[2]source_data!K218))</f>
        <v xml:space="preserve">Furniture </v>
      </c>
      <c r="AF216" s="11" t="str">
        <f>IF([2]source_data!G218="","",IF([2]source_data!K218="","",[2]tailored_settings!$B$13))</f>
        <v>Grant purpose</v>
      </c>
      <c r="AG216" s="11" t="str">
        <f>IF([2]source_data!G218="","",IF([2]source_data!K218="","",[2]source_data!K218))</f>
        <v xml:space="preserve">Furniture </v>
      </c>
      <c r="AH216" s="11" t="str">
        <f>IF([2]source_data!G218="","",IF([2]source_data!M218="","",[2]tailored_settings!$B$14))</f>
        <v/>
      </c>
      <c r="AI216" s="11" t="str">
        <f>IF([2]source_data!G218="","",IF([2]source_data!M218="","",[2]source_data!M218))</f>
        <v/>
      </c>
    </row>
    <row r="217" spans="1:35" x14ac:dyDescent="0.2">
      <c r="A217" s="6" t="str">
        <f>IF([2]source_data!G219="","",IF(AND([2]source_data!C219&lt;&gt;"",[2]tailored_settings!$B$15="Publish"),CONCATENATE([2]tailored_settings!$B$2&amp;[2]source_data!C219),IF(AND([2]source_data!C219&lt;&gt;"",[2]tailored_settings!$B$15="Do not publish"),CONCATENATE([2]tailored_settings!$B$2&amp;TEXT(ROW(A217)-1,"0000")&amp;"_"&amp;TEXT(F217,"yyyy-mm")),CONCATENATE([2]tailored_settings!$B$2&amp;TEXT(ROW(A217)-1,"0000")&amp;"_"&amp;TEXT(F217,"yyyy-mm")))))</f>
        <v>360G-Longleigh-0216_2024-04</v>
      </c>
      <c r="B217" s="6" t="str">
        <f>IF([2]source_data!G219="","",IF([2]source_data!E219&lt;&gt;"",[2]source_data!E219,CONCATENATE("Grant to "&amp;G217)))</f>
        <v>Grant to Individual Recipient</v>
      </c>
      <c r="C217" s="6" t="str">
        <f>IF([2]source_data!G219="","",IF([2]source_data!F219="",_xlfn.XLOOKUP(T217,[2]tailored_settings!$B$20:$B$25,[2]tailored_settings!$A$20:$A$25,"")))</f>
        <v>Helping to alleviate financial hardship</v>
      </c>
      <c r="D217" s="7">
        <f>IF([2]source_data!G219="","",IF([2]source_data!G219="","",[2]source_data!G219))</f>
        <v>977.96</v>
      </c>
      <c r="E217" s="6" t="str">
        <f>IF([2]source_data!G219="","",[2]tailored_settings!$B$3)</f>
        <v>GBP</v>
      </c>
      <c r="F217" s="8">
        <f>IF([2]source_data!G219="","",IF([2]source_data!H219="","",[2]source_data!H219))</f>
        <v>45412</v>
      </c>
      <c r="G217" s="6" t="str">
        <f>IF([2]source_data!G219="","",[2]tailored_settings!$B$5)</f>
        <v>Individual Recipient</v>
      </c>
      <c r="H217" s="6" t="str">
        <f>IF([2]source_data!G219="","",IF(AND([2]source_data!A219&lt;&gt;"",[2]tailored_settings!$B$16="Publish"),CONCATENATE([2]tailored_settings!$B$2&amp;[2]source_data!A219),IF(AND([2]source_data!A219&lt;&gt;"",[2]tailored_settings!$B$16="Do not publish"),CONCATENATE([2]tailored_settings!$B$4&amp;TEXT(ROW(A217)-1,"0000")&amp;"_"&amp;TEXT(F217,"yyyy-mm")),CONCATENATE([2]tailored_settings!$B$4&amp;TEXT(ROW(A217)-1,"0000")&amp;"_"&amp;TEXT(F217,"yyyy-mm")))))</f>
        <v>360G-Longleigh-IND-0216_2024-04</v>
      </c>
      <c r="I217" s="6" t="str">
        <f>IF([2]source_data!G219="","",[2]tailored_settings!$B$7)</f>
        <v>Longleigh Foundation</v>
      </c>
      <c r="J217" s="6" t="str">
        <f>IF([2]source_data!G219="","",[2]tailored_settings!$B$6)</f>
        <v>GB-CHC-1169016</v>
      </c>
      <c r="K217" s="6" t="str">
        <f>IF([2]source_data!G219="","",IF([2]source_data!I219="","",VLOOKUP([2]source_data!I219,[2]codelist_mapping!A:C,3,FALSE)))</f>
        <v>GTIR030</v>
      </c>
      <c r="L217" s="6" t="str">
        <f>IF([2]source_data!G219="","",IF([2]source_data!J219="","",VLOOKUP([2]source_data!J219,[2]codelist_mapping!A:C,3,FALSE)))</f>
        <v/>
      </c>
      <c r="M217" s="6" t="str">
        <f>IF([2]source_data!G219="","",IF([2]source_data!K219="","",IF([2]source_data!M219&lt;&gt;"",CONCATENATE(VLOOKUP([2]source_data!K219,[2]codelist_mapping!F:H,3,FALSE)&amp;";"&amp;VLOOKUP([2]source_data!L219,[2]codelist_mapping!F:H,3,FALSE)&amp;";"&amp;VLOOKUP([2]source_data!M219,[2]codelist_mapping!F:H,3,FALSE)),IF([2]source_data!L219&lt;&gt;"",CONCATENATE(VLOOKUP([2]source_data!K219,[2]codelist_mapping!F:H,3,FALSE)&amp;";"&amp;VLOOKUP([2]source_data!L219,[2]codelist_mapping!F:H,3,FALSE)),IF([2]source_data!K219&lt;&gt;"",CONCATENATE(VLOOKUP([2]source_data!K219,[2]codelist_mapping!F:H,3,FALSE)))))))</f>
        <v>GTIP020</v>
      </c>
      <c r="N217" s="9" t="str">
        <f>IF([2]source_data!G219="","",IF([2]source_data!D219="","",VLOOKUP([2]source_data!D219,[2]geo_data!A:I,9,FALSE)))</f>
        <v>Wellington</v>
      </c>
      <c r="O217" s="9" t="str">
        <f>IF([2]source_data!G219="","",IF([2]source_data!D219="","",VLOOKUP([2]source_data!D219,[2]geo_data!A:I,8,FALSE)))</f>
        <v>E05009000</v>
      </c>
      <c r="P217" s="9" t="str">
        <f>IF([2]source_data!G219="","",IF(LEFT(O217,3)="E05","WD",IF(LEFT(O217,3)="S13","WD",IF(LEFT(O217,3)="W05","WD",IF(LEFT(O217,3)="W06","UA",IF(LEFT(O217,3)="S12","CA",IF(LEFT(O217,3)="E06","UA",IF(LEFT(O217,3)="E07","NMD",IF(LEFT(O217,3)="E08","MD",IF(LEFT(O217,3)="E09","LONB"))))))))))</f>
        <v>WD</v>
      </c>
      <c r="Q217" s="9" t="str">
        <f>IF([2]source_data!G219="","",IF([2]source_data!D219="","",VLOOKUP([2]source_data!D219,[2]geo_data!A:I,7,FALSE)))</f>
        <v>Rushmoor</v>
      </c>
      <c r="R217" s="9" t="str">
        <f>IF([2]source_data!G219="","",IF([2]source_data!D219="","",VLOOKUP([2]source_data!D219,[2]geo_data!A:I,6,FALSE)))</f>
        <v>E07000092</v>
      </c>
      <c r="S217" s="9" t="str">
        <f>IF([2]source_data!G219="","",IF(LEFT(R217,3)="E05","WD",IF(LEFT(R217,3)="S13","WD",IF(LEFT(R217,3)="W05","WD",IF(LEFT(R217,3)="W06","UA",IF(LEFT(R217,3)="S12","CA",IF(LEFT(R217,3)="E06","UA",IF(LEFT(R217,3)="E07","NMD",IF(LEFT(R217,3)="E08","MD",IF(LEFT(R217,3)="E09","LONB"))))))))))</f>
        <v>NMD</v>
      </c>
      <c r="T217" s="6" t="str">
        <f>IF([2]source_data!G219="","",IF([2]source_data!N219="","",[2]source_data!N219))</f>
        <v>Hardship Grant</v>
      </c>
      <c r="U217" s="10">
        <f>IF([2]source_data!G219="","",[2]tailored_settings!$B$8)</f>
        <v>45789</v>
      </c>
      <c r="V217" s="6" t="str">
        <f>IF([2]source_data!G219="","",[2]tailored_settings!$B$9)</f>
        <v>http://www.longleigh.org/</v>
      </c>
      <c r="W217" s="8">
        <f>IF([2]source_data!G219="","",IF([2]source_data!O219="","",[2]source_data!O219))</f>
        <v>45412</v>
      </c>
      <c r="X217" s="12">
        <f>IF([2]source_data!G219="","",IF([2]source_data!P219="","",[2]source_data!P219))</f>
        <v>45430</v>
      </c>
      <c r="Y217" s="13">
        <f>IF([2]source_data!G219="","",IF([2]source_data!Q219="","",[2]source_data!Q219))</f>
        <v>1</v>
      </c>
      <c r="Z217" s="11" t="str">
        <f>IF([2]source_data!G219="","",IF([2]source_data!I219="","",[2]tailored_settings!$B$10))</f>
        <v>Primary grant reason</v>
      </c>
      <c r="AA217" s="11" t="str">
        <f>IF([2]source_data!G219="","",IF([2]source_data!I219="","",[2]source_data!I219))</f>
        <v>1. Customer (or family member residing with them) with a diagnosed condition or disability (physical and/or sensory and/or behavioural)</v>
      </c>
      <c r="AB217" s="11" t="str">
        <f>IF([2]source_data!G219="","",IF([2]source_data!J219="","",[2]tailored_settings!$B$11))</f>
        <v/>
      </c>
      <c r="AC217" s="11" t="str">
        <f>IF([2]source_data!G219="","",IF([2]source_data!J219="","",[2]source_data!J219))</f>
        <v/>
      </c>
      <c r="AD217" s="11" t="str">
        <f>IF([2]source_data!G219="","",IF([2]source_data!K219="","",[2]tailored_settings!$B$12))</f>
        <v>Grant purpose</v>
      </c>
      <c r="AE217" s="11" t="str">
        <f>IF([2]source_data!G219="","",IF([2]source_data!K219="","",[2]source_data!K219))</f>
        <v>Appliances</v>
      </c>
      <c r="AF217" s="11" t="str">
        <f>IF([2]source_data!G219="","",IF([2]source_data!K219="","",[2]tailored_settings!$B$13))</f>
        <v>Grant purpose</v>
      </c>
      <c r="AG217" s="11" t="str">
        <f>IF([2]source_data!G219="","",IF([2]source_data!K219="","",[2]source_data!K219))</f>
        <v>Appliances</v>
      </c>
      <c r="AH217" s="11" t="str">
        <f>IF([2]source_data!G219="","",IF([2]source_data!M219="","",[2]tailored_settings!$B$14))</f>
        <v/>
      </c>
      <c r="AI217" s="11" t="str">
        <f>IF([2]source_data!G219="","",IF([2]source_data!M219="","",[2]source_data!M219))</f>
        <v/>
      </c>
    </row>
    <row r="218" spans="1:35" x14ac:dyDescent="0.2">
      <c r="A218" s="6" t="str">
        <f>IF([2]source_data!G220="","",IF(AND([2]source_data!C220&lt;&gt;"",[2]tailored_settings!$B$15="Publish"),CONCATENATE([2]tailored_settings!$B$2&amp;[2]source_data!C220),IF(AND([2]source_data!C220&lt;&gt;"",[2]tailored_settings!$B$15="Do not publish"),CONCATENATE([2]tailored_settings!$B$2&amp;TEXT(ROW(A218)-1,"0000")&amp;"_"&amp;TEXT(F218,"yyyy-mm")),CONCATENATE([2]tailored_settings!$B$2&amp;TEXT(ROW(A218)-1,"0000")&amp;"_"&amp;TEXT(F218,"yyyy-mm")))))</f>
        <v>360G-Longleigh-0217_2024-04</v>
      </c>
      <c r="B218" s="6" t="str">
        <f>IF([2]source_data!G220="","",IF([2]source_data!E220&lt;&gt;"",[2]source_data!E220,CONCATENATE("Grant to "&amp;G218)))</f>
        <v>Grant to Individual Recipient</v>
      </c>
      <c r="C218" s="6" t="str">
        <f>IF([2]source_data!G220="","",IF([2]source_data!F220="",_xlfn.XLOOKUP(T218,[2]tailored_settings!$B$20:$B$25,[2]tailored_settings!$A$20:$A$25,"")))</f>
        <v>Helping to alleviate financial hardship</v>
      </c>
      <c r="D218" s="7">
        <f>IF([2]source_data!G220="","",IF([2]source_data!G220="","",[2]source_data!G220))</f>
        <v>100</v>
      </c>
      <c r="E218" s="6" t="str">
        <f>IF([2]source_data!G220="","",[2]tailored_settings!$B$3)</f>
        <v>GBP</v>
      </c>
      <c r="F218" s="8">
        <f>IF([2]source_data!G220="","",IF([2]source_data!H220="","",[2]source_data!H220))</f>
        <v>45411</v>
      </c>
      <c r="G218" s="6" t="str">
        <f>IF([2]source_data!G220="","",[2]tailored_settings!$B$5)</f>
        <v>Individual Recipient</v>
      </c>
      <c r="H218" s="6" t="str">
        <f>IF([2]source_data!G220="","",IF(AND([2]source_data!A220&lt;&gt;"",[2]tailored_settings!$B$16="Publish"),CONCATENATE([2]tailored_settings!$B$2&amp;[2]source_data!A220),IF(AND([2]source_data!A220&lt;&gt;"",[2]tailored_settings!$B$16="Do not publish"),CONCATENATE([2]tailored_settings!$B$4&amp;TEXT(ROW(A218)-1,"0000")&amp;"_"&amp;TEXT(F218,"yyyy-mm")),CONCATENATE([2]tailored_settings!$B$4&amp;TEXT(ROW(A218)-1,"0000")&amp;"_"&amp;TEXT(F218,"yyyy-mm")))))</f>
        <v>360G-Longleigh-IND-0217_2024-04</v>
      </c>
      <c r="I218" s="6" t="str">
        <f>IF([2]source_data!G220="","",[2]tailored_settings!$B$7)</f>
        <v>Longleigh Foundation</v>
      </c>
      <c r="J218" s="6" t="str">
        <f>IF([2]source_data!G220="","",[2]tailored_settings!$B$6)</f>
        <v>GB-CHC-1169016</v>
      </c>
      <c r="K218" s="6" t="str">
        <f>IF([2]source_data!G220="","",IF([2]source_data!I220="","",VLOOKUP([2]source_data!I220,[2]codelist_mapping!A:C,3,FALSE)))</f>
        <v>GTIR080</v>
      </c>
      <c r="L218" s="6" t="str">
        <f>IF([2]source_data!G220="","",IF([2]source_data!J220="","",VLOOKUP([2]source_data!J220,[2]codelist_mapping!A:C,3,FALSE)))</f>
        <v/>
      </c>
      <c r="M218" s="6" t="str">
        <f>IF([2]source_data!G220="","",IF([2]source_data!K220="","",IF([2]source_data!M220&lt;&gt;"",CONCATENATE(VLOOKUP([2]source_data!K220,[2]codelist_mapping!F:H,3,FALSE)&amp;";"&amp;VLOOKUP([2]source_data!L220,[2]codelist_mapping!F:H,3,FALSE)&amp;";"&amp;VLOOKUP([2]source_data!M220,[2]codelist_mapping!F:H,3,FALSE)),IF([2]source_data!L220&lt;&gt;"",CONCATENATE(VLOOKUP([2]source_data!K220,[2]codelist_mapping!F:H,3,FALSE)&amp;";"&amp;VLOOKUP([2]source_data!L220,[2]codelist_mapping!F:H,3,FALSE)),IF([2]source_data!K220&lt;&gt;"",CONCATENATE(VLOOKUP([2]source_data!K220,[2]codelist_mapping!F:H,3,FALSE)))))))</f>
        <v>GTIP020;GTIP060</v>
      </c>
      <c r="N218" s="9" t="str">
        <f>IF([2]source_data!G220="","",IF([2]source_data!D220="","",VLOOKUP([2]source_data!D220,[2]geo_data!A:I,9,FALSE)))</f>
        <v>Foleshill</v>
      </c>
      <c r="O218" s="9" t="str">
        <f>IF([2]source_data!G220="","",IF([2]source_data!D220="","",VLOOKUP([2]source_data!D220,[2]geo_data!A:I,8,FALSE)))</f>
        <v>E05001222</v>
      </c>
      <c r="P218" s="9" t="str">
        <f>IF([2]source_data!G220="","",IF(LEFT(O218,3)="E05","WD",IF(LEFT(O218,3)="S13","WD",IF(LEFT(O218,3)="W05","WD",IF(LEFT(O218,3)="W06","UA",IF(LEFT(O218,3)="S12","CA",IF(LEFT(O218,3)="E06","UA",IF(LEFT(O218,3)="E07","NMD",IF(LEFT(O218,3)="E08","MD",IF(LEFT(O218,3)="E09","LONB"))))))))))</f>
        <v>WD</v>
      </c>
      <c r="Q218" s="9" t="str">
        <f>IF([2]source_data!G220="","",IF([2]source_data!D220="","",VLOOKUP([2]source_data!D220,[2]geo_data!A:I,7,FALSE)))</f>
        <v>Coventry</v>
      </c>
      <c r="R218" s="9" t="str">
        <f>IF([2]source_data!G220="","",IF([2]source_data!D220="","",VLOOKUP([2]source_data!D220,[2]geo_data!A:I,6,FALSE)))</f>
        <v>E08000026</v>
      </c>
      <c r="S218" s="9" t="str">
        <f>IF([2]source_data!G220="","",IF(LEFT(R218,3)="E05","WD",IF(LEFT(R218,3)="S13","WD",IF(LEFT(R218,3)="W05","WD",IF(LEFT(R218,3)="W06","UA",IF(LEFT(R218,3)="S12","CA",IF(LEFT(R218,3)="E06","UA",IF(LEFT(R218,3)="E07","NMD",IF(LEFT(R218,3)="E08","MD",IF(LEFT(R218,3)="E09","LONB"))))))))))</f>
        <v>MD</v>
      </c>
      <c r="T218" s="6" t="str">
        <f>IF([2]source_data!G220="","",IF([2]source_data!N220="","",[2]source_data!N220))</f>
        <v>Hardship Grant</v>
      </c>
      <c r="U218" s="10">
        <f>IF([2]source_data!G220="","",[2]tailored_settings!$B$8)</f>
        <v>45789</v>
      </c>
      <c r="V218" s="6" t="str">
        <f>IF([2]source_data!G220="","",[2]tailored_settings!$B$9)</f>
        <v>http://www.longleigh.org/</v>
      </c>
      <c r="W218" s="8">
        <f>IF([2]source_data!G220="","",IF([2]source_data!O220="","",[2]source_data!O220))</f>
        <v>45411</v>
      </c>
      <c r="X218" s="12">
        <f>IF([2]source_data!G220="","",IF([2]source_data!P220="","",[2]source_data!P220))</f>
        <v>45476</v>
      </c>
      <c r="Y218" s="13">
        <f>IF([2]source_data!G220="","",IF([2]source_data!Q220="","",[2]source_data!Q220))</f>
        <v>2</v>
      </c>
      <c r="Z218" s="11" t="str">
        <f>IF([2]source_data!G220="","",IF([2]source_data!I220="","",[2]tailored_settings!$B$10))</f>
        <v>Primary grant reason</v>
      </c>
      <c r="AA218" s="11" t="str">
        <f>IF([2]source_data!G220="","",IF([2]source_data!I220="","",[2]source_data!I220))</f>
        <v>3  Customer/family moving from homelessness/supported living into independent living</v>
      </c>
      <c r="AB218" s="11" t="str">
        <f>IF([2]source_data!G220="","",IF([2]source_data!J220="","",[2]tailored_settings!$B$11))</f>
        <v/>
      </c>
      <c r="AC218" s="11" t="str">
        <f>IF([2]source_data!G220="","",IF([2]source_data!J220="","",[2]source_data!J220))</f>
        <v/>
      </c>
      <c r="AD218" s="11" t="str">
        <f>IF([2]source_data!G220="","",IF([2]source_data!K220="","",[2]tailored_settings!$B$12))</f>
        <v>Grant purpose</v>
      </c>
      <c r="AE218" s="11" t="str">
        <f>IF([2]source_data!G220="","",IF([2]source_data!K220="","",[2]source_data!K220))</f>
        <v>Appliances</v>
      </c>
      <c r="AF218" s="11" t="str">
        <f>IF([2]source_data!G220="","",IF([2]source_data!K220="","",[2]tailored_settings!$B$13))</f>
        <v>Grant purpose</v>
      </c>
      <c r="AG218" s="11" t="str">
        <f>IF([2]source_data!G220="","",IF([2]source_data!K220="","",[2]source_data!K220))</f>
        <v>Appliances</v>
      </c>
      <c r="AH218" s="11" t="str">
        <f>IF([2]source_data!G220="","",IF([2]source_data!M220="","",[2]tailored_settings!$B$14))</f>
        <v/>
      </c>
      <c r="AI218" s="11" t="str">
        <f>IF([2]source_data!G220="","",IF([2]source_data!M220="","",[2]source_data!M220))</f>
        <v/>
      </c>
    </row>
    <row r="219" spans="1:35" x14ac:dyDescent="0.2">
      <c r="A219" s="6" t="str">
        <f>IF([2]source_data!G221="","",IF(AND([2]source_data!C221&lt;&gt;"",[2]tailored_settings!$B$15="Publish"),CONCATENATE([2]tailored_settings!$B$2&amp;[2]source_data!C221),IF(AND([2]source_data!C221&lt;&gt;"",[2]tailored_settings!$B$15="Do not publish"),CONCATENATE([2]tailored_settings!$B$2&amp;TEXT(ROW(A219)-1,"0000")&amp;"_"&amp;TEXT(F219,"yyyy-mm")),CONCATENATE([2]tailored_settings!$B$2&amp;TEXT(ROW(A219)-1,"0000")&amp;"_"&amp;TEXT(F219,"yyyy-mm")))))</f>
        <v>360G-Longleigh-0218_2024-04</v>
      </c>
      <c r="B219" s="6" t="str">
        <f>IF([2]source_data!G221="","",IF([2]source_data!E221&lt;&gt;"",[2]source_data!E221,CONCATENATE("Grant to "&amp;G219)))</f>
        <v>Grant to Individual Recipient</v>
      </c>
      <c r="C219" s="6" t="str">
        <f>IF([2]source_data!G221="","",IF([2]source_data!F221="",_xlfn.XLOOKUP(T219,[2]tailored_settings!$B$20:$B$25,[2]tailored_settings!$A$20:$A$25,"")))</f>
        <v>Helping to alleviate financial hardship</v>
      </c>
      <c r="D219" s="7">
        <f>IF([2]source_data!G221="","",IF([2]source_data!G221="","",[2]source_data!G221))</f>
        <v>967.79</v>
      </c>
      <c r="E219" s="6" t="str">
        <f>IF([2]source_data!G221="","",[2]tailored_settings!$B$3)</f>
        <v>GBP</v>
      </c>
      <c r="F219" s="8">
        <f>IF([2]source_data!G221="","",IF([2]source_data!H221="","",[2]source_data!H221))</f>
        <v>45411</v>
      </c>
      <c r="G219" s="6" t="str">
        <f>IF([2]source_data!G221="","",[2]tailored_settings!$B$5)</f>
        <v>Individual Recipient</v>
      </c>
      <c r="H219" s="6" t="str">
        <f>IF([2]source_data!G221="","",IF(AND([2]source_data!A221&lt;&gt;"",[2]tailored_settings!$B$16="Publish"),CONCATENATE([2]tailored_settings!$B$2&amp;[2]source_data!A221),IF(AND([2]source_data!A221&lt;&gt;"",[2]tailored_settings!$B$16="Do not publish"),CONCATENATE([2]tailored_settings!$B$4&amp;TEXT(ROW(A219)-1,"0000")&amp;"_"&amp;TEXT(F219,"yyyy-mm")),CONCATENATE([2]tailored_settings!$B$4&amp;TEXT(ROW(A219)-1,"0000")&amp;"_"&amp;TEXT(F219,"yyyy-mm")))))</f>
        <v>360G-Longleigh-IND-0218_2024-04</v>
      </c>
      <c r="I219" s="6" t="str">
        <f>IF([2]source_data!G221="","",[2]tailored_settings!$B$7)</f>
        <v>Longleigh Foundation</v>
      </c>
      <c r="J219" s="6" t="str">
        <f>IF([2]source_data!G221="","",[2]tailored_settings!$B$6)</f>
        <v>GB-CHC-1169016</v>
      </c>
      <c r="K219" s="6" t="str">
        <f>IF([2]source_data!G221="","",IF([2]source_data!I221="","",VLOOKUP([2]source_data!I221,[2]codelist_mapping!A:C,3,FALSE)))</f>
        <v>GTIR040</v>
      </c>
      <c r="L219" s="6" t="str">
        <f>IF([2]source_data!G221="","",IF([2]source_data!J221="","",VLOOKUP([2]source_data!J221,[2]codelist_mapping!A:C,3,FALSE)))</f>
        <v>GTIR080</v>
      </c>
      <c r="M219" s="6" t="str">
        <f>IF([2]source_data!G221="","",IF([2]source_data!K221="","",IF([2]source_data!M221&lt;&gt;"",CONCATENATE(VLOOKUP([2]source_data!K221,[2]codelist_mapping!F:H,3,FALSE)&amp;";"&amp;VLOOKUP([2]source_data!L221,[2]codelist_mapping!F:H,3,FALSE)&amp;";"&amp;VLOOKUP([2]source_data!M221,[2]codelist_mapping!F:H,3,FALSE)),IF([2]source_data!L221&lt;&gt;"",CONCATENATE(VLOOKUP([2]source_data!K221,[2]codelist_mapping!F:H,3,FALSE)&amp;";"&amp;VLOOKUP([2]source_data!L221,[2]codelist_mapping!F:H,3,FALSE)),IF([2]source_data!K221&lt;&gt;"",CONCATENATE(VLOOKUP([2]source_data!K221,[2]codelist_mapping!F:H,3,FALSE)))))))</f>
        <v>GTIP020;GTIP020;GTIP060</v>
      </c>
      <c r="N219" s="9" t="str">
        <f>IF([2]source_data!G221="","",IF([2]source_data!D221="","",VLOOKUP([2]source_data!D221,[2]geo_data!A:I,9,FALSE)))</f>
        <v>Alcester East</v>
      </c>
      <c r="O219" s="9" t="str">
        <f>IF([2]source_data!G221="","",IF([2]source_data!D221="","",VLOOKUP([2]source_data!D221,[2]geo_data!A:I,8,FALSE)))</f>
        <v>E05015107</v>
      </c>
      <c r="P219" s="9" t="str">
        <f>IF([2]source_data!G221="","",IF(LEFT(O219,3)="E05","WD",IF(LEFT(O219,3)="S13","WD",IF(LEFT(O219,3)="W05","WD",IF(LEFT(O219,3)="W06","UA",IF(LEFT(O219,3)="S12","CA",IF(LEFT(O219,3)="E06","UA",IF(LEFT(O219,3)="E07","NMD",IF(LEFT(O219,3)="E08","MD",IF(LEFT(O219,3)="E09","LONB"))))))))))</f>
        <v>WD</v>
      </c>
      <c r="Q219" s="9" t="str">
        <f>IF([2]source_data!G221="","",IF([2]source_data!D221="","",VLOOKUP([2]source_data!D221,[2]geo_data!A:I,7,FALSE)))</f>
        <v>Stratford-on-Avon</v>
      </c>
      <c r="R219" s="9" t="str">
        <f>IF([2]source_data!G221="","",IF([2]source_data!D221="","",VLOOKUP([2]source_data!D221,[2]geo_data!A:I,6,FALSE)))</f>
        <v>E07000221</v>
      </c>
      <c r="S219" s="9" t="str">
        <f>IF([2]source_data!G221="","",IF(LEFT(R219,3)="E05","WD",IF(LEFT(R219,3)="S13","WD",IF(LEFT(R219,3)="W05","WD",IF(LEFT(R219,3)="W06","UA",IF(LEFT(R219,3)="S12","CA",IF(LEFT(R219,3)="E06","UA",IF(LEFT(R219,3)="E07","NMD",IF(LEFT(R219,3)="E08","MD",IF(LEFT(R219,3)="E09","LONB"))))))))))</f>
        <v>NMD</v>
      </c>
      <c r="T219" s="6" t="str">
        <f>IF([2]source_data!G221="","",IF([2]source_data!N221="","",[2]source_data!N221))</f>
        <v>Hardship Grant</v>
      </c>
      <c r="U219" s="10">
        <f>IF([2]source_data!G221="","",[2]tailored_settings!$B$8)</f>
        <v>45789</v>
      </c>
      <c r="V219" s="6" t="str">
        <f>IF([2]source_data!G221="","",[2]tailored_settings!$B$9)</f>
        <v>http://www.longleigh.org/</v>
      </c>
      <c r="W219" s="8">
        <f>IF([2]source_data!G221="","",IF([2]source_data!O221="","",[2]source_data!O221))</f>
        <v>45411</v>
      </c>
      <c r="X219" s="12">
        <f>IF([2]source_data!G221="","",IF([2]source_data!P221="","",[2]source_data!P221))</f>
        <v>45426</v>
      </c>
      <c r="Y219" s="13">
        <f>IF([2]source_data!G221="","",IF([2]source_data!Q221="","",[2]source_data!Q221))</f>
        <v>1</v>
      </c>
      <c r="Z219" s="11" t="str">
        <f>IF([2]source_data!G221="","",IF([2]source_data!I221="","",[2]tailored_settings!$B$10))</f>
        <v>Primary grant reason</v>
      </c>
      <c r="AA219" s="11" t="str">
        <f>IF([2]source_data!G221="","",IF([2]source_data!I221="","",[2]source_data!I221))</f>
        <v>2. Customer receiving medication and/or therapy for a mental health condition or substance addiction</v>
      </c>
      <c r="AB219" s="11" t="str">
        <f>IF([2]source_data!G221="","",IF([2]source_data!J221="","",[2]tailored_settings!$B$11))</f>
        <v>Secondary grant reason</v>
      </c>
      <c r="AC219" s="11" t="str">
        <f>IF([2]source_data!G221="","",IF([2]source_data!J221="","",[2]source_data!J221))</f>
        <v>3  Customer/family moving from homelessness/supported living into independent living</v>
      </c>
      <c r="AD219" s="11" t="str">
        <f>IF([2]source_data!G221="","",IF([2]source_data!K221="","",[2]tailored_settings!$B$12))</f>
        <v>Grant purpose</v>
      </c>
      <c r="AE219" s="11" t="str">
        <f>IF([2]source_data!G221="","",IF([2]source_data!K221="","",[2]source_data!K221))</f>
        <v xml:space="preserve">Furniture </v>
      </c>
      <c r="AF219" s="11" t="str">
        <f>IF([2]source_data!G221="","",IF([2]source_data!K221="","",[2]tailored_settings!$B$13))</f>
        <v>Grant purpose</v>
      </c>
      <c r="AG219" s="11" t="str">
        <f>IF([2]source_data!G221="","",IF([2]source_data!K221="","",[2]source_data!K221))</f>
        <v xml:space="preserve">Furniture </v>
      </c>
      <c r="AH219" s="11" t="str">
        <f>IF([2]source_data!G221="","",IF([2]source_data!M221="","",[2]tailored_settings!$B$14))</f>
        <v>Grant purpose</v>
      </c>
      <c r="AI219" s="11" t="str">
        <f>IF([2]source_data!G221="","",IF([2]source_data!M221="","",[2]source_data!M221))</f>
        <v>Voucher for small household items</v>
      </c>
    </row>
    <row r="220" spans="1:35" x14ac:dyDescent="0.2">
      <c r="A220" s="6" t="str">
        <f>IF([2]source_data!G222="","",IF(AND([2]source_data!C222&lt;&gt;"",[2]tailored_settings!$B$15="Publish"),CONCATENATE([2]tailored_settings!$B$2&amp;[2]source_data!C222),IF(AND([2]source_data!C222&lt;&gt;"",[2]tailored_settings!$B$15="Do not publish"),CONCATENATE([2]tailored_settings!$B$2&amp;TEXT(ROW(A220)-1,"0000")&amp;"_"&amp;TEXT(F220,"yyyy-mm")),CONCATENATE([2]tailored_settings!$B$2&amp;TEXT(ROW(A220)-1,"0000")&amp;"_"&amp;TEXT(F220,"yyyy-mm")))))</f>
        <v>360G-Longleigh-0219_2024-04</v>
      </c>
      <c r="B220" s="6" t="str">
        <f>IF([2]source_data!G222="","",IF([2]source_data!E222&lt;&gt;"",[2]source_data!E222,CONCATENATE("Grant to "&amp;G220)))</f>
        <v>Grant to Individual Recipient</v>
      </c>
      <c r="C220" s="6" t="str">
        <f>IF([2]source_data!G222="","",IF([2]source_data!F222="",_xlfn.XLOOKUP(T220,[2]tailored_settings!$B$20:$B$25,[2]tailored_settings!$A$20:$A$25,"")))</f>
        <v>Helping to alleviate financial hardship</v>
      </c>
      <c r="D220" s="7">
        <f>IF([2]source_data!G222="","",IF([2]source_data!G222="","",[2]source_data!G222))</f>
        <v>955.97</v>
      </c>
      <c r="E220" s="6" t="str">
        <f>IF([2]source_data!G222="","",[2]tailored_settings!$B$3)</f>
        <v>GBP</v>
      </c>
      <c r="F220" s="8">
        <f>IF([2]source_data!G222="","",IF([2]source_data!H222="","",[2]source_data!H222))</f>
        <v>45412</v>
      </c>
      <c r="G220" s="6" t="str">
        <f>IF([2]source_data!G222="","",[2]tailored_settings!$B$5)</f>
        <v>Individual Recipient</v>
      </c>
      <c r="H220" s="6" t="str">
        <f>IF([2]source_data!G222="","",IF(AND([2]source_data!A222&lt;&gt;"",[2]tailored_settings!$B$16="Publish"),CONCATENATE([2]tailored_settings!$B$2&amp;[2]source_data!A222),IF(AND([2]source_data!A222&lt;&gt;"",[2]tailored_settings!$B$16="Do not publish"),CONCATENATE([2]tailored_settings!$B$4&amp;TEXT(ROW(A220)-1,"0000")&amp;"_"&amp;TEXT(F220,"yyyy-mm")),CONCATENATE([2]tailored_settings!$B$4&amp;TEXT(ROW(A220)-1,"0000")&amp;"_"&amp;TEXT(F220,"yyyy-mm")))))</f>
        <v>360G-Longleigh-IND-0219_2024-04</v>
      </c>
      <c r="I220" s="6" t="str">
        <f>IF([2]source_data!G222="","",[2]tailored_settings!$B$7)</f>
        <v>Longleigh Foundation</v>
      </c>
      <c r="J220" s="6" t="str">
        <f>IF([2]source_data!G222="","",[2]tailored_settings!$B$6)</f>
        <v>GB-CHC-1169016</v>
      </c>
      <c r="K220" s="6" t="str">
        <f>IF([2]source_data!G222="","",IF([2]source_data!I222="","",VLOOKUP([2]source_data!I222,[2]codelist_mapping!A:C,3,FALSE)))</f>
        <v>GTIR030</v>
      </c>
      <c r="L220" s="6" t="str">
        <f>IF([2]source_data!G222="","",IF([2]source_data!J222="","",VLOOKUP([2]source_data!J222,[2]codelist_mapping!A:C,3,FALSE)))</f>
        <v>GTIR080</v>
      </c>
      <c r="M220" s="6" t="str">
        <f>IF([2]source_data!G222="","",IF([2]source_data!K222="","",IF([2]source_data!M222&lt;&gt;"",CONCATENATE(VLOOKUP([2]source_data!K222,[2]codelist_mapping!F:H,3,FALSE)&amp;";"&amp;VLOOKUP([2]source_data!L222,[2]codelist_mapping!F:H,3,FALSE)&amp;";"&amp;VLOOKUP([2]source_data!M222,[2]codelist_mapping!F:H,3,FALSE)),IF([2]source_data!L222&lt;&gt;"",CONCATENATE(VLOOKUP([2]source_data!K222,[2]codelist_mapping!F:H,3,FALSE)&amp;";"&amp;VLOOKUP([2]source_data!L222,[2]codelist_mapping!F:H,3,FALSE)),IF([2]source_data!K222&lt;&gt;"",CONCATENATE(VLOOKUP([2]source_data!K222,[2]codelist_mapping!F:H,3,FALSE)))))))</f>
        <v>GTIP020;GTIP070</v>
      </c>
      <c r="N220" s="9" t="str">
        <f>IF([2]source_data!G222="","",IF([2]source_data!D222="","",VLOOKUP([2]source_data!D222,[2]geo_data!A:I,9,FALSE)))</f>
        <v>Woolston</v>
      </c>
      <c r="O220" s="9" t="str">
        <f>IF([2]source_data!G222="","",IF([2]source_data!D222="","",VLOOKUP([2]source_data!D222,[2]geo_data!A:I,8,FALSE)))</f>
        <v>E05015506</v>
      </c>
      <c r="P220" s="9" t="str">
        <f>IF([2]source_data!G222="","",IF(LEFT(O220,3)="E05","WD",IF(LEFT(O220,3)="S13","WD",IF(LEFT(O220,3)="W05","WD",IF(LEFT(O220,3)="W06","UA",IF(LEFT(O220,3)="S12","CA",IF(LEFT(O220,3)="E06","UA",IF(LEFT(O220,3)="E07","NMD",IF(LEFT(O220,3)="E08","MD",IF(LEFT(O220,3)="E09","LONB"))))))))))</f>
        <v>WD</v>
      </c>
      <c r="Q220" s="9" t="str">
        <f>IF([2]source_data!G222="","",IF([2]source_data!D222="","",VLOOKUP([2]source_data!D222,[2]geo_data!A:I,7,FALSE)))</f>
        <v>Southampton</v>
      </c>
      <c r="R220" s="9" t="str">
        <f>IF([2]source_data!G222="","",IF([2]source_data!D222="","",VLOOKUP([2]source_data!D222,[2]geo_data!A:I,6,FALSE)))</f>
        <v>E06000045</v>
      </c>
      <c r="S220" s="9" t="str">
        <f>IF([2]source_data!G222="","",IF(LEFT(R220,3)="E05","WD",IF(LEFT(R220,3)="S13","WD",IF(LEFT(R220,3)="W05","WD",IF(LEFT(R220,3)="W06","UA",IF(LEFT(R220,3)="S12","CA",IF(LEFT(R220,3)="E06","UA",IF(LEFT(R220,3)="E07","NMD",IF(LEFT(R220,3)="E08","MD",IF(LEFT(R220,3)="E09","LONB"))))))))))</f>
        <v>UA</v>
      </c>
      <c r="T220" s="6" t="str">
        <f>IF([2]source_data!G222="","",IF([2]source_data!N222="","",[2]source_data!N222))</f>
        <v>Hardship Grant</v>
      </c>
      <c r="U220" s="10">
        <f>IF([2]source_data!G222="","",[2]tailored_settings!$B$8)</f>
        <v>45789</v>
      </c>
      <c r="V220" s="6" t="str">
        <f>IF([2]source_data!G222="","",[2]tailored_settings!$B$9)</f>
        <v>http://www.longleigh.org/</v>
      </c>
      <c r="W220" s="8">
        <f>IF([2]source_data!G222="","",IF([2]source_data!O222="","",[2]source_data!O222))</f>
        <v>45412</v>
      </c>
      <c r="X220" s="12">
        <f>IF([2]source_data!G222="","",IF([2]source_data!P222="","",[2]source_data!P222))</f>
        <v>45476</v>
      </c>
      <c r="Y220" s="13">
        <f>IF([2]source_data!G222="","",IF([2]source_data!Q222="","",[2]source_data!Q222))</f>
        <v>2</v>
      </c>
      <c r="Z220" s="11" t="str">
        <f>IF([2]source_data!G222="","",IF([2]source_data!I222="","",[2]tailored_settings!$B$10))</f>
        <v>Primary grant reason</v>
      </c>
      <c r="AA220" s="11" t="str">
        <f>IF([2]source_data!G222="","",IF([2]source_data!I222="","",[2]source_data!I222))</f>
        <v>1. Customer (or family member residing with them) with a diagnosed condition or disability (physical and/or sensory and/or behavioural)</v>
      </c>
      <c r="AB220" s="11" t="str">
        <f>IF([2]source_data!G222="","",IF([2]source_data!J222="","",[2]tailored_settings!$B$11))</f>
        <v>Secondary grant reason</v>
      </c>
      <c r="AC220" s="11" t="str">
        <f>IF([2]source_data!G222="","",IF([2]source_data!J222="","",[2]source_data!J222))</f>
        <v>3  Customer/family moving from homelessness/supported living into independent living</v>
      </c>
      <c r="AD220" s="11" t="str">
        <f>IF([2]source_data!G222="","",IF([2]source_data!K222="","",[2]tailored_settings!$B$12))</f>
        <v>Grant purpose</v>
      </c>
      <c r="AE220" s="11" t="str">
        <f>IF([2]source_data!G222="","",IF([2]source_data!K222="","",[2]source_data!K222))</f>
        <v>Appliances</v>
      </c>
      <c r="AF220" s="11" t="str">
        <f>IF([2]source_data!G222="","",IF([2]source_data!K222="","",[2]tailored_settings!$B$13))</f>
        <v>Grant purpose</v>
      </c>
      <c r="AG220" s="11" t="str">
        <f>IF([2]source_data!G222="","",IF([2]source_data!K222="","",[2]source_data!K222))</f>
        <v>Appliances</v>
      </c>
      <c r="AH220" s="11" t="str">
        <f>IF([2]source_data!G222="","",IF([2]source_data!M222="","",[2]tailored_settings!$B$14))</f>
        <v/>
      </c>
      <c r="AI220" s="11" t="str">
        <f>IF([2]source_data!G222="","",IF([2]source_data!M222="","",[2]source_data!M222))</f>
        <v/>
      </c>
    </row>
    <row r="221" spans="1:35" x14ac:dyDescent="0.2">
      <c r="A221" s="6" t="str">
        <f>IF([2]source_data!G223="","",IF(AND([2]source_data!C223&lt;&gt;"",[2]tailored_settings!$B$15="Publish"),CONCATENATE([2]tailored_settings!$B$2&amp;[2]source_data!C223),IF(AND([2]source_data!C223&lt;&gt;"",[2]tailored_settings!$B$15="Do not publish"),CONCATENATE([2]tailored_settings!$B$2&amp;TEXT(ROW(A221)-1,"0000")&amp;"_"&amp;TEXT(F221,"yyyy-mm")),CONCATENATE([2]tailored_settings!$B$2&amp;TEXT(ROW(A221)-1,"0000")&amp;"_"&amp;TEXT(F221,"yyyy-mm")))))</f>
        <v>360G-Longleigh-0220_2024-04</v>
      </c>
      <c r="B221" s="6" t="str">
        <f>IF([2]source_data!G223="","",IF([2]source_data!E223&lt;&gt;"",[2]source_data!E223,CONCATENATE("Grant to "&amp;G221)))</f>
        <v>Grant to Individual Recipient</v>
      </c>
      <c r="C221" s="6" t="str">
        <f>IF([2]source_data!G223="","",IF([2]source_data!F223="",_xlfn.XLOOKUP(T221,[2]tailored_settings!$B$20:$B$25,[2]tailored_settings!$A$20:$A$25,"")))</f>
        <v>Providing financial aid during a time of crisis</v>
      </c>
      <c r="D221" s="7">
        <f>IF([2]source_data!G223="","",IF([2]source_data!G223="","",[2]source_data!G223))</f>
        <v>500</v>
      </c>
      <c r="E221" s="6" t="str">
        <f>IF([2]source_data!G223="","",[2]tailored_settings!$B$3)</f>
        <v>GBP</v>
      </c>
      <c r="F221" s="8">
        <f>IF([2]source_data!G223="","",IF([2]source_data!H223="","",[2]source_data!H223))</f>
        <v>45411</v>
      </c>
      <c r="G221" s="6" t="str">
        <f>IF([2]source_data!G223="","",[2]tailored_settings!$B$5)</f>
        <v>Individual Recipient</v>
      </c>
      <c r="H221" s="6" t="str">
        <f>IF([2]source_data!G223="","",IF(AND([2]source_data!A223&lt;&gt;"",[2]tailored_settings!$B$16="Publish"),CONCATENATE([2]tailored_settings!$B$2&amp;[2]source_data!A223),IF(AND([2]source_data!A223&lt;&gt;"",[2]tailored_settings!$B$16="Do not publish"),CONCATENATE([2]tailored_settings!$B$4&amp;TEXT(ROW(A221)-1,"0000")&amp;"_"&amp;TEXT(F221,"yyyy-mm")),CONCATENATE([2]tailored_settings!$B$4&amp;TEXT(ROW(A221)-1,"0000")&amp;"_"&amp;TEXT(F221,"yyyy-mm")))))</f>
        <v>360G-Longleigh-IND-0220_2024-04</v>
      </c>
      <c r="I221" s="6" t="str">
        <f>IF([2]source_data!G223="","",[2]tailored_settings!$B$7)</f>
        <v>Longleigh Foundation</v>
      </c>
      <c r="J221" s="6" t="str">
        <f>IF([2]source_data!G223="","",[2]tailored_settings!$B$6)</f>
        <v>GB-CHC-1169016</v>
      </c>
      <c r="K221" s="6" t="str">
        <f>IF([2]source_data!G223="","",IF([2]source_data!I223="","",VLOOKUP([2]source_data!I223,[2]codelist_mapping!A:C,3,FALSE)))</f>
        <v>GTIR060</v>
      </c>
      <c r="L221" s="6" t="str">
        <f>IF([2]source_data!G223="","",IF([2]source_data!J223="","",VLOOKUP([2]source_data!J223,[2]codelist_mapping!A:C,3,FALSE)))</f>
        <v/>
      </c>
      <c r="M221" s="6" t="str">
        <f>IF([2]source_data!G223="","",IF([2]source_data!K223="","",IF([2]source_data!M223&lt;&gt;"",CONCATENATE(VLOOKUP([2]source_data!K223,[2]codelist_mapping!F:H,3,FALSE)&amp;";"&amp;VLOOKUP([2]source_data!L223,[2]codelist_mapping!F:H,3,FALSE)&amp;";"&amp;VLOOKUP([2]source_data!M223,[2]codelist_mapping!F:H,3,FALSE)),IF([2]source_data!L223&lt;&gt;"",CONCATENATE(VLOOKUP([2]source_data!K223,[2]codelist_mapping!F:H,3,FALSE)&amp;";"&amp;VLOOKUP([2]source_data!L223,[2]codelist_mapping!F:H,3,FALSE)),IF([2]source_data!K223&lt;&gt;"",CONCATENATE(VLOOKUP([2]source_data!K223,[2]codelist_mapping!F:H,3,FALSE)))))))</f>
        <v>GTIP070;GTIP100</v>
      </c>
      <c r="N221" s="9" t="str">
        <f>IF([2]source_data!G223="","",IF([2]source_data!D223="","",VLOOKUP([2]source_data!D223,[2]geo_data!A:I,9,FALSE)))</f>
        <v>Banister &amp; Polygon</v>
      </c>
      <c r="O221" s="9" t="str">
        <f>IF([2]source_data!G223="","",IF([2]source_data!D223="","",VLOOKUP([2]source_data!D223,[2]geo_data!A:I,8,FALSE)))</f>
        <v>E05015490</v>
      </c>
      <c r="P221" s="9" t="str">
        <f>IF([2]source_data!G223="","",IF(LEFT(O221,3)="E05","WD",IF(LEFT(O221,3)="S13","WD",IF(LEFT(O221,3)="W05","WD",IF(LEFT(O221,3)="W06","UA",IF(LEFT(O221,3)="S12","CA",IF(LEFT(O221,3)="E06","UA",IF(LEFT(O221,3)="E07","NMD",IF(LEFT(O221,3)="E08","MD",IF(LEFT(O221,3)="E09","LONB"))))))))))</f>
        <v>WD</v>
      </c>
      <c r="Q221" s="9" t="str">
        <f>IF([2]source_data!G223="","",IF([2]source_data!D223="","",VLOOKUP([2]source_data!D223,[2]geo_data!A:I,7,FALSE)))</f>
        <v>Southampton</v>
      </c>
      <c r="R221" s="9" t="str">
        <f>IF([2]source_data!G223="","",IF([2]source_data!D223="","",VLOOKUP([2]source_data!D223,[2]geo_data!A:I,6,FALSE)))</f>
        <v>E06000045</v>
      </c>
      <c r="S221" s="9" t="str">
        <f>IF([2]source_data!G223="","",IF(LEFT(R221,3)="E05","WD",IF(LEFT(R221,3)="S13","WD",IF(LEFT(R221,3)="W05","WD",IF(LEFT(R221,3)="W06","UA",IF(LEFT(R221,3)="S12","CA",IF(LEFT(R221,3)="E06","UA",IF(LEFT(R221,3)="E07","NMD",IF(LEFT(R221,3)="E08","MD",IF(LEFT(R221,3)="E09","LONB"))))))))))</f>
        <v>UA</v>
      </c>
      <c r="T221" s="6" t="str">
        <f>IF([2]source_data!G223="","",IF([2]source_data!N223="","",[2]source_data!N223))</f>
        <v>Crisis Grant</v>
      </c>
      <c r="U221" s="10">
        <f>IF([2]source_data!G223="","",[2]tailored_settings!$B$8)</f>
        <v>45789</v>
      </c>
      <c r="V221" s="6" t="str">
        <f>IF([2]source_data!G223="","",[2]tailored_settings!$B$9)</f>
        <v>http://www.longleigh.org/</v>
      </c>
      <c r="W221" s="8">
        <f>IF([2]source_data!G223="","",IF([2]source_data!O223="","",[2]source_data!O223))</f>
        <v>45411</v>
      </c>
      <c r="X221" s="12">
        <f>IF([2]source_data!G223="","",IF([2]source_data!P223="","",[2]source_data!P223))</f>
        <v>45463</v>
      </c>
      <c r="Y221" s="13">
        <f>IF([2]source_data!G223="","",IF([2]source_data!Q223="","",[2]source_data!Q223))</f>
        <v>2</v>
      </c>
      <c r="Z221" s="11" t="str">
        <f>IF([2]source_data!G223="","",IF([2]source_data!I223="","",[2]tailored_settings!$B$10))</f>
        <v>Primary grant reason</v>
      </c>
      <c r="AA221" s="11" t="str">
        <f>IF([2]source_data!G223="","",IF([2]source_data!I223="","",[2]source_data!I223))</f>
        <v>4. Customer/family fleeing from a violent or abusive relationship</v>
      </c>
      <c r="AB221" s="11" t="str">
        <f>IF([2]source_data!G223="","",IF([2]source_data!J223="","",[2]tailored_settings!$B$11))</f>
        <v/>
      </c>
      <c r="AC221" s="11" t="str">
        <f>IF([2]source_data!G223="","",IF([2]source_data!J223="","",[2]source_data!J223))</f>
        <v/>
      </c>
      <c r="AD221" s="11" t="str">
        <f>IF([2]source_data!G223="","",IF([2]source_data!K223="","",[2]tailored_settings!$B$12))</f>
        <v>Grant purpose</v>
      </c>
      <c r="AE221" s="11" t="str">
        <f>IF([2]source_data!G223="","",IF([2]source_data!K223="","",[2]source_data!K223))</f>
        <v>Food Vouchers</v>
      </c>
      <c r="AF221" s="11" t="str">
        <f>IF([2]source_data!G223="","",IF([2]source_data!K223="","",[2]tailored_settings!$B$13))</f>
        <v>Grant purpose</v>
      </c>
      <c r="AG221" s="11" t="str">
        <f>IF([2]source_data!G223="","",IF([2]source_data!K223="","",[2]source_data!K223))</f>
        <v>Food Vouchers</v>
      </c>
      <c r="AH221" s="11" t="str">
        <f>IF([2]source_data!G223="","",IF([2]source_data!M223="","",[2]tailored_settings!$B$14))</f>
        <v/>
      </c>
      <c r="AI221" s="11" t="str">
        <f>IF([2]source_data!G223="","",IF([2]source_data!M223="","",[2]source_data!M223))</f>
        <v/>
      </c>
    </row>
    <row r="222" spans="1:35" x14ac:dyDescent="0.2">
      <c r="A222" s="6" t="str">
        <f>IF([2]source_data!G224="","",IF(AND([2]source_data!C224&lt;&gt;"",[2]tailored_settings!$B$15="Publish"),CONCATENATE([2]tailored_settings!$B$2&amp;[2]source_data!C224),IF(AND([2]source_data!C224&lt;&gt;"",[2]tailored_settings!$B$15="Do not publish"),CONCATENATE([2]tailored_settings!$B$2&amp;TEXT(ROW(A222)-1,"0000")&amp;"_"&amp;TEXT(F222,"yyyy-mm")),CONCATENATE([2]tailored_settings!$B$2&amp;TEXT(ROW(A222)-1,"0000")&amp;"_"&amp;TEXT(F222,"yyyy-mm")))))</f>
        <v>360G-Longleigh-0221_2024-04</v>
      </c>
      <c r="B222" s="6" t="str">
        <f>IF([2]source_data!G224="","",IF([2]source_data!E224&lt;&gt;"",[2]source_data!E224,CONCATENATE("Grant to "&amp;G222)))</f>
        <v>Grant to Individual Recipient</v>
      </c>
      <c r="C222" s="6" t="str">
        <f>IF([2]source_data!G224="","",IF([2]source_data!F224="",_xlfn.XLOOKUP(T222,[2]tailored_settings!$B$20:$B$25,[2]tailored_settings!$A$20:$A$25,"")))</f>
        <v>Providing financial aid during a time of crisis</v>
      </c>
      <c r="D222" s="7">
        <f>IF([2]source_data!G224="","",IF([2]source_data!G224="","",[2]source_data!G224))</f>
        <v>500</v>
      </c>
      <c r="E222" s="6" t="str">
        <f>IF([2]source_data!G224="","",[2]tailored_settings!$B$3)</f>
        <v>GBP</v>
      </c>
      <c r="F222" s="8">
        <f>IF([2]source_data!G224="","",IF([2]source_data!H224="","",[2]source_data!H224))</f>
        <v>45412</v>
      </c>
      <c r="G222" s="6" t="str">
        <f>IF([2]source_data!G224="","",[2]tailored_settings!$B$5)</f>
        <v>Individual Recipient</v>
      </c>
      <c r="H222" s="6" t="str">
        <f>IF([2]source_data!G224="","",IF(AND([2]source_data!A224&lt;&gt;"",[2]tailored_settings!$B$16="Publish"),CONCATENATE([2]tailored_settings!$B$2&amp;[2]source_data!A224),IF(AND([2]source_data!A224&lt;&gt;"",[2]tailored_settings!$B$16="Do not publish"),CONCATENATE([2]tailored_settings!$B$4&amp;TEXT(ROW(A222)-1,"0000")&amp;"_"&amp;TEXT(F222,"yyyy-mm")),CONCATENATE([2]tailored_settings!$B$4&amp;TEXT(ROW(A222)-1,"0000")&amp;"_"&amp;TEXT(F222,"yyyy-mm")))))</f>
        <v>360G-Longleigh-IND-0221_2024-04</v>
      </c>
      <c r="I222" s="6" t="str">
        <f>IF([2]source_data!G224="","",[2]tailored_settings!$B$7)</f>
        <v>Longleigh Foundation</v>
      </c>
      <c r="J222" s="6" t="str">
        <f>IF([2]source_data!G224="","",[2]tailored_settings!$B$6)</f>
        <v>GB-CHC-1169016</v>
      </c>
      <c r="K222" s="6" t="str">
        <f>IF([2]source_data!G224="","",IF([2]source_data!I224="","",VLOOKUP([2]source_data!I224,[2]codelist_mapping!A:C,3,FALSE)))</f>
        <v>GTIR060</v>
      </c>
      <c r="L222" s="6" t="str">
        <f>IF([2]source_data!G224="","",IF([2]source_data!J224="","",VLOOKUP([2]source_data!J224,[2]codelist_mapping!A:C,3,FALSE)))</f>
        <v/>
      </c>
      <c r="M222" s="6" t="str">
        <f>IF([2]source_data!G224="","",IF([2]source_data!K224="","",IF([2]source_data!M224&lt;&gt;"",CONCATENATE(VLOOKUP([2]source_data!K224,[2]codelist_mapping!F:H,3,FALSE)&amp;";"&amp;VLOOKUP([2]source_data!L224,[2]codelist_mapping!F:H,3,FALSE)&amp;";"&amp;VLOOKUP([2]source_data!M224,[2]codelist_mapping!F:H,3,FALSE)),IF([2]source_data!L224&lt;&gt;"",CONCATENATE(VLOOKUP([2]source_data!K224,[2]codelist_mapping!F:H,3,FALSE)&amp;";"&amp;VLOOKUP([2]source_data!L224,[2]codelist_mapping!F:H,3,FALSE)),IF([2]source_data!K224&lt;&gt;"",CONCATENATE(VLOOKUP([2]source_data!K224,[2]codelist_mapping!F:H,3,FALSE)))))))</f>
        <v>GTIP100;GTIP070;GTIP080</v>
      </c>
      <c r="N222" s="9" t="str">
        <f>IF([2]source_data!G224="","",IF([2]source_data!D224="","",VLOOKUP([2]source_data!D224,[2]geo_data!A:I,9,FALSE)))</f>
        <v>Biggleswade West</v>
      </c>
      <c r="O222" s="9" t="str">
        <f>IF([2]source_data!G224="","",IF([2]source_data!D224="","",VLOOKUP([2]source_data!D224,[2]geo_data!A:I,8,FALSE)))</f>
        <v>E05014399</v>
      </c>
      <c r="P222" s="9" t="str">
        <f>IF([2]source_data!G224="","",IF(LEFT(O222,3)="E05","WD",IF(LEFT(O222,3)="S13","WD",IF(LEFT(O222,3)="W05","WD",IF(LEFT(O222,3)="W06","UA",IF(LEFT(O222,3)="S12","CA",IF(LEFT(O222,3)="E06","UA",IF(LEFT(O222,3)="E07","NMD",IF(LEFT(O222,3)="E08","MD",IF(LEFT(O222,3)="E09","LONB"))))))))))</f>
        <v>WD</v>
      </c>
      <c r="Q222" s="9" t="str">
        <f>IF([2]source_data!G224="","",IF([2]source_data!D224="","",VLOOKUP([2]source_data!D224,[2]geo_data!A:I,7,FALSE)))</f>
        <v>Central Bedfordshire</v>
      </c>
      <c r="R222" s="9" t="str">
        <f>IF([2]source_data!G224="","",IF([2]source_data!D224="","",VLOOKUP([2]source_data!D224,[2]geo_data!A:I,6,FALSE)))</f>
        <v>E06000056</v>
      </c>
      <c r="S222" s="9" t="str">
        <f>IF([2]source_data!G224="","",IF(LEFT(R222,3)="E05","WD",IF(LEFT(R222,3)="S13","WD",IF(LEFT(R222,3)="W05","WD",IF(LEFT(R222,3)="W06","UA",IF(LEFT(R222,3)="S12","CA",IF(LEFT(R222,3)="E06","UA",IF(LEFT(R222,3)="E07","NMD",IF(LEFT(R222,3)="E08","MD",IF(LEFT(R222,3)="E09","LONB"))))))))))</f>
        <v>UA</v>
      </c>
      <c r="T222" s="6" t="str">
        <f>IF([2]source_data!G224="","",IF([2]source_data!N224="","",[2]source_data!N224))</f>
        <v>Crisis Grant</v>
      </c>
      <c r="U222" s="10">
        <f>IF([2]source_data!G224="","",[2]tailored_settings!$B$8)</f>
        <v>45789</v>
      </c>
      <c r="V222" s="6" t="str">
        <f>IF([2]source_data!G224="","",[2]tailored_settings!$B$9)</f>
        <v>http://www.longleigh.org/</v>
      </c>
      <c r="W222" s="8">
        <f>IF([2]source_data!G224="","",IF([2]source_data!O224="","",[2]source_data!O224))</f>
        <v>45412</v>
      </c>
      <c r="X222" s="12">
        <f>IF([2]source_data!G224="","",IF([2]source_data!P224="","",[2]source_data!P224))</f>
        <v>45476</v>
      </c>
      <c r="Y222" s="13">
        <f>IF([2]source_data!G224="","",IF([2]source_data!Q224="","",[2]source_data!Q224))</f>
        <v>2</v>
      </c>
      <c r="Z222" s="11" t="str">
        <f>IF([2]source_data!G224="","",IF([2]source_data!I224="","",[2]tailored_settings!$B$10))</f>
        <v>Primary grant reason</v>
      </c>
      <c r="AA222" s="11" t="str">
        <f>IF([2]source_data!G224="","",IF([2]source_data!I224="","",[2]source_data!I224))</f>
        <v>4. Customer/family fleeing from a violent or abusive relationship</v>
      </c>
      <c r="AB222" s="11" t="str">
        <f>IF([2]source_data!G224="","",IF([2]source_data!J224="","",[2]tailored_settings!$B$11))</f>
        <v/>
      </c>
      <c r="AC222" s="11" t="str">
        <f>IF([2]source_data!G224="","",IF([2]source_data!J224="","",[2]source_data!J224))</f>
        <v/>
      </c>
      <c r="AD222" s="11" t="str">
        <f>IF([2]source_data!G224="","",IF([2]source_data!K224="","",[2]tailored_settings!$B$12))</f>
        <v>Grant purpose</v>
      </c>
      <c r="AE222" s="11" t="str">
        <f>IF([2]source_data!G224="","",IF([2]source_data!K224="","",[2]source_data!K224))</f>
        <v>Travel costs</v>
      </c>
      <c r="AF222" s="11" t="str">
        <f>IF([2]source_data!G224="","",IF([2]source_data!K224="","",[2]tailored_settings!$B$13))</f>
        <v>Grant purpose</v>
      </c>
      <c r="AG222" s="11" t="str">
        <f>IF([2]source_data!G224="","",IF([2]source_data!K224="","",[2]source_data!K224))</f>
        <v>Travel costs</v>
      </c>
      <c r="AH222" s="11" t="str">
        <f>IF([2]source_data!G224="","",IF([2]source_data!M224="","",[2]tailored_settings!$B$14))</f>
        <v>Grant purpose</v>
      </c>
      <c r="AI222" s="11" t="str">
        <f>IF([2]source_data!G224="","",IF([2]source_data!M224="","",[2]source_data!M224))</f>
        <v>Clothing</v>
      </c>
    </row>
    <row r="223" spans="1:35" x14ac:dyDescent="0.2">
      <c r="A223" s="6" t="str">
        <f>IF([2]source_data!G225="","",IF(AND([2]source_data!C225&lt;&gt;"",[2]tailored_settings!$B$15="Publish"),CONCATENATE([2]tailored_settings!$B$2&amp;[2]source_data!C225),IF(AND([2]source_data!C225&lt;&gt;"",[2]tailored_settings!$B$15="Do not publish"),CONCATENATE([2]tailored_settings!$B$2&amp;TEXT(ROW(A223)-1,"0000")&amp;"_"&amp;TEXT(F223,"yyyy-mm")),CONCATENATE([2]tailored_settings!$B$2&amp;TEXT(ROW(A223)-1,"0000")&amp;"_"&amp;TEXT(F223,"yyyy-mm")))))</f>
        <v>360G-Longleigh-0222_2024-05</v>
      </c>
      <c r="B223" s="6" t="str">
        <f>IF([2]source_data!G225="","",IF([2]source_data!E225&lt;&gt;"",[2]source_data!E225,CONCATENATE("Grant to "&amp;G223)))</f>
        <v>Grant to Individual Recipient</v>
      </c>
      <c r="C223" s="6" t="str">
        <f>IF([2]source_data!G225="","",IF([2]source_data!F225="",_xlfn.XLOOKUP(T223,[2]tailored_settings!$B$20:$B$25,[2]tailored_settings!$A$20:$A$25,"")))</f>
        <v>Providing financial aid during a time of crisis</v>
      </c>
      <c r="D223" s="7">
        <f>IF([2]source_data!G225="","",IF([2]source_data!G225="","",[2]source_data!G225))</f>
        <v>400</v>
      </c>
      <c r="E223" s="6" t="str">
        <f>IF([2]source_data!G225="","",[2]tailored_settings!$B$3)</f>
        <v>GBP</v>
      </c>
      <c r="F223" s="8">
        <f>IF([2]source_data!G225="","",IF([2]source_data!H225="","",[2]source_data!H225))</f>
        <v>45414</v>
      </c>
      <c r="G223" s="6" t="str">
        <f>IF([2]source_data!G225="","",[2]tailored_settings!$B$5)</f>
        <v>Individual Recipient</v>
      </c>
      <c r="H223" s="6" t="str">
        <f>IF([2]source_data!G225="","",IF(AND([2]source_data!A225&lt;&gt;"",[2]tailored_settings!$B$16="Publish"),CONCATENATE([2]tailored_settings!$B$2&amp;[2]source_data!A225),IF(AND([2]source_data!A225&lt;&gt;"",[2]tailored_settings!$B$16="Do not publish"),CONCATENATE([2]tailored_settings!$B$4&amp;TEXT(ROW(A223)-1,"0000")&amp;"_"&amp;TEXT(F223,"yyyy-mm")),CONCATENATE([2]tailored_settings!$B$4&amp;TEXT(ROW(A223)-1,"0000")&amp;"_"&amp;TEXT(F223,"yyyy-mm")))))</f>
        <v>360G-Longleigh-IND-0222_2024-05</v>
      </c>
      <c r="I223" s="6" t="str">
        <f>IF([2]source_data!G225="","",[2]tailored_settings!$B$7)</f>
        <v>Longleigh Foundation</v>
      </c>
      <c r="J223" s="6" t="str">
        <f>IF([2]source_data!G225="","",[2]tailored_settings!$B$6)</f>
        <v>GB-CHC-1169016</v>
      </c>
      <c r="K223" s="6" t="str">
        <f>IF([2]source_data!G225="","",IF([2]source_data!I225="","",VLOOKUP([2]source_data!I225,[2]codelist_mapping!A:C,3,FALSE)))</f>
        <v>GTIR060</v>
      </c>
      <c r="L223" s="6" t="str">
        <f>IF([2]source_data!G225="","",IF([2]source_data!J225="","",VLOOKUP([2]source_data!J225,[2]codelist_mapping!A:C,3,FALSE)))</f>
        <v/>
      </c>
      <c r="M223" s="6" t="str">
        <f>IF([2]source_data!G225="","",IF([2]source_data!K225="","",IF([2]source_data!M225&lt;&gt;"",CONCATENATE(VLOOKUP([2]source_data!K225,[2]codelist_mapping!F:H,3,FALSE)&amp;";"&amp;VLOOKUP([2]source_data!L225,[2]codelist_mapping!F:H,3,FALSE)&amp;";"&amp;VLOOKUP([2]source_data!M225,[2]codelist_mapping!F:H,3,FALSE)),IF([2]source_data!L225&lt;&gt;"",CONCATENATE(VLOOKUP([2]source_data!K225,[2]codelist_mapping!F:H,3,FALSE)&amp;";"&amp;VLOOKUP([2]source_data!L225,[2]codelist_mapping!F:H,3,FALSE)),IF([2]source_data!K225&lt;&gt;"",CONCATENATE(VLOOKUP([2]source_data!K225,[2]codelist_mapping!F:H,3,FALSE)))))))</f>
        <v>GTIP070;GTIP080</v>
      </c>
      <c r="N223" s="9" t="str">
        <f>IF([2]source_data!G225="","",IF([2]source_data!D225="","",VLOOKUP([2]source_data!D225,[2]geo_data!A:I,9,FALSE)))</f>
        <v>Leominster South</v>
      </c>
      <c r="O223" s="9" t="str">
        <f>IF([2]source_data!G225="","",IF([2]source_data!D225="","",VLOOKUP([2]source_data!D225,[2]geo_data!A:I,8,FALSE)))</f>
        <v>E05009470</v>
      </c>
      <c r="P223" s="9" t="str">
        <f>IF([2]source_data!G225="","",IF(LEFT(O223,3)="E05","WD",IF(LEFT(O223,3)="S13","WD",IF(LEFT(O223,3)="W05","WD",IF(LEFT(O223,3)="W06","UA",IF(LEFT(O223,3)="S12","CA",IF(LEFT(O223,3)="E06","UA",IF(LEFT(O223,3)="E07","NMD",IF(LEFT(O223,3)="E08","MD",IF(LEFT(O223,3)="E09","LONB"))))))))))</f>
        <v>WD</v>
      </c>
      <c r="Q223" s="9" t="str">
        <f>IF([2]source_data!G225="","",IF([2]source_data!D225="","",VLOOKUP([2]source_data!D225,[2]geo_data!A:I,7,FALSE)))</f>
        <v>Herefordshire, County of</v>
      </c>
      <c r="R223" s="9" t="str">
        <f>IF([2]source_data!G225="","",IF([2]source_data!D225="","",VLOOKUP([2]source_data!D225,[2]geo_data!A:I,6,FALSE)))</f>
        <v>E06000019</v>
      </c>
      <c r="S223" s="9" t="str">
        <f>IF([2]source_data!G225="","",IF(LEFT(R223,3)="E05","WD",IF(LEFT(R223,3)="S13","WD",IF(LEFT(R223,3)="W05","WD",IF(LEFT(R223,3)="W06","UA",IF(LEFT(R223,3)="S12","CA",IF(LEFT(R223,3)="E06","UA",IF(LEFT(R223,3)="E07","NMD",IF(LEFT(R223,3)="E08","MD",IF(LEFT(R223,3)="E09","LONB"))))))))))</f>
        <v>UA</v>
      </c>
      <c r="T223" s="6" t="str">
        <f>IF([2]source_data!G225="","",IF([2]source_data!N225="","",[2]source_data!N225))</f>
        <v>Crisis Grant</v>
      </c>
      <c r="U223" s="10">
        <f>IF([2]source_data!G225="","",[2]tailored_settings!$B$8)</f>
        <v>45789</v>
      </c>
      <c r="V223" s="6" t="str">
        <f>IF([2]source_data!G225="","",[2]tailored_settings!$B$9)</f>
        <v>http://www.longleigh.org/</v>
      </c>
      <c r="W223" s="8">
        <f>IF([2]source_data!G225="","",IF([2]source_data!O225="","",[2]source_data!O225))</f>
        <v>45414</v>
      </c>
      <c r="X223" s="12">
        <f>IF([2]source_data!G225="","",IF([2]source_data!P225="","",[2]source_data!P225))</f>
        <v>45456</v>
      </c>
      <c r="Y223" s="13">
        <f>IF([2]source_data!G225="","",IF([2]source_data!Q225="","",[2]source_data!Q225))</f>
        <v>1</v>
      </c>
      <c r="Z223" s="11" t="str">
        <f>IF([2]source_data!G225="","",IF([2]source_data!I225="","",[2]tailored_settings!$B$10))</f>
        <v>Primary grant reason</v>
      </c>
      <c r="AA223" s="11" t="str">
        <f>IF([2]source_data!G225="","",IF([2]source_data!I225="","",[2]source_data!I225))</f>
        <v>4. Customer/family fleeing from a violent or abusive relationship</v>
      </c>
      <c r="AB223" s="11" t="str">
        <f>IF([2]source_data!G225="","",IF([2]source_data!J225="","",[2]tailored_settings!$B$11))</f>
        <v/>
      </c>
      <c r="AC223" s="11" t="str">
        <f>IF([2]source_data!G225="","",IF([2]source_data!J225="","",[2]source_data!J225))</f>
        <v/>
      </c>
      <c r="AD223" s="11" t="str">
        <f>IF([2]source_data!G225="","",IF([2]source_data!K225="","",[2]tailored_settings!$B$12))</f>
        <v>Grant purpose</v>
      </c>
      <c r="AE223" s="11" t="str">
        <f>IF([2]source_data!G225="","",IF([2]source_data!K225="","",[2]source_data!K225))</f>
        <v>Food Vouchers</v>
      </c>
      <c r="AF223" s="11" t="str">
        <f>IF([2]source_data!G225="","",IF([2]source_data!K225="","",[2]tailored_settings!$B$13))</f>
        <v>Grant purpose</v>
      </c>
      <c r="AG223" s="11" t="str">
        <f>IF([2]source_data!G225="","",IF([2]source_data!K225="","",[2]source_data!K225))</f>
        <v>Food Vouchers</v>
      </c>
      <c r="AH223" s="11" t="str">
        <f>IF([2]source_data!G225="","",IF([2]source_data!M225="","",[2]tailored_settings!$B$14))</f>
        <v/>
      </c>
      <c r="AI223" s="11" t="str">
        <f>IF([2]source_data!G225="","",IF([2]source_data!M225="","",[2]source_data!M225))</f>
        <v/>
      </c>
    </row>
    <row r="224" spans="1:35" x14ac:dyDescent="0.2">
      <c r="A224" s="6" t="str">
        <f>IF([2]source_data!G226="","",IF(AND([2]source_data!C226&lt;&gt;"",[2]tailored_settings!$B$15="Publish"),CONCATENATE([2]tailored_settings!$B$2&amp;[2]source_data!C226),IF(AND([2]source_data!C226&lt;&gt;"",[2]tailored_settings!$B$15="Do not publish"),CONCATENATE([2]tailored_settings!$B$2&amp;TEXT(ROW(A224)-1,"0000")&amp;"_"&amp;TEXT(F224,"yyyy-mm")),CONCATENATE([2]tailored_settings!$B$2&amp;TEXT(ROW(A224)-1,"0000")&amp;"_"&amp;TEXT(F224,"yyyy-mm")))))</f>
        <v>360G-Longleigh-0223_2024-05</v>
      </c>
      <c r="B224" s="6" t="str">
        <f>IF([2]source_data!G226="","",IF([2]source_data!E226&lt;&gt;"",[2]source_data!E226,CONCATENATE("Grant to "&amp;G224)))</f>
        <v>Grant to Individual Recipient</v>
      </c>
      <c r="C224" s="6" t="str">
        <f>IF([2]source_data!G226="","",IF([2]source_data!F226="",_xlfn.XLOOKUP(T224,[2]tailored_settings!$B$20:$B$25,[2]tailored_settings!$A$20:$A$25,"")))</f>
        <v>Helping to alleviate financial hardship</v>
      </c>
      <c r="D224" s="7">
        <f>IF([2]source_data!G226="","",IF([2]source_data!G226="","",[2]source_data!G226))</f>
        <v>1169.96</v>
      </c>
      <c r="E224" s="6" t="str">
        <f>IF([2]source_data!G226="","",[2]tailored_settings!$B$3)</f>
        <v>GBP</v>
      </c>
      <c r="F224" s="8">
        <f>IF([2]source_data!G226="","",IF([2]source_data!H226="","",[2]source_data!H226))</f>
        <v>45421</v>
      </c>
      <c r="G224" s="6" t="str">
        <f>IF([2]source_data!G226="","",[2]tailored_settings!$B$5)</f>
        <v>Individual Recipient</v>
      </c>
      <c r="H224" s="6" t="str">
        <f>IF([2]source_data!G226="","",IF(AND([2]source_data!A226&lt;&gt;"",[2]tailored_settings!$B$16="Publish"),CONCATENATE([2]tailored_settings!$B$2&amp;[2]source_data!A226),IF(AND([2]source_data!A226&lt;&gt;"",[2]tailored_settings!$B$16="Do not publish"),CONCATENATE([2]tailored_settings!$B$4&amp;TEXT(ROW(A224)-1,"0000")&amp;"_"&amp;TEXT(F224,"yyyy-mm")),CONCATENATE([2]tailored_settings!$B$4&amp;TEXT(ROW(A224)-1,"0000")&amp;"_"&amp;TEXT(F224,"yyyy-mm")))))</f>
        <v>360G-Longleigh-IND-0223_2024-05</v>
      </c>
      <c r="I224" s="6" t="str">
        <f>IF([2]source_data!G226="","",[2]tailored_settings!$B$7)</f>
        <v>Longleigh Foundation</v>
      </c>
      <c r="J224" s="6" t="str">
        <f>IF([2]source_data!G226="","",[2]tailored_settings!$B$6)</f>
        <v>GB-CHC-1169016</v>
      </c>
      <c r="K224" s="6" t="str">
        <f>IF([2]source_data!G226="","",IF([2]source_data!I226="","",VLOOKUP([2]source_data!I226,[2]codelist_mapping!A:C,3,FALSE)))</f>
        <v>GTIR030</v>
      </c>
      <c r="L224" s="6" t="str">
        <f>IF([2]source_data!G226="","",IF([2]source_data!J226="","",VLOOKUP([2]source_data!J226,[2]codelist_mapping!A:C,3,FALSE)))</f>
        <v>GTIR010</v>
      </c>
      <c r="M224" s="6" t="str">
        <f>IF([2]source_data!G226="","",IF([2]source_data!K226="","",IF([2]source_data!M226&lt;&gt;"",CONCATENATE(VLOOKUP([2]source_data!K226,[2]codelist_mapping!F:H,3,FALSE)&amp;";"&amp;VLOOKUP([2]source_data!L226,[2]codelist_mapping!F:H,3,FALSE)&amp;";"&amp;VLOOKUP([2]source_data!M226,[2]codelist_mapping!F:H,3,FALSE)),IF([2]source_data!L226&lt;&gt;"",CONCATENATE(VLOOKUP([2]source_data!K226,[2]codelist_mapping!F:H,3,FALSE)&amp;";"&amp;VLOOKUP([2]source_data!L226,[2]codelist_mapping!F:H,3,FALSE)),IF([2]source_data!K226&lt;&gt;"",CONCATENATE(VLOOKUP([2]source_data!K226,[2]codelist_mapping!F:H,3,FALSE)))))))</f>
        <v>GTIP050;GTIP070;GTIP080</v>
      </c>
      <c r="N224" s="9" t="str">
        <f>IF([2]source_data!G226="","",IF([2]source_data!D226="","",VLOOKUP([2]source_data!D226,[2]geo_data!A:I,9,FALSE)))</f>
        <v>Bisley</v>
      </c>
      <c r="O224" s="9" t="str">
        <f>IF([2]source_data!G226="","",IF([2]source_data!D226="","",VLOOKUP([2]source_data!D226,[2]geo_data!A:I,8,FALSE)))</f>
        <v>E05013188</v>
      </c>
      <c r="P224" s="9" t="str">
        <f>IF([2]source_data!G226="","",IF(LEFT(O224,3)="E05","WD",IF(LEFT(O224,3)="S13","WD",IF(LEFT(O224,3)="W05","WD",IF(LEFT(O224,3)="W06","UA",IF(LEFT(O224,3)="S12","CA",IF(LEFT(O224,3)="E06","UA",IF(LEFT(O224,3)="E07","NMD",IF(LEFT(O224,3)="E08","MD",IF(LEFT(O224,3)="E09","LONB"))))))))))</f>
        <v>WD</v>
      </c>
      <c r="Q224" s="9" t="str">
        <f>IF([2]source_data!G226="","",IF([2]source_data!D226="","",VLOOKUP([2]source_data!D226,[2]geo_data!A:I,7,FALSE)))</f>
        <v>Stroud</v>
      </c>
      <c r="R224" s="9" t="str">
        <f>IF([2]source_data!G226="","",IF([2]source_data!D226="","",VLOOKUP([2]source_data!D226,[2]geo_data!A:I,6,FALSE)))</f>
        <v>E07000082</v>
      </c>
      <c r="S224" s="9" t="str">
        <f>IF([2]source_data!G226="","",IF(LEFT(R224,3)="E05","WD",IF(LEFT(R224,3)="S13","WD",IF(LEFT(R224,3)="W05","WD",IF(LEFT(R224,3)="W06","UA",IF(LEFT(R224,3)="S12","CA",IF(LEFT(R224,3)="E06","UA",IF(LEFT(R224,3)="E07","NMD",IF(LEFT(R224,3)="E08","MD",IF(LEFT(R224,3)="E09","LONB"))))))))))</f>
        <v>NMD</v>
      </c>
      <c r="T224" s="6" t="str">
        <f>IF([2]source_data!G226="","",IF([2]source_data!N226="","",[2]source_data!N226))</f>
        <v>Hardship Grant</v>
      </c>
      <c r="U224" s="10">
        <f>IF([2]source_data!G226="","",[2]tailored_settings!$B$8)</f>
        <v>45789</v>
      </c>
      <c r="V224" s="6" t="str">
        <f>IF([2]source_data!G226="","",[2]tailored_settings!$B$9)</f>
        <v>http://www.longleigh.org/</v>
      </c>
      <c r="W224" s="8">
        <f>IF([2]source_data!G226="","",IF([2]source_data!O226="","",[2]source_data!O226))</f>
        <v>45421</v>
      </c>
      <c r="X224" s="12">
        <f>IF([2]source_data!G226="","",IF([2]source_data!P226="","",[2]source_data!P226))</f>
        <v>45574</v>
      </c>
      <c r="Y224" s="13">
        <f>IF([2]source_data!G226="","",IF([2]source_data!Q226="","",[2]source_data!Q226))</f>
        <v>5</v>
      </c>
      <c r="Z224" s="11" t="str">
        <f>IF([2]source_data!G226="","",IF([2]source_data!I226="","",[2]tailored_settings!$B$10))</f>
        <v>Primary grant reason</v>
      </c>
      <c r="AA224" s="11" t="str">
        <f>IF([2]source_data!G226="","",IF([2]source_data!I226="","",[2]source_data!I226))</f>
        <v>1. Customer (or family member residing with them) with a diagnosed condition or disability (physical and/or sensory and/or behavioural)</v>
      </c>
      <c r="AB224" s="11" t="str">
        <f>IF([2]source_data!G226="","",IF([2]source_data!J226="","",[2]tailored_settings!$B$11))</f>
        <v>Secondary grant reason</v>
      </c>
      <c r="AC224" s="11" t="str">
        <f>IF([2]source_data!G226="","",IF([2]source_data!J226="","",[2]source_data!J226))</f>
        <v>7. Customer where there is a child/ren in receipt of means-tested free school meals</v>
      </c>
      <c r="AD224" s="11" t="str">
        <f>IF([2]source_data!G226="","",IF([2]source_data!K226="","",[2]tailored_settings!$B$12))</f>
        <v>Grant purpose</v>
      </c>
      <c r="AE224" s="11" t="str">
        <f>IF([2]source_data!G226="","",IF([2]source_data!K226="","",[2]source_data!K226))</f>
        <v>Utility Vouchers</v>
      </c>
      <c r="AF224" s="11" t="str">
        <f>IF([2]source_data!G226="","",IF([2]source_data!K226="","",[2]tailored_settings!$B$13))</f>
        <v>Grant purpose</v>
      </c>
      <c r="AG224" s="11" t="str">
        <f>IF([2]source_data!G226="","",IF([2]source_data!K226="","",[2]source_data!K226))</f>
        <v>Utility Vouchers</v>
      </c>
      <c r="AH224" s="11" t="str">
        <f>IF([2]source_data!G226="","",IF([2]source_data!M226="","",[2]tailored_settings!$B$14))</f>
        <v>Grant purpose</v>
      </c>
      <c r="AI224" s="11" t="str">
        <f>IF([2]source_data!G226="","",IF([2]source_data!M226="","",[2]source_data!M226))</f>
        <v>Clothing</v>
      </c>
    </row>
    <row r="225" spans="1:35" x14ac:dyDescent="0.2">
      <c r="A225" s="6" t="str">
        <f>IF([2]source_data!G227="","",IF(AND([2]source_data!C227&lt;&gt;"",[2]tailored_settings!$B$15="Publish"),CONCATENATE([2]tailored_settings!$B$2&amp;[2]source_data!C227),IF(AND([2]source_data!C227&lt;&gt;"",[2]tailored_settings!$B$15="Do not publish"),CONCATENATE([2]tailored_settings!$B$2&amp;TEXT(ROW(A225)-1,"0000")&amp;"_"&amp;TEXT(F225,"yyyy-mm")),CONCATENATE([2]tailored_settings!$B$2&amp;TEXT(ROW(A225)-1,"0000")&amp;"_"&amp;TEXT(F225,"yyyy-mm")))))</f>
        <v>360G-Longleigh-0224_2024-05</v>
      </c>
      <c r="B225" s="6" t="str">
        <f>IF([2]source_data!G227="","",IF([2]source_data!E227&lt;&gt;"",[2]source_data!E227,CONCATENATE("Grant to "&amp;G225)))</f>
        <v>Grant to Individual Recipient</v>
      </c>
      <c r="C225" s="6" t="str">
        <f>IF([2]source_data!G227="","",IF([2]source_data!F227="",_xlfn.XLOOKUP(T225,[2]tailored_settings!$B$20:$B$25,[2]tailored_settings!$A$20:$A$25,"")))</f>
        <v>Helping to alleviate financial hardship</v>
      </c>
      <c r="D225" s="7">
        <f>IF([2]source_data!G227="","",IF([2]source_data!G227="","",[2]source_data!G227))</f>
        <v>988</v>
      </c>
      <c r="E225" s="6" t="str">
        <f>IF([2]source_data!G227="","",[2]tailored_settings!$B$3)</f>
        <v>GBP</v>
      </c>
      <c r="F225" s="8">
        <f>IF([2]source_data!G227="","",IF([2]source_data!H227="","",[2]source_data!H227))</f>
        <v>45420</v>
      </c>
      <c r="G225" s="6" t="str">
        <f>IF([2]source_data!G227="","",[2]tailored_settings!$B$5)</f>
        <v>Individual Recipient</v>
      </c>
      <c r="H225" s="6" t="str">
        <f>IF([2]source_data!G227="","",IF(AND([2]source_data!A227&lt;&gt;"",[2]tailored_settings!$B$16="Publish"),CONCATENATE([2]tailored_settings!$B$2&amp;[2]source_data!A227),IF(AND([2]source_data!A227&lt;&gt;"",[2]tailored_settings!$B$16="Do not publish"),CONCATENATE([2]tailored_settings!$B$4&amp;TEXT(ROW(A225)-1,"0000")&amp;"_"&amp;TEXT(F225,"yyyy-mm")),CONCATENATE([2]tailored_settings!$B$4&amp;TEXT(ROW(A225)-1,"0000")&amp;"_"&amp;TEXT(F225,"yyyy-mm")))))</f>
        <v>360G-Longleigh-IND-0224_2024-05</v>
      </c>
      <c r="I225" s="6" t="str">
        <f>IF([2]source_data!G227="","",[2]tailored_settings!$B$7)</f>
        <v>Longleigh Foundation</v>
      </c>
      <c r="J225" s="6" t="str">
        <f>IF([2]source_data!G227="","",[2]tailored_settings!$B$6)</f>
        <v>GB-CHC-1169016</v>
      </c>
      <c r="K225" s="6" t="str">
        <f>IF([2]source_data!G227="","",IF([2]source_data!I227="","",VLOOKUP([2]source_data!I227,[2]codelist_mapping!A:C,3,FALSE)))</f>
        <v>GTIR040</v>
      </c>
      <c r="L225" s="6" t="str">
        <f>IF([2]source_data!G227="","",IF([2]source_data!J227="","",VLOOKUP([2]source_data!J227,[2]codelist_mapping!A:C,3,FALSE)))</f>
        <v/>
      </c>
      <c r="M225" s="6" t="str">
        <f>IF([2]source_data!G227="","",IF([2]source_data!K227="","",IF([2]source_data!M227&lt;&gt;"",CONCATENATE(VLOOKUP([2]source_data!K227,[2]codelist_mapping!F:H,3,FALSE)&amp;";"&amp;VLOOKUP([2]source_data!L227,[2]codelist_mapping!F:H,3,FALSE)&amp;";"&amp;VLOOKUP([2]source_data!M227,[2]codelist_mapping!F:H,3,FALSE)),IF([2]source_data!L227&lt;&gt;"",CONCATENATE(VLOOKUP([2]source_data!K227,[2]codelist_mapping!F:H,3,FALSE)&amp;";"&amp;VLOOKUP([2]source_data!L227,[2]codelist_mapping!F:H,3,FALSE)),IF([2]source_data!K227&lt;&gt;"",CONCATENATE(VLOOKUP([2]source_data!K227,[2]codelist_mapping!F:H,3,FALSE)))))))</f>
        <v>GTIP050;GTIP070</v>
      </c>
      <c r="N225" s="9" t="str">
        <f>IF([2]source_data!G227="","",IF([2]source_data!D227="","",VLOOKUP([2]source_data!D227,[2]geo_data!A:I,9,FALSE)))</f>
        <v>Bradwell</v>
      </c>
      <c r="O225" s="9" t="str">
        <f>IF([2]source_data!G227="","",IF([2]source_data!D227="","",VLOOKUP([2]source_data!D227,[2]geo_data!A:I,8,FALSE)))</f>
        <v>E05009409</v>
      </c>
      <c r="P225" s="9" t="str">
        <f>IF([2]source_data!G227="","",IF(LEFT(O225,3)="E05","WD",IF(LEFT(O225,3)="S13","WD",IF(LEFT(O225,3)="W05","WD",IF(LEFT(O225,3)="W06","UA",IF(LEFT(O225,3)="S12","CA",IF(LEFT(O225,3)="E06","UA",IF(LEFT(O225,3)="E07","NMD",IF(LEFT(O225,3)="E08","MD",IF(LEFT(O225,3)="E09","LONB"))))))))))</f>
        <v>WD</v>
      </c>
      <c r="Q225" s="9" t="str">
        <f>IF([2]source_data!G227="","",IF([2]source_data!D227="","",VLOOKUP([2]source_data!D227,[2]geo_data!A:I,7,FALSE)))</f>
        <v>Milton Keynes</v>
      </c>
      <c r="R225" s="9" t="str">
        <f>IF([2]source_data!G227="","",IF([2]source_data!D227="","",VLOOKUP([2]source_data!D227,[2]geo_data!A:I,6,FALSE)))</f>
        <v>E06000042</v>
      </c>
      <c r="S225" s="9" t="str">
        <f>IF([2]source_data!G227="","",IF(LEFT(R225,3)="E05","WD",IF(LEFT(R225,3)="S13","WD",IF(LEFT(R225,3)="W05","WD",IF(LEFT(R225,3)="W06","UA",IF(LEFT(R225,3)="S12","CA",IF(LEFT(R225,3)="E06","UA",IF(LEFT(R225,3)="E07","NMD",IF(LEFT(R225,3)="E08","MD",IF(LEFT(R225,3)="E09","LONB"))))))))))</f>
        <v>UA</v>
      </c>
      <c r="T225" s="6" t="str">
        <f>IF([2]source_data!G227="","",IF([2]source_data!N227="","",[2]source_data!N227))</f>
        <v>Hardship Grant</v>
      </c>
      <c r="U225" s="10">
        <f>IF([2]source_data!G227="","",[2]tailored_settings!$B$8)</f>
        <v>45789</v>
      </c>
      <c r="V225" s="6" t="str">
        <f>IF([2]source_data!G227="","",[2]tailored_settings!$B$9)</f>
        <v>http://www.longleigh.org/</v>
      </c>
      <c r="W225" s="8">
        <f>IF([2]source_data!G227="","",IF([2]source_data!O227="","",[2]source_data!O227))</f>
        <v>45420</v>
      </c>
      <c r="X225" s="12">
        <f>IF([2]source_data!G227="","",IF([2]source_data!P227="","",[2]source_data!P227))</f>
        <v>45715</v>
      </c>
      <c r="Y225" s="13">
        <f>IF([2]source_data!G227="","",IF([2]source_data!Q227="","",[2]source_data!Q227))</f>
        <v>9</v>
      </c>
      <c r="Z225" s="11" t="str">
        <f>IF([2]source_data!G227="","",IF([2]source_data!I227="","",[2]tailored_settings!$B$10))</f>
        <v>Primary grant reason</v>
      </c>
      <c r="AA225" s="11" t="str">
        <f>IF([2]source_data!G227="","",IF([2]source_data!I227="","",[2]source_data!I227))</f>
        <v>2. Customer receiving medication and/or therapy for a mental health condition or substance addiction</v>
      </c>
      <c r="AB225" s="11" t="str">
        <f>IF([2]source_data!G227="","",IF([2]source_data!J227="","",[2]tailored_settings!$B$11))</f>
        <v/>
      </c>
      <c r="AC225" s="11" t="str">
        <f>IF([2]source_data!G227="","",IF([2]source_data!J227="","",[2]source_data!J227))</f>
        <v/>
      </c>
      <c r="AD225" s="11" t="str">
        <f>IF([2]source_data!G227="","",IF([2]source_data!K227="","",[2]tailored_settings!$B$12))</f>
        <v>Grant purpose</v>
      </c>
      <c r="AE225" s="11" t="str">
        <f>IF([2]source_data!G227="","",IF([2]source_data!K227="","",[2]source_data!K227))</f>
        <v>Utility Vouchers</v>
      </c>
      <c r="AF225" s="11" t="str">
        <f>IF([2]source_data!G227="","",IF([2]source_data!K227="","",[2]tailored_settings!$B$13))</f>
        <v>Grant purpose</v>
      </c>
      <c r="AG225" s="11" t="str">
        <f>IF([2]source_data!G227="","",IF([2]source_data!K227="","",[2]source_data!K227))</f>
        <v>Utility Vouchers</v>
      </c>
      <c r="AH225" s="11" t="str">
        <f>IF([2]source_data!G227="","",IF([2]source_data!M227="","",[2]tailored_settings!$B$14))</f>
        <v/>
      </c>
      <c r="AI225" s="11" t="str">
        <f>IF([2]source_data!G227="","",IF([2]source_data!M227="","",[2]source_data!M227))</f>
        <v/>
      </c>
    </row>
    <row r="226" spans="1:35" x14ac:dyDescent="0.2">
      <c r="A226" s="6" t="str">
        <f>IF([2]source_data!G228="","",IF(AND([2]source_data!C228&lt;&gt;"",[2]tailored_settings!$B$15="Publish"),CONCATENATE([2]tailored_settings!$B$2&amp;[2]source_data!C228),IF(AND([2]source_data!C228&lt;&gt;"",[2]tailored_settings!$B$15="Do not publish"),CONCATENATE([2]tailored_settings!$B$2&amp;TEXT(ROW(A226)-1,"0000")&amp;"_"&amp;TEXT(F226,"yyyy-mm")),CONCATENATE([2]tailored_settings!$B$2&amp;TEXT(ROW(A226)-1,"0000")&amp;"_"&amp;TEXT(F226,"yyyy-mm")))))</f>
        <v>360G-Longleigh-0225_2024-05</v>
      </c>
      <c r="B226" s="6" t="str">
        <f>IF([2]source_data!G228="","",IF([2]source_data!E228&lt;&gt;"",[2]source_data!E228,CONCATENATE("Grant to "&amp;G226)))</f>
        <v>Grant to Individual Recipient</v>
      </c>
      <c r="C226" s="6" t="str">
        <f>IF([2]source_data!G228="","",IF([2]source_data!F228="",_xlfn.XLOOKUP(T226,[2]tailored_settings!$B$20:$B$25,[2]tailored_settings!$A$20:$A$25,"")))</f>
        <v>Helping to alleviate financial hardship</v>
      </c>
      <c r="D226" s="7">
        <f>IF([2]source_data!G228="","",IF([2]source_data!G228="","",[2]source_data!G228))</f>
        <v>722.21</v>
      </c>
      <c r="E226" s="6" t="str">
        <f>IF([2]source_data!G228="","",[2]tailored_settings!$B$3)</f>
        <v>GBP</v>
      </c>
      <c r="F226" s="8">
        <f>IF([2]source_data!G228="","",IF([2]source_data!H228="","",[2]source_data!H228))</f>
        <v>45427</v>
      </c>
      <c r="G226" s="6" t="str">
        <f>IF([2]source_data!G228="","",[2]tailored_settings!$B$5)</f>
        <v>Individual Recipient</v>
      </c>
      <c r="H226" s="6" t="str">
        <f>IF([2]source_data!G228="","",IF(AND([2]source_data!A228&lt;&gt;"",[2]tailored_settings!$B$16="Publish"),CONCATENATE([2]tailored_settings!$B$2&amp;[2]source_data!A228),IF(AND([2]source_data!A228&lt;&gt;"",[2]tailored_settings!$B$16="Do not publish"),CONCATENATE([2]tailored_settings!$B$4&amp;TEXT(ROW(A226)-1,"0000")&amp;"_"&amp;TEXT(F226,"yyyy-mm")),CONCATENATE([2]tailored_settings!$B$4&amp;TEXT(ROW(A226)-1,"0000")&amp;"_"&amp;TEXT(F226,"yyyy-mm")))))</f>
        <v>360G-Longleigh-IND-0225_2024-05</v>
      </c>
      <c r="I226" s="6" t="str">
        <f>IF([2]source_data!G228="","",[2]tailored_settings!$B$7)</f>
        <v>Longleigh Foundation</v>
      </c>
      <c r="J226" s="6" t="str">
        <f>IF([2]source_data!G228="","",[2]tailored_settings!$B$6)</f>
        <v>GB-CHC-1169016</v>
      </c>
      <c r="K226" s="6" t="str">
        <f>IF([2]source_data!G228="","",IF([2]source_data!I228="","",VLOOKUP([2]source_data!I228,[2]codelist_mapping!A:C,3,FALSE)))</f>
        <v>GTIR030</v>
      </c>
      <c r="L226" s="6" t="str">
        <f>IF([2]source_data!G228="","",IF([2]source_data!J228="","",VLOOKUP([2]source_data!J228,[2]codelist_mapping!A:C,3,FALSE)))</f>
        <v/>
      </c>
      <c r="M226" s="6" t="str">
        <f>IF([2]source_data!G228="","",IF([2]source_data!K228="","",IF([2]source_data!M228&lt;&gt;"",CONCATENATE(VLOOKUP([2]source_data!K228,[2]codelist_mapping!F:H,3,FALSE)&amp;";"&amp;VLOOKUP([2]source_data!L228,[2]codelist_mapping!F:H,3,FALSE)&amp;";"&amp;VLOOKUP([2]source_data!M228,[2]codelist_mapping!F:H,3,FALSE)),IF([2]source_data!L228&lt;&gt;"",CONCATENATE(VLOOKUP([2]source_data!K228,[2]codelist_mapping!F:H,3,FALSE)&amp;";"&amp;VLOOKUP([2]source_data!L228,[2]codelist_mapping!F:H,3,FALSE)),IF([2]source_data!K228&lt;&gt;"",CONCATENATE(VLOOKUP([2]source_data!K228,[2]codelist_mapping!F:H,3,FALSE)))))))</f>
        <v>GTIP020</v>
      </c>
      <c r="N226" s="9" t="str">
        <f>IF([2]source_data!G228="","",IF([2]source_data!D228="","",VLOOKUP([2]source_data!D228,[2]geo_data!A:I,9,FALSE)))</f>
        <v>Leesland &amp; Newtown</v>
      </c>
      <c r="O226" s="9" t="str">
        <f>IF([2]source_data!G228="","",IF([2]source_data!D228="","",VLOOKUP([2]source_data!D228,[2]geo_data!A:I,8,FALSE)))</f>
        <v>E05014149</v>
      </c>
      <c r="P226" s="9" t="str">
        <f>IF([2]source_data!G228="","",IF(LEFT(O226,3)="E05","WD",IF(LEFT(O226,3)="S13","WD",IF(LEFT(O226,3)="W05","WD",IF(LEFT(O226,3)="W06","UA",IF(LEFT(O226,3)="S12","CA",IF(LEFT(O226,3)="E06","UA",IF(LEFT(O226,3)="E07","NMD",IF(LEFT(O226,3)="E08","MD",IF(LEFT(O226,3)="E09","LONB"))))))))))</f>
        <v>WD</v>
      </c>
      <c r="Q226" s="9" t="str">
        <f>IF([2]source_data!G228="","",IF([2]source_data!D228="","",VLOOKUP([2]source_data!D228,[2]geo_data!A:I,7,FALSE)))</f>
        <v>Gosport</v>
      </c>
      <c r="R226" s="9" t="str">
        <f>IF([2]source_data!G228="","",IF([2]source_data!D228="","",VLOOKUP([2]source_data!D228,[2]geo_data!A:I,6,FALSE)))</f>
        <v>E07000088</v>
      </c>
      <c r="S226" s="9" t="str">
        <f>IF([2]source_data!G228="","",IF(LEFT(R226,3)="E05","WD",IF(LEFT(R226,3)="S13","WD",IF(LEFT(R226,3)="W05","WD",IF(LEFT(R226,3)="W06","UA",IF(LEFT(R226,3)="S12","CA",IF(LEFT(R226,3)="E06","UA",IF(LEFT(R226,3)="E07","NMD",IF(LEFT(R226,3)="E08","MD",IF(LEFT(R226,3)="E09","LONB"))))))))))</f>
        <v>NMD</v>
      </c>
      <c r="T226" s="6" t="str">
        <f>IF([2]source_data!G228="","",IF([2]source_data!N228="","",[2]source_data!N228))</f>
        <v>Hardship Grant</v>
      </c>
      <c r="U226" s="10">
        <f>IF([2]source_data!G228="","",[2]tailored_settings!$B$8)</f>
        <v>45789</v>
      </c>
      <c r="V226" s="6" t="str">
        <f>IF([2]source_data!G228="","",[2]tailored_settings!$B$9)</f>
        <v>http://www.longleigh.org/</v>
      </c>
      <c r="W226" s="8">
        <f>IF([2]source_data!G228="","",IF([2]source_data!O228="","",[2]source_data!O228))</f>
        <v>45427</v>
      </c>
      <c r="X226" s="12">
        <f>IF([2]source_data!G228="","",IF([2]source_data!P228="","",[2]source_data!P228))</f>
        <v>45441</v>
      </c>
      <c r="Y226" s="13">
        <f>IF([2]source_data!G228="","",IF([2]source_data!Q228="","",[2]source_data!Q228))</f>
        <v>1</v>
      </c>
      <c r="Z226" s="11" t="str">
        <f>IF([2]source_data!G228="","",IF([2]source_data!I228="","",[2]tailored_settings!$B$10))</f>
        <v>Primary grant reason</v>
      </c>
      <c r="AA226" s="11" t="str">
        <f>IF([2]source_data!G228="","",IF([2]source_data!I228="","",[2]source_data!I228))</f>
        <v>1. Customer (or family member residing with them) with a diagnosed condition or disability (physical and/or sensory and/or behavioural)</v>
      </c>
      <c r="AB226" s="11" t="str">
        <f>IF([2]source_data!G228="","",IF([2]source_data!J228="","",[2]tailored_settings!$B$11))</f>
        <v/>
      </c>
      <c r="AC226" s="11" t="str">
        <f>IF([2]source_data!G228="","",IF([2]source_data!J228="","",[2]source_data!J228))</f>
        <v/>
      </c>
      <c r="AD226" s="11" t="str">
        <f>IF([2]source_data!G228="","",IF([2]source_data!K228="","",[2]tailored_settings!$B$12))</f>
        <v>Grant purpose</v>
      </c>
      <c r="AE226" s="11" t="str">
        <f>IF([2]source_data!G228="","",IF([2]source_data!K228="","",[2]source_data!K228))</f>
        <v xml:space="preserve">Furniture </v>
      </c>
      <c r="AF226" s="11" t="str">
        <f>IF([2]source_data!G228="","",IF([2]source_data!K228="","",[2]tailored_settings!$B$13))</f>
        <v>Grant purpose</v>
      </c>
      <c r="AG226" s="11" t="str">
        <f>IF([2]source_data!G228="","",IF([2]source_data!K228="","",[2]source_data!K228))</f>
        <v xml:space="preserve">Furniture </v>
      </c>
      <c r="AH226" s="11" t="str">
        <f>IF([2]source_data!G228="","",IF([2]source_data!M228="","",[2]tailored_settings!$B$14))</f>
        <v/>
      </c>
      <c r="AI226" s="11" t="str">
        <f>IF([2]source_data!G228="","",IF([2]source_data!M228="","",[2]source_data!M228))</f>
        <v/>
      </c>
    </row>
    <row r="227" spans="1:35" x14ac:dyDescent="0.2">
      <c r="A227" s="6" t="str">
        <f>IF([2]source_data!G229="","",IF(AND([2]source_data!C229&lt;&gt;"",[2]tailored_settings!$B$15="Publish"),CONCATENATE([2]tailored_settings!$B$2&amp;[2]source_data!C229),IF(AND([2]source_data!C229&lt;&gt;"",[2]tailored_settings!$B$15="Do not publish"),CONCATENATE([2]tailored_settings!$B$2&amp;TEXT(ROW(A227)-1,"0000")&amp;"_"&amp;TEXT(F227,"yyyy-mm")),CONCATENATE([2]tailored_settings!$B$2&amp;TEXT(ROW(A227)-1,"0000")&amp;"_"&amp;TEXT(F227,"yyyy-mm")))))</f>
        <v>360G-Longleigh-0226_2024-05</v>
      </c>
      <c r="B227" s="6" t="str">
        <f>IF([2]source_data!G229="","",IF([2]source_data!E229&lt;&gt;"",[2]source_data!E229,CONCATENATE("Grant to "&amp;G227)))</f>
        <v>Grant to Individual Recipient</v>
      </c>
      <c r="C227" s="6" t="str">
        <f>IF([2]source_data!G229="","",IF([2]source_data!F229="",_xlfn.XLOOKUP(T227,[2]tailored_settings!$B$20:$B$25,[2]tailored_settings!$A$20:$A$25,"")))</f>
        <v>Helping to alleviate financial hardship</v>
      </c>
      <c r="D227" s="7">
        <f>IF([2]source_data!G229="","",IF([2]source_data!G229="","",[2]source_data!G229))</f>
        <v>990.9</v>
      </c>
      <c r="E227" s="6" t="str">
        <f>IF([2]source_data!G229="","",[2]tailored_settings!$B$3)</f>
        <v>GBP</v>
      </c>
      <c r="F227" s="8">
        <f>IF([2]source_data!G229="","",IF([2]source_data!H229="","",[2]source_data!H229))</f>
        <v>45420</v>
      </c>
      <c r="G227" s="6" t="str">
        <f>IF([2]source_data!G229="","",[2]tailored_settings!$B$5)</f>
        <v>Individual Recipient</v>
      </c>
      <c r="H227" s="6" t="str">
        <f>IF([2]source_data!G229="","",IF(AND([2]source_data!A229&lt;&gt;"",[2]tailored_settings!$B$16="Publish"),CONCATENATE([2]tailored_settings!$B$2&amp;[2]source_data!A229),IF(AND([2]source_data!A229&lt;&gt;"",[2]tailored_settings!$B$16="Do not publish"),CONCATENATE([2]tailored_settings!$B$4&amp;TEXT(ROW(A227)-1,"0000")&amp;"_"&amp;TEXT(F227,"yyyy-mm")),CONCATENATE([2]tailored_settings!$B$4&amp;TEXT(ROW(A227)-1,"0000")&amp;"_"&amp;TEXT(F227,"yyyy-mm")))))</f>
        <v>360G-Longleigh-IND-0226_2024-05</v>
      </c>
      <c r="I227" s="6" t="str">
        <f>IF([2]source_data!G229="","",[2]tailored_settings!$B$7)</f>
        <v>Longleigh Foundation</v>
      </c>
      <c r="J227" s="6" t="str">
        <f>IF([2]source_data!G229="","",[2]tailored_settings!$B$6)</f>
        <v>GB-CHC-1169016</v>
      </c>
      <c r="K227" s="6" t="str">
        <f>IF([2]source_data!G229="","",IF([2]source_data!I229="","",VLOOKUP([2]source_data!I229,[2]codelist_mapping!A:C,3,FALSE)))</f>
        <v>GTIR040</v>
      </c>
      <c r="L227" s="6" t="str">
        <f>IF([2]source_data!G229="","",IF([2]source_data!J229="","",VLOOKUP([2]source_data!J229,[2]codelist_mapping!A:C,3,FALSE)))</f>
        <v/>
      </c>
      <c r="M227" s="6" t="str">
        <f>IF([2]source_data!G229="","",IF([2]source_data!K229="","",IF([2]source_data!M229&lt;&gt;"",CONCATENATE(VLOOKUP([2]source_data!K229,[2]codelist_mapping!F:H,3,FALSE)&amp;";"&amp;VLOOKUP([2]source_data!L229,[2]codelist_mapping!F:H,3,FALSE)&amp;";"&amp;VLOOKUP([2]source_data!M229,[2]codelist_mapping!F:H,3,FALSE)),IF([2]source_data!L229&lt;&gt;"",CONCATENATE(VLOOKUP([2]source_data!K229,[2]codelist_mapping!F:H,3,FALSE)&amp;";"&amp;VLOOKUP([2]source_data!L229,[2]codelist_mapping!F:H,3,FALSE)),IF([2]source_data!K229&lt;&gt;"",CONCATENATE(VLOOKUP([2]source_data!K229,[2]codelist_mapping!F:H,3,FALSE)))))))</f>
        <v>GTIP020;GTIP020;GTIP070</v>
      </c>
      <c r="N227" s="9" t="str">
        <f>IF([2]source_data!G229="","",IF([2]source_data!D229="","",VLOOKUP([2]source_data!D229,[2]geo_data!A:I,9,FALSE)))</f>
        <v>Bletchley Park</v>
      </c>
      <c r="O227" s="9" t="str">
        <f>IF([2]source_data!G229="","",IF([2]source_data!D229="","",VLOOKUP([2]source_data!D229,[2]geo_data!A:I,8,FALSE)))</f>
        <v>E05009407</v>
      </c>
      <c r="P227" s="9" t="str">
        <f>IF([2]source_data!G229="","",IF(LEFT(O227,3)="E05","WD",IF(LEFT(O227,3)="S13","WD",IF(LEFT(O227,3)="W05","WD",IF(LEFT(O227,3)="W06","UA",IF(LEFT(O227,3)="S12","CA",IF(LEFT(O227,3)="E06","UA",IF(LEFT(O227,3)="E07","NMD",IF(LEFT(O227,3)="E08","MD",IF(LEFT(O227,3)="E09","LONB"))))))))))</f>
        <v>WD</v>
      </c>
      <c r="Q227" s="9" t="str">
        <f>IF([2]source_data!G229="","",IF([2]source_data!D229="","",VLOOKUP([2]source_data!D229,[2]geo_data!A:I,7,FALSE)))</f>
        <v>Milton Keynes</v>
      </c>
      <c r="R227" s="9" t="str">
        <f>IF([2]source_data!G229="","",IF([2]source_data!D229="","",VLOOKUP([2]source_data!D229,[2]geo_data!A:I,6,FALSE)))</f>
        <v>E06000042</v>
      </c>
      <c r="S227" s="9" t="str">
        <f>IF([2]source_data!G229="","",IF(LEFT(R227,3)="E05","WD",IF(LEFT(R227,3)="S13","WD",IF(LEFT(R227,3)="W05","WD",IF(LEFT(R227,3)="W06","UA",IF(LEFT(R227,3)="S12","CA",IF(LEFT(R227,3)="E06","UA",IF(LEFT(R227,3)="E07","NMD",IF(LEFT(R227,3)="E08","MD",IF(LEFT(R227,3)="E09","LONB"))))))))))</f>
        <v>UA</v>
      </c>
      <c r="T227" s="6" t="str">
        <f>IF([2]source_data!G229="","",IF([2]source_data!N229="","",[2]source_data!N229))</f>
        <v>Hardship Grant</v>
      </c>
      <c r="U227" s="10">
        <f>IF([2]source_data!G229="","",[2]tailored_settings!$B$8)</f>
        <v>45789</v>
      </c>
      <c r="V227" s="6" t="str">
        <f>IF([2]source_data!G229="","",[2]tailored_settings!$B$9)</f>
        <v>http://www.longleigh.org/</v>
      </c>
      <c r="W227" s="8">
        <f>IF([2]source_data!G229="","",IF([2]source_data!O229="","",[2]source_data!O229))</f>
        <v>45420</v>
      </c>
      <c r="X227" s="12">
        <f>IF([2]source_data!G229="","",IF([2]source_data!P229="","",[2]source_data!P229))</f>
        <v>45456</v>
      </c>
      <c r="Y227" s="13">
        <f>IF([2]source_data!G229="","",IF([2]source_data!Q229="","",[2]source_data!Q229))</f>
        <v>1</v>
      </c>
      <c r="Z227" s="11" t="str">
        <f>IF([2]source_data!G229="","",IF([2]source_data!I229="","",[2]tailored_settings!$B$10))</f>
        <v>Primary grant reason</v>
      </c>
      <c r="AA227" s="11" t="str">
        <f>IF([2]source_data!G229="","",IF([2]source_data!I229="","",[2]source_data!I229))</f>
        <v>2. Customer receiving medication and/or therapy for a mental health condition or substance addiction</v>
      </c>
      <c r="AB227" s="11" t="str">
        <f>IF([2]source_data!G229="","",IF([2]source_data!J229="","",[2]tailored_settings!$B$11))</f>
        <v/>
      </c>
      <c r="AC227" s="11" t="str">
        <f>IF([2]source_data!G229="","",IF([2]source_data!J229="","",[2]source_data!J229))</f>
        <v/>
      </c>
      <c r="AD227" s="11" t="str">
        <f>IF([2]source_data!G229="","",IF([2]source_data!K229="","",[2]tailored_settings!$B$12))</f>
        <v>Grant purpose</v>
      </c>
      <c r="AE227" s="11" t="str">
        <f>IF([2]source_data!G229="","",IF([2]source_data!K229="","",[2]source_data!K229))</f>
        <v xml:space="preserve">Furniture </v>
      </c>
      <c r="AF227" s="11" t="str">
        <f>IF([2]source_data!G229="","",IF([2]source_data!K229="","",[2]tailored_settings!$B$13))</f>
        <v>Grant purpose</v>
      </c>
      <c r="AG227" s="11" t="str">
        <f>IF([2]source_data!G229="","",IF([2]source_data!K229="","",[2]source_data!K229))</f>
        <v xml:space="preserve">Furniture </v>
      </c>
      <c r="AH227" s="11" t="str">
        <f>IF([2]source_data!G229="","",IF([2]source_data!M229="","",[2]tailored_settings!$B$14))</f>
        <v>Grant purpose</v>
      </c>
      <c r="AI227" s="11" t="str">
        <f>IF([2]source_data!G229="","",IF([2]source_data!M229="","",[2]source_data!M229))</f>
        <v>Food Vouchers</v>
      </c>
    </row>
    <row r="228" spans="1:35" x14ac:dyDescent="0.2">
      <c r="A228" s="6" t="str">
        <f>IF([2]source_data!G230="","",IF(AND([2]source_data!C230&lt;&gt;"",[2]tailored_settings!$B$15="Publish"),CONCATENATE([2]tailored_settings!$B$2&amp;[2]source_data!C230),IF(AND([2]source_data!C230&lt;&gt;"",[2]tailored_settings!$B$15="Do not publish"),CONCATENATE([2]tailored_settings!$B$2&amp;TEXT(ROW(A228)-1,"0000")&amp;"_"&amp;TEXT(F228,"yyyy-mm")),CONCATENATE([2]tailored_settings!$B$2&amp;TEXT(ROW(A228)-1,"0000")&amp;"_"&amp;TEXT(F228,"yyyy-mm")))))</f>
        <v>360G-Longleigh-0227_2024-06</v>
      </c>
      <c r="B228" s="6" t="str">
        <f>IF([2]source_data!G230="","",IF([2]source_data!E230&lt;&gt;"",[2]source_data!E230,CONCATENATE("Grant to "&amp;G228)))</f>
        <v>Grant to Individual Recipient</v>
      </c>
      <c r="C228" s="6" t="str">
        <f>IF([2]source_data!G230="","",IF([2]source_data!F230="",_xlfn.XLOOKUP(T228,[2]tailored_settings!$B$20:$B$25,[2]tailored_settings!$A$20:$A$25,"")))</f>
        <v>Helping to alleviate financial hardship</v>
      </c>
      <c r="D228" s="7">
        <f>IF([2]source_data!G230="","",IF([2]source_data!G230="","",[2]source_data!G230))</f>
        <v>960</v>
      </c>
      <c r="E228" s="6" t="str">
        <f>IF([2]source_data!G230="","",[2]tailored_settings!$B$3)</f>
        <v>GBP</v>
      </c>
      <c r="F228" s="8">
        <f>IF([2]source_data!G230="","",IF([2]source_data!H230="","",[2]source_data!H230))</f>
        <v>45446</v>
      </c>
      <c r="G228" s="6" t="str">
        <f>IF([2]source_data!G230="","",[2]tailored_settings!$B$5)</f>
        <v>Individual Recipient</v>
      </c>
      <c r="H228" s="6" t="str">
        <f>IF([2]source_data!G230="","",IF(AND([2]source_data!A230&lt;&gt;"",[2]tailored_settings!$B$16="Publish"),CONCATENATE([2]tailored_settings!$B$2&amp;[2]source_data!A230),IF(AND([2]source_data!A230&lt;&gt;"",[2]tailored_settings!$B$16="Do not publish"),CONCATENATE([2]tailored_settings!$B$4&amp;TEXT(ROW(A228)-1,"0000")&amp;"_"&amp;TEXT(F228,"yyyy-mm")),CONCATENATE([2]tailored_settings!$B$4&amp;TEXT(ROW(A228)-1,"0000")&amp;"_"&amp;TEXT(F228,"yyyy-mm")))))</f>
        <v>360G-Longleigh-IND-0227_2024-06</v>
      </c>
      <c r="I228" s="6" t="str">
        <f>IF([2]source_data!G230="","",[2]tailored_settings!$B$7)</f>
        <v>Longleigh Foundation</v>
      </c>
      <c r="J228" s="6" t="str">
        <f>IF([2]source_data!G230="","",[2]tailored_settings!$B$6)</f>
        <v>GB-CHC-1169016</v>
      </c>
      <c r="K228" s="6" t="str">
        <f>IF([2]source_data!G230="","",IF([2]source_data!I230="","",VLOOKUP([2]source_data!I230,[2]codelist_mapping!A:C,3,FALSE)))</f>
        <v>GTIR030</v>
      </c>
      <c r="L228" s="6" t="str">
        <f>IF([2]source_data!G230="","",IF([2]source_data!J230="","",VLOOKUP([2]source_data!J230,[2]codelist_mapping!A:C,3,FALSE)))</f>
        <v/>
      </c>
      <c r="M228" s="6" t="str">
        <f>IF([2]source_data!G230="","",IF([2]source_data!K230="","",IF([2]source_data!M230&lt;&gt;"",CONCATENATE(VLOOKUP([2]source_data!K230,[2]codelist_mapping!F:H,3,FALSE)&amp;";"&amp;VLOOKUP([2]source_data!L230,[2]codelist_mapping!F:H,3,FALSE)&amp;";"&amp;VLOOKUP([2]source_data!M230,[2]codelist_mapping!F:H,3,FALSE)),IF([2]source_data!L230&lt;&gt;"",CONCATENATE(VLOOKUP([2]source_data!K230,[2]codelist_mapping!F:H,3,FALSE)&amp;";"&amp;VLOOKUP([2]source_data!L230,[2]codelist_mapping!F:H,3,FALSE)),IF([2]source_data!K230&lt;&gt;"",CONCATENATE(VLOOKUP([2]source_data!K230,[2]codelist_mapping!F:H,3,FALSE)))))))</f>
        <v>GTIP060</v>
      </c>
      <c r="N228" s="9" t="str">
        <f>IF([2]source_data!G230="","",IF([2]source_data!D230="","",VLOOKUP([2]source_data!D230,[2]geo_data!A:I,9,FALSE)))</f>
        <v>Alderbury &amp; Whiteparish</v>
      </c>
      <c r="O228" s="9" t="str">
        <f>IF([2]source_data!G230="","",IF([2]source_data!D230="","",VLOOKUP([2]source_data!D230,[2]geo_data!A:I,8,FALSE)))</f>
        <v>E05013399</v>
      </c>
      <c r="P228" s="9" t="str">
        <f>IF([2]source_data!G230="","",IF(LEFT(O228,3)="E05","WD",IF(LEFT(O228,3)="S13","WD",IF(LEFT(O228,3)="W05","WD",IF(LEFT(O228,3)="W06","UA",IF(LEFT(O228,3)="S12","CA",IF(LEFT(O228,3)="E06","UA",IF(LEFT(O228,3)="E07","NMD",IF(LEFT(O228,3)="E08","MD",IF(LEFT(O228,3)="E09","LONB"))))))))))</f>
        <v>WD</v>
      </c>
      <c r="Q228" s="9" t="str">
        <f>IF([2]source_data!G230="","",IF([2]source_data!D230="","",VLOOKUP([2]source_data!D230,[2]geo_data!A:I,7,FALSE)))</f>
        <v>Wiltshire</v>
      </c>
      <c r="R228" s="9" t="str">
        <f>IF([2]source_data!G230="","",IF([2]source_data!D230="","",VLOOKUP([2]source_data!D230,[2]geo_data!A:I,6,FALSE)))</f>
        <v>E06000054</v>
      </c>
      <c r="S228" s="9" t="str">
        <f>IF([2]source_data!G230="","",IF(LEFT(R228,3)="E05","WD",IF(LEFT(R228,3)="S13","WD",IF(LEFT(R228,3)="W05","WD",IF(LEFT(R228,3)="W06","UA",IF(LEFT(R228,3)="S12","CA",IF(LEFT(R228,3)="E06","UA",IF(LEFT(R228,3)="E07","NMD",IF(LEFT(R228,3)="E08","MD",IF(LEFT(R228,3)="E09","LONB"))))))))))</f>
        <v>UA</v>
      </c>
      <c r="T228" s="6" t="str">
        <f>IF([2]source_data!G230="","",IF([2]source_data!N230="","",[2]source_data!N230))</f>
        <v>Hardship Grant</v>
      </c>
      <c r="U228" s="10">
        <f>IF([2]source_data!G230="","",[2]tailored_settings!$B$8)</f>
        <v>45789</v>
      </c>
      <c r="V228" s="6" t="str">
        <f>IF([2]source_data!G230="","",[2]tailored_settings!$B$9)</f>
        <v>http://www.longleigh.org/</v>
      </c>
      <c r="W228" s="8">
        <f>IF([2]source_data!G230="","",IF([2]source_data!O230="","",[2]source_data!O230))</f>
        <v>45446</v>
      </c>
      <c r="X228" s="12">
        <f>IF([2]source_data!G230="","",IF([2]source_data!P230="","",[2]source_data!P230))</f>
        <v>45455</v>
      </c>
      <c r="Y228" s="13">
        <f>IF([2]source_data!G230="","",IF([2]source_data!Q230="","",[2]source_data!Q230))</f>
        <v>1</v>
      </c>
      <c r="Z228" s="11" t="str">
        <f>IF([2]source_data!G230="","",IF([2]source_data!I230="","",[2]tailored_settings!$B$10))</f>
        <v>Primary grant reason</v>
      </c>
      <c r="AA228" s="11" t="str">
        <f>IF([2]source_data!G230="","",IF([2]source_data!I230="","",[2]source_data!I230))</f>
        <v>1. Customer (or family member residing with them) with a diagnosed condition or disability (physical and/or sensory and/or behavioural)</v>
      </c>
      <c r="AB228" s="11" t="str">
        <f>IF([2]source_data!G230="","",IF([2]source_data!J230="","",[2]tailored_settings!$B$11))</f>
        <v/>
      </c>
      <c r="AC228" s="11" t="str">
        <f>IF([2]source_data!G230="","",IF([2]source_data!J230="","",[2]source_data!J230))</f>
        <v/>
      </c>
      <c r="AD228" s="11" t="str">
        <f>IF([2]source_data!G230="","",IF([2]source_data!K230="","",[2]tailored_settings!$B$12))</f>
        <v>Grant purpose</v>
      </c>
      <c r="AE228" s="11" t="str">
        <f>IF([2]source_data!G230="","",IF([2]source_data!K230="","",[2]source_data!K230))</f>
        <v>Removals</v>
      </c>
      <c r="AF228" s="11" t="str">
        <f>IF([2]source_data!G230="","",IF([2]source_data!K230="","",[2]tailored_settings!$B$13))</f>
        <v>Grant purpose</v>
      </c>
      <c r="AG228" s="11" t="str">
        <f>IF([2]source_data!G230="","",IF([2]source_data!K230="","",[2]source_data!K230))</f>
        <v>Removals</v>
      </c>
      <c r="AH228" s="11" t="str">
        <f>IF([2]source_data!G230="","",IF([2]source_data!M230="","",[2]tailored_settings!$B$14))</f>
        <v/>
      </c>
      <c r="AI228" s="11" t="str">
        <f>IF([2]source_data!G230="","",IF([2]source_data!M230="","",[2]source_data!M230))</f>
        <v/>
      </c>
    </row>
    <row r="229" spans="1:35" x14ac:dyDescent="0.2">
      <c r="A229" s="6" t="str">
        <f>IF([2]source_data!G231="","",IF(AND([2]source_data!C231&lt;&gt;"",[2]tailored_settings!$B$15="Publish"),CONCATENATE([2]tailored_settings!$B$2&amp;[2]source_data!C231),IF(AND([2]source_data!C231&lt;&gt;"",[2]tailored_settings!$B$15="Do not publish"),CONCATENATE([2]tailored_settings!$B$2&amp;TEXT(ROW(A229)-1,"0000")&amp;"_"&amp;TEXT(F229,"yyyy-mm")),CONCATENATE([2]tailored_settings!$B$2&amp;TEXT(ROW(A229)-1,"0000")&amp;"_"&amp;TEXT(F229,"yyyy-mm")))))</f>
        <v>360G-Longleigh-0228_2024-05</v>
      </c>
      <c r="B229" s="6" t="str">
        <f>IF([2]source_data!G231="","",IF([2]source_data!E231&lt;&gt;"",[2]source_data!E231,CONCATENATE("Grant to "&amp;G229)))</f>
        <v>Grant to Individual Recipient</v>
      </c>
      <c r="C229" s="6" t="str">
        <f>IF([2]source_data!G231="","",IF([2]source_data!F231="",_xlfn.XLOOKUP(T229,[2]tailored_settings!$B$20:$B$25,[2]tailored_settings!$A$20:$A$25,"")))</f>
        <v>Helping to alleviate financial hardship</v>
      </c>
      <c r="D229" s="7">
        <f>IF([2]source_data!G231="","",IF([2]source_data!G231="","",[2]source_data!G231))</f>
        <v>798.96</v>
      </c>
      <c r="E229" s="6" t="str">
        <f>IF([2]source_data!G231="","",[2]tailored_settings!$B$3)</f>
        <v>GBP</v>
      </c>
      <c r="F229" s="8">
        <f>IF([2]source_data!G231="","",IF([2]source_data!H231="","",[2]source_data!H231))</f>
        <v>45420</v>
      </c>
      <c r="G229" s="6" t="str">
        <f>IF([2]source_data!G231="","",[2]tailored_settings!$B$5)</f>
        <v>Individual Recipient</v>
      </c>
      <c r="H229" s="6" t="str">
        <f>IF([2]source_data!G231="","",IF(AND([2]source_data!A231&lt;&gt;"",[2]tailored_settings!$B$16="Publish"),CONCATENATE([2]tailored_settings!$B$2&amp;[2]source_data!A231),IF(AND([2]source_data!A231&lt;&gt;"",[2]tailored_settings!$B$16="Do not publish"),CONCATENATE([2]tailored_settings!$B$4&amp;TEXT(ROW(A229)-1,"0000")&amp;"_"&amp;TEXT(F229,"yyyy-mm")),CONCATENATE([2]tailored_settings!$B$4&amp;TEXT(ROW(A229)-1,"0000")&amp;"_"&amp;TEXT(F229,"yyyy-mm")))))</f>
        <v>360G-Longleigh-IND-0228_2024-05</v>
      </c>
      <c r="I229" s="6" t="str">
        <f>IF([2]source_data!G231="","",[2]tailored_settings!$B$7)</f>
        <v>Longleigh Foundation</v>
      </c>
      <c r="J229" s="6" t="str">
        <f>IF([2]source_data!G231="","",[2]tailored_settings!$B$6)</f>
        <v>GB-CHC-1169016</v>
      </c>
      <c r="K229" s="6" t="str">
        <f>IF([2]source_data!G231="","",IF([2]source_data!I231="","",VLOOKUP([2]source_data!I231,[2]codelist_mapping!A:C,3,FALSE)))</f>
        <v>GTIR040</v>
      </c>
      <c r="L229" s="6" t="str">
        <f>IF([2]source_data!G231="","",IF([2]source_data!J231="","",VLOOKUP([2]source_data!J231,[2]codelist_mapping!A:C,3,FALSE)))</f>
        <v/>
      </c>
      <c r="M229" s="6" t="str">
        <f>IF([2]source_data!G231="","",IF([2]source_data!K231="","",IF([2]source_data!M231&lt;&gt;"",CONCATENATE(VLOOKUP([2]source_data!K231,[2]codelist_mapping!F:H,3,FALSE)&amp;";"&amp;VLOOKUP([2]source_data!L231,[2]codelist_mapping!F:H,3,FALSE)&amp;";"&amp;VLOOKUP([2]source_data!M231,[2]codelist_mapping!F:H,3,FALSE)),IF([2]source_data!L231&lt;&gt;"",CONCATENATE(VLOOKUP([2]source_data!K231,[2]codelist_mapping!F:H,3,FALSE)&amp;";"&amp;VLOOKUP([2]source_data!L231,[2]codelist_mapping!F:H,3,FALSE)),IF([2]source_data!K231&lt;&gt;"",CONCATENATE(VLOOKUP([2]source_data!K231,[2]codelist_mapping!F:H,3,FALSE)))))))</f>
        <v>GTIP020</v>
      </c>
      <c r="N229" s="9" t="str">
        <f>IF([2]source_data!G231="","",IF([2]source_data!D231="","",VLOOKUP([2]source_data!D231,[2]geo_data!A:I,9,FALSE)))</f>
        <v>Banister &amp; Polygon</v>
      </c>
      <c r="O229" s="9" t="str">
        <f>IF([2]source_data!G231="","",IF([2]source_data!D231="","",VLOOKUP([2]source_data!D231,[2]geo_data!A:I,8,FALSE)))</f>
        <v>E05015490</v>
      </c>
      <c r="P229" s="9" t="str">
        <f>IF([2]source_data!G231="","",IF(LEFT(O229,3)="E05","WD",IF(LEFT(O229,3)="S13","WD",IF(LEFT(O229,3)="W05","WD",IF(LEFT(O229,3)="W06","UA",IF(LEFT(O229,3)="S12","CA",IF(LEFT(O229,3)="E06","UA",IF(LEFT(O229,3)="E07","NMD",IF(LEFT(O229,3)="E08","MD",IF(LEFT(O229,3)="E09","LONB"))))))))))</f>
        <v>WD</v>
      </c>
      <c r="Q229" s="9" t="str">
        <f>IF([2]source_data!G231="","",IF([2]source_data!D231="","",VLOOKUP([2]source_data!D231,[2]geo_data!A:I,7,FALSE)))</f>
        <v>Southampton</v>
      </c>
      <c r="R229" s="9" t="str">
        <f>IF([2]source_data!G231="","",IF([2]source_data!D231="","",VLOOKUP([2]source_data!D231,[2]geo_data!A:I,6,FALSE)))</f>
        <v>E06000045</v>
      </c>
      <c r="S229" s="9" t="str">
        <f>IF([2]source_data!G231="","",IF(LEFT(R229,3)="E05","WD",IF(LEFT(R229,3)="S13","WD",IF(LEFT(R229,3)="W05","WD",IF(LEFT(R229,3)="W06","UA",IF(LEFT(R229,3)="S12","CA",IF(LEFT(R229,3)="E06","UA",IF(LEFT(R229,3)="E07","NMD",IF(LEFT(R229,3)="E08","MD",IF(LEFT(R229,3)="E09","LONB"))))))))))</f>
        <v>UA</v>
      </c>
      <c r="T229" s="6" t="str">
        <f>IF([2]source_data!G231="","",IF([2]source_data!N231="","",[2]source_data!N231))</f>
        <v>Hardship Grant</v>
      </c>
      <c r="U229" s="10">
        <f>IF([2]source_data!G231="","",[2]tailored_settings!$B$8)</f>
        <v>45789</v>
      </c>
      <c r="V229" s="6" t="str">
        <f>IF([2]source_data!G231="","",[2]tailored_settings!$B$9)</f>
        <v>http://www.longleigh.org/</v>
      </c>
      <c r="W229" s="8">
        <f>IF([2]source_data!G231="","",IF([2]source_data!O231="","",[2]source_data!O231))</f>
        <v>45420</v>
      </c>
      <c r="X229" s="12">
        <f>IF([2]source_data!G231="","",IF([2]source_data!P231="","",[2]source_data!P231))</f>
        <v>45450</v>
      </c>
      <c r="Y229" s="13">
        <f>IF([2]source_data!G231="","",IF([2]source_data!Q231="","",[2]source_data!Q231))</f>
        <v>1</v>
      </c>
      <c r="Z229" s="11" t="str">
        <f>IF([2]source_data!G231="","",IF([2]source_data!I231="","",[2]tailored_settings!$B$10))</f>
        <v>Primary grant reason</v>
      </c>
      <c r="AA229" s="11" t="str">
        <f>IF([2]source_data!G231="","",IF([2]source_data!I231="","",[2]source_data!I231))</f>
        <v>2. Customer receiving medication and/or therapy for a mental health condition or substance addiction</v>
      </c>
      <c r="AB229" s="11" t="str">
        <f>IF([2]source_data!G231="","",IF([2]source_data!J231="","",[2]tailored_settings!$B$11))</f>
        <v/>
      </c>
      <c r="AC229" s="11" t="str">
        <f>IF([2]source_data!G231="","",IF([2]source_data!J231="","",[2]source_data!J231))</f>
        <v/>
      </c>
      <c r="AD229" s="11" t="str">
        <f>IF([2]source_data!G231="","",IF([2]source_data!K231="","",[2]tailored_settings!$B$12))</f>
        <v>Grant purpose</v>
      </c>
      <c r="AE229" s="11" t="str">
        <f>IF([2]source_data!G231="","",IF([2]source_data!K231="","",[2]source_data!K231))</f>
        <v>Appliances</v>
      </c>
      <c r="AF229" s="11" t="str">
        <f>IF([2]source_data!G231="","",IF([2]source_data!K231="","",[2]tailored_settings!$B$13))</f>
        <v>Grant purpose</v>
      </c>
      <c r="AG229" s="11" t="str">
        <f>IF([2]source_data!G231="","",IF([2]source_data!K231="","",[2]source_data!K231))</f>
        <v>Appliances</v>
      </c>
      <c r="AH229" s="11" t="str">
        <f>IF([2]source_data!G231="","",IF([2]source_data!M231="","",[2]tailored_settings!$B$14))</f>
        <v/>
      </c>
      <c r="AI229" s="11" t="str">
        <f>IF([2]source_data!G231="","",IF([2]source_data!M231="","",[2]source_data!M231))</f>
        <v/>
      </c>
    </row>
    <row r="230" spans="1:35" x14ac:dyDescent="0.2">
      <c r="A230" s="6" t="str">
        <f>IF([2]source_data!G232="","",IF(AND([2]source_data!C232&lt;&gt;"",[2]tailored_settings!$B$15="Publish"),CONCATENATE([2]tailored_settings!$B$2&amp;[2]source_data!C232),IF(AND([2]source_data!C232&lt;&gt;"",[2]tailored_settings!$B$15="Do not publish"),CONCATENATE([2]tailored_settings!$B$2&amp;TEXT(ROW(A230)-1,"0000")&amp;"_"&amp;TEXT(F230,"yyyy-mm")),CONCATENATE([2]tailored_settings!$B$2&amp;TEXT(ROW(A230)-1,"0000")&amp;"_"&amp;TEXT(F230,"yyyy-mm")))))</f>
        <v>360G-Longleigh-0229_2024-05</v>
      </c>
      <c r="B230" s="6" t="str">
        <f>IF([2]source_data!G232="","",IF([2]source_data!E232&lt;&gt;"",[2]source_data!E232,CONCATENATE("Grant to "&amp;G230)))</f>
        <v>Grant to Individual Recipient</v>
      </c>
      <c r="C230" s="6" t="str">
        <f>IF([2]source_data!G232="","",IF([2]source_data!F232="",_xlfn.XLOOKUP(T230,[2]tailored_settings!$B$20:$B$25,[2]tailored_settings!$A$20:$A$25,"")))</f>
        <v xml:space="preserve">Providing new flooring </v>
      </c>
      <c r="D230" s="7">
        <f>IF([2]source_data!G232="","",IF([2]source_data!G232="","",[2]source_data!G232))</f>
        <v>1070.4000000000001</v>
      </c>
      <c r="E230" s="6" t="str">
        <f>IF([2]source_data!G232="","",[2]tailored_settings!$B$3)</f>
        <v>GBP</v>
      </c>
      <c r="F230" s="8">
        <f>IF([2]source_data!G232="","",IF([2]source_data!H232="","",[2]source_data!H232))</f>
        <v>45426</v>
      </c>
      <c r="G230" s="6" t="str">
        <f>IF([2]source_data!G232="","",[2]tailored_settings!$B$5)</f>
        <v>Individual Recipient</v>
      </c>
      <c r="H230" s="6" t="str">
        <f>IF([2]source_data!G232="","",IF(AND([2]source_data!A232&lt;&gt;"",[2]tailored_settings!$B$16="Publish"),CONCATENATE([2]tailored_settings!$B$2&amp;[2]source_data!A232),IF(AND([2]source_data!A232&lt;&gt;"",[2]tailored_settings!$B$16="Do not publish"),CONCATENATE([2]tailored_settings!$B$4&amp;TEXT(ROW(A230)-1,"0000")&amp;"_"&amp;TEXT(F230,"yyyy-mm")),CONCATENATE([2]tailored_settings!$B$4&amp;TEXT(ROW(A230)-1,"0000")&amp;"_"&amp;TEXT(F230,"yyyy-mm")))))</f>
        <v>360G-Longleigh-IND-0229_2024-05</v>
      </c>
      <c r="I230" s="6" t="str">
        <f>IF([2]source_data!G232="","",[2]tailored_settings!$B$7)</f>
        <v>Longleigh Foundation</v>
      </c>
      <c r="J230" s="6" t="str">
        <f>IF([2]source_data!G232="","",[2]tailored_settings!$B$6)</f>
        <v>GB-CHC-1169016</v>
      </c>
      <c r="K230" s="6" t="str">
        <f>IF([2]source_data!G232="","",IF([2]source_data!I232="","",VLOOKUP([2]source_data!I232,[2]codelist_mapping!A:C,3,FALSE)))</f>
        <v>GTIR030</v>
      </c>
      <c r="L230" s="6" t="str">
        <f>IF([2]source_data!G232="","",IF([2]source_data!J232="","",VLOOKUP([2]source_data!J232,[2]codelist_mapping!A:C,3,FALSE)))</f>
        <v/>
      </c>
      <c r="M230" s="6" t="str">
        <f>IF([2]source_data!G232="","",IF([2]source_data!K232="","",IF([2]source_data!M232&lt;&gt;"",CONCATENATE(VLOOKUP([2]source_data!K232,[2]codelist_mapping!F:H,3,FALSE)&amp;";"&amp;VLOOKUP([2]source_data!L232,[2]codelist_mapping!F:H,3,FALSE)&amp;";"&amp;VLOOKUP([2]source_data!M232,[2]codelist_mapping!F:H,3,FALSE)),IF([2]source_data!L232&lt;&gt;"",CONCATENATE(VLOOKUP([2]source_data!K232,[2]codelist_mapping!F:H,3,FALSE)&amp;";"&amp;VLOOKUP([2]source_data!L232,[2]codelist_mapping!F:H,3,FALSE)),IF([2]source_data!K232&lt;&gt;"",CONCATENATE(VLOOKUP([2]source_data!K232,[2]codelist_mapping!F:H,3,FALSE)))))))</f>
        <v>GTIP030</v>
      </c>
      <c r="N230" s="9" t="str">
        <f>IF([2]source_data!G232="","",IF([2]source_data!D232="","",VLOOKUP([2]source_data!D232,[2]geo_data!A:I,9,FALSE)))</f>
        <v>Biscot</v>
      </c>
      <c r="O230" s="9" t="str">
        <f>IF([2]source_data!G232="","",IF([2]source_data!D232="","",VLOOKUP([2]source_data!D232,[2]geo_data!A:I,8,FALSE)))</f>
        <v>E05014737</v>
      </c>
      <c r="P230" s="9" t="str">
        <f>IF([2]source_data!G232="","",IF(LEFT(O230,3)="E05","WD",IF(LEFT(O230,3)="S13","WD",IF(LEFT(O230,3)="W05","WD",IF(LEFT(O230,3)="W06","UA",IF(LEFT(O230,3)="S12","CA",IF(LEFT(O230,3)="E06","UA",IF(LEFT(O230,3)="E07","NMD",IF(LEFT(O230,3)="E08","MD",IF(LEFT(O230,3)="E09","LONB"))))))))))</f>
        <v>WD</v>
      </c>
      <c r="Q230" s="9" t="str">
        <f>IF([2]source_data!G232="","",IF([2]source_data!D232="","",VLOOKUP([2]source_data!D232,[2]geo_data!A:I,7,FALSE)))</f>
        <v>Luton</v>
      </c>
      <c r="R230" s="9" t="str">
        <f>IF([2]source_data!G232="","",IF([2]source_data!D232="","",VLOOKUP([2]source_data!D232,[2]geo_data!A:I,6,FALSE)))</f>
        <v>E06000032</v>
      </c>
      <c r="S230" s="9" t="str">
        <f>IF([2]source_data!G232="","",IF(LEFT(R230,3)="E05","WD",IF(LEFT(R230,3)="S13","WD",IF(LEFT(R230,3)="W05","WD",IF(LEFT(R230,3)="W06","UA",IF(LEFT(R230,3)="S12","CA",IF(LEFT(R230,3)="E06","UA",IF(LEFT(R230,3)="E07","NMD",IF(LEFT(R230,3)="E08","MD",IF(LEFT(R230,3)="E09","LONB"))))))))))</f>
        <v>UA</v>
      </c>
      <c r="T230" s="6" t="str">
        <f>IF([2]source_data!G232="","",IF([2]source_data!N232="","",[2]source_data!N232))</f>
        <v>Flooring Grant</v>
      </c>
      <c r="U230" s="10">
        <f>IF([2]source_data!G232="","",[2]tailored_settings!$B$8)</f>
        <v>45789</v>
      </c>
      <c r="V230" s="6" t="str">
        <f>IF([2]source_data!G232="","",[2]tailored_settings!$B$9)</f>
        <v>http://www.longleigh.org/</v>
      </c>
      <c r="W230" s="8">
        <f>IF([2]source_data!G232="","",IF([2]source_data!O232="","",[2]source_data!O232))</f>
        <v>45426</v>
      </c>
      <c r="X230" s="12">
        <f>IF([2]source_data!G232="","",IF([2]source_data!P232="","",[2]source_data!P232))</f>
        <v>45546</v>
      </c>
      <c r="Y230" s="13">
        <f>IF([2]source_data!G232="","",IF([2]source_data!Q232="","",[2]source_data!Q232))</f>
        <v>4</v>
      </c>
      <c r="Z230" s="11" t="str">
        <f>IF([2]source_data!G232="","",IF([2]source_data!I232="","",[2]tailored_settings!$B$10))</f>
        <v>Primary grant reason</v>
      </c>
      <c r="AA230" s="11" t="str">
        <f>IF([2]source_data!G232="","",IF([2]source_data!I232="","",[2]source_data!I232))</f>
        <v>1. Customer (or family member residing with them) with a diagnosed condition or disability (physical and/or sensory and/or behavioural)</v>
      </c>
      <c r="AB230" s="11" t="str">
        <f>IF([2]source_data!G232="","",IF([2]source_data!J232="","",[2]tailored_settings!$B$11))</f>
        <v/>
      </c>
      <c r="AC230" s="11" t="str">
        <f>IF([2]source_data!G232="","",IF([2]source_data!J232="","",[2]source_data!J232))</f>
        <v/>
      </c>
      <c r="AD230" s="11" t="str">
        <f>IF([2]source_data!G232="","",IF([2]source_data!K232="","",[2]tailored_settings!$B$12))</f>
        <v>Grant purpose</v>
      </c>
      <c r="AE230" s="11" t="str">
        <f>IF([2]source_data!G232="","",IF([2]source_data!K232="","",[2]source_data!K232))</f>
        <v>Flooring</v>
      </c>
      <c r="AF230" s="11" t="str">
        <f>IF([2]source_data!G232="","",IF([2]source_data!K232="","",[2]tailored_settings!$B$13))</f>
        <v>Grant purpose</v>
      </c>
      <c r="AG230" s="11" t="str">
        <f>IF([2]source_data!G232="","",IF([2]source_data!K232="","",[2]source_data!K232))</f>
        <v>Flooring</v>
      </c>
      <c r="AH230" s="11" t="str">
        <f>IF([2]source_data!G232="","",IF([2]source_data!M232="","",[2]tailored_settings!$B$14))</f>
        <v/>
      </c>
      <c r="AI230" s="11" t="str">
        <f>IF([2]source_data!G232="","",IF([2]source_data!M232="","",[2]source_data!M232))</f>
        <v/>
      </c>
    </row>
    <row r="231" spans="1:35" x14ac:dyDescent="0.2">
      <c r="A231" s="6" t="str">
        <f>IF([2]source_data!G233="","",IF(AND([2]source_data!C233&lt;&gt;"",[2]tailored_settings!$B$15="Publish"),CONCATENATE([2]tailored_settings!$B$2&amp;[2]source_data!C233),IF(AND([2]source_data!C233&lt;&gt;"",[2]tailored_settings!$B$15="Do not publish"),CONCATENATE([2]tailored_settings!$B$2&amp;TEXT(ROW(A231)-1,"0000")&amp;"_"&amp;TEXT(F231,"yyyy-mm")),CONCATENATE([2]tailored_settings!$B$2&amp;TEXT(ROW(A231)-1,"0000")&amp;"_"&amp;TEXT(F231,"yyyy-mm")))))</f>
        <v>360G-Longleigh-0230_2024-05</v>
      </c>
      <c r="B231" s="6" t="str">
        <f>IF([2]source_data!G233="","",IF([2]source_data!E233&lt;&gt;"",[2]source_data!E233,CONCATENATE("Grant to "&amp;G231)))</f>
        <v>Grant to Individual Recipient</v>
      </c>
      <c r="C231" s="6" t="str">
        <f>IF([2]source_data!G233="","",IF([2]source_data!F233="",_xlfn.XLOOKUP(T231,[2]tailored_settings!$B$20:$B$25,[2]tailored_settings!$A$20:$A$25,"")))</f>
        <v>Helping to alleviate financial hardship</v>
      </c>
      <c r="D231" s="7">
        <f>IF([2]source_data!G233="","",IF([2]source_data!G233="","",[2]source_data!G233))</f>
        <v>640</v>
      </c>
      <c r="E231" s="6" t="str">
        <f>IF([2]source_data!G233="","",[2]tailored_settings!$B$3)</f>
        <v>GBP</v>
      </c>
      <c r="F231" s="8">
        <f>IF([2]source_data!G233="","",IF([2]source_data!H233="","",[2]source_data!H233))</f>
        <v>45426</v>
      </c>
      <c r="G231" s="6" t="str">
        <f>IF([2]source_data!G233="","",[2]tailored_settings!$B$5)</f>
        <v>Individual Recipient</v>
      </c>
      <c r="H231" s="6" t="str">
        <f>IF([2]source_data!G233="","",IF(AND([2]source_data!A233&lt;&gt;"",[2]tailored_settings!$B$16="Publish"),CONCATENATE([2]tailored_settings!$B$2&amp;[2]source_data!A233),IF(AND([2]source_data!A233&lt;&gt;"",[2]tailored_settings!$B$16="Do not publish"),CONCATENATE([2]tailored_settings!$B$4&amp;TEXT(ROW(A231)-1,"0000")&amp;"_"&amp;TEXT(F231,"yyyy-mm")),CONCATENATE([2]tailored_settings!$B$4&amp;TEXT(ROW(A231)-1,"0000")&amp;"_"&amp;TEXT(F231,"yyyy-mm")))))</f>
        <v>360G-Longleigh-IND-0230_2024-05</v>
      </c>
      <c r="I231" s="6" t="str">
        <f>IF([2]source_data!G233="","",[2]tailored_settings!$B$7)</f>
        <v>Longleigh Foundation</v>
      </c>
      <c r="J231" s="6" t="str">
        <f>IF([2]source_data!G233="","",[2]tailored_settings!$B$6)</f>
        <v>GB-CHC-1169016</v>
      </c>
      <c r="K231" s="6" t="str">
        <f>IF([2]source_data!G233="","",IF([2]source_data!I233="","",VLOOKUP([2]source_data!I233,[2]codelist_mapping!A:C,3,FALSE)))</f>
        <v>GTIR030</v>
      </c>
      <c r="L231" s="6" t="str">
        <f>IF([2]source_data!G233="","",IF([2]source_data!J233="","",VLOOKUP([2]source_data!J233,[2]codelist_mapping!A:C,3,FALSE)))</f>
        <v/>
      </c>
      <c r="M231" s="6" t="str">
        <f>IF([2]source_data!G233="","",IF([2]source_data!K233="","",IF([2]source_data!M233&lt;&gt;"",CONCATENATE(VLOOKUP([2]source_data!K233,[2]codelist_mapping!F:H,3,FALSE)&amp;";"&amp;VLOOKUP([2]source_data!L233,[2]codelist_mapping!F:H,3,FALSE)&amp;";"&amp;VLOOKUP([2]source_data!M233,[2]codelist_mapping!F:H,3,FALSE)),IF([2]source_data!L233&lt;&gt;"",CONCATENATE(VLOOKUP([2]source_data!K233,[2]codelist_mapping!F:H,3,FALSE)&amp;";"&amp;VLOOKUP([2]source_data!L233,[2]codelist_mapping!F:H,3,FALSE)),IF([2]source_data!K233&lt;&gt;"",CONCATENATE(VLOOKUP([2]source_data!K233,[2]codelist_mapping!F:H,3,FALSE)))))))</f>
        <v>GTIP070;GTIP050</v>
      </c>
      <c r="N231" s="9" t="str">
        <f>IF([2]source_data!G233="","",IF([2]source_data!D233="","",VLOOKUP([2]source_data!D233,[2]geo_data!A:I,9,FALSE)))</f>
        <v>Marlborough East</v>
      </c>
      <c r="O231" s="9" t="str">
        <f>IF([2]source_data!G233="","",IF([2]source_data!D233="","",VLOOKUP([2]source_data!D233,[2]geo_data!A:I,8,FALSE)))</f>
        <v>E05013443</v>
      </c>
      <c r="P231" s="9" t="str">
        <f>IF([2]source_data!G233="","",IF(LEFT(O231,3)="E05","WD",IF(LEFT(O231,3)="S13","WD",IF(LEFT(O231,3)="W05","WD",IF(LEFT(O231,3)="W06","UA",IF(LEFT(O231,3)="S12","CA",IF(LEFT(O231,3)="E06","UA",IF(LEFT(O231,3)="E07","NMD",IF(LEFT(O231,3)="E08","MD",IF(LEFT(O231,3)="E09","LONB"))))))))))</f>
        <v>WD</v>
      </c>
      <c r="Q231" s="9" t="str">
        <f>IF([2]source_data!G233="","",IF([2]source_data!D233="","",VLOOKUP([2]source_data!D233,[2]geo_data!A:I,7,FALSE)))</f>
        <v>Wiltshire</v>
      </c>
      <c r="R231" s="9" t="str">
        <f>IF([2]source_data!G233="","",IF([2]source_data!D233="","",VLOOKUP([2]source_data!D233,[2]geo_data!A:I,6,FALSE)))</f>
        <v>E06000054</v>
      </c>
      <c r="S231" s="9" t="str">
        <f>IF([2]source_data!G233="","",IF(LEFT(R231,3)="E05","WD",IF(LEFT(R231,3)="S13","WD",IF(LEFT(R231,3)="W05","WD",IF(LEFT(R231,3)="W06","UA",IF(LEFT(R231,3)="S12","CA",IF(LEFT(R231,3)="E06","UA",IF(LEFT(R231,3)="E07","NMD",IF(LEFT(R231,3)="E08","MD",IF(LEFT(R231,3)="E09","LONB"))))))))))</f>
        <v>UA</v>
      </c>
      <c r="T231" s="6" t="str">
        <f>IF([2]source_data!G233="","",IF([2]source_data!N233="","",[2]source_data!N233))</f>
        <v>Hardship Grant</v>
      </c>
      <c r="U231" s="10">
        <f>IF([2]source_data!G233="","",[2]tailored_settings!$B$8)</f>
        <v>45789</v>
      </c>
      <c r="V231" s="6" t="str">
        <f>IF([2]source_data!G233="","",[2]tailored_settings!$B$9)</f>
        <v>http://www.longleigh.org/</v>
      </c>
      <c r="W231" s="8">
        <f>IF([2]source_data!G233="","",IF([2]source_data!O233="","",[2]source_data!O233))</f>
        <v>45426</v>
      </c>
      <c r="X231" s="12">
        <f>IF([2]source_data!G233="","",IF([2]source_data!P233="","",[2]source_data!P233))</f>
        <v>45476</v>
      </c>
      <c r="Y231" s="13">
        <f>IF([2]source_data!G233="","",IF([2]source_data!Q233="","",[2]source_data!Q233))</f>
        <v>2</v>
      </c>
      <c r="Z231" s="11" t="str">
        <f>IF([2]source_data!G233="","",IF([2]source_data!I233="","",[2]tailored_settings!$B$10))</f>
        <v>Primary grant reason</v>
      </c>
      <c r="AA231" s="11" t="str">
        <f>IF([2]source_data!G233="","",IF([2]source_data!I233="","",[2]source_data!I233))</f>
        <v>1. Customer (or family member residing with them) with a diagnosed condition or disability (physical and/or sensory and/or behavioural)</v>
      </c>
      <c r="AB231" s="11" t="str">
        <f>IF([2]source_data!G233="","",IF([2]source_data!J233="","",[2]tailored_settings!$B$11))</f>
        <v/>
      </c>
      <c r="AC231" s="11" t="str">
        <f>IF([2]source_data!G233="","",IF([2]source_data!J233="","",[2]source_data!J233))</f>
        <v/>
      </c>
      <c r="AD231" s="11" t="str">
        <f>IF([2]source_data!G233="","",IF([2]source_data!K233="","",[2]tailored_settings!$B$12))</f>
        <v>Grant purpose</v>
      </c>
      <c r="AE231" s="11" t="str">
        <f>IF([2]source_data!G233="","",IF([2]source_data!K233="","",[2]source_data!K233))</f>
        <v>Food Vouchers</v>
      </c>
      <c r="AF231" s="11" t="str">
        <f>IF([2]source_data!G233="","",IF([2]source_data!K233="","",[2]tailored_settings!$B$13))</f>
        <v>Grant purpose</v>
      </c>
      <c r="AG231" s="11" t="str">
        <f>IF([2]source_data!G233="","",IF([2]source_data!K233="","",[2]source_data!K233))</f>
        <v>Food Vouchers</v>
      </c>
      <c r="AH231" s="11" t="str">
        <f>IF([2]source_data!G233="","",IF([2]source_data!M233="","",[2]tailored_settings!$B$14))</f>
        <v/>
      </c>
      <c r="AI231" s="11" t="str">
        <f>IF([2]source_data!G233="","",IF([2]source_data!M233="","",[2]source_data!M233))</f>
        <v/>
      </c>
    </row>
    <row r="232" spans="1:35" x14ac:dyDescent="0.2">
      <c r="A232" s="6" t="str">
        <f>IF([2]source_data!G234="","",IF(AND([2]source_data!C234&lt;&gt;"",[2]tailored_settings!$B$15="Publish"),CONCATENATE([2]tailored_settings!$B$2&amp;[2]source_data!C234),IF(AND([2]source_data!C234&lt;&gt;"",[2]tailored_settings!$B$15="Do not publish"),CONCATENATE([2]tailored_settings!$B$2&amp;TEXT(ROW(A232)-1,"0000")&amp;"_"&amp;TEXT(F232,"yyyy-mm")),CONCATENATE([2]tailored_settings!$B$2&amp;TEXT(ROW(A232)-1,"0000")&amp;"_"&amp;TEXT(F232,"yyyy-mm")))))</f>
        <v>360G-Longleigh-0231_2024-05</v>
      </c>
      <c r="B232" s="6" t="str">
        <f>IF([2]source_data!G234="","",IF([2]source_data!E234&lt;&gt;"",[2]source_data!E234,CONCATENATE("Grant to "&amp;G232)))</f>
        <v>Grant to Individual Recipient</v>
      </c>
      <c r="C232" s="6" t="str">
        <f>IF([2]source_data!G234="","",IF([2]source_data!F234="",_xlfn.XLOOKUP(T232,[2]tailored_settings!$B$20:$B$25,[2]tailored_settings!$A$20:$A$25,"")))</f>
        <v>Helping to alleviate financial hardship</v>
      </c>
      <c r="D232" s="7">
        <f>IF([2]source_data!G234="","",IF([2]source_data!G234="","",[2]source_data!G234))</f>
        <v>898.89</v>
      </c>
      <c r="E232" s="6" t="str">
        <f>IF([2]source_data!G234="","",[2]tailored_settings!$B$3)</f>
        <v>GBP</v>
      </c>
      <c r="F232" s="8">
        <f>IF([2]source_data!G234="","",IF([2]source_data!H234="","",[2]source_data!H234))</f>
        <v>45419</v>
      </c>
      <c r="G232" s="6" t="str">
        <f>IF([2]source_data!G234="","",[2]tailored_settings!$B$5)</f>
        <v>Individual Recipient</v>
      </c>
      <c r="H232" s="6" t="str">
        <f>IF([2]source_data!G234="","",IF(AND([2]source_data!A234&lt;&gt;"",[2]tailored_settings!$B$16="Publish"),CONCATENATE([2]tailored_settings!$B$2&amp;[2]source_data!A234),IF(AND([2]source_data!A234&lt;&gt;"",[2]tailored_settings!$B$16="Do not publish"),CONCATENATE([2]tailored_settings!$B$4&amp;TEXT(ROW(A232)-1,"0000")&amp;"_"&amp;TEXT(F232,"yyyy-mm")),CONCATENATE([2]tailored_settings!$B$4&amp;TEXT(ROW(A232)-1,"0000")&amp;"_"&amp;TEXT(F232,"yyyy-mm")))))</f>
        <v>360G-Longleigh-IND-0231_2024-05</v>
      </c>
      <c r="I232" s="6" t="str">
        <f>IF([2]source_data!G234="","",[2]tailored_settings!$B$7)</f>
        <v>Longleigh Foundation</v>
      </c>
      <c r="J232" s="6" t="str">
        <f>IF([2]source_data!G234="","",[2]tailored_settings!$B$6)</f>
        <v>GB-CHC-1169016</v>
      </c>
      <c r="K232" s="6" t="str">
        <f>IF([2]source_data!G234="","",IF([2]source_data!I234="","",VLOOKUP([2]source_data!I234,[2]codelist_mapping!A:C,3,FALSE)))</f>
        <v>GTIR030</v>
      </c>
      <c r="L232" s="6" t="str">
        <f>IF([2]source_data!G234="","",IF([2]source_data!J234="","",VLOOKUP([2]source_data!J234,[2]codelist_mapping!A:C,3,FALSE)))</f>
        <v/>
      </c>
      <c r="M232" s="6" t="str">
        <f>IF([2]source_data!G234="","",IF([2]source_data!K234="","",IF([2]source_data!M234&lt;&gt;"",CONCATENATE(VLOOKUP([2]source_data!K234,[2]codelist_mapping!F:H,3,FALSE)&amp;";"&amp;VLOOKUP([2]source_data!L234,[2]codelist_mapping!F:H,3,FALSE)&amp;";"&amp;VLOOKUP([2]source_data!M234,[2]codelist_mapping!F:H,3,FALSE)),IF([2]source_data!L234&lt;&gt;"",CONCATENATE(VLOOKUP([2]source_data!K234,[2]codelist_mapping!F:H,3,FALSE)&amp;";"&amp;VLOOKUP([2]source_data!L234,[2]codelist_mapping!F:H,3,FALSE)),IF([2]source_data!K234&lt;&gt;"",CONCATENATE(VLOOKUP([2]source_data!K234,[2]codelist_mapping!F:H,3,FALSE)))))))</f>
        <v>GTIP020;GTIP020;GTIP060</v>
      </c>
      <c r="N232" s="9" t="str">
        <f>IF([2]source_data!G234="","",IF([2]source_data!D234="","",VLOOKUP([2]source_data!D234,[2]geo_data!A:I,9,FALSE)))</f>
        <v>Greetland and Stainland</v>
      </c>
      <c r="O232" s="9" t="str">
        <f>IF([2]source_data!G234="","",IF([2]source_data!D234="","",VLOOKUP([2]source_data!D234,[2]geo_data!A:I,8,FALSE)))</f>
        <v>E05001374</v>
      </c>
      <c r="P232" s="9" t="str">
        <f>IF([2]source_data!G234="","",IF(LEFT(O232,3)="E05","WD",IF(LEFT(O232,3)="S13","WD",IF(LEFT(O232,3)="W05","WD",IF(LEFT(O232,3)="W06","UA",IF(LEFT(O232,3)="S12","CA",IF(LEFT(O232,3)="E06","UA",IF(LEFT(O232,3)="E07","NMD",IF(LEFT(O232,3)="E08","MD",IF(LEFT(O232,3)="E09","LONB"))))))))))</f>
        <v>WD</v>
      </c>
      <c r="Q232" s="9" t="str">
        <f>IF([2]source_data!G234="","",IF([2]source_data!D234="","",VLOOKUP([2]source_data!D234,[2]geo_data!A:I,7,FALSE)))</f>
        <v>Calderdale</v>
      </c>
      <c r="R232" s="9" t="str">
        <f>IF([2]source_data!G234="","",IF([2]source_data!D234="","",VLOOKUP([2]source_data!D234,[2]geo_data!A:I,6,FALSE)))</f>
        <v>E08000033</v>
      </c>
      <c r="S232" s="9" t="str">
        <f>IF([2]source_data!G234="","",IF(LEFT(R232,3)="E05","WD",IF(LEFT(R232,3)="S13","WD",IF(LEFT(R232,3)="W05","WD",IF(LEFT(R232,3)="W06","UA",IF(LEFT(R232,3)="S12","CA",IF(LEFT(R232,3)="E06","UA",IF(LEFT(R232,3)="E07","NMD",IF(LEFT(R232,3)="E08","MD",IF(LEFT(R232,3)="E09","LONB"))))))))))</f>
        <v>MD</v>
      </c>
      <c r="T232" s="6" t="str">
        <f>IF([2]source_data!G234="","",IF([2]source_data!N234="","",[2]source_data!N234))</f>
        <v>Hardship Grant</v>
      </c>
      <c r="U232" s="10">
        <f>IF([2]source_data!G234="","",[2]tailored_settings!$B$8)</f>
        <v>45789</v>
      </c>
      <c r="V232" s="6" t="str">
        <f>IF([2]source_data!G234="","",[2]tailored_settings!$B$9)</f>
        <v>http://www.longleigh.org/</v>
      </c>
      <c r="W232" s="8">
        <f>IF([2]source_data!G234="","",IF([2]source_data!O234="","",[2]source_data!O234))</f>
        <v>45419</v>
      </c>
      <c r="X232" s="12">
        <f>IF([2]source_data!G234="","",IF([2]source_data!P234="","",[2]source_data!P234))</f>
        <v>45452</v>
      </c>
      <c r="Y232" s="13">
        <f>IF([2]source_data!G234="","",IF([2]source_data!Q234="","",[2]source_data!Q234))</f>
        <v>1</v>
      </c>
      <c r="Z232" s="11" t="str">
        <f>IF([2]source_data!G234="","",IF([2]source_data!I234="","",[2]tailored_settings!$B$10))</f>
        <v>Primary grant reason</v>
      </c>
      <c r="AA232" s="11" t="str">
        <f>IF([2]source_data!G234="","",IF([2]source_data!I234="","",[2]source_data!I234))</f>
        <v>1. Customer (or family member residing with them) with a diagnosed condition or disability (physical and/or sensory and/or behavioural)</v>
      </c>
      <c r="AB232" s="11" t="str">
        <f>IF([2]source_data!G234="","",IF([2]source_data!J234="","",[2]tailored_settings!$B$11))</f>
        <v/>
      </c>
      <c r="AC232" s="11" t="str">
        <f>IF([2]source_data!G234="","",IF([2]source_data!J234="","",[2]source_data!J234))</f>
        <v/>
      </c>
      <c r="AD232" s="11" t="str">
        <f>IF([2]source_data!G234="","",IF([2]source_data!K234="","",[2]tailored_settings!$B$12))</f>
        <v>Grant purpose</v>
      </c>
      <c r="AE232" s="11" t="str">
        <f>IF([2]source_data!G234="","",IF([2]source_data!K234="","",[2]source_data!K234))</f>
        <v>Appliances</v>
      </c>
      <c r="AF232" s="11" t="str">
        <f>IF([2]source_data!G234="","",IF([2]source_data!K234="","",[2]tailored_settings!$B$13))</f>
        <v>Grant purpose</v>
      </c>
      <c r="AG232" s="11" t="str">
        <f>IF([2]source_data!G234="","",IF([2]source_data!K234="","",[2]source_data!K234))</f>
        <v>Appliances</v>
      </c>
      <c r="AH232" s="11" t="str">
        <f>IF([2]source_data!G234="","",IF([2]source_data!M234="","",[2]tailored_settings!$B$14))</f>
        <v>Grant purpose</v>
      </c>
      <c r="AI232" s="11" t="str">
        <f>IF([2]source_data!G234="","",IF([2]source_data!M234="","",[2]source_data!M234))</f>
        <v>Voucher for small household items</v>
      </c>
    </row>
    <row r="233" spans="1:35" x14ac:dyDescent="0.2">
      <c r="A233" s="6" t="str">
        <f>IF([2]source_data!G235="","",IF(AND([2]source_data!C235&lt;&gt;"",[2]tailored_settings!$B$15="Publish"),CONCATENATE([2]tailored_settings!$B$2&amp;[2]source_data!C235),IF(AND([2]source_data!C235&lt;&gt;"",[2]tailored_settings!$B$15="Do not publish"),CONCATENATE([2]tailored_settings!$B$2&amp;TEXT(ROW(A233)-1,"0000")&amp;"_"&amp;TEXT(F233,"yyyy-mm")),CONCATENATE([2]tailored_settings!$B$2&amp;TEXT(ROW(A233)-1,"0000")&amp;"_"&amp;TEXT(F233,"yyyy-mm")))))</f>
        <v>360G-Longleigh-0232_2024-05</v>
      </c>
      <c r="B233" s="6" t="str">
        <f>IF([2]source_data!G235="","",IF([2]source_data!E235&lt;&gt;"",[2]source_data!E235,CONCATENATE("Grant to "&amp;G233)))</f>
        <v>Grant to Individual Recipient</v>
      </c>
      <c r="C233" s="6" t="str">
        <f>IF([2]source_data!G235="","",IF([2]source_data!F235="",_xlfn.XLOOKUP(T233,[2]tailored_settings!$B$20:$B$25,[2]tailored_settings!$A$20:$A$25,"")))</f>
        <v>Helping to alleviate financial hardship</v>
      </c>
      <c r="D233" s="7">
        <f>IF([2]source_data!G235="","",IF([2]source_data!G235="","",[2]source_data!G235))</f>
        <v>995.94</v>
      </c>
      <c r="E233" s="6" t="str">
        <f>IF([2]source_data!G235="","",[2]tailored_settings!$B$3)</f>
        <v>GBP</v>
      </c>
      <c r="F233" s="8">
        <f>IF([2]source_data!G235="","",IF([2]source_data!H235="","",[2]source_data!H235))</f>
        <v>45419</v>
      </c>
      <c r="G233" s="6" t="str">
        <f>IF([2]source_data!G235="","",[2]tailored_settings!$B$5)</f>
        <v>Individual Recipient</v>
      </c>
      <c r="H233" s="6" t="str">
        <f>IF([2]source_data!G235="","",IF(AND([2]source_data!A235&lt;&gt;"",[2]tailored_settings!$B$16="Publish"),CONCATENATE([2]tailored_settings!$B$2&amp;[2]source_data!A235),IF(AND([2]source_data!A235&lt;&gt;"",[2]tailored_settings!$B$16="Do not publish"),CONCATENATE([2]tailored_settings!$B$4&amp;TEXT(ROW(A233)-1,"0000")&amp;"_"&amp;TEXT(F233,"yyyy-mm")),CONCATENATE([2]tailored_settings!$B$4&amp;TEXT(ROW(A233)-1,"0000")&amp;"_"&amp;TEXT(F233,"yyyy-mm")))))</f>
        <v>360G-Longleigh-IND-0232_2024-05</v>
      </c>
      <c r="I233" s="6" t="str">
        <f>IF([2]source_data!G235="","",[2]tailored_settings!$B$7)</f>
        <v>Longleigh Foundation</v>
      </c>
      <c r="J233" s="6" t="str">
        <f>IF([2]source_data!G235="","",[2]tailored_settings!$B$6)</f>
        <v>GB-CHC-1169016</v>
      </c>
      <c r="K233" s="6" t="str">
        <f>IF([2]source_data!G235="","",IF([2]source_data!I235="","",VLOOKUP([2]source_data!I235,[2]codelist_mapping!A:C,3,FALSE)))</f>
        <v>GTIR030</v>
      </c>
      <c r="L233" s="6" t="str">
        <f>IF([2]source_data!G235="","",IF([2]source_data!J235="","",VLOOKUP([2]source_data!J235,[2]codelist_mapping!A:C,3,FALSE)))</f>
        <v/>
      </c>
      <c r="M233" s="6" t="str">
        <f>IF([2]source_data!G235="","",IF([2]source_data!K235="","",IF([2]source_data!M235&lt;&gt;"",CONCATENATE(VLOOKUP([2]source_data!K235,[2]codelist_mapping!F:H,3,FALSE)&amp;";"&amp;VLOOKUP([2]source_data!L235,[2]codelist_mapping!F:H,3,FALSE)&amp;";"&amp;VLOOKUP([2]source_data!M235,[2]codelist_mapping!F:H,3,FALSE)),IF([2]source_data!L235&lt;&gt;"",CONCATENATE(VLOOKUP([2]source_data!K235,[2]codelist_mapping!F:H,3,FALSE)&amp;";"&amp;VLOOKUP([2]source_data!L235,[2]codelist_mapping!F:H,3,FALSE)),IF([2]source_data!K235&lt;&gt;"",CONCATENATE(VLOOKUP([2]source_data!K235,[2]codelist_mapping!F:H,3,FALSE)))))))</f>
        <v>GTIP020;GTIP070</v>
      </c>
      <c r="N233" s="9" t="str">
        <f>IF([2]source_data!G235="","",IF([2]source_data!D235="","",VLOOKUP([2]source_data!D235,[2]geo_data!A:I,9,FALSE)))</f>
        <v>Redbridge</v>
      </c>
      <c r="O233" s="9" t="str">
        <f>IF([2]source_data!G235="","",IF([2]source_data!D235="","",VLOOKUP([2]source_data!D235,[2]geo_data!A:I,8,FALSE)))</f>
        <v>E05015501</v>
      </c>
      <c r="P233" s="9" t="str">
        <f>IF([2]source_data!G235="","",IF(LEFT(O233,3)="E05","WD",IF(LEFT(O233,3)="S13","WD",IF(LEFT(O233,3)="W05","WD",IF(LEFT(O233,3)="W06","UA",IF(LEFT(O233,3)="S12","CA",IF(LEFT(O233,3)="E06","UA",IF(LEFT(O233,3)="E07","NMD",IF(LEFT(O233,3)="E08","MD",IF(LEFT(O233,3)="E09","LONB"))))))))))</f>
        <v>WD</v>
      </c>
      <c r="Q233" s="9" t="str">
        <f>IF([2]source_data!G235="","",IF([2]source_data!D235="","",VLOOKUP([2]source_data!D235,[2]geo_data!A:I,7,FALSE)))</f>
        <v>Southampton</v>
      </c>
      <c r="R233" s="9" t="str">
        <f>IF([2]source_data!G235="","",IF([2]source_data!D235="","",VLOOKUP([2]source_data!D235,[2]geo_data!A:I,6,FALSE)))</f>
        <v>E06000045</v>
      </c>
      <c r="S233" s="9" t="str">
        <f>IF([2]source_data!G235="","",IF(LEFT(R233,3)="E05","WD",IF(LEFT(R233,3)="S13","WD",IF(LEFT(R233,3)="W05","WD",IF(LEFT(R233,3)="W06","UA",IF(LEFT(R233,3)="S12","CA",IF(LEFT(R233,3)="E06","UA",IF(LEFT(R233,3)="E07","NMD",IF(LEFT(R233,3)="E08","MD",IF(LEFT(R233,3)="E09","LONB"))))))))))</f>
        <v>UA</v>
      </c>
      <c r="T233" s="6" t="str">
        <f>IF([2]source_data!G235="","",IF([2]source_data!N235="","",[2]source_data!N235))</f>
        <v>Hardship Grant</v>
      </c>
      <c r="U233" s="10">
        <f>IF([2]source_data!G235="","",[2]tailored_settings!$B$8)</f>
        <v>45789</v>
      </c>
      <c r="V233" s="6" t="str">
        <f>IF([2]source_data!G235="","",[2]tailored_settings!$B$9)</f>
        <v>http://www.longleigh.org/</v>
      </c>
      <c r="W233" s="8">
        <f>IF([2]source_data!G235="","",IF([2]source_data!O235="","",[2]source_data!O235))</f>
        <v>45419</v>
      </c>
      <c r="X233" s="12">
        <f>IF([2]source_data!G235="","",IF([2]source_data!P235="","",[2]source_data!P235))</f>
        <v>45455</v>
      </c>
      <c r="Y233" s="13">
        <f>IF([2]source_data!G235="","",IF([2]source_data!Q235="","",[2]source_data!Q235))</f>
        <v>1</v>
      </c>
      <c r="Z233" s="11" t="str">
        <f>IF([2]source_data!G235="","",IF([2]source_data!I235="","",[2]tailored_settings!$B$10))</f>
        <v>Primary grant reason</v>
      </c>
      <c r="AA233" s="11" t="str">
        <f>IF([2]source_data!G235="","",IF([2]source_data!I235="","",[2]source_data!I235))</f>
        <v>1. Customer (or family member residing with them) with a diagnosed condition or disability (physical and/or sensory and/or behavioural)</v>
      </c>
      <c r="AB233" s="11" t="str">
        <f>IF([2]source_data!G235="","",IF([2]source_data!J235="","",[2]tailored_settings!$B$11))</f>
        <v/>
      </c>
      <c r="AC233" s="11" t="str">
        <f>IF([2]source_data!G235="","",IF([2]source_data!J235="","",[2]source_data!J235))</f>
        <v/>
      </c>
      <c r="AD233" s="11" t="str">
        <f>IF([2]source_data!G235="","",IF([2]source_data!K235="","",[2]tailored_settings!$B$12))</f>
        <v>Grant purpose</v>
      </c>
      <c r="AE233" s="11" t="str">
        <f>IF([2]source_data!G235="","",IF([2]source_data!K235="","",[2]source_data!K235))</f>
        <v>Appliances</v>
      </c>
      <c r="AF233" s="11" t="str">
        <f>IF([2]source_data!G235="","",IF([2]source_data!K235="","",[2]tailored_settings!$B$13))</f>
        <v>Grant purpose</v>
      </c>
      <c r="AG233" s="11" t="str">
        <f>IF([2]source_data!G235="","",IF([2]source_data!K235="","",[2]source_data!K235))</f>
        <v>Appliances</v>
      </c>
      <c r="AH233" s="11" t="str">
        <f>IF([2]source_data!G235="","",IF([2]source_data!M235="","",[2]tailored_settings!$B$14))</f>
        <v/>
      </c>
      <c r="AI233" s="11" t="str">
        <f>IF([2]source_data!G235="","",IF([2]source_data!M235="","",[2]source_data!M235))</f>
        <v/>
      </c>
    </row>
    <row r="234" spans="1:35" x14ac:dyDescent="0.2">
      <c r="A234" s="6" t="str">
        <f>IF([2]source_data!G236="","",IF(AND([2]source_data!C236&lt;&gt;"",[2]tailored_settings!$B$15="Publish"),CONCATENATE([2]tailored_settings!$B$2&amp;[2]source_data!C236),IF(AND([2]source_data!C236&lt;&gt;"",[2]tailored_settings!$B$15="Do not publish"),CONCATENATE([2]tailored_settings!$B$2&amp;TEXT(ROW(A234)-1,"0000")&amp;"_"&amp;TEXT(F234,"yyyy-mm")),CONCATENATE([2]tailored_settings!$B$2&amp;TEXT(ROW(A234)-1,"0000")&amp;"_"&amp;TEXT(F234,"yyyy-mm")))))</f>
        <v>360G-Longleigh-0233_2024-05</v>
      </c>
      <c r="B234" s="6" t="str">
        <f>IF([2]source_data!G236="","",IF([2]source_data!E236&lt;&gt;"",[2]source_data!E236,CONCATENATE("Grant to "&amp;G234)))</f>
        <v>Grant to Individual Recipient</v>
      </c>
      <c r="C234" s="6" t="str">
        <f>IF([2]source_data!G236="","",IF([2]source_data!F236="",_xlfn.XLOOKUP(T234,[2]tailored_settings!$B$20:$B$25,[2]tailored_settings!$A$20:$A$25,"")))</f>
        <v>Helping to alleviate financial hardship</v>
      </c>
      <c r="D234" s="7">
        <f>IF([2]source_data!G236="","",IF([2]source_data!G236="","",[2]source_data!G236))</f>
        <v>972.21</v>
      </c>
      <c r="E234" s="6" t="str">
        <f>IF([2]source_data!G236="","",[2]tailored_settings!$B$3)</f>
        <v>GBP</v>
      </c>
      <c r="F234" s="8">
        <f>IF([2]source_data!G236="","",IF([2]source_data!H236="","",[2]source_data!H236))</f>
        <v>45420</v>
      </c>
      <c r="G234" s="6" t="str">
        <f>IF([2]source_data!G236="","",[2]tailored_settings!$B$5)</f>
        <v>Individual Recipient</v>
      </c>
      <c r="H234" s="6" t="str">
        <f>IF([2]source_data!G236="","",IF(AND([2]source_data!A236&lt;&gt;"",[2]tailored_settings!$B$16="Publish"),CONCATENATE([2]tailored_settings!$B$2&amp;[2]source_data!A236),IF(AND([2]source_data!A236&lt;&gt;"",[2]tailored_settings!$B$16="Do not publish"),CONCATENATE([2]tailored_settings!$B$4&amp;TEXT(ROW(A234)-1,"0000")&amp;"_"&amp;TEXT(F234,"yyyy-mm")),CONCATENATE([2]tailored_settings!$B$4&amp;TEXT(ROW(A234)-1,"0000")&amp;"_"&amp;TEXT(F234,"yyyy-mm")))))</f>
        <v>360G-Longleigh-IND-0233_2024-05</v>
      </c>
      <c r="I234" s="6" t="str">
        <f>IF([2]source_data!G236="","",[2]tailored_settings!$B$7)</f>
        <v>Longleigh Foundation</v>
      </c>
      <c r="J234" s="6" t="str">
        <f>IF([2]source_data!G236="","",[2]tailored_settings!$B$6)</f>
        <v>GB-CHC-1169016</v>
      </c>
      <c r="K234" s="6" t="str">
        <f>IF([2]source_data!G236="","",IF([2]source_data!I236="","",VLOOKUP([2]source_data!I236,[2]codelist_mapping!A:C,3,FALSE)))</f>
        <v>GTIR080</v>
      </c>
      <c r="L234" s="6" t="str">
        <f>IF([2]source_data!G236="","",IF([2]source_data!J236="","",VLOOKUP([2]source_data!J236,[2]codelist_mapping!A:C,3,FALSE)))</f>
        <v/>
      </c>
      <c r="M234" s="6" t="str">
        <f>IF([2]source_data!G236="","",IF([2]source_data!K236="","",IF([2]source_data!M236&lt;&gt;"",CONCATENATE(VLOOKUP([2]source_data!K236,[2]codelist_mapping!F:H,3,FALSE)&amp;";"&amp;VLOOKUP([2]source_data!L236,[2]codelist_mapping!F:H,3,FALSE)&amp;";"&amp;VLOOKUP([2]source_data!M236,[2]codelist_mapping!F:H,3,FALSE)),IF([2]source_data!L236&lt;&gt;"",CONCATENATE(VLOOKUP([2]source_data!K236,[2]codelist_mapping!F:H,3,FALSE)&amp;";"&amp;VLOOKUP([2]source_data!L236,[2]codelist_mapping!F:H,3,FALSE)),IF([2]source_data!K236&lt;&gt;"",CONCATENATE(VLOOKUP([2]source_data!K236,[2]codelist_mapping!F:H,3,FALSE)))))))</f>
        <v>GTIP020;GTIP060</v>
      </c>
      <c r="N234" s="9" t="str">
        <f>IF([2]source_data!G236="","",IF([2]source_data!D236="","",VLOOKUP([2]source_data!D236,[2]geo_data!A:I,9,FALSE)))</f>
        <v>Cauldwell</v>
      </c>
      <c r="O234" s="9" t="str">
        <f>IF([2]source_data!G236="","",IF([2]source_data!D236="","",VLOOKUP([2]source_data!D236,[2]geo_data!A:I,8,FALSE)))</f>
        <v>E05014495</v>
      </c>
      <c r="P234" s="9" t="str">
        <f>IF([2]source_data!G236="","",IF(LEFT(O234,3)="E05","WD",IF(LEFT(O234,3)="S13","WD",IF(LEFT(O234,3)="W05","WD",IF(LEFT(O234,3)="W06","UA",IF(LEFT(O234,3)="S12","CA",IF(LEFT(O234,3)="E06","UA",IF(LEFT(O234,3)="E07","NMD",IF(LEFT(O234,3)="E08","MD",IF(LEFT(O234,3)="E09","LONB"))))))))))</f>
        <v>WD</v>
      </c>
      <c r="Q234" s="9" t="str">
        <f>IF([2]source_data!G236="","",IF([2]source_data!D236="","",VLOOKUP([2]source_data!D236,[2]geo_data!A:I,7,FALSE)))</f>
        <v>Bedford</v>
      </c>
      <c r="R234" s="9" t="str">
        <f>IF([2]source_data!G236="","",IF([2]source_data!D236="","",VLOOKUP([2]source_data!D236,[2]geo_data!A:I,6,FALSE)))</f>
        <v>E06000055</v>
      </c>
      <c r="S234" s="9" t="str">
        <f>IF([2]source_data!G236="","",IF(LEFT(R234,3)="E05","WD",IF(LEFT(R234,3)="S13","WD",IF(LEFT(R234,3)="W05","WD",IF(LEFT(R234,3)="W06","UA",IF(LEFT(R234,3)="S12","CA",IF(LEFT(R234,3)="E06","UA",IF(LEFT(R234,3)="E07","NMD",IF(LEFT(R234,3)="E08","MD",IF(LEFT(R234,3)="E09","LONB"))))))))))</f>
        <v>UA</v>
      </c>
      <c r="T234" s="6" t="str">
        <f>IF([2]source_data!G236="","",IF([2]source_data!N236="","",[2]source_data!N236))</f>
        <v>Hardship Grant</v>
      </c>
      <c r="U234" s="10">
        <f>IF([2]source_data!G236="","",[2]tailored_settings!$B$8)</f>
        <v>45789</v>
      </c>
      <c r="V234" s="6" t="str">
        <f>IF([2]source_data!G236="","",[2]tailored_settings!$B$9)</f>
        <v>http://www.longleigh.org/</v>
      </c>
      <c r="W234" s="8">
        <f>IF([2]source_data!G236="","",IF([2]source_data!O236="","",[2]source_data!O236))</f>
        <v>45420</v>
      </c>
      <c r="X234" s="12">
        <f>IF([2]source_data!G236="","",IF([2]source_data!P236="","",[2]source_data!P236))</f>
        <v>45456</v>
      </c>
      <c r="Y234" s="13">
        <f>IF([2]source_data!G236="","",IF([2]source_data!Q236="","",[2]source_data!Q236))</f>
        <v>1</v>
      </c>
      <c r="Z234" s="11" t="str">
        <f>IF([2]source_data!G236="","",IF([2]source_data!I236="","",[2]tailored_settings!$B$10))</f>
        <v>Primary grant reason</v>
      </c>
      <c r="AA234" s="11" t="str">
        <f>IF([2]source_data!G236="","",IF([2]source_data!I236="","",[2]source_data!I236))</f>
        <v>3  Customer/family moving from homelessness/supported living into independent living</v>
      </c>
      <c r="AB234" s="11" t="str">
        <f>IF([2]source_data!G236="","",IF([2]source_data!J236="","",[2]tailored_settings!$B$11))</f>
        <v/>
      </c>
      <c r="AC234" s="11" t="str">
        <f>IF([2]source_data!G236="","",IF([2]source_data!J236="","",[2]source_data!J236))</f>
        <v/>
      </c>
      <c r="AD234" s="11" t="str">
        <f>IF([2]source_data!G236="","",IF([2]source_data!K236="","",[2]tailored_settings!$B$12))</f>
        <v>Grant purpose</v>
      </c>
      <c r="AE234" s="11" t="str">
        <f>IF([2]source_data!G236="","",IF([2]source_data!K236="","",[2]source_data!K236))</f>
        <v xml:space="preserve">Furniture </v>
      </c>
      <c r="AF234" s="11" t="str">
        <f>IF([2]source_data!G236="","",IF([2]source_data!K236="","",[2]tailored_settings!$B$13))</f>
        <v>Grant purpose</v>
      </c>
      <c r="AG234" s="11" t="str">
        <f>IF([2]source_data!G236="","",IF([2]source_data!K236="","",[2]source_data!K236))</f>
        <v xml:space="preserve">Furniture </v>
      </c>
      <c r="AH234" s="11" t="str">
        <f>IF([2]source_data!G236="","",IF([2]source_data!M236="","",[2]tailored_settings!$B$14))</f>
        <v/>
      </c>
      <c r="AI234" s="11" t="str">
        <f>IF([2]source_data!G236="","",IF([2]source_data!M236="","",[2]source_data!M236))</f>
        <v/>
      </c>
    </row>
    <row r="235" spans="1:35" x14ac:dyDescent="0.2">
      <c r="A235" s="6" t="str">
        <f>IF([2]source_data!G237="","",IF(AND([2]source_data!C237&lt;&gt;"",[2]tailored_settings!$B$15="Publish"),CONCATENATE([2]tailored_settings!$B$2&amp;[2]source_data!C237),IF(AND([2]source_data!C237&lt;&gt;"",[2]tailored_settings!$B$15="Do not publish"),CONCATENATE([2]tailored_settings!$B$2&amp;TEXT(ROW(A235)-1,"0000")&amp;"_"&amp;TEXT(F235,"yyyy-mm")),CONCATENATE([2]tailored_settings!$B$2&amp;TEXT(ROW(A235)-1,"0000")&amp;"_"&amp;TEXT(F235,"yyyy-mm")))))</f>
        <v>360G-Longleigh-0234_2024-05</v>
      </c>
      <c r="B235" s="6" t="str">
        <f>IF([2]source_data!G237="","",IF([2]source_data!E237&lt;&gt;"",[2]source_data!E237,CONCATENATE("Grant to "&amp;G235)))</f>
        <v>Grant to Individual Recipient</v>
      </c>
      <c r="C235" s="6" t="str">
        <f>IF([2]source_data!G237="","",IF([2]source_data!F237="",_xlfn.XLOOKUP(T235,[2]tailored_settings!$B$20:$B$25,[2]tailored_settings!$A$20:$A$25,"")))</f>
        <v>Helping to alleviate financial hardship</v>
      </c>
      <c r="D235" s="7">
        <f>IF([2]source_data!G237="","",IF([2]source_data!G237="","",[2]source_data!G237))</f>
        <v>931.6</v>
      </c>
      <c r="E235" s="6" t="str">
        <f>IF([2]source_data!G237="","",[2]tailored_settings!$B$3)</f>
        <v>GBP</v>
      </c>
      <c r="F235" s="8">
        <f>IF([2]source_data!G237="","",IF([2]source_data!H237="","",[2]source_data!H237))</f>
        <v>45420</v>
      </c>
      <c r="G235" s="6" t="str">
        <f>IF([2]source_data!G237="","",[2]tailored_settings!$B$5)</f>
        <v>Individual Recipient</v>
      </c>
      <c r="H235" s="6" t="str">
        <f>IF([2]source_data!G237="","",IF(AND([2]source_data!A237&lt;&gt;"",[2]tailored_settings!$B$16="Publish"),CONCATENATE([2]tailored_settings!$B$2&amp;[2]source_data!A237),IF(AND([2]source_data!A237&lt;&gt;"",[2]tailored_settings!$B$16="Do not publish"),CONCATENATE([2]tailored_settings!$B$4&amp;TEXT(ROW(A235)-1,"0000")&amp;"_"&amp;TEXT(F235,"yyyy-mm")),CONCATENATE([2]tailored_settings!$B$4&amp;TEXT(ROW(A235)-1,"0000")&amp;"_"&amp;TEXT(F235,"yyyy-mm")))))</f>
        <v>360G-Longleigh-IND-0234_2024-05</v>
      </c>
      <c r="I235" s="6" t="str">
        <f>IF([2]source_data!G237="","",[2]tailored_settings!$B$7)</f>
        <v>Longleigh Foundation</v>
      </c>
      <c r="J235" s="6" t="str">
        <f>IF([2]source_data!G237="","",[2]tailored_settings!$B$6)</f>
        <v>GB-CHC-1169016</v>
      </c>
      <c r="K235" s="6" t="str">
        <f>IF([2]source_data!G237="","",IF([2]source_data!I237="","",VLOOKUP([2]source_data!I237,[2]codelist_mapping!A:C,3,FALSE)))</f>
        <v>GTIR080</v>
      </c>
      <c r="L235" s="6" t="str">
        <f>IF([2]source_data!G237="","",IF([2]source_data!J237="","",VLOOKUP([2]source_data!J237,[2]codelist_mapping!A:C,3,FALSE)))</f>
        <v/>
      </c>
      <c r="M235" s="6" t="str">
        <f>IF([2]source_data!G237="","",IF([2]source_data!K237="","",IF([2]source_data!M237&lt;&gt;"",CONCATENATE(VLOOKUP([2]source_data!K237,[2]codelist_mapping!F:H,3,FALSE)&amp;";"&amp;VLOOKUP([2]source_data!L237,[2]codelist_mapping!F:H,3,FALSE)&amp;";"&amp;VLOOKUP([2]source_data!M237,[2]codelist_mapping!F:H,3,FALSE)),IF([2]source_data!L237&lt;&gt;"",CONCATENATE(VLOOKUP([2]source_data!K237,[2]codelist_mapping!F:H,3,FALSE)&amp;";"&amp;VLOOKUP([2]source_data!L237,[2]codelist_mapping!F:H,3,FALSE)),IF([2]source_data!K237&lt;&gt;"",CONCATENATE(VLOOKUP([2]source_data!K237,[2]codelist_mapping!F:H,3,FALSE)))))))</f>
        <v>GTIP020;GTIP020;GTIP060</v>
      </c>
      <c r="N235" s="9" t="str">
        <f>IF([2]source_data!G237="","",IF([2]source_data!D237="","",VLOOKUP([2]source_data!D237,[2]geo_data!A:I,9,FALSE)))</f>
        <v>Dunstable North</v>
      </c>
      <c r="O235" s="9" t="str">
        <f>IF([2]source_data!G237="","",IF([2]source_data!D237="","",VLOOKUP([2]source_data!D237,[2]geo_data!A:I,8,FALSE)))</f>
        <v>E05014405</v>
      </c>
      <c r="P235" s="9" t="str">
        <f>IF([2]source_data!G237="","",IF(LEFT(O235,3)="E05","WD",IF(LEFT(O235,3)="S13","WD",IF(LEFT(O235,3)="W05","WD",IF(LEFT(O235,3)="W06","UA",IF(LEFT(O235,3)="S12","CA",IF(LEFT(O235,3)="E06","UA",IF(LEFT(O235,3)="E07","NMD",IF(LEFT(O235,3)="E08","MD",IF(LEFT(O235,3)="E09","LONB"))))))))))</f>
        <v>WD</v>
      </c>
      <c r="Q235" s="9" t="str">
        <f>IF([2]source_data!G237="","",IF([2]source_data!D237="","",VLOOKUP([2]source_data!D237,[2]geo_data!A:I,7,FALSE)))</f>
        <v>Central Bedfordshire</v>
      </c>
      <c r="R235" s="9" t="str">
        <f>IF([2]source_data!G237="","",IF([2]source_data!D237="","",VLOOKUP([2]source_data!D237,[2]geo_data!A:I,6,FALSE)))</f>
        <v>E06000056</v>
      </c>
      <c r="S235" s="9" t="str">
        <f>IF([2]source_data!G237="","",IF(LEFT(R235,3)="E05","WD",IF(LEFT(R235,3)="S13","WD",IF(LEFT(R235,3)="W05","WD",IF(LEFT(R235,3)="W06","UA",IF(LEFT(R235,3)="S12","CA",IF(LEFT(R235,3)="E06","UA",IF(LEFT(R235,3)="E07","NMD",IF(LEFT(R235,3)="E08","MD",IF(LEFT(R235,3)="E09","LONB"))))))))))</f>
        <v>UA</v>
      </c>
      <c r="T235" s="6" t="str">
        <f>IF([2]source_data!G237="","",IF([2]source_data!N237="","",[2]source_data!N237))</f>
        <v>Hardship Grant</v>
      </c>
      <c r="U235" s="10">
        <f>IF([2]source_data!G237="","",[2]tailored_settings!$B$8)</f>
        <v>45789</v>
      </c>
      <c r="V235" s="6" t="str">
        <f>IF([2]source_data!G237="","",[2]tailored_settings!$B$9)</f>
        <v>http://www.longleigh.org/</v>
      </c>
      <c r="W235" s="8">
        <f>IF([2]source_data!G237="","",IF([2]source_data!O237="","",[2]source_data!O237))</f>
        <v>45420</v>
      </c>
      <c r="X235" s="12">
        <f>IF([2]source_data!G237="","",IF([2]source_data!P237="","",[2]source_data!P237))</f>
        <v>45450</v>
      </c>
      <c r="Y235" s="13">
        <f>IF([2]source_data!G237="","",IF([2]source_data!Q237="","",[2]source_data!Q237))</f>
        <v>1</v>
      </c>
      <c r="Z235" s="11" t="str">
        <f>IF([2]source_data!G237="","",IF([2]source_data!I237="","",[2]tailored_settings!$B$10))</f>
        <v>Primary grant reason</v>
      </c>
      <c r="AA235" s="11" t="str">
        <f>IF([2]source_data!G237="","",IF([2]source_data!I237="","",[2]source_data!I237))</f>
        <v>3  Customer/family moving from homelessness/supported living into independent living</v>
      </c>
      <c r="AB235" s="11" t="str">
        <f>IF([2]source_data!G237="","",IF([2]source_data!J237="","",[2]tailored_settings!$B$11))</f>
        <v/>
      </c>
      <c r="AC235" s="11" t="str">
        <f>IF([2]source_data!G237="","",IF([2]source_data!J237="","",[2]source_data!J237))</f>
        <v/>
      </c>
      <c r="AD235" s="11" t="str">
        <f>IF([2]source_data!G237="","",IF([2]source_data!K237="","",[2]tailored_settings!$B$12))</f>
        <v>Grant purpose</v>
      </c>
      <c r="AE235" s="11" t="str">
        <f>IF([2]source_data!G237="","",IF([2]source_data!K237="","",[2]source_data!K237))</f>
        <v xml:space="preserve">Furniture </v>
      </c>
      <c r="AF235" s="11" t="str">
        <f>IF([2]source_data!G237="","",IF([2]source_data!K237="","",[2]tailored_settings!$B$13))</f>
        <v>Grant purpose</v>
      </c>
      <c r="AG235" s="11" t="str">
        <f>IF([2]source_data!G237="","",IF([2]source_data!K237="","",[2]source_data!K237))</f>
        <v xml:space="preserve">Furniture </v>
      </c>
      <c r="AH235" s="11" t="str">
        <f>IF([2]source_data!G237="","",IF([2]source_data!M237="","",[2]tailored_settings!$B$14))</f>
        <v>Grant purpose</v>
      </c>
      <c r="AI235" s="11" t="str">
        <f>IF([2]source_data!G237="","",IF([2]source_data!M237="","",[2]source_data!M237))</f>
        <v>Removals</v>
      </c>
    </row>
    <row r="236" spans="1:35" x14ac:dyDescent="0.2">
      <c r="A236" s="6" t="str">
        <f>IF([2]source_data!G238="","",IF(AND([2]source_data!C238&lt;&gt;"",[2]tailored_settings!$B$15="Publish"),CONCATENATE([2]tailored_settings!$B$2&amp;[2]source_data!C238),IF(AND([2]source_data!C238&lt;&gt;"",[2]tailored_settings!$B$15="Do not publish"),CONCATENATE([2]tailored_settings!$B$2&amp;TEXT(ROW(A236)-1,"0000")&amp;"_"&amp;TEXT(F236,"yyyy-mm")),CONCATENATE([2]tailored_settings!$B$2&amp;TEXT(ROW(A236)-1,"0000")&amp;"_"&amp;TEXT(F236,"yyyy-mm")))))</f>
        <v>360G-Longleigh-0235_2024-05</v>
      </c>
      <c r="B236" s="6" t="str">
        <f>IF([2]source_data!G238="","",IF([2]source_data!E238&lt;&gt;"",[2]source_data!E238,CONCATENATE("Grant to "&amp;G236)))</f>
        <v>Grant to Individual Recipient</v>
      </c>
      <c r="C236" s="6" t="str">
        <f>IF([2]source_data!G238="","",IF([2]source_data!F238="",_xlfn.XLOOKUP(T236,[2]tailored_settings!$B$20:$B$25,[2]tailored_settings!$A$20:$A$25,"")))</f>
        <v>Providing financial aid during a time of crisis</v>
      </c>
      <c r="D236" s="7">
        <f>IF([2]source_data!G238="","",IF([2]source_data!G238="","",[2]source_data!G238))</f>
        <v>500</v>
      </c>
      <c r="E236" s="6" t="str">
        <f>IF([2]source_data!G238="","",[2]tailored_settings!$B$3)</f>
        <v>GBP</v>
      </c>
      <c r="F236" s="8">
        <f>IF([2]source_data!G238="","",IF([2]source_data!H238="","",[2]source_data!H238))</f>
        <v>45419</v>
      </c>
      <c r="G236" s="6" t="str">
        <f>IF([2]source_data!G238="","",[2]tailored_settings!$B$5)</f>
        <v>Individual Recipient</v>
      </c>
      <c r="H236" s="6" t="str">
        <f>IF([2]source_data!G238="","",IF(AND([2]source_data!A238&lt;&gt;"",[2]tailored_settings!$B$16="Publish"),CONCATENATE([2]tailored_settings!$B$2&amp;[2]source_data!A238),IF(AND([2]source_data!A238&lt;&gt;"",[2]tailored_settings!$B$16="Do not publish"),CONCATENATE([2]tailored_settings!$B$4&amp;TEXT(ROW(A236)-1,"0000")&amp;"_"&amp;TEXT(F236,"yyyy-mm")),CONCATENATE([2]tailored_settings!$B$4&amp;TEXT(ROW(A236)-1,"0000")&amp;"_"&amp;TEXT(F236,"yyyy-mm")))))</f>
        <v>360G-Longleigh-IND-0235_2024-05</v>
      </c>
      <c r="I236" s="6" t="str">
        <f>IF([2]source_data!G238="","",[2]tailored_settings!$B$7)</f>
        <v>Longleigh Foundation</v>
      </c>
      <c r="J236" s="6" t="str">
        <f>IF([2]source_data!G238="","",[2]tailored_settings!$B$6)</f>
        <v>GB-CHC-1169016</v>
      </c>
      <c r="K236" s="6" t="str">
        <f>IF([2]source_data!G238="","",IF([2]source_data!I238="","",VLOOKUP([2]source_data!I238,[2]codelist_mapping!A:C,3,FALSE)))</f>
        <v>GTIR060</v>
      </c>
      <c r="L236" s="6" t="str">
        <f>IF([2]source_data!G238="","",IF([2]source_data!J238="","",VLOOKUP([2]source_data!J238,[2]codelist_mapping!A:C,3,FALSE)))</f>
        <v/>
      </c>
      <c r="M236" s="6" t="str">
        <f>IF([2]source_data!G238="","",IF([2]source_data!K238="","",IF([2]source_data!M238&lt;&gt;"",CONCATENATE(VLOOKUP([2]source_data!K238,[2]codelist_mapping!F:H,3,FALSE)&amp;";"&amp;VLOOKUP([2]source_data!L238,[2]codelist_mapping!F:H,3,FALSE)&amp;";"&amp;VLOOKUP([2]source_data!M238,[2]codelist_mapping!F:H,3,FALSE)),IF([2]source_data!L238&lt;&gt;"",CONCATENATE(VLOOKUP([2]source_data!K238,[2]codelist_mapping!F:H,3,FALSE)&amp;";"&amp;VLOOKUP([2]source_data!L238,[2]codelist_mapping!F:H,3,FALSE)),IF([2]source_data!K238&lt;&gt;"",CONCATENATE(VLOOKUP([2]source_data!K238,[2]codelist_mapping!F:H,3,FALSE)))))))</f>
        <v>GTIP070;GTIP080</v>
      </c>
      <c r="N236" s="9" t="str">
        <f>IF([2]source_data!G238="","",IF([2]source_data!D238="","",VLOOKUP([2]source_data!D238,[2]geo_data!A:I,9,FALSE)))</f>
        <v>Dunstable Central</v>
      </c>
      <c r="O236" s="9" t="str">
        <f>IF([2]source_data!G238="","",IF([2]source_data!D238="","",VLOOKUP([2]source_data!D238,[2]geo_data!A:I,8,FALSE)))</f>
        <v>E05014403</v>
      </c>
      <c r="P236" s="9" t="str">
        <f>IF([2]source_data!G238="","",IF(LEFT(O236,3)="E05","WD",IF(LEFT(O236,3)="S13","WD",IF(LEFT(O236,3)="W05","WD",IF(LEFT(O236,3)="W06","UA",IF(LEFT(O236,3)="S12","CA",IF(LEFT(O236,3)="E06","UA",IF(LEFT(O236,3)="E07","NMD",IF(LEFT(O236,3)="E08","MD",IF(LEFT(O236,3)="E09","LONB"))))))))))</f>
        <v>WD</v>
      </c>
      <c r="Q236" s="9" t="str">
        <f>IF([2]source_data!G238="","",IF([2]source_data!D238="","",VLOOKUP([2]source_data!D238,[2]geo_data!A:I,7,FALSE)))</f>
        <v>Central Bedfordshire</v>
      </c>
      <c r="R236" s="9" t="str">
        <f>IF([2]source_data!G238="","",IF([2]source_data!D238="","",VLOOKUP([2]source_data!D238,[2]geo_data!A:I,6,FALSE)))</f>
        <v>E06000056</v>
      </c>
      <c r="S236" s="9" t="str">
        <f>IF([2]source_data!G238="","",IF(LEFT(R236,3)="E05","WD",IF(LEFT(R236,3)="S13","WD",IF(LEFT(R236,3)="W05","WD",IF(LEFT(R236,3)="W06","UA",IF(LEFT(R236,3)="S12","CA",IF(LEFT(R236,3)="E06","UA",IF(LEFT(R236,3)="E07","NMD",IF(LEFT(R236,3)="E08","MD",IF(LEFT(R236,3)="E09","LONB"))))))))))</f>
        <v>UA</v>
      </c>
      <c r="T236" s="6" t="str">
        <f>IF([2]source_data!G238="","",IF([2]source_data!N238="","",[2]source_data!N238))</f>
        <v>Crisis Grant</v>
      </c>
      <c r="U236" s="10">
        <f>IF([2]source_data!G238="","",[2]tailored_settings!$B$8)</f>
        <v>45789</v>
      </c>
      <c r="V236" s="6" t="str">
        <f>IF([2]source_data!G238="","",[2]tailored_settings!$B$9)</f>
        <v>http://www.longleigh.org/</v>
      </c>
      <c r="W236" s="8">
        <f>IF([2]source_data!G238="","",IF([2]source_data!O238="","",[2]source_data!O238))</f>
        <v>45419</v>
      </c>
      <c r="X236" s="12">
        <f>IF([2]source_data!G238="","",IF([2]source_data!P238="","",[2]source_data!P238))</f>
        <v>45476</v>
      </c>
      <c r="Y236" s="13">
        <f>IF([2]source_data!G238="","",IF([2]source_data!Q238="","",[2]source_data!Q238))</f>
        <v>2</v>
      </c>
      <c r="Z236" s="11" t="str">
        <f>IF([2]source_data!G238="","",IF([2]source_data!I238="","",[2]tailored_settings!$B$10))</f>
        <v>Primary grant reason</v>
      </c>
      <c r="AA236" s="11" t="str">
        <f>IF([2]source_data!G238="","",IF([2]source_data!I238="","",[2]source_data!I238))</f>
        <v>4. Customer/family fleeing from a violent or abusive relationship</v>
      </c>
      <c r="AB236" s="11" t="str">
        <f>IF([2]source_data!G238="","",IF([2]source_data!J238="","",[2]tailored_settings!$B$11))</f>
        <v/>
      </c>
      <c r="AC236" s="11" t="str">
        <f>IF([2]source_data!G238="","",IF([2]source_data!J238="","",[2]source_data!J238))</f>
        <v/>
      </c>
      <c r="AD236" s="11" t="str">
        <f>IF([2]source_data!G238="","",IF([2]source_data!K238="","",[2]tailored_settings!$B$12))</f>
        <v>Grant purpose</v>
      </c>
      <c r="AE236" s="11" t="str">
        <f>IF([2]source_data!G238="","",IF([2]source_data!K238="","",[2]source_data!K238))</f>
        <v>Food Vouchers</v>
      </c>
      <c r="AF236" s="11" t="str">
        <f>IF([2]source_data!G238="","",IF([2]source_data!K238="","",[2]tailored_settings!$B$13))</f>
        <v>Grant purpose</v>
      </c>
      <c r="AG236" s="11" t="str">
        <f>IF([2]source_data!G238="","",IF([2]source_data!K238="","",[2]source_data!K238))</f>
        <v>Food Vouchers</v>
      </c>
      <c r="AH236" s="11" t="str">
        <f>IF([2]source_data!G238="","",IF([2]source_data!M238="","",[2]tailored_settings!$B$14))</f>
        <v/>
      </c>
      <c r="AI236" s="11" t="str">
        <f>IF([2]source_data!G238="","",IF([2]source_data!M238="","",[2]source_data!M238))</f>
        <v/>
      </c>
    </row>
    <row r="237" spans="1:35" x14ac:dyDescent="0.2">
      <c r="A237" s="6" t="str">
        <f>IF([2]source_data!G239="","",IF(AND([2]source_data!C239&lt;&gt;"",[2]tailored_settings!$B$15="Publish"),CONCATENATE([2]tailored_settings!$B$2&amp;[2]source_data!C239),IF(AND([2]source_data!C239&lt;&gt;"",[2]tailored_settings!$B$15="Do not publish"),CONCATENATE([2]tailored_settings!$B$2&amp;TEXT(ROW(A237)-1,"0000")&amp;"_"&amp;TEXT(F237,"yyyy-mm")),CONCATENATE([2]tailored_settings!$B$2&amp;TEXT(ROW(A237)-1,"0000")&amp;"_"&amp;TEXT(F237,"yyyy-mm")))))</f>
        <v>360G-Longleigh-0236_2024-05</v>
      </c>
      <c r="B237" s="6" t="str">
        <f>IF([2]source_data!G239="","",IF([2]source_data!E239&lt;&gt;"",[2]source_data!E239,CONCATENATE("Grant to "&amp;G237)))</f>
        <v>Grant to Individual Recipient</v>
      </c>
      <c r="C237" s="6" t="str">
        <f>IF([2]source_data!G239="","",IF([2]source_data!F239="",_xlfn.XLOOKUP(T237,[2]tailored_settings!$B$20:$B$25,[2]tailored_settings!$A$20:$A$25,"")))</f>
        <v>Providing financial aid during a time of crisis</v>
      </c>
      <c r="D237" s="7">
        <f>IF([2]source_data!G239="","",IF([2]source_data!G239="","",[2]source_data!G239))</f>
        <v>500</v>
      </c>
      <c r="E237" s="6" t="str">
        <f>IF([2]source_data!G239="","",[2]tailored_settings!$B$3)</f>
        <v>GBP</v>
      </c>
      <c r="F237" s="8">
        <f>IF([2]source_data!G239="","",IF([2]source_data!H239="","",[2]source_data!H239))</f>
        <v>45419</v>
      </c>
      <c r="G237" s="6" t="str">
        <f>IF([2]source_data!G239="","",[2]tailored_settings!$B$5)</f>
        <v>Individual Recipient</v>
      </c>
      <c r="H237" s="6" t="str">
        <f>IF([2]source_data!G239="","",IF(AND([2]source_data!A239&lt;&gt;"",[2]tailored_settings!$B$16="Publish"),CONCATENATE([2]tailored_settings!$B$2&amp;[2]source_data!A239),IF(AND([2]source_data!A239&lt;&gt;"",[2]tailored_settings!$B$16="Do not publish"),CONCATENATE([2]tailored_settings!$B$4&amp;TEXT(ROW(A237)-1,"0000")&amp;"_"&amp;TEXT(F237,"yyyy-mm")),CONCATENATE([2]tailored_settings!$B$4&amp;TEXT(ROW(A237)-1,"0000")&amp;"_"&amp;TEXT(F237,"yyyy-mm")))))</f>
        <v>360G-Longleigh-IND-0236_2024-05</v>
      </c>
      <c r="I237" s="6" t="str">
        <f>IF([2]source_data!G239="","",[2]tailored_settings!$B$7)</f>
        <v>Longleigh Foundation</v>
      </c>
      <c r="J237" s="6" t="str">
        <f>IF([2]source_data!G239="","",[2]tailored_settings!$B$6)</f>
        <v>GB-CHC-1169016</v>
      </c>
      <c r="K237" s="6" t="str">
        <f>IF([2]source_data!G239="","",IF([2]source_data!I239="","",VLOOKUP([2]source_data!I239,[2]codelist_mapping!A:C,3,FALSE)))</f>
        <v>GTIR080</v>
      </c>
      <c r="L237" s="6" t="str">
        <f>IF([2]source_data!G239="","",IF([2]source_data!J239="","",VLOOKUP([2]source_data!J239,[2]codelist_mapping!A:C,3,FALSE)))</f>
        <v/>
      </c>
      <c r="M237" s="6" t="str">
        <f>IF([2]source_data!G239="","",IF([2]source_data!K239="","",IF([2]source_data!M239&lt;&gt;"",CONCATENATE(VLOOKUP([2]source_data!K239,[2]codelist_mapping!F:H,3,FALSE)&amp;";"&amp;VLOOKUP([2]source_data!L239,[2]codelist_mapping!F:H,3,FALSE)&amp;";"&amp;VLOOKUP([2]source_data!M239,[2]codelist_mapping!F:H,3,FALSE)),IF([2]source_data!L239&lt;&gt;"",CONCATENATE(VLOOKUP([2]source_data!K239,[2]codelist_mapping!F:H,3,FALSE)&amp;";"&amp;VLOOKUP([2]source_data!L239,[2]codelist_mapping!F:H,3,FALSE)),IF([2]source_data!K239&lt;&gt;"",CONCATENATE(VLOOKUP([2]source_data!K239,[2]codelist_mapping!F:H,3,FALSE)))))))</f>
        <v>GTIP080;GTIP070</v>
      </c>
      <c r="N237" s="9" t="str">
        <f>IF([2]source_data!G239="","",IF([2]source_data!D239="","",VLOOKUP([2]source_data!D239,[2]geo_data!A:I,9,FALSE)))</f>
        <v>Banister &amp; Polygon</v>
      </c>
      <c r="O237" s="9" t="str">
        <f>IF([2]source_data!G239="","",IF([2]source_data!D239="","",VLOOKUP([2]source_data!D239,[2]geo_data!A:I,8,FALSE)))</f>
        <v>E05015490</v>
      </c>
      <c r="P237" s="9" t="str">
        <f>IF([2]source_data!G239="","",IF(LEFT(O237,3)="E05","WD",IF(LEFT(O237,3)="S13","WD",IF(LEFT(O237,3)="W05","WD",IF(LEFT(O237,3)="W06","UA",IF(LEFT(O237,3)="S12","CA",IF(LEFT(O237,3)="E06","UA",IF(LEFT(O237,3)="E07","NMD",IF(LEFT(O237,3)="E08","MD",IF(LEFT(O237,3)="E09","LONB"))))))))))</f>
        <v>WD</v>
      </c>
      <c r="Q237" s="9" t="str">
        <f>IF([2]source_data!G239="","",IF([2]source_data!D239="","",VLOOKUP([2]source_data!D239,[2]geo_data!A:I,7,FALSE)))</f>
        <v>Southampton</v>
      </c>
      <c r="R237" s="9" t="str">
        <f>IF([2]source_data!G239="","",IF([2]source_data!D239="","",VLOOKUP([2]source_data!D239,[2]geo_data!A:I,6,FALSE)))</f>
        <v>E06000045</v>
      </c>
      <c r="S237" s="9" t="str">
        <f>IF([2]source_data!G239="","",IF(LEFT(R237,3)="E05","WD",IF(LEFT(R237,3)="S13","WD",IF(LEFT(R237,3)="W05","WD",IF(LEFT(R237,3)="W06","UA",IF(LEFT(R237,3)="S12","CA",IF(LEFT(R237,3)="E06","UA",IF(LEFT(R237,3)="E07","NMD",IF(LEFT(R237,3)="E08","MD",IF(LEFT(R237,3)="E09","LONB"))))))))))</f>
        <v>UA</v>
      </c>
      <c r="T237" s="6" t="str">
        <f>IF([2]source_data!G239="","",IF([2]source_data!N239="","",[2]source_data!N239))</f>
        <v>Crisis Grant</v>
      </c>
      <c r="U237" s="10">
        <f>IF([2]source_data!G239="","",[2]tailored_settings!$B$8)</f>
        <v>45789</v>
      </c>
      <c r="V237" s="6" t="str">
        <f>IF([2]source_data!G239="","",[2]tailored_settings!$B$9)</f>
        <v>http://www.longleigh.org/</v>
      </c>
      <c r="W237" s="8">
        <f>IF([2]source_data!G239="","",IF([2]source_data!O239="","",[2]source_data!O239))</f>
        <v>45419</v>
      </c>
      <c r="X237" s="12">
        <f>IF([2]source_data!G239="","",IF([2]source_data!P239="","",[2]source_data!P239))</f>
        <v>45483</v>
      </c>
      <c r="Y237" s="13">
        <f>IF([2]source_data!G239="","",IF([2]source_data!Q239="","",[2]source_data!Q239))</f>
        <v>2</v>
      </c>
      <c r="Z237" s="11" t="str">
        <f>IF([2]source_data!G239="","",IF([2]source_data!I239="","",[2]tailored_settings!$B$10))</f>
        <v>Primary grant reason</v>
      </c>
      <c r="AA237" s="11" t="str">
        <f>IF([2]source_data!G239="","",IF([2]source_data!I239="","",[2]source_data!I239))</f>
        <v>3  Customer/family moving from homelessness/supported living into independent living</v>
      </c>
      <c r="AB237" s="11" t="str">
        <f>IF([2]source_data!G239="","",IF([2]source_data!J239="","",[2]tailored_settings!$B$11))</f>
        <v/>
      </c>
      <c r="AC237" s="11" t="str">
        <f>IF([2]source_data!G239="","",IF([2]source_data!J239="","",[2]source_data!J239))</f>
        <v/>
      </c>
      <c r="AD237" s="11" t="str">
        <f>IF([2]source_data!G239="","",IF([2]source_data!K239="","",[2]tailored_settings!$B$12))</f>
        <v>Grant purpose</v>
      </c>
      <c r="AE237" s="11" t="str">
        <f>IF([2]source_data!G239="","",IF([2]source_data!K239="","",[2]source_data!K239))</f>
        <v>Clothing</v>
      </c>
      <c r="AF237" s="11" t="str">
        <f>IF([2]source_data!G239="","",IF([2]source_data!K239="","",[2]tailored_settings!$B$13))</f>
        <v>Grant purpose</v>
      </c>
      <c r="AG237" s="11" t="str">
        <f>IF([2]source_data!G239="","",IF([2]source_data!K239="","",[2]source_data!K239))</f>
        <v>Clothing</v>
      </c>
      <c r="AH237" s="11" t="str">
        <f>IF([2]source_data!G239="","",IF([2]source_data!M239="","",[2]tailored_settings!$B$14))</f>
        <v/>
      </c>
      <c r="AI237" s="11" t="str">
        <f>IF([2]source_data!G239="","",IF([2]source_data!M239="","",[2]source_data!M239))</f>
        <v/>
      </c>
    </row>
    <row r="238" spans="1:35" x14ac:dyDescent="0.2">
      <c r="A238" s="6" t="str">
        <f>IF([2]source_data!G240="","",IF(AND([2]source_data!C240&lt;&gt;"",[2]tailored_settings!$B$15="Publish"),CONCATENATE([2]tailored_settings!$B$2&amp;[2]source_data!C240),IF(AND([2]source_data!C240&lt;&gt;"",[2]tailored_settings!$B$15="Do not publish"),CONCATENATE([2]tailored_settings!$B$2&amp;TEXT(ROW(A238)-1,"0000")&amp;"_"&amp;TEXT(F238,"yyyy-mm")),CONCATENATE([2]tailored_settings!$B$2&amp;TEXT(ROW(A238)-1,"0000")&amp;"_"&amp;TEXT(F238,"yyyy-mm")))))</f>
        <v>360G-Longleigh-0237_2024-05</v>
      </c>
      <c r="B238" s="6" t="str">
        <f>IF([2]source_data!G240="","",IF([2]source_data!E240&lt;&gt;"",[2]source_data!E240,CONCATENATE("Grant to "&amp;G238)))</f>
        <v>Grant to Individual Recipient</v>
      </c>
      <c r="C238" s="6" t="str">
        <f>IF([2]source_data!G240="","",IF([2]source_data!F240="",_xlfn.XLOOKUP(T238,[2]tailored_settings!$B$20:$B$25,[2]tailored_settings!$A$20:$A$25,"")))</f>
        <v>Providing financial aid during a time of crisis</v>
      </c>
      <c r="D238" s="7">
        <f>IF([2]source_data!G240="","",IF([2]source_data!G240="","",[2]source_data!G240))</f>
        <v>250</v>
      </c>
      <c r="E238" s="6" t="str">
        <f>IF([2]source_data!G240="","",[2]tailored_settings!$B$3)</f>
        <v>GBP</v>
      </c>
      <c r="F238" s="8">
        <f>IF([2]source_data!G240="","",IF([2]source_data!H240="","",[2]source_data!H240))</f>
        <v>45421</v>
      </c>
      <c r="G238" s="6" t="str">
        <f>IF([2]source_data!G240="","",[2]tailored_settings!$B$5)</f>
        <v>Individual Recipient</v>
      </c>
      <c r="H238" s="6" t="str">
        <f>IF([2]source_data!G240="","",IF(AND([2]source_data!A240&lt;&gt;"",[2]tailored_settings!$B$16="Publish"),CONCATENATE([2]tailored_settings!$B$2&amp;[2]source_data!A240),IF(AND([2]source_data!A240&lt;&gt;"",[2]tailored_settings!$B$16="Do not publish"),CONCATENATE([2]tailored_settings!$B$4&amp;TEXT(ROW(A238)-1,"0000")&amp;"_"&amp;TEXT(F238,"yyyy-mm")),CONCATENATE([2]tailored_settings!$B$4&amp;TEXT(ROW(A238)-1,"0000")&amp;"_"&amp;TEXT(F238,"yyyy-mm")))))</f>
        <v>360G-Longleigh-IND-0237_2024-05</v>
      </c>
      <c r="I238" s="6" t="str">
        <f>IF([2]source_data!G240="","",[2]tailored_settings!$B$7)</f>
        <v>Longleigh Foundation</v>
      </c>
      <c r="J238" s="6" t="str">
        <f>IF([2]source_data!G240="","",[2]tailored_settings!$B$6)</f>
        <v>GB-CHC-1169016</v>
      </c>
      <c r="K238" s="6" t="str">
        <f>IF([2]source_data!G240="","",IF([2]source_data!I240="","",VLOOKUP([2]source_data!I240,[2]codelist_mapping!A:C,3,FALSE)))</f>
        <v>GTIR060</v>
      </c>
      <c r="L238" s="6" t="str">
        <f>IF([2]source_data!G240="","",IF([2]source_data!J240="","",VLOOKUP([2]source_data!J240,[2]codelist_mapping!A:C,3,FALSE)))</f>
        <v/>
      </c>
      <c r="M238" s="6" t="str">
        <f>IF([2]source_data!G240="","",IF([2]source_data!K240="","",IF([2]source_data!M240&lt;&gt;"",CONCATENATE(VLOOKUP([2]source_data!K240,[2]codelist_mapping!F:H,3,FALSE)&amp;";"&amp;VLOOKUP([2]source_data!L240,[2]codelist_mapping!F:H,3,FALSE)&amp;";"&amp;VLOOKUP([2]source_data!M240,[2]codelist_mapping!F:H,3,FALSE)),IF([2]source_data!L240&lt;&gt;"",CONCATENATE(VLOOKUP([2]source_data!K240,[2]codelist_mapping!F:H,3,FALSE)&amp;";"&amp;VLOOKUP([2]source_data!L240,[2]codelist_mapping!F:H,3,FALSE)),IF([2]source_data!K240&lt;&gt;"",CONCATENATE(VLOOKUP([2]source_data!K240,[2]codelist_mapping!F:H,3,FALSE)))))))</f>
        <v>GTIP070;GTIP080</v>
      </c>
      <c r="N238" s="9" t="str">
        <f>IF([2]source_data!G240="","",IF([2]source_data!D240="","",VLOOKUP([2]source_data!D240,[2]geo_data!A:I,9,FALSE)))</f>
        <v>Ledbury South</v>
      </c>
      <c r="O238" s="9" t="str">
        <f>IF([2]source_data!G240="","",IF([2]source_data!D240="","",VLOOKUP([2]source_data!D240,[2]geo_data!A:I,8,FALSE)))</f>
        <v>E05009466</v>
      </c>
      <c r="P238" s="9" t="str">
        <f>IF([2]source_data!G240="","",IF(LEFT(O238,3)="E05","WD",IF(LEFT(O238,3)="S13","WD",IF(LEFT(O238,3)="W05","WD",IF(LEFT(O238,3)="W06","UA",IF(LEFT(O238,3)="S12","CA",IF(LEFT(O238,3)="E06","UA",IF(LEFT(O238,3)="E07","NMD",IF(LEFT(O238,3)="E08","MD",IF(LEFT(O238,3)="E09","LONB"))))))))))</f>
        <v>WD</v>
      </c>
      <c r="Q238" s="9" t="str">
        <f>IF([2]source_data!G240="","",IF([2]source_data!D240="","",VLOOKUP([2]source_data!D240,[2]geo_data!A:I,7,FALSE)))</f>
        <v>Herefordshire, County of</v>
      </c>
      <c r="R238" s="9" t="str">
        <f>IF([2]source_data!G240="","",IF([2]source_data!D240="","",VLOOKUP([2]source_data!D240,[2]geo_data!A:I,6,FALSE)))</f>
        <v>E06000019</v>
      </c>
      <c r="S238" s="9" t="str">
        <f>IF([2]source_data!G240="","",IF(LEFT(R238,3)="E05","WD",IF(LEFT(R238,3)="S13","WD",IF(LEFT(R238,3)="W05","WD",IF(LEFT(R238,3)="W06","UA",IF(LEFT(R238,3)="S12","CA",IF(LEFT(R238,3)="E06","UA",IF(LEFT(R238,3)="E07","NMD",IF(LEFT(R238,3)="E08","MD",IF(LEFT(R238,3)="E09","LONB"))))))))))</f>
        <v>UA</v>
      </c>
      <c r="T238" s="6" t="str">
        <f>IF([2]source_data!G240="","",IF([2]source_data!N240="","",[2]source_data!N240))</f>
        <v>Crisis Grant</v>
      </c>
      <c r="U238" s="10">
        <f>IF([2]source_data!G240="","",[2]tailored_settings!$B$8)</f>
        <v>45789</v>
      </c>
      <c r="V238" s="6" t="str">
        <f>IF([2]source_data!G240="","",[2]tailored_settings!$B$9)</f>
        <v>http://www.longleigh.org/</v>
      </c>
      <c r="W238" s="8">
        <f>IF([2]source_data!G240="","",IF([2]source_data!O240="","",[2]source_data!O240))</f>
        <v>45421</v>
      </c>
      <c r="X238" s="12">
        <f>IF([2]source_data!G240="","",IF([2]source_data!P240="","",[2]source_data!P240))</f>
        <v>45476</v>
      </c>
      <c r="Y238" s="13">
        <f>IF([2]source_data!G240="","",IF([2]source_data!Q240="","",[2]source_data!Q240))</f>
        <v>2</v>
      </c>
      <c r="Z238" s="11" t="str">
        <f>IF([2]source_data!G240="","",IF([2]source_data!I240="","",[2]tailored_settings!$B$10))</f>
        <v>Primary grant reason</v>
      </c>
      <c r="AA238" s="11" t="str">
        <f>IF([2]source_data!G240="","",IF([2]source_data!I240="","",[2]source_data!I240))</f>
        <v>4. Customer/family fleeing from a violent or abusive relationship</v>
      </c>
      <c r="AB238" s="11" t="str">
        <f>IF([2]source_data!G240="","",IF([2]source_data!J240="","",[2]tailored_settings!$B$11))</f>
        <v/>
      </c>
      <c r="AC238" s="11" t="str">
        <f>IF([2]source_data!G240="","",IF([2]source_data!J240="","",[2]source_data!J240))</f>
        <v/>
      </c>
      <c r="AD238" s="11" t="str">
        <f>IF([2]source_data!G240="","",IF([2]source_data!K240="","",[2]tailored_settings!$B$12))</f>
        <v>Grant purpose</v>
      </c>
      <c r="AE238" s="11" t="str">
        <f>IF([2]source_data!G240="","",IF([2]source_data!K240="","",[2]source_data!K240))</f>
        <v>Food Vouchers</v>
      </c>
      <c r="AF238" s="11" t="str">
        <f>IF([2]source_data!G240="","",IF([2]source_data!K240="","",[2]tailored_settings!$B$13))</f>
        <v>Grant purpose</v>
      </c>
      <c r="AG238" s="11" t="str">
        <f>IF([2]source_data!G240="","",IF([2]source_data!K240="","",[2]source_data!K240))</f>
        <v>Food Vouchers</v>
      </c>
      <c r="AH238" s="11" t="str">
        <f>IF([2]source_data!G240="","",IF([2]source_data!M240="","",[2]tailored_settings!$B$14))</f>
        <v/>
      </c>
      <c r="AI238" s="11" t="str">
        <f>IF([2]source_data!G240="","",IF([2]source_data!M240="","",[2]source_data!M240))</f>
        <v/>
      </c>
    </row>
    <row r="239" spans="1:35" x14ac:dyDescent="0.2">
      <c r="A239" s="6" t="str">
        <f>IF([2]source_data!G241="","",IF(AND([2]source_data!C241&lt;&gt;"",[2]tailored_settings!$B$15="Publish"),CONCATENATE([2]tailored_settings!$B$2&amp;[2]source_data!C241),IF(AND([2]source_data!C241&lt;&gt;"",[2]tailored_settings!$B$15="Do not publish"),CONCATENATE([2]tailored_settings!$B$2&amp;TEXT(ROW(A239)-1,"0000")&amp;"_"&amp;TEXT(F239,"yyyy-mm")),CONCATENATE([2]tailored_settings!$B$2&amp;TEXT(ROW(A239)-1,"0000")&amp;"_"&amp;TEXT(F239,"yyyy-mm")))))</f>
        <v>360G-Longleigh-0238_2024-05</v>
      </c>
      <c r="B239" s="6" t="str">
        <f>IF([2]source_data!G241="","",IF([2]source_data!E241&lt;&gt;"",[2]source_data!E241,CONCATENATE("Grant to "&amp;G239)))</f>
        <v>Grant to Individual Recipient</v>
      </c>
      <c r="C239" s="6" t="str">
        <f>IF([2]source_data!G241="","",IF([2]source_data!F241="",_xlfn.XLOOKUP(T239,[2]tailored_settings!$B$20:$B$25,[2]tailored_settings!$A$20:$A$25,"")))</f>
        <v>Helping to alleviate financial hardship</v>
      </c>
      <c r="D239" s="7">
        <f>IF([2]source_data!G241="","",IF([2]source_data!G241="","",[2]source_data!G241))</f>
        <v>903.75</v>
      </c>
      <c r="E239" s="6" t="str">
        <f>IF([2]source_data!G241="","",[2]tailored_settings!$B$3)</f>
        <v>GBP</v>
      </c>
      <c r="F239" s="8">
        <f>IF([2]source_data!G241="","",IF([2]source_data!H241="","",[2]source_data!H241))</f>
        <v>45426</v>
      </c>
      <c r="G239" s="6" t="str">
        <f>IF([2]source_data!G241="","",[2]tailored_settings!$B$5)</f>
        <v>Individual Recipient</v>
      </c>
      <c r="H239" s="6" t="str">
        <f>IF([2]source_data!G241="","",IF(AND([2]source_data!A241&lt;&gt;"",[2]tailored_settings!$B$16="Publish"),CONCATENATE([2]tailored_settings!$B$2&amp;[2]source_data!A241),IF(AND([2]source_data!A241&lt;&gt;"",[2]tailored_settings!$B$16="Do not publish"),CONCATENATE([2]tailored_settings!$B$4&amp;TEXT(ROW(A239)-1,"0000")&amp;"_"&amp;TEXT(F239,"yyyy-mm")),CONCATENATE([2]tailored_settings!$B$4&amp;TEXT(ROW(A239)-1,"0000")&amp;"_"&amp;TEXT(F239,"yyyy-mm")))))</f>
        <v>360G-Longleigh-IND-0238_2024-05</v>
      </c>
      <c r="I239" s="6" t="str">
        <f>IF([2]source_data!G241="","",[2]tailored_settings!$B$7)</f>
        <v>Longleigh Foundation</v>
      </c>
      <c r="J239" s="6" t="str">
        <f>IF([2]source_data!G241="","",[2]tailored_settings!$B$6)</f>
        <v>GB-CHC-1169016</v>
      </c>
      <c r="K239" s="6" t="str">
        <f>IF([2]source_data!G241="","",IF([2]source_data!I241="","",VLOOKUP([2]source_data!I241,[2]codelist_mapping!A:C,3,FALSE)))</f>
        <v>GTIR030</v>
      </c>
      <c r="L239" s="6" t="str">
        <f>IF([2]source_data!G241="","",IF([2]source_data!J241="","",VLOOKUP([2]source_data!J241,[2]codelist_mapping!A:C,3,FALSE)))</f>
        <v/>
      </c>
      <c r="M239" s="6" t="str">
        <f>IF([2]source_data!G241="","",IF([2]source_data!K241="","",IF([2]source_data!M241&lt;&gt;"",CONCATENATE(VLOOKUP([2]source_data!K241,[2]codelist_mapping!F:H,3,FALSE)&amp;";"&amp;VLOOKUP([2]source_data!L241,[2]codelist_mapping!F:H,3,FALSE)&amp;";"&amp;VLOOKUP([2]source_data!M241,[2]codelist_mapping!F:H,3,FALSE)),IF([2]source_data!L241&lt;&gt;"",CONCATENATE(VLOOKUP([2]source_data!K241,[2]codelist_mapping!F:H,3,FALSE)&amp;";"&amp;VLOOKUP([2]source_data!L241,[2]codelist_mapping!F:H,3,FALSE)),IF([2]source_data!K241&lt;&gt;"",CONCATENATE(VLOOKUP([2]source_data!K241,[2]codelist_mapping!F:H,3,FALSE)))))))</f>
        <v>GTIP020;GTIP020</v>
      </c>
      <c r="N239" s="9" t="str">
        <f>IF([2]source_data!G241="","",IF([2]source_data!D241="","",VLOOKUP([2]source_data!D241,[2]geo_data!A:I,9,FALSE)))</f>
        <v>Redbridge</v>
      </c>
      <c r="O239" s="9" t="str">
        <f>IF([2]source_data!G241="","",IF([2]source_data!D241="","",VLOOKUP([2]source_data!D241,[2]geo_data!A:I,8,FALSE)))</f>
        <v>E05015501</v>
      </c>
      <c r="P239" s="9" t="str">
        <f>IF([2]source_data!G241="","",IF(LEFT(O239,3)="E05","WD",IF(LEFT(O239,3)="S13","WD",IF(LEFT(O239,3)="W05","WD",IF(LEFT(O239,3)="W06","UA",IF(LEFT(O239,3)="S12","CA",IF(LEFT(O239,3)="E06","UA",IF(LEFT(O239,3)="E07","NMD",IF(LEFT(O239,3)="E08","MD",IF(LEFT(O239,3)="E09","LONB"))))))))))</f>
        <v>WD</v>
      </c>
      <c r="Q239" s="9" t="str">
        <f>IF([2]source_data!G241="","",IF([2]source_data!D241="","",VLOOKUP([2]source_data!D241,[2]geo_data!A:I,7,FALSE)))</f>
        <v>Southampton</v>
      </c>
      <c r="R239" s="9" t="str">
        <f>IF([2]source_data!G241="","",IF([2]source_data!D241="","",VLOOKUP([2]source_data!D241,[2]geo_data!A:I,6,FALSE)))</f>
        <v>E06000045</v>
      </c>
      <c r="S239" s="9" t="str">
        <f>IF([2]source_data!G241="","",IF(LEFT(R239,3)="E05","WD",IF(LEFT(R239,3)="S13","WD",IF(LEFT(R239,3)="W05","WD",IF(LEFT(R239,3)="W06","UA",IF(LEFT(R239,3)="S12","CA",IF(LEFT(R239,3)="E06","UA",IF(LEFT(R239,3)="E07","NMD",IF(LEFT(R239,3)="E08","MD",IF(LEFT(R239,3)="E09","LONB"))))))))))</f>
        <v>UA</v>
      </c>
      <c r="T239" s="6" t="str">
        <f>IF([2]source_data!G241="","",IF([2]source_data!N241="","",[2]source_data!N241))</f>
        <v>Hardship Grant</v>
      </c>
      <c r="U239" s="10">
        <f>IF([2]source_data!G241="","",[2]tailored_settings!$B$8)</f>
        <v>45789</v>
      </c>
      <c r="V239" s="6" t="str">
        <f>IF([2]source_data!G241="","",[2]tailored_settings!$B$9)</f>
        <v>http://www.longleigh.org/</v>
      </c>
      <c r="W239" s="8">
        <f>IF([2]source_data!G241="","",IF([2]source_data!O241="","",[2]source_data!O241))</f>
        <v>45426</v>
      </c>
      <c r="X239" s="12">
        <f>IF([2]source_data!G241="","",IF([2]source_data!P241="","",[2]source_data!P241))</f>
        <v>45463</v>
      </c>
      <c r="Y239" s="13">
        <f>IF([2]source_data!G241="","",IF([2]source_data!Q241="","",[2]source_data!Q241))</f>
        <v>1</v>
      </c>
      <c r="Z239" s="11" t="str">
        <f>IF([2]source_data!G241="","",IF([2]source_data!I241="","",[2]tailored_settings!$B$10))</f>
        <v>Primary grant reason</v>
      </c>
      <c r="AA239" s="11" t="str">
        <f>IF([2]source_data!G241="","",IF([2]source_data!I241="","",[2]source_data!I241))</f>
        <v>1. Customer (or family member residing with them) with a diagnosed condition or disability (physical and/or sensory and/or behavioural)</v>
      </c>
      <c r="AB239" s="11" t="str">
        <f>IF([2]source_data!G241="","",IF([2]source_data!J241="","",[2]tailored_settings!$B$11))</f>
        <v/>
      </c>
      <c r="AC239" s="11" t="str">
        <f>IF([2]source_data!G241="","",IF([2]source_data!J241="","",[2]source_data!J241))</f>
        <v/>
      </c>
      <c r="AD239" s="11" t="str">
        <f>IF([2]source_data!G241="","",IF([2]source_data!K241="","",[2]tailored_settings!$B$12))</f>
        <v>Grant purpose</v>
      </c>
      <c r="AE239" s="11" t="str">
        <f>IF([2]source_data!G241="","",IF([2]source_data!K241="","",[2]source_data!K241))</f>
        <v xml:space="preserve">Furniture </v>
      </c>
      <c r="AF239" s="11" t="str">
        <f>IF([2]source_data!G241="","",IF([2]source_data!K241="","",[2]tailored_settings!$B$13))</f>
        <v>Grant purpose</v>
      </c>
      <c r="AG239" s="11" t="str">
        <f>IF([2]source_data!G241="","",IF([2]source_data!K241="","",[2]source_data!K241))</f>
        <v xml:space="preserve">Furniture </v>
      </c>
      <c r="AH239" s="11" t="str">
        <f>IF([2]source_data!G241="","",IF([2]source_data!M241="","",[2]tailored_settings!$B$14))</f>
        <v/>
      </c>
      <c r="AI239" s="11" t="str">
        <f>IF([2]source_data!G241="","",IF([2]source_data!M241="","",[2]source_data!M241))</f>
        <v/>
      </c>
    </row>
    <row r="240" spans="1:35" x14ac:dyDescent="0.2">
      <c r="A240" s="6" t="str">
        <f>IF([2]source_data!G242="","",IF(AND([2]source_data!C242&lt;&gt;"",[2]tailored_settings!$B$15="Publish"),CONCATENATE([2]tailored_settings!$B$2&amp;[2]source_data!C242),IF(AND([2]source_data!C242&lt;&gt;"",[2]tailored_settings!$B$15="Do not publish"),CONCATENATE([2]tailored_settings!$B$2&amp;TEXT(ROW(A240)-1,"0000")&amp;"_"&amp;TEXT(F240,"yyyy-mm")),CONCATENATE([2]tailored_settings!$B$2&amp;TEXT(ROW(A240)-1,"0000")&amp;"_"&amp;TEXT(F240,"yyyy-mm")))))</f>
        <v>360G-Longleigh-0239_2024-05</v>
      </c>
      <c r="B240" s="6" t="str">
        <f>IF([2]source_data!G242="","",IF([2]source_data!E242&lt;&gt;"",[2]source_data!E242,CONCATENATE("Grant to "&amp;G240)))</f>
        <v>Grant to Individual Recipient</v>
      </c>
      <c r="C240" s="6" t="str">
        <f>IF([2]source_data!G242="","",IF([2]source_data!F242="",_xlfn.XLOOKUP(T240,[2]tailored_settings!$B$20:$B$25,[2]tailored_settings!$A$20:$A$25,"")))</f>
        <v>Helping to alleviate financial hardship</v>
      </c>
      <c r="D240" s="7">
        <f>IF([2]source_data!G242="","",IF([2]source_data!G242="","",[2]source_data!G242))</f>
        <v>689.96</v>
      </c>
      <c r="E240" s="6" t="str">
        <f>IF([2]source_data!G242="","",[2]tailored_settings!$B$3)</f>
        <v>GBP</v>
      </c>
      <c r="F240" s="8">
        <f>IF([2]source_data!G242="","",IF([2]source_data!H242="","",[2]source_data!H242))</f>
        <v>45426</v>
      </c>
      <c r="G240" s="6" t="str">
        <f>IF([2]source_data!G242="","",[2]tailored_settings!$B$5)</f>
        <v>Individual Recipient</v>
      </c>
      <c r="H240" s="6" t="str">
        <f>IF([2]source_data!G242="","",IF(AND([2]source_data!A242&lt;&gt;"",[2]tailored_settings!$B$16="Publish"),CONCATENATE([2]tailored_settings!$B$2&amp;[2]source_data!A242),IF(AND([2]source_data!A242&lt;&gt;"",[2]tailored_settings!$B$16="Do not publish"),CONCATENATE([2]tailored_settings!$B$4&amp;TEXT(ROW(A240)-1,"0000")&amp;"_"&amp;TEXT(F240,"yyyy-mm")),CONCATENATE([2]tailored_settings!$B$4&amp;TEXT(ROW(A240)-1,"0000")&amp;"_"&amp;TEXT(F240,"yyyy-mm")))))</f>
        <v>360G-Longleigh-IND-0239_2024-05</v>
      </c>
      <c r="I240" s="6" t="str">
        <f>IF([2]source_data!G242="","",[2]tailored_settings!$B$7)</f>
        <v>Longleigh Foundation</v>
      </c>
      <c r="J240" s="6" t="str">
        <f>IF([2]source_data!G242="","",[2]tailored_settings!$B$6)</f>
        <v>GB-CHC-1169016</v>
      </c>
      <c r="K240" s="6" t="str">
        <f>IF([2]source_data!G242="","",IF([2]source_data!I242="","",VLOOKUP([2]source_data!I242,[2]codelist_mapping!A:C,3,FALSE)))</f>
        <v>GTIR030</v>
      </c>
      <c r="L240" s="6" t="str">
        <f>IF([2]source_data!G242="","",IF([2]source_data!J242="","",VLOOKUP([2]source_data!J242,[2]codelist_mapping!A:C,3,FALSE)))</f>
        <v/>
      </c>
      <c r="M240" s="6" t="str">
        <f>IF([2]source_data!G242="","",IF([2]source_data!K242="","",IF([2]source_data!M242&lt;&gt;"",CONCATENATE(VLOOKUP([2]source_data!K242,[2]codelist_mapping!F:H,3,FALSE)&amp;";"&amp;VLOOKUP([2]source_data!L242,[2]codelist_mapping!F:H,3,FALSE)&amp;";"&amp;VLOOKUP([2]source_data!M242,[2]codelist_mapping!F:H,3,FALSE)),IF([2]source_data!L242&lt;&gt;"",CONCATENATE(VLOOKUP([2]source_data!K242,[2]codelist_mapping!F:H,3,FALSE)&amp;";"&amp;VLOOKUP([2]source_data!L242,[2]codelist_mapping!F:H,3,FALSE)),IF([2]source_data!K242&lt;&gt;"",CONCATENATE(VLOOKUP([2]source_data!K242,[2]codelist_mapping!F:H,3,FALSE)))))))</f>
        <v>GTIP020</v>
      </c>
      <c r="N240" s="9" t="str">
        <f>IF([2]source_data!G242="","",IF([2]source_data!D242="","",VLOOKUP([2]source_data!D242,[2]geo_data!A:I,9,FALSE)))</f>
        <v>Dordon</v>
      </c>
      <c r="O240" s="9" t="str">
        <f>IF([2]source_data!G242="","",IF([2]source_data!D242="","",VLOOKUP([2]source_data!D242,[2]geo_data!A:I,8,FALSE)))</f>
        <v>E05007465</v>
      </c>
      <c r="P240" s="9" t="str">
        <f>IF([2]source_data!G242="","",IF(LEFT(O240,3)="E05","WD",IF(LEFT(O240,3)="S13","WD",IF(LEFT(O240,3)="W05","WD",IF(LEFT(O240,3)="W06","UA",IF(LEFT(O240,3)="S12","CA",IF(LEFT(O240,3)="E06","UA",IF(LEFT(O240,3)="E07","NMD",IF(LEFT(O240,3)="E08","MD",IF(LEFT(O240,3)="E09","LONB"))))))))))</f>
        <v>WD</v>
      </c>
      <c r="Q240" s="9" t="str">
        <f>IF([2]source_data!G242="","",IF([2]source_data!D242="","",VLOOKUP([2]source_data!D242,[2]geo_data!A:I,7,FALSE)))</f>
        <v>North Warwickshire</v>
      </c>
      <c r="R240" s="9" t="str">
        <f>IF([2]source_data!G242="","",IF([2]source_data!D242="","",VLOOKUP([2]source_data!D242,[2]geo_data!A:I,6,FALSE)))</f>
        <v>E07000218</v>
      </c>
      <c r="S240" s="9" t="str">
        <f>IF([2]source_data!G242="","",IF(LEFT(R240,3)="E05","WD",IF(LEFT(R240,3)="S13","WD",IF(LEFT(R240,3)="W05","WD",IF(LEFT(R240,3)="W06","UA",IF(LEFT(R240,3)="S12","CA",IF(LEFT(R240,3)="E06","UA",IF(LEFT(R240,3)="E07","NMD",IF(LEFT(R240,3)="E08","MD",IF(LEFT(R240,3)="E09","LONB"))))))))))</f>
        <v>NMD</v>
      </c>
      <c r="T240" s="6" t="str">
        <f>IF([2]source_data!G242="","",IF([2]source_data!N242="","",[2]source_data!N242))</f>
        <v>Hardship Grant</v>
      </c>
      <c r="U240" s="10">
        <f>IF([2]source_data!G242="","",[2]tailored_settings!$B$8)</f>
        <v>45789</v>
      </c>
      <c r="V240" s="6" t="str">
        <f>IF([2]source_data!G242="","",[2]tailored_settings!$B$9)</f>
        <v>http://www.longleigh.org/</v>
      </c>
      <c r="W240" s="8">
        <f>IF([2]source_data!G242="","",IF([2]source_data!O242="","",[2]source_data!O242))</f>
        <v>45426</v>
      </c>
      <c r="X240" s="12">
        <f>IF([2]source_data!G242="","",IF([2]source_data!P242="","",[2]source_data!P242))</f>
        <v>45490</v>
      </c>
      <c r="Y240" s="13">
        <f>IF([2]source_data!G242="","",IF([2]source_data!Q242="","",[2]source_data!Q242))</f>
        <v>2</v>
      </c>
      <c r="Z240" s="11" t="str">
        <f>IF([2]source_data!G242="","",IF([2]source_data!I242="","",[2]tailored_settings!$B$10))</f>
        <v>Primary grant reason</v>
      </c>
      <c r="AA240" s="11" t="str">
        <f>IF([2]source_data!G242="","",IF([2]source_data!I242="","",[2]source_data!I242))</f>
        <v>1. Customer (or family member residing with them) with a diagnosed condition or disability (physical and/or sensory and/or behavioural)</v>
      </c>
      <c r="AB240" s="11" t="str">
        <f>IF([2]source_data!G242="","",IF([2]source_data!J242="","",[2]tailored_settings!$B$11))</f>
        <v/>
      </c>
      <c r="AC240" s="11" t="str">
        <f>IF([2]source_data!G242="","",IF([2]source_data!J242="","",[2]source_data!J242))</f>
        <v/>
      </c>
      <c r="AD240" s="11" t="str">
        <f>IF([2]source_data!G242="","",IF([2]source_data!K242="","",[2]tailored_settings!$B$12))</f>
        <v>Grant purpose</v>
      </c>
      <c r="AE240" s="11" t="str">
        <f>IF([2]source_data!G242="","",IF([2]source_data!K242="","",[2]source_data!K242))</f>
        <v>Appliances</v>
      </c>
      <c r="AF240" s="11" t="str">
        <f>IF([2]source_data!G242="","",IF([2]source_data!K242="","",[2]tailored_settings!$B$13))</f>
        <v>Grant purpose</v>
      </c>
      <c r="AG240" s="11" t="str">
        <f>IF([2]source_data!G242="","",IF([2]source_data!K242="","",[2]source_data!K242))</f>
        <v>Appliances</v>
      </c>
      <c r="AH240" s="11" t="str">
        <f>IF([2]source_data!G242="","",IF([2]source_data!M242="","",[2]tailored_settings!$B$14))</f>
        <v/>
      </c>
      <c r="AI240" s="11" t="str">
        <f>IF([2]source_data!G242="","",IF([2]source_data!M242="","",[2]source_data!M242))</f>
        <v/>
      </c>
    </row>
    <row r="241" spans="1:35" x14ac:dyDescent="0.2">
      <c r="A241" s="6" t="str">
        <f>IF([2]source_data!G243="","",IF(AND([2]source_data!C243&lt;&gt;"",[2]tailored_settings!$B$15="Publish"),CONCATENATE([2]tailored_settings!$B$2&amp;[2]source_data!C243),IF(AND([2]source_data!C243&lt;&gt;"",[2]tailored_settings!$B$15="Do not publish"),CONCATENATE([2]tailored_settings!$B$2&amp;TEXT(ROW(A241)-1,"0000")&amp;"_"&amp;TEXT(F241,"yyyy-mm")),CONCATENATE([2]tailored_settings!$B$2&amp;TEXT(ROW(A241)-1,"0000")&amp;"_"&amp;TEXT(F241,"yyyy-mm")))))</f>
        <v>360G-Longleigh-0240_2024-05</v>
      </c>
      <c r="B241" s="6" t="str">
        <f>IF([2]source_data!G243="","",IF([2]source_data!E243&lt;&gt;"",[2]source_data!E243,CONCATENATE("Grant to "&amp;G241)))</f>
        <v>Grant to Individual Recipient</v>
      </c>
      <c r="C241" s="6" t="str">
        <f>IF([2]source_data!G243="","",IF([2]source_data!F243="",_xlfn.XLOOKUP(T241,[2]tailored_settings!$B$20:$B$25,[2]tailored_settings!$A$20:$A$25,"")))</f>
        <v>Helping to alleviate financial hardship</v>
      </c>
      <c r="D241" s="7">
        <f>IF([2]source_data!G243="","",IF([2]source_data!G243="","",[2]source_data!G243))</f>
        <v>1800</v>
      </c>
      <c r="E241" s="6" t="str">
        <f>IF([2]source_data!G243="","",[2]tailored_settings!$B$3)</f>
        <v>GBP</v>
      </c>
      <c r="F241" s="8">
        <f>IF([2]source_data!G243="","",IF([2]source_data!H243="","",[2]source_data!H243))</f>
        <v>45426</v>
      </c>
      <c r="G241" s="6" t="str">
        <f>IF([2]source_data!G243="","",[2]tailored_settings!$B$5)</f>
        <v>Individual Recipient</v>
      </c>
      <c r="H241" s="6" t="str">
        <f>IF([2]source_data!G243="","",IF(AND([2]source_data!A243&lt;&gt;"",[2]tailored_settings!$B$16="Publish"),CONCATENATE([2]tailored_settings!$B$2&amp;[2]source_data!A243),IF(AND([2]source_data!A243&lt;&gt;"",[2]tailored_settings!$B$16="Do not publish"),CONCATENATE([2]tailored_settings!$B$4&amp;TEXT(ROW(A241)-1,"0000")&amp;"_"&amp;TEXT(F241,"yyyy-mm")),CONCATENATE([2]tailored_settings!$B$4&amp;TEXT(ROW(A241)-1,"0000")&amp;"_"&amp;TEXT(F241,"yyyy-mm")))))</f>
        <v>360G-Longleigh-IND-0240_2024-05</v>
      </c>
      <c r="I241" s="6" t="str">
        <f>IF([2]source_data!G243="","",[2]tailored_settings!$B$7)</f>
        <v>Longleigh Foundation</v>
      </c>
      <c r="J241" s="6" t="str">
        <f>IF([2]source_data!G243="","",[2]tailored_settings!$B$6)</f>
        <v>GB-CHC-1169016</v>
      </c>
      <c r="K241" s="6" t="str">
        <f>IF([2]source_data!G243="","",IF([2]source_data!I243="","",VLOOKUP([2]source_data!I243,[2]codelist_mapping!A:C,3,FALSE)))</f>
        <v>GTIR030</v>
      </c>
      <c r="L241" s="6" t="str">
        <f>IF([2]source_data!G243="","",IF([2]source_data!J243="","",VLOOKUP([2]source_data!J243,[2]codelist_mapping!A:C,3,FALSE)))</f>
        <v/>
      </c>
      <c r="M241" s="6" t="str">
        <f>IF([2]source_data!G243="","",IF([2]source_data!K243="","",IF([2]source_data!M243&lt;&gt;"",CONCATENATE(VLOOKUP([2]source_data!K243,[2]codelist_mapping!F:H,3,FALSE)&amp;";"&amp;VLOOKUP([2]source_data!L243,[2]codelist_mapping!F:H,3,FALSE)&amp;";"&amp;VLOOKUP([2]source_data!M243,[2]codelist_mapping!F:H,3,FALSE)),IF([2]source_data!L243&lt;&gt;"",CONCATENATE(VLOOKUP([2]source_data!K243,[2]codelist_mapping!F:H,3,FALSE)&amp;";"&amp;VLOOKUP([2]source_data!L243,[2]codelist_mapping!F:H,3,FALSE)),IF([2]source_data!K243&lt;&gt;"",CONCATENATE(VLOOKUP([2]source_data!K243,[2]codelist_mapping!F:H,3,FALSE)))))))</f>
        <v>GTIP120</v>
      </c>
      <c r="N241" s="9" t="str">
        <f>IF([2]source_data!G243="","",IF([2]source_data!D243="","",VLOOKUP([2]source_data!D243,[2]geo_data!A:I,9,FALSE)))</f>
        <v>Barton-le-Clay &amp; Silsoe</v>
      </c>
      <c r="O241" s="9" t="str">
        <f>IF([2]source_data!G243="","",IF([2]source_data!D243="","",VLOOKUP([2]source_data!D243,[2]geo_data!A:I,8,FALSE)))</f>
        <v>E05014397</v>
      </c>
      <c r="P241" s="9" t="str">
        <f>IF([2]source_data!G243="","",IF(LEFT(O241,3)="E05","WD",IF(LEFT(O241,3)="S13","WD",IF(LEFT(O241,3)="W05","WD",IF(LEFT(O241,3)="W06","UA",IF(LEFT(O241,3)="S12","CA",IF(LEFT(O241,3)="E06","UA",IF(LEFT(O241,3)="E07","NMD",IF(LEFT(O241,3)="E08","MD",IF(LEFT(O241,3)="E09","LONB"))))))))))</f>
        <v>WD</v>
      </c>
      <c r="Q241" s="9" t="str">
        <f>IF([2]source_data!G243="","",IF([2]source_data!D243="","",VLOOKUP([2]source_data!D243,[2]geo_data!A:I,7,FALSE)))</f>
        <v>Central Bedfordshire</v>
      </c>
      <c r="R241" s="9" t="str">
        <f>IF([2]source_data!G243="","",IF([2]source_data!D243="","",VLOOKUP([2]source_data!D243,[2]geo_data!A:I,6,FALSE)))</f>
        <v>E06000056</v>
      </c>
      <c r="S241" s="9" t="str">
        <f>IF([2]source_data!G243="","",IF(LEFT(R241,3)="E05","WD",IF(LEFT(R241,3)="S13","WD",IF(LEFT(R241,3)="W05","WD",IF(LEFT(R241,3)="W06","UA",IF(LEFT(R241,3)="S12","CA",IF(LEFT(R241,3)="E06","UA",IF(LEFT(R241,3)="E07","NMD",IF(LEFT(R241,3)="E08","MD",IF(LEFT(R241,3)="E09","LONB"))))))))))</f>
        <v>UA</v>
      </c>
      <c r="T241" s="6" t="str">
        <f>IF([2]source_data!G243="","",IF([2]source_data!N243="","",[2]source_data!N243))</f>
        <v>Hardship Grant</v>
      </c>
      <c r="U241" s="10">
        <f>IF([2]source_data!G243="","",[2]tailored_settings!$B$8)</f>
        <v>45789</v>
      </c>
      <c r="V241" s="6" t="str">
        <f>IF([2]source_data!G243="","",[2]tailored_settings!$B$9)</f>
        <v>http://www.longleigh.org/</v>
      </c>
      <c r="W241" s="8">
        <f>IF([2]source_data!G243="","",IF([2]source_data!O243="","",[2]source_data!O243))</f>
        <v>45426</v>
      </c>
      <c r="X241" s="12">
        <f>IF([2]source_data!G243="","",IF([2]source_data!P243="","",[2]source_data!P243))</f>
        <v>45490</v>
      </c>
      <c r="Y241" s="13">
        <f>IF([2]source_data!G243="","",IF([2]source_data!Q243="","",[2]source_data!Q243))</f>
        <v>2</v>
      </c>
      <c r="Z241" s="11" t="str">
        <f>IF([2]source_data!G243="","",IF([2]source_data!I243="","",[2]tailored_settings!$B$10))</f>
        <v>Primary grant reason</v>
      </c>
      <c r="AA241" s="11" t="str">
        <f>IF([2]source_data!G243="","",IF([2]source_data!I243="","",[2]source_data!I243))</f>
        <v>1. Customer (or family member residing with them) with a diagnosed condition or disability (physical and/or sensory and/or behavioural)</v>
      </c>
      <c r="AB241" s="11" t="str">
        <f>IF([2]source_data!G243="","",IF([2]source_data!J243="","",[2]tailored_settings!$B$11))</f>
        <v/>
      </c>
      <c r="AC241" s="11" t="str">
        <f>IF([2]source_data!G243="","",IF([2]source_data!J243="","",[2]source_data!J243))</f>
        <v/>
      </c>
      <c r="AD241" s="11" t="str">
        <f>IF([2]source_data!G243="","",IF([2]source_data!K243="","",[2]tailored_settings!$B$12))</f>
        <v>Grant purpose</v>
      </c>
      <c r="AE241" s="11" t="str">
        <f>IF([2]source_data!G243="","",IF([2]source_data!K243="","",[2]source_data!K243))</f>
        <v>House Deep Clean</v>
      </c>
      <c r="AF241" s="11" t="str">
        <f>IF([2]source_data!G243="","",IF([2]source_data!K243="","",[2]tailored_settings!$B$13))</f>
        <v>Grant purpose</v>
      </c>
      <c r="AG241" s="11" t="str">
        <f>IF([2]source_data!G243="","",IF([2]source_data!K243="","",[2]source_data!K243))</f>
        <v>House Deep Clean</v>
      </c>
      <c r="AH241" s="11" t="str">
        <f>IF([2]source_data!G243="","",IF([2]source_data!M243="","",[2]tailored_settings!$B$14))</f>
        <v/>
      </c>
      <c r="AI241" s="11" t="str">
        <f>IF([2]source_data!G243="","",IF([2]source_data!M243="","",[2]source_data!M243))</f>
        <v/>
      </c>
    </row>
    <row r="242" spans="1:35" x14ac:dyDescent="0.2">
      <c r="A242" s="6" t="str">
        <f>IF([2]source_data!G244="","",IF(AND([2]source_data!C244&lt;&gt;"",[2]tailored_settings!$B$15="Publish"),CONCATENATE([2]tailored_settings!$B$2&amp;[2]source_data!C244),IF(AND([2]source_data!C244&lt;&gt;"",[2]tailored_settings!$B$15="Do not publish"),CONCATENATE([2]tailored_settings!$B$2&amp;TEXT(ROW(A242)-1,"0000")&amp;"_"&amp;TEXT(F242,"yyyy-mm")),CONCATENATE([2]tailored_settings!$B$2&amp;TEXT(ROW(A242)-1,"0000")&amp;"_"&amp;TEXT(F242,"yyyy-mm")))))</f>
        <v>360G-Longleigh-0241_2024-05</v>
      </c>
      <c r="B242" s="6" t="str">
        <f>IF([2]source_data!G244="","",IF([2]source_data!E244&lt;&gt;"",[2]source_data!E244,CONCATENATE("Grant to "&amp;G242)))</f>
        <v>Grant to Individual Recipient</v>
      </c>
      <c r="C242" s="6" t="str">
        <f>IF([2]source_data!G244="","",IF([2]source_data!F244="",_xlfn.XLOOKUP(T242,[2]tailored_settings!$B$20:$B$25,[2]tailored_settings!$A$20:$A$25,"")))</f>
        <v>Helping to alleviate financial hardship</v>
      </c>
      <c r="D242" s="7">
        <f>IF([2]source_data!G244="","",IF([2]source_data!G244="","",[2]source_data!G244))</f>
        <v>428.59</v>
      </c>
      <c r="E242" s="6" t="str">
        <f>IF([2]source_data!G244="","",[2]tailored_settings!$B$3)</f>
        <v>GBP</v>
      </c>
      <c r="F242" s="8">
        <f>IF([2]source_data!G244="","",IF([2]source_data!H244="","",[2]source_data!H244))</f>
        <v>45426</v>
      </c>
      <c r="G242" s="6" t="str">
        <f>IF([2]source_data!G244="","",[2]tailored_settings!$B$5)</f>
        <v>Individual Recipient</v>
      </c>
      <c r="H242" s="6" t="str">
        <f>IF([2]source_data!G244="","",IF(AND([2]source_data!A244&lt;&gt;"",[2]tailored_settings!$B$16="Publish"),CONCATENATE([2]tailored_settings!$B$2&amp;[2]source_data!A244),IF(AND([2]source_data!A244&lt;&gt;"",[2]tailored_settings!$B$16="Do not publish"),CONCATENATE([2]tailored_settings!$B$4&amp;TEXT(ROW(A242)-1,"0000")&amp;"_"&amp;TEXT(F242,"yyyy-mm")),CONCATENATE([2]tailored_settings!$B$4&amp;TEXT(ROW(A242)-1,"0000")&amp;"_"&amp;TEXT(F242,"yyyy-mm")))))</f>
        <v>360G-Longleigh-IND-0241_2024-05</v>
      </c>
      <c r="I242" s="6" t="str">
        <f>IF([2]source_data!G244="","",[2]tailored_settings!$B$7)</f>
        <v>Longleigh Foundation</v>
      </c>
      <c r="J242" s="6" t="str">
        <f>IF([2]source_data!G244="","",[2]tailored_settings!$B$6)</f>
        <v>GB-CHC-1169016</v>
      </c>
      <c r="K242" s="6" t="str">
        <f>IF([2]source_data!G244="","",IF([2]source_data!I244="","",VLOOKUP([2]source_data!I244,[2]codelist_mapping!A:C,3,FALSE)))</f>
        <v>GTIR030</v>
      </c>
      <c r="L242" s="6" t="str">
        <f>IF([2]source_data!G244="","",IF([2]source_data!J244="","",VLOOKUP([2]source_data!J244,[2]codelist_mapping!A:C,3,FALSE)))</f>
        <v>GTIR080</v>
      </c>
      <c r="M242" s="6" t="str">
        <f>IF([2]source_data!G244="","",IF([2]source_data!K244="","",IF([2]source_data!M244&lt;&gt;"",CONCATENATE(VLOOKUP([2]source_data!K244,[2]codelist_mapping!F:H,3,FALSE)&amp;";"&amp;VLOOKUP([2]source_data!L244,[2]codelist_mapping!F:H,3,FALSE)&amp;";"&amp;VLOOKUP([2]source_data!M244,[2]codelist_mapping!F:H,3,FALSE)),IF([2]source_data!L244&lt;&gt;"",CONCATENATE(VLOOKUP([2]source_data!K244,[2]codelist_mapping!F:H,3,FALSE)&amp;";"&amp;VLOOKUP([2]source_data!L244,[2]codelist_mapping!F:H,3,FALSE)),IF([2]source_data!K244&lt;&gt;"",CONCATENATE(VLOOKUP([2]source_data!K244,[2]codelist_mapping!F:H,3,FALSE)))))))</f>
        <v>GTIP020;GTIP020</v>
      </c>
      <c r="N242" s="9" t="str">
        <f>IF([2]source_data!G244="","",IF([2]source_data!D244="","",VLOOKUP([2]source_data!D244,[2]geo_data!A:I,9,FALSE)))</f>
        <v>Central</v>
      </c>
      <c r="O242" s="9" t="str">
        <f>IF([2]source_data!G244="","",IF([2]source_data!D244="","",VLOOKUP([2]source_data!D244,[2]geo_data!A:I,8,FALSE)))</f>
        <v>E05008954</v>
      </c>
      <c r="P242" s="9" t="str">
        <f>IF([2]source_data!G244="","",IF(LEFT(O242,3)="E05","WD",IF(LEFT(O242,3)="S13","WD",IF(LEFT(O242,3)="W05","WD",IF(LEFT(O242,3)="W06","UA",IF(LEFT(O242,3)="S12","CA",IF(LEFT(O242,3)="E06","UA",IF(LEFT(O242,3)="E07","NMD",IF(LEFT(O242,3)="E08","MD",IF(LEFT(O242,3)="E09","LONB"))))))))))</f>
        <v>WD</v>
      </c>
      <c r="Q242" s="9" t="str">
        <f>IF([2]source_data!G244="","",IF([2]source_data!D244="","",VLOOKUP([2]source_data!D244,[2]geo_data!A:I,7,FALSE)))</f>
        <v>Swindon</v>
      </c>
      <c r="R242" s="9" t="str">
        <f>IF([2]source_data!G244="","",IF([2]source_data!D244="","",VLOOKUP([2]source_data!D244,[2]geo_data!A:I,6,FALSE)))</f>
        <v>E06000030</v>
      </c>
      <c r="S242" s="9" t="str">
        <f>IF([2]source_data!G244="","",IF(LEFT(R242,3)="E05","WD",IF(LEFT(R242,3)="S13","WD",IF(LEFT(R242,3)="W05","WD",IF(LEFT(R242,3)="W06","UA",IF(LEFT(R242,3)="S12","CA",IF(LEFT(R242,3)="E06","UA",IF(LEFT(R242,3)="E07","NMD",IF(LEFT(R242,3)="E08","MD",IF(LEFT(R242,3)="E09","LONB"))))))))))</f>
        <v>UA</v>
      </c>
      <c r="T242" s="6" t="str">
        <f>IF([2]source_data!G244="","",IF([2]source_data!N244="","",[2]source_data!N244))</f>
        <v>Hardship Grant</v>
      </c>
      <c r="U242" s="10">
        <f>IF([2]source_data!G244="","",[2]tailored_settings!$B$8)</f>
        <v>45789</v>
      </c>
      <c r="V242" s="6" t="str">
        <f>IF([2]source_data!G244="","",[2]tailored_settings!$B$9)</f>
        <v>http://www.longleigh.org/</v>
      </c>
      <c r="W242" s="8">
        <f>IF([2]source_data!G244="","",IF([2]source_data!O244="","",[2]source_data!O244))</f>
        <v>45426</v>
      </c>
      <c r="X242" s="12">
        <f>IF([2]source_data!G244="","",IF([2]source_data!P244="","",[2]source_data!P244))</f>
        <v>45450</v>
      </c>
      <c r="Y242" s="13">
        <f>IF([2]source_data!G244="","",IF([2]source_data!Q244="","",[2]source_data!Q244))</f>
        <v>1</v>
      </c>
      <c r="Z242" s="11" t="str">
        <f>IF([2]source_data!G244="","",IF([2]source_data!I244="","",[2]tailored_settings!$B$10))</f>
        <v>Primary grant reason</v>
      </c>
      <c r="AA242" s="11" t="str">
        <f>IF([2]source_data!G244="","",IF([2]source_data!I244="","",[2]source_data!I244))</f>
        <v>1. Customer (or family member residing with them) with a diagnosed condition or disability (physical and/or sensory and/or behavioural)</v>
      </c>
      <c r="AB242" s="11" t="str">
        <f>IF([2]source_data!G244="","",IF([2]source_data!J244="","",[2]tailored_settings!$B$11))</f>
        <v>Secondary grant reason</v>
      </c>
      <c r="AC242" s="11" t="str">
        <f>IF([2]source_data!G244="","",IF([2]source_data!J244="","",[2]source_data!J244))</f>
        <v>3  Customer/family moving from homelessness/supported living into independent living</v>
      </c>
      <c r="AD242" s="11" t="str">
        <f>IF([2]source_data!G244="","",IF([2]source_data!K244="","",[2]tailored_settings!$B$12))</f>
        <v>Grant purpose</v>
      </c>
      <c r="AE242" s="11" t="str">
        <f>IF([2]source_data!G244="","",IF([2]source_data!K244="","",[2]source_data!K244))</f>
        <v>Appliances</v>
      </c>
      <c r="AF242" s="11" t="str">
        <f>IF([2]source_data!G244="","",IF([2]source_data!K244="","",[2]tailored_settings!$B$13))</f>
        <v>Grant purpose</v>
      </c>
      <c r="AG242" s="11" t="str">
        <f>IF([2]source_data!G244="","",IF([2]source_data!K244="","",[2]source_data!K244))</f>
        <v>Appliances</v>
      </c>
      <c r="AH242" s="11" t="str">
        <f>IF([2]source_data!G244="","",IF([2]source_data!M244="","",[2]tailored_settings!$B$14))</f>
        <v/>
      </c>
      <c r="AI242" s="11" t="str">
        <f>IF([2]source_data!G244="","",IF([2]source_data!M244="","",[2]source_data!M244))</f>
        <v/>
      </c>
    </row>
    <row r="243" spans="1:35" x14ac:dyDescent="0.2">
      <c r="A243" s="6" t="str">
        <f>IF([2]source_data!G245="","",IF(AND([2]source_data!C245&lt;&gt;"",[2]tailored_settings!$B$15="Publish"),CONCATENATE([2]tailored_settings!$B$2&amp;[2]source_data!C245),IF(AND([2]source_data!C245&lt;&gt;"",[2]tailored_settings!$B$15="Do not publish"),CONCATENATE([2]tailored_settings!$B$2&amp;TEXT(ROW(A243)-1,"0000")&amp;"_"&amp;TEXT(F243,"yyyy-mm")),CONCATENATE([2]tailored_settings!$B$2&amp;TEXT(ROW(A243)-1,"0000")&amp;"_"&amp;TEXT(F243,"yyyy-mm")))))</f>
        <v>360G-Longleigh-0242_2024-05</v>
      </c>
      <c r="B243" s="6" t="str">
        <f>IF([2]source_data!G245="","",IF([2]source_data!E245&lt;&gt;"",[2]source_data!E245,CONCATENATE("Grant to "&amp;G243)))</f>
        <v>Grant to Individual Recipient</v>
      </c>
      <c r="C243" s="6" t="str">
        <f>IF([2]source_data!G245="","",IF([2]source_data!F245="",_xlfn.XLOOKUP(T243,[2]tailored_settings!$B$20:$B$25,[2]tailored_settings!$A$20:$A$25,"")))</f>
        <v>Helping to alleviate financial hardship</v>
      </c>
      <c r="D243" s="7">
        <f>IF([2]source_data!G245="","",IF([2]source_data!G245="","",[2]source_data!G245))</f>
        <v>749.98</v>
      </c>
      <c r="E243" s="6" t="str">
        <f>IF([2]source_data!G245="","",[2]tailored_settings!$B$3)</f>
        <v>GBP</v>
      </c>
      <c r="F243" s="8">
        <f>IF([2]source_data!G245="","",IF([2]source_data!H245="","",[2]source_data!H245))</f>
        <v>45426</v>
      </c>
      <c r="G243" s="6" t="str">
        <f>IF([2]source_data!G245="","",[2]tailored_settings!$B$5)</f>
        <v>Individual Recipient</v>
      </c>
      <c r="H243" s="6" t="str">
        <f>IF([2]source_data!G245="","",IF(AND([2]source_data!A245&lt;&gt;"",[2]tailored_settings!$B$16="Publish"),CONCATENATE([2]tailored_settings!$B$2&amp;[2]source_data!A245),IF(AND([2]source_data!A245&lt;&gt;"",[2]tailored_settings!$B$16="Do not publish"),CONCATENATE([2]tailored_settings!$B$4&amp;TEXT(ROW(A243)-1,"0000")&amp;"_"&amp;TEXT(F243,"yyyy-mm")),CONCATENATE([2]tailored_settings!$B$4&amp;TEXT(ROW(A243)-1,"0000")&amp;"_"&amp;TEXT(F243,"yyyy-mm")))))</f>
        <v>360G-Longleigh-IND-0242_2024-05</v>
      </c>
      <c r="I243" s="6" t="str">
        <f>IF([2]source_data!G245="","",[2]tailored_settings!$B$7)</f>
        <v>Longleigh Foundation</v>
      </c>
      <c r="J243" s="6" t="str">
        <f>IF([2]source_data!G245="","",[2]tailored_settings!$B$6)</f>
        <v>GB-CHC-1169016</v>
      </c>
      <c r="K243" s="6" t="str">
        <f>IF([2]source_data!G245="","",IF([2]source_data!I245="","",VLOOKUP([2]source_data!I245,[2]codelist_mapping!A:C,3,FALSE)))</f>
        <v>GTIR040</v>
      </c>
      <c r="L243" s="6" t="str">
        <f>IF([2]source_data!G245="","",IF([2]source_data!J245="","",VLOOKUP([2]source_data!J245,[2]codelist_mapping!A:C,3,FALSE)))</f>
        <v/>
      </c>
      <c r="M243" s="6" t="str">
        <f>IF([2]source_data!G245="","",IF([2]source_data!K245="","",IF([2]source_data!M245&lt;&gt;"",CONCATENATE(VLOOKUP([2]source_data!K245,[2]codelist_mapping!F:H,3,FALSE)&amp;";"&amp;VLOOKUP([2]source_data!L245,[2]codelist_mapping!F:H,3,FALSE)&amp;";"&amp;VLOOKUP([2]source_data!M245,[2]codelist_mapping!F:H,3,FALSE)),IF([2]source_data!L245&lt;&gt;"",CONCATENATE(VLOOKUP([2]source_data!K245,[2]codelist_mapping!F:H,3,FALSE)&amp;";"&amp;VLOOKUP([2]source_data!L245,[2]codelist_mapping!F:H,3,FALSE)),IF([2]source_data!K245&lt;&gt;"",CONCATENATE(VLOOKUP([2]source_data!K245,[2]codelist_mapping!F:H,3,FALSE)))))))</f>
        <v>GTIP070;GTIP020</v>
      </c>
      <c r="N243" s="9" t="str">
        <f>IF([2]source_data!G245="","",IF([2]source_data!D245="","",VLOOKUP([2]source_data!D245,[2]geo_data!A:I,9,FALSE)))</f>
        <v>Loxwood</v>
      </c>
      <c r="O243" s="9" t="str">
        <f>IF([2]source_data!G245="","",IF([2]source_data!D245="","",VLOOKUP([2]source_data!D245,[2]geo_data!A:I,8,FALSE)))</f>
        <v>E05011678</v>
      </c>
      <c r="P243" s="9" t="str">
        <f>IF([2]source_data!G245="","",IF(LEFT(O243,3)="E05","WD",IF(LEFT(O243,3)="S13","WD",IF(LEFT(O243,3)="W05","WD",IF(LEFT(O243,3)="W06","UA",IF(LEFT(O243,3)="S12","CA",IF(LEFT(O243,3)="E06","UA",IF(LEFT(O243,3)="E07","NMD",IF(LEFT(O243,3)="E08","MD",IF(LEFT(O243,3)="E09","LONB"))))))))))</f>
        <v>WD</v>
      </c>
      <c r="Q243" s="9" t="str">
        <f>IF([2]source_data!G245="","",IF([2]source_data!D245="","",VLOOKUP([2]source_data!D245,[2]geo_data!A:I,7,FALSE)))</f>
        <v>Chichester</v>
      </c>
      <c r="R243" s="9" t="str">
        <f>IF([2]source_data!G245="","",IF([2]source_data!D245="","",VLOOKUP([2]source_data!D245,[2]geo_data!A:I,6,FALSE)))</f>
        <v>E07000225</v>
      </c>
      <c r="S243" s="9" t="str">
        <f>IF([2]source_data!G245="","",IF(LEFT(R243,3)="E05","WD",IF(LEFT(R243,3)="S13","WD",IF(LEFT(R243,3)="W05","WD",IF(LEFT(R243,3)="W06","UA",IF(LEFT(R243,3)="S12","CA",IF(LEFT(R243,3)="E06","UA",IF(LEFT(R243,3)="E07","NMD",IF(LEFT(R243,3)="E08","MD",IF(LEFT(R243,3)="E09","LONB"))))))))))</f>
        <v>NMD</v>
      </c>
      <c r="T243" s="6" t="str">
        <f>IF([2]source_data!G245="","",IF([2]source_data!N245="","",[2]source_data!N245))</f>
        <v>Hardship Grant</v>
      </c>
      <c r="U243" s="10">
        <f>IF([2]source_data!G245="","",[2]tailored_settings!$B$8)</f>
        <v>45789</v>
      </c>
      <c r="V243" s="6" t="str">
        <f>IF([2]source_data!G245="","",[2]tailored_settings!$B$9)</f>
        <v>http://www.longleigh.org/</v>
      </c>
      <c r="W243" s="8">
        <f>IF([2]source_data!G245="","",IF([2]source_data!O245="","",[2]source_data!O245))</f>
        <v>45426</v>
      </c>
      <c r="X243" s="12">
        <f>IF([2]source_data!G245="","",IF([2]source_data!P245="","",[2]source_data!P245))</f>
        <v>45476</v>
      </c>
      <c r="Y243" s="13">
        <f>IF([2]source_data!G245="","",IF([2]source_data!Q245="","",[2]source_data!Q245))</f>
        <v>2</v>
      </c>
      <c r="Z243" s="11" t="str">
        <f>IF([2]source_data!G245="","",IF([2]source_data!I245="","",[2]tailored_settings!$B$10))</f>
        <v>Primary grant reason</v>
      </c>
      <c r="AA243" s="11" t="str">
        <f>IF([2]source_data!G245="","",IF([2]source_data!I245="","",[2]source_data!I245))</f>
        <v>2. Customer receiving medication and/or therapy for a mental health condition or substance addiction</v>
      </c>
      <c r="AB243" s="11" t="str">
        <f>IF([2]source_data!G245="","",IF([2]source_data!J245="","",[2]tailored_settings!$B$11))</f>
        <v/>
      </c>
      <c r="AC243" s="11" t="str">
        <f>IF([2]source_data!G245="","",IF([2]source_data!J245="","",[2]source_data!J245))</f>
        <v/>
      </c>
      <c r="AD243" s="11" t="str">
        <f>IF([2]source_data!G245="","",IF([2]source_data!K245="","",[2]tailored_settings!$B$12))</f>
        <v>Grant purpose</v>
      </c>
      <c r="AE243" s="11" t="str">
        <f>IF([2]source_data!G245="","",IF([2]source_data!K245="","",[2]source_data!K245))</f>
        <v>Food Vouchers</v>
      </c>
      <c r="AF243" s="11" t="str">
        <f>IF([2]source_data!G245="","",IF([2]source_data!K245="","",[2]tailored_settings!$B$13))</f>
        <v>Grant purpose</v>
      </c>
      <c r="AG243" s="11" t="str">
        <f>IF([2]source_data!G245="","",IF([2]source_data!K245="","",[2]source_data!K245))</f>
        <v>Food Vouchers</v>
      </c>
      <c r="AH243" s="11" t="str">
        <f>IF([2]source_data!G245="","",IF([2]source_data!M245="","",[2]tailored_settings!$B$14))</f>
        <v/>
      </c>
      <c r="AI243" s="11" t="str">
        <f>IF([2]source_data!G245="","",IF([2]source_data!M245="","",[2]source_data!M245))</f>
        <v/>
      </c>
    </row>
    <row r="244" spans="1:35" x14ac:dyDescent="0.2">
      <c r="A244" s="6" t="str">
        <f>IF([2]source_data!G246="","",IF(AND([2]source_data!C246&lt;&gt;"",[2]tailored_settings!$B$15="Publish"),CONCATENATE([2]tailored_settings!$B$2&amp;[2]source_data!C246),IF(AND([2]source_data!C246&lt;&gt;"",[2]tailored_settings!$B$15="Do not publish"),CONCATENATE([2]tailored_settings!$B$2&amp;TEXT(ROW(A244)-1,"0000")&amp;"_"&amp;TEXT(F244,"yyyy-mm")),CONCATENATE([2]tailored_settings!$B$2&amp;TEXT(ROW(A244)-1,"0000")&amp;"_"&amp;TEXT(F244,"yyyy-mm")))))</f>
        <v>360G-Longleigh-0243_2024-05</v>
      </c>
      <c r="B244" s="6" t="str">
        <f>IF([2]source_data!G246="","",IF([2]source_data!E246&lt;&gt;"",[2]source_data!E246,CONCATENATE("Grant to "&amp;G244)))</f>
        <v>Grant to Individual Recipient</v>
      </c>
      <c r="C244" s="6" t="str">
        <f>IF([2]source_data!G246="","",IF([2]source_data!F246="",_xlfn.XLOOKUP(T244,[2]tailored_settings!$B$20:$B$25,[2]tailored_settings!$A$20:$A$25,"")))</f>
        <v>Helping to alleviate financial hardship</v>
      </c>
      <c r="D244" s="7">
        <f>IF([2]source_data!G246="","",IF([2]source_data!G246="","",[2]source_data!G246))</f>
        <v>777.9</v>
      </c>
      <c r="E244" s="6" t="str">
        <f>IF([2]source_data!G246="","",[2]tailored_settings!$B$3)</f>
        <v>GBP</v>
      </c>
      <c r="F244" s="8">
        <f>IF([2]source_data!G246="","",IF([2]source_data!H246="","",[2]source_data!H246))</f>
        <v>45426</v>
      </c>
      <c r="G244" s="6" t="str">
        <f>IF([2]source_data!G246="","",[2]tailored_settings!$B$5)</f>
        <v>Individual Recipient</v>
      </c>
      <c r="H244" s="6" t="str">
        <f>IF([2]source_data!G246="","",IF(AND([2]source_data!A246&lt;&gt;"",[2]tailored_settings!$B$16="Publish"),CONCATENATE([2]tailored_settings!$B$2&amp;[2]source_data!A246),IF(AND([2]source_data!A246&lt;&gt;"",[2]tailored_settings!$B$16="Do not publish"),CONCATENATE([2]tailored_settings!$B$4&amp;TEXT(ROW(A244)-1,"0000")&amp;"_"&amp;TEXT(F244,"yyyy-mm")),CONCATENATE([2]tailored_settings!$B$4&amp;TEXT(ROW(A244)-1,"0000")&amp;"_"&amp;TEXT(F244,"yyyy-mm")))))</f>
        <v>360G-Longleigh-IND-0243_2024-05</v>
      </c>
      <c r="I244" s="6" t="str">
        <f>IF([2]source_data!G246="","",[2]tailored_settings!$B$7)</f>
        <v>Longleigh Foundation</v>
      </c>
      <c r="J244" s="6" t="str">
        <f>IF([2]source_data!G246="","",[2]tailored_settings!$B$6)</f>
        <v>GB-CHC-1169016</v>
      </c>
      <c r="K244" s="6" t="str">
        <f>IF([2]source_data!G246="","",IF([2]source_data!I246="","",VLOOKUP([2]source_data!I246,[2]codelist_mapping!A:C,3,FALSE)))</f>
        <v>GTIR030</v>
      </c>
      <c r="L244" s="6" t="str">
        <f>IF([2]source_data!G246="","",IF([2]source_data!J246="","",VLOOKUP([2]source_data!J246,[2]codelist_mapping!A:C,3,FALSE)))</f>
        <v/>
      </c>
      <c r="M244" s="6" t="str">
        <f>IF([2]source_data!G246="","",IF([2]source_data!K246="","",IF([2]source_data!M246&lt;&gt;"",CONCATENATE(VLOOKUP([2]source_data!K246,[2]codelist_mapping!F:H,3,FALSE)&amp;";"&amp;VLOOKUP([2]source_data!L246,[2]codelist_mapping!F:H,3,FALSE)&amp;";"&amp;VLOOKUP([2]source_data!M246,[2]codelist_mapping!F:H,3,FALSE)),IF([2]source_data!L246&lt;&gt;"",CONCATENATE(VLOOKUP([2]source_data!K246,[2]codelist_mapping!F:H,3,FALSE)&amp;";"&amp;VLOOKUP([2]source_data!L246,[2]codelist_mapping!F:H,3,FALSE)),IF([2]source_data!K246&lt;&gt;"",CONCATENATE(VLOOKUP([2]source_data!K246,[2]codelist_mapping!F:H,3,FALSE)))))))</f>
        <v>GTIP020;GTIP020</v>
      </c>
      <c r="N244" s="9" t="str">
        <f>IF([2]source_data!G246="","",IF([2]source_data!D246="","",VLOOKUP([2]source_data!D246,[2]geo_data!A:I,9,FALSE)))</f>
        <v>Houghton Regis West</v>
      </c>
      <c r="O244" s="9" t="str">
        <f>IF([2]source_data!G246="","",IF([2]source_data!D246="","",VLOOKUP([2]source_data!D246,[2]geo_data!A:I,8,FALSE)))</f>
        <v>E05014413</v>
      </c>
      <c r="P244" s="9" t="str">
        <f>IF([2]source_data!G246="","",IF(LEFT(O244,3)="E05","WD",IF(LEFT(O244,3)="S13","WD",IF(LEFT(O244,3)="W05","WD",IF(LEFT(O244,3)="W06","UA",IF(LEFT(O244,3)="S12","CA",IF(LEFT(O244,3)="E06","UA",IF(LEFT(O244,3)="E07","NMD",IF(LEFT(O244,3)="E08","MD",IF(LEFT(O244,3)="E09","LONB"))))))))))</f>
        <v>WD</v>
      </c>
      <c r="Q244" s="9" t="str">
        <f>IF([2]source_data!G246="","",IF([2]source_data!D246="","",VLOOKUP([2]source_data!D246,[2]geo_data!A:I,7,FALSE)))</f>
        <v>Central Bedfordshire</v>
      </c>
      <c r="R244" s="9" t="str">
        <f>IF([2]source_data!G246="","",IF([2]source_data!D246="","",VLOOKUP([2]source_data!D246,[2]geo_data!A:I,6,FALSE)))</f>
        <v>E06000056</v>
      </c>
      <c r="S244" s="9" t="str">
        <f>IF([2]source_data!G246="","",IF(LEFT(R244,3)="E05","WD",IF(LEFT(R244,3)="S13","WD",IF(LEFT(R244,3)="W05","WD",IF(LEFT(R244,3)="W06","UA",IF(LEFT(R244,3)="S12","CA",IF(LEFT(R244,3)="E06","UA",IF(LEFT(R244,3)="E07","NMD",IF(LEFT(R244,3)="E08","MD",IF(LEFT(R244,3)="E09","LONB"))))))))))</f>
        <v>UA</v>
      </c>
      <c r="T244" s="6" t="str">
        <f>IF([2]source_data!G246="","",IF([2]source_data!N246="","",[2]source_data!N246))</f>
        <v>Hardship Grant</v>
      </c>
      <c r="U244" s="10">
        <f>IF([2]source_data!G246="","",[2]tailored_settings!$B$8)</f>
        <v>45789</v>
      </c>
      <c r="V244" s="6" t="str">
        <f>IF([2]source_data!G246="","",[2]tailored_settings!$B$9)</f>
        <v>http://www.longleigh.org/</v>
      </c>
      <c r="W244" s="8">
        <f>IF([2]source_data!G246="","",IF([2]source_data!O246="","",[2]source_data!O246))</f>
        <v>45426</v>
      </c>
      <c r="X244" s="12">
        <f>IF([2]source_data!G246="","",IF([2]source_data!P246="","",[2]source_data!P246))</f>
        <v>45450</v>
      </c>
      <c r="Y244" s="13">
        <f>IF([2]source_data!G246="","",IF([2]source_data!Q246="","",[2]source_data!Q246))</f>
        <v>1</v>
      </c>
      <c r="Z244" s="11" t="str">
        <f>IF([2]source_data!G246="","",IF([2]source_data!I246="","",[2]tailored_settings!$B$10))</f>
        <v>Primary grant reason</v>
      </c>
      <c r="AA244" s="11" t="str">
        <f>IF([2]source_data!G246="","",IF([2]source_data!I246="","",[2]source_data!I246))</f>
        <v>1. Customer (or family member residing with them) with a diagnosed condition or disability (physical and/or sensory and/or behavioural)</v>
      </c>
      <c r="AB244" s="11" t="str">
        <f>IF([2]source_data!G246="","",IF([2]source_data!J246="","",[2]tailored_settings!$B$11))</f>
        <v/>
      </c>
      <c r="AC244" s="11" t="str">
        <f>IF([2]source_data!G246="","",IF([2]source_data!J246="","",[2]source_data!J246))</f>
        <v/>
      </c>
      <c r="AD244" s="11" t="str">
        <f>IF([2]source_data!G246="","",IF([2]source_data!K246="","",[2]tailored_settings!$B$12))</f>
        <v>Grant purpose</v>
      </c>
      <c r="AE244" s="11" t="str">
        <f>IF([2]source_data!G246="","",IF([2]source_data!K246="","",[2]source_data!K246))</f>
        <v xml:space="preserve">Furniture </v>
      </c>
      <c r="AF244" s="11" t="str">
        <f>IF([2]source_data!G246="","",IF([2]source_data!K246="","",[2]tailored_settings!$B$13))</f>
        <v>Grant purpose</v>
      </c>
      <c r="AG244" s="11" t="str">
        <f>IF([2]source_data!G246="","",IF([2]source_data!K246="","",[2]source_data!K246))</f>
        <v xml:space="preserve">Furniture </v>
      </c>
      <c r="AH244" s="11" t="str">
        <f>IF([2]source_data!G246="","",IF([2]source_data!M246="","",[2]tailored_settings!$B$14))</f>
        <v/>
      </c>
      <c r="AI244" s="11" t="str">
        <f>IF([2]source_data!G246="","",IF([2]source_data!M246="","",[2]source_data!M246))</f>
        <v/>
      </c>
    </row>
    <row r="245" spans="1:35" x14ac:dyDescent="0.2">
      <c r="A245" s="6" t="str">
        <f>IF([2]source_data!G247="","",IF(AND([2]source_data!C247&lt;&gt;"",[2]tailored_settings!$B$15="Publish"),CONCATENATE([2]tailored_settings!$B$2&amp;[2]source_data!C247),IF(AND([2]source_data!C247&lt;&gt;"",[2]tailored_settings!$B$15="Do not publish"),CONCATENATE([2]tailored_settings!$B$2&amp;TEXT(ROW(A245)-1,"0000")&amp;"_"&amp;TEXT(F245,"yyyy-mm")),CONCATENATE([2]tailored_settings!$B$2&amp;TEXT(ROW(A245)-1,"0000")&amp;"_"&amp;TEXT(F245,"yyyy-mm")))))</f>
        <v>360G-Longleigh-0244_2024-05</v>
      </c>
      <c r="B245" s="6" t="str">
        <f>IF([2]source_data!G247="","",IF([2]source_data!E247&lt;&gt;"",[2]source_data!E247,CONCATENATE("Grant to "&amp;G245)))</f>
        <v>Grant to Individual Recipient</v>
      </c>
      <c r="C245" s="6" t="str">
        <f>IF([2]source_data!G247="","",IF([2]source_data!F247="",_xlfn.XLOOKUP(T245,[2]tailored_settings!$B$20:$B$25,[2]tailored_settings!$A$20:$A$25,"")))</f>
        <v>Providing financial aid during a time of crisis</v>
      </c>
      <c r="D245" s="7">
        <f>IF([2]source_data!G247="","",IF([2]source_data!G247="","",[2]source_data!G247))</f>
        <v>131.26</v>
      </c>
      <c r="E245" s="6" t="str">
        <f>IF([2]source_data!G247="","",[2]tailored_settings!$B$3)</f>
        <v>GBP</v>
      </c>
      <c r="F245" s="8">
        <f>IF([2]source_data!G247="","",IF([2]source_data!H247="","",[2]source_data!H247))</f>
        <v>45426</v>
      </c>
      <c r="G245" s="6" t="str">
        <f>IF([2]source_data!G247="","",[2]tailored_settings!$B$5)</f>
        <v>Individual Recipient</v>
      </c>
      <c r="H245" s="6" t="str">
        <f>IF([2]source_data!G247="","",IF(AND([2]source_data!A247&lt;&gt;"",[2]tailored_settings!$B$16="Publish"),CONCATENATE([2]tailored_settings!$B$2&amp;[2]source_data!A247),IF(AND([2]source_data!A247&lt;&gt;"",[2]tailored_settings!$B$16="Do not publish"),CONCATENATE([2]tailored_settings!$B$4&amp;TEXT(ROW(A245)-1,"0000")&amp;"_"&amp;TEXT(F245,"yyyy-mm")),CONCATENATE([2]tailored_settings!$B$4&amp;TEXT(ROW(A245)-1,"0000")&amp;"_"&amp;TEXT(F245,"yyyy-mm")))))</f>
        <v>360G-Longleigh-IND-0244_2024-05</v>
      </c>
      <c r="I245" s="6" t="str">
        <f>IF([2]source_data!G247="","",[2]tailored_settings!$B$7)</f>
        <v>Longleigh Foundation</v>
      </c>
      <c r="J245" s="6" t="str">
        <f>IF([2]source_data!G247="","",[2]tailored_settings!$B$6)</f>
        <v>GB-CHC-1169016</v>
      </c>
      <c r="K245" s="6" t="str">
        <f>IF([2]source_data!G247="","",IF([2]source_data!I247="","",VLOOKUP([2]source_data!I247,[2]codelist_mapping!A:C,3,FALSE)))</f>
        <v>GTIR060</v>
      </c>
      <c r="L245" s="6" t="str">
        <f>IF([2]source_data!G247="","",IF([2]source_data!J247="","",VLOOKUP([2]source_data!J247,[2]codelist_mapping!A:C,3,FALSE)))</f>
        <v/>
      </c>
      <c r="M245" s="6" t="str">
        <f>IF([2]source_data!G247="","",IF([2]source_data!K247="","",IF([2]source_data!M247&lt;&gt;"",CONCATENATE(VLOOKUP([2]source_data!K247,[2]codelist_mapping!F:H,3,FALSE)&amp;";"&amp;VLOOKUP([2]source_data!L247,[2]codelist_mapping!F:H,3,FALSE)&amp;";"&amp;VLOOKUP([2]source_data!M247,[2]codelist_mapping!F:H,3,FALSE)),IF([2]source_data!L247&lt;&gt;"",CONCATENATE(VLOOKUP([2]source_data!K247,[2]codelist_mapping!F:H,3,FALSE)&amp;";"&amp;VLOOKUP([2]source_data!L247,[2]codelist_mapping!F:H,3,FALSE)),IF([2]source_data!K247&lt;&gt;"",CONCATENATE(VLOOKUP([2]source_data!K247,[2]codelist_mapping!F:H,3,FALSE)))))))</f>
        <v>GTIP040</v>
      </c>
      <c r="N245" s="9" t="str">
        <f>IF([2]source_data!G247="","",IF([2]source_data!D247="","",VLOOKUP([2]source_data!D247,[2]geo_data!A:I,9,FALSE)))</f>
        <v>Wroughton and Wichelstowe</v>
      </c>
      <c r="O245" s="9" t="str">
        <f>IF([2]source_data!G247="","",IF([2]source_data!D247="","",VLOOKUP([2]source_data!D247,[2]geo_data!A:I,8,FALSE)))</f>
        <v>E05008972</v>
      </c>
      <c r="P245" s="9" t="str">
        <f>IF([2]source_data!G247="","",IF(LEFT(O245,3)="E05","WD",IF(LEFT(O245,3)="S13","WD",IF(LEFT(O245,3)="W05","WD",IF(LEFT(O245,3)="W06","UA",IF(LEFT(O245,3)="S12","CA",IF(LEFT(O245,3)="E06","UA",IF(LEFT(O245,3)="E07","NMD",IF(LEFT(O245,3)="E08","MD",IF(LEFT(O245,3)="E09","LONB"))))))))))</f>
        <v>WD</v>
      </c>
      <c r="Q245" s="9" t="str">
        <f>IF([2]source_data!G247="","",IF([2]source_data!D247="","",VLOOKUP([2]source_data!D247,[2]geo_data!A:I,7,FALSE)))</f>
        <v>Swindon</v>
      </c>
      <c r="R245" s="9" t="str">
        <f>IF([2]source_data!G247="","",IF([2]source_data!D247="","",VLOOKUP([2]source_data!D247,[2]geo_data!A:I,6,FALSE)))</f>
        <v>E06000030</v>
      </c>
      <c r="S245" s="9" t="str">
        <f>IF([2]source_data!G247="","",IF(LEFT(R245,3)="E05","WD",IF(LEFT(R245,3)="S13","WD",IF(LEFT(R245,3)="W05","WD",IF(LEFT(R245,3)="W06","UA",IF(LEFT(R245,3)="S12","CA",IF(LEFT(R245,3)="E06","UA",IF(LEFT(R245,3)="E07","NMD",IF(LEFT(R245,3)="E08","MD",IF(LEFT(R245,3)="E09","LONB"))))))))))</f>
        <v>UA</v>
      </c>
      <c r="T245" s="6" t="str">
        <f>IF([2]source_data!G247="","",IF([2]source_data!N247="","",[2]source_data!N247))</f>
        <v>Crisis Grant</v>
      </c>
      <c r="U245" s="10">
        <f>IF([2]source_data!G247="","",[2]tailored_settings!$B$8)</f>
        <v>45789</v>
      </c>
      <c r="V245" s="6" t="str">
        <f>IF([2]source_data!G247="","",[2]tailored_settings!$B$9)</f>
        <v>http://www.longleigh.org/</v>
      </c>
      <c r="W245" s="8">
        <f>IF([2]source_data!G247="","",IF([2]source_data!O247="","",[2]source_data!O247))</f>
        <v>45426</v>
      </c>
      <c r="X245" s="12">
        <f>IF([2]source_data!G247="","",IF([2]source_data!P247="","",[2]source_data!P247))</f>
        <v>45430</v>
      </c>
      <c r="Y245" s="13">
        <f>IF([2]source_data!G247="","",IF([2]source_data!Q247="","",[2]source_data!Q247))</f>
        <v>0</v>
      </c>
      <c r="Z245" s="11" t="str">
        <f>IF([2]source_data!G247="","",IF([2]source_data!I247="","",[2]tailored_settings!$B$10))</f>
        <v>Primary grant reason</v>
      </c>
      <c r="AA245" s="11" t="str">
        <f>IF([2]source_data!G247="","",IF([2]source_data!I247="","",[2]source_data!I247))</f>
        <v>4. Customer/family fleeing from a violent or abusive relationship</v>
      </c>
      <c r="AB245" s="11" t="str">
        <f>IF([2]source_data!G247="","",IF([2]source_data!J247="","",[2]tailored_settings!$B$11))</f>
        <v/>
      </c>
      <c r="AC245" s="11" t="str">
        <f>IF([2]source_data!G247="","",IF([2]source_data!J247="","",[2]source_data!J247))</f>
        <v/>
      </c>
      <c r="AD245" s="11" t="str">
        <f>IF([2]source_data!G247="","",IF([2]source_data!K247="","",[2]tailored_settings!$B$12))</f>
        <v>Grant purpose</v>
      </c>
      <c r="AE245" s="11" t="str">
        <f>IF([2]source_data!G247="","",IF([2]source_data!K247="","",[2]source_data!K247))</f>
        <v>Mobile Phone</v>
      </c>
      <c r="AF245" s="11" t="str">
        <f>IF([2]source_data!G247="","",IF([2]source_data!K247="","",[2]tailored_settings!$B$13))</f>
        <v>Grant purpose</v>
      </c>
      <c r="AG245" s="11" t="str">
        <f>IF([2]source_data!G247="","",IF([2]source_data!K247="","",[2]source_data!K247))</f>
        <v>Mobile Phone</v>
      </c>
      <c r="AH245" s="11" t="str">
        <f>IF([2]source_data!G247="","",IF([2]source_data!M247="","",[2]tailored_settings!$B$14))</f>
        <v/>
      </c>
      <c r="AI245" s="11" t="str">
        <f>IF([2]source_data!G247="","",IF([2]source_data!M247="","",[2]source_data!M247))</f>
        <v/>
      </c>
    </row>
    <row r="246" spans="1:35" x14ac:dyDescent="0.2">
      <c r="A246" s="6" t="str">
        <f>IF([2]source_data!G248="","",IF(AND([2]source_data!C248&lt;&gt;"",[2]tailored_settings!$B$15="Publish"),CONCATENATE([2]tailored_settings!$B$2&amp;[2]source_data!C248),IF(AND([2]source_data!C248&lt;&gt;"",[2]tailored_settings!$B$15="Do not publish"),CONCATENATE([2]tailored_settings!$B$2&amp;TEXT(ROW(A246)-1,"0000")&amp;"_"&amp;TEXT(F246,"yyyy-mm")),CONCATENATE([2]tailored_settings!$B$2&amp;TEXT(ROW(A246)-1,"0000")&amp;"_"&amp;TEXT(F246,"yyyy-mm")))))</f>
        <v>360G-Longleigh-0245_2024-05</v>
      </c>
      <c r="B246" s="6" t="str">
        <f>IF([2]source_data!G248="","",IF([2]source_data!E248&lt;&gt;"",[2]source_data!E248,CONCATENATE("Grant to "&amp;G246)))</f>
        <v>Grant to Individual Recipient</v>
      </c>
      <c r="C246" s="6" t="str">
        <f>IF([2]source_data!G248="","",IF([2]source_data!F248="",_xlfn.XLOOKUP(T246,[2]tailored_settings!$B$20:$B$25,[2]tailored_settings!$A$20:$A$25,"")))</f>
        <v>Providing financial aid during a time of crisis</v>
      </c>
      <c r="D246" s="7">
        <f>IF([2]source_data!G248="","",IF([2]source_data!G248="","",[2]source_data!G248))</f>
        <v>500</v>
      </c>
      <c r="E246" s="6" t="str">
        <f>IF([2]source_data!G248="","",[2]tailored_settings!$B$3)</f>
        <v>GBP</v>
      </c>
      <c r="F246" s="8">
        <f>IF([2]source_data!G248="","",IF([2]source_data!H248="","",[2]source_data!H248))</f>
        <v>45426</v>
      </c>
      <c r="G246" s="6" t="str">
        <f>IF([2]source_data!G248="","",[2]tailored_settings!$B$5)</f>
        <v>Individual Recipient</v>
      </c>
      <c r="H246" s="6" t="str">
        <f>IF([2]source_data!G248="","",IF(AND([2]source_data!A248&lt;&gt;"",[2]tailored_settings!$B$16="Publish"),CONCATENATE([2]tailored_settings!$B$2&amp;[2]source_data!A248),IF(AND([2]source_data!A248&lt;&gt;"",[2]tailored_settings!$B$16="Do not publish"),CONCATENATE([2]tailored_settings!$B$4&amp;TEXT(ROW(A246)-1,"0000")&amp;"_"&amp;TEXT(F246,"yyyy-mm")),CONCATENATE([2]tailored_settings!$B$4&amp;TEXT(ROW(A246)-1,"0000")&amp;"_"&amp;TEXT(F246,"yyyy-mm")))))</f>
        <v>360G-Longleigh-IND-0245_2024-05</v>
      </c>
      <c r="I246" s="6" t="str">
        <f>IF([2]source_data!G248="","",[2]tailored_settings!$B$7)</f>
        <v>Longleigh Foundation</v>
      </c>
      <c r="J246" s="6" t="str">
        <f>IF([2]source_data!G248="","",[2]tailored_settings!$B$6)</f>
        <v>GB-CHC-1169016</v>
      </c>
      <c r="K246" s="6" t="str">
        <f>IF([2]source_data!G248="","",IF([2]source_data!I248="","",VLOOKUP([2]source_data!I248,[2]codelist_mapping!A:C,3,FALSE)))</f>
        <v>GTIR060</v>
      </c>
      <c r="L246" s="6" t="str">
        <f>IF([2]source_data!G248="","",IF([2]source_data!J248="","",VLOOKUP([2]source_data!J248,[2]codelist_mapping!A:C,3,FALSE)))</f>
        <v/>
      </c>
      <c r="M246" s="6" t="str">
        <f>IF([2]source_data!G248="","",IF([2]source_data!K248="","",IF([2]source_data!M248&lt;&gt;"",CONCATENATE(VLOOKUP([2]source_data!K248,[2]codelist_mapping!F:H,3,FALSE)&amp;";"&amp;VLOOKUP([2]source_data!L248,[2]codelist_mapping!F:H,3,FALSE)&amp;";"&amp;VLOOKUP([2]source_data!M248,[2]codelist_mapping!F:H,3,FALSE)),IF([2]source_data!L248&lt;&gt;"",CONCATENATE(VLOOKUP([2]source_data!K248,[2]codelist_mapping!F:H,3,FALSE)&amp;";"&amp;VLOOKUP([2]source_data!L248,[2]codelist_mapping!F:H,3,FALSE)),IF([2]source_data!K248&lt;&gt;"",CONCATENATE(VLOOKUP([2]source_data!K248,[2]codelist_mapping!F:H,3,FALSE)))))))</f>
        <v>GTIP070</v>
      </c>
      <c r="N246" s="9" t="str">
        <f>IF([2]source_data!G248="","",IF([2]source_data!D248="","",VLOOKUP([2]source_data!D248,[2]geo_data!A:I,9,FALSE)))</f>
        <v>Banister &amp; Polygon</v>
      </c>
      <c r="O246" s="9" t="str">
        <f>IF([2]source_data!G248="","",IF([2]source_data!D248="","",VLOOKUP([2]source_data!D248,[2]geo_data!A:I,8,FALSE)))</f>
        <v>E05015490</v>
      </c>
      <c r="P246" s="9" t="str">
        <f>IF([2]source_data!G248="","",IF(LEFT(O246,3)="E05","WD",IF(LEFT(O246,3)="S13","WD",IF(LEFT(O246,3)="W05","WD",IF(LEFT(O246,3)="W06","UA",IF(LEFT(O246,3)="S12","CA",IF(LEFT(O246,3)="E06","UA",IF(LEFT(O246,3)="E07","NMD",IF(LEFT(O246,3)="E08","MD",IF(LEFT(O246,3)="E09","LONB"))))))))))</f>
        <v>WD</v>
      </c>
      <c r="Q246" s="9" t="str">
        <f>IF([2]source_data!G248="","",IF([2]source_data!D248="","",VLOOKUP([2]source_data!D248,[2]geo_data!A:I,7,FALSE)))</f>
        <v>Southampton</v>
      </c>
      <c r="R246" s="9" t="str">
        <f>IF([2]source_data!G248="","",IF([2]source_data!D248="","",VLOOKUP([2]source_data!D248,[2]geo_data!A:I,6,FALSE)))</f>
        <v>E06000045</v>
      </c>
      <c r="S246" s="9" t="str">
        <f>IF([2]source_data!G248="","",IF(LEFT(R246,3)="E05","WD",IF(LEFT(R246,3)="S13","WD",IF(LEFT(R246,3)="W05","WD",IF(LEFT(R246,3)="W06","UA",IF(LEFT(R246,3)="S12","CA",IF(LEFT(R246,3)="E06","UA",IF(LEFT(R246,3)="E07","NMD",IF(LEFT(R246,3)="E08","MD",IF(LEFT(R246,3)="E09","LONB"))))))))))</f>
        <v>UA</v>
      </c>
      <c r="T246" s="6" t="str">
        <f>IF([2]source_data!G248="","",IF([2]source_data!N248="","",[2]source_data!N248))</f>
        <v>Crisis Grant</v>
      </c>
      <c r="U246" s="10">
        <f>IF([2]source_data!G248="","",[2]tailored_settings!$B$8)</f>
        <v>45789</v>
      </c>
      <c r="V246" s="6" t="str">
        <f>IF([2]source_data!G248="","",[2]tailored_settings!$B$9)</f>
        <v>http://www.longleigh.org/</v>
      </c>
      <c r="W246" s="8">
        <f>IF([2]source_data!G248="","",IF([2]source_data!O248="","",[2]source_data!O248))</f>
        <v>45426</v>
      </c>
      <c r="X246" s="12">
        <f>IF([2]source_data!G248="","",IF([2]source_data!P248="","",[2]source_data!P248))</f>
        <v>45518</v>
      </c>
      <c r="Y246" s="13">
        <f>IF([2]source_data!G248="","",IF([2]source_data!Q248="","",[2]source_data!Q248))</f>
        <v>3</v>
      </c>
      <c r="Z246" s="11" t="str">
        <f>IF([2]source_data!G248="","",IF([2]source_data!I248="","",[2]tailored_settings!$B$10))</f>
        <v>Primary grant reason</v>
      </c>
      <c r="AA246" s="11" t="str">
        <f>IF([2]source_data!G248="","",IF([2]source_data!I248="","",[2]source_data!I248))</f>
        <v>4. Customer/family fleeing from a violent or abusive relationship</v>
      </c>
      <c r="AB246" s="11" t="str">
        <f>IF([2]source_data!G248="","",IF([2]source_data!J248="","",[2]tailored_settings!$B$11))</f>
        <v/>
      </c>
      <c r="AC246" s="11" t="str">
        <f>IF([2]source_data!G248="","",IF([2]source_data!J248="","",[2]source_data!J248))</f>
        <v/>
      </c>
      <c r="AD246" s="11" t="str">
        <f>IF([2]source_data!G248="","",IF([2]source_data!K248="","",[2]tailored_settings!$B$12))</f>
        <v>Grant purpose</v>
      </c>
      <c r="AE246" s="11" t="str">
        <f>IF([2]source_data!G248="","",IF([2]source_data!K248="","",[2]source_data!K248))</f>
        <v>Food Vouchers</v>
      </c>
      <c r="AF246" s="11" t="str">
        <f>IF([2]source_data!G248="","",IF([2]source_data!K248="","",[2]tailored_settings!$B$13))</f>
        <v>Grant purpose</v>
      </c>
      <c r="AG246" s="11" t="str">
        <f>IF([2]source_data!G248="","",IF([2]source_data!K248="","",[2]source_data!K248))</f>
        <v>Food Vouchers</v>
      </c>
      <c r="AH246" s="11" t="str">
        <f>IF([2]source_data!G248="","",IF([2]source_data!M248="","",[2]tailored_settings!$B$14))</f>
        <v/>
      </c>
      <c r="AI246" s="11" t="str">
        <f>IF([2]source_data!G248="","",IF([2]source_data!M248="","",[2]source_data!M248))</f>
        <v/>
      </c>
    </row>
    <row r="247" spans="1:35" x14ac:dyDescent="0.2">
      <c r="A247" s="6" t="str">
        <f>IF([2]source_data!G249="","",IF(AND([2]source_data!C249&lt;&gt;"",[2]tailored_settings!$B$15="Publish"),CONCATENATE([2]tailored_settings!$B$2&amp;[2]source_data!C249),IF(AND([2]source_data!C249&lt;&gt;"",[2]tailored_settings!$B$15="Do not publish"),CONCATENATE([2]tailored_settings!$B$2&amp;TEXT(ROW(A247)-1,"0000")&amp;"_"&amp;TEXT(F247,"yyyy-mm")),CONCATENATE([2]tailored_settings!$B$2&amp;TEXT(ROW(A247)-1,"0000")&amp;"_"&amp;TEXT(F247,"yyyy-mm")))))</f>
        <v>360G-Longleigh-0246_2024-05</v>
      </c>
      <c r="B247" s="6" t="str">
        <f>IF([2]source_data!G249="","",IF([2]source_data!E249&lt;&gt;"",[2]source_data!E249,CONCATENATE("Grant to "&amp;G247)))</f>
        <v>Grant to Individual Recipient</v>
      </c>
      <c r="C247" s="6" t="str">
        <f>IF([2]source_data!G249="","",IF([2]source_data!F249="",_xlfn.XLOOKUP(T247,[2]tailored_settings!$B$20:$B$25,[2]tailored_settings!$A$20:$A$25,"")))</f>
        <v>Providing financial aid during a time of crisis</v>
      </c>
      <c r="D247" s="7">
        <f>IF([2]source_data!G249="","",IF([2]source_data!G249="","",[2]source_data!G249))</f>
        <v>370</v>
      </c>
      <c r="E247" s="6" t="str">
        <f>IF([2]source_data!G249="","",[2]tailored_settings!$B$3)</f>
        <v>GBP</v>
      </c>
      <c r="F247" s="8">
        <f>IF([2]source_data!G249="","",IF([2]source_data!H249="","",[2]source_data!H249))</f>
        <v>45432</v>
      </c>
      <c r="G247" s="6" t="str">
        <f>IF([2]source_data!G249="","",[2]tailored_settings!$B$5)</f>
        <v>Individual Recipient</v>
      </c>
      <c r="H247" s="6" t="str">
        <f>IF([2]source_data!G249="","",IF(AND([2]source_data!A249&lt;&gt;"",[2]tailored_settings!$B$16="Publish"),CONCATENATE([2]tailored_settings!$B$2&amp;[2]source_data!A249),IF(AND([2]source_data!A249&lt;&gt;"",[2]tailored_settings!$B$16="Do not publish"),CONCATENATE([2]tailored_settings!$B$4&amp;TEXT(ROW(A247)-1,"0000")&amp;"_"&amp;TEXT(F247,"yyyy-mm")),CONCATENATE([2]tailored_settings!$B$4&amp;TEXT(ROW(A247)-1,"0000")&amp;"_"&amp;TEXT(F247,"yyyy-mm")))))</f>
        <v>360G-Longleigh-IND-0246_2024-05</v>
      </c>
      <c r="I247" s="6" t="str">
        <f>IF([2]source_data!G249="","",[2]tailored_settings!$B$7)</f>
        <v>Longleigh Foundation</v>
      </c>
      <c r="J247" s="6" t="str">
        <f>IF([2]source_data!G249="","",[2]tailored_settings!$B$6)</f>
        <v>GB-CHC-1169016</v>
      </c>
      <c r="K247" s="6" t="str">
        <f>IF([2]source_data!G249="","",IF([2]source_data!I249="","",VLOOKUP([2]source_data!I249,[2]codelist_mapping!A:C,3,FALSE)))</f>
        <v>GTIR060</v>
      </c>
      <c r="L247" s="6" t="str">
        <f>IF([2]source_data!G249="","",IF([2]source_data!J249="","",VLOOKUP([2]source_data!J249,[2]codelist_mapping!A:C,3,FALSE)))</f>
        <v/>
      </c>
      <c r="M247" s="6" t="str">
        <f>IF([2]source_data!G249="","",IF([2]source_data!K249="","",IF([2]source_data!M249&lt;&gt;"",CONCATENATE(VLOOKUP([2]source_data!K249,[2]codelist_mapping!F:H,3,FALSE)&amp;";"&amp;VLOOKUP([2]source_data!L249,[2]codelist_mapping!F:H,3,FALSE)&amp;";"&amp;VLOOKUP([2]source_data!M249,[2]codelist_mapping!F:H,3,FALSE)),IF([2]source_data!L249&lt;&gt;"",CONCATENATE(VLOOKUP([2]source_data!K249,[2]codelist_mapping!F:H,3,FALSE)&amp;";"&amp;VLOOKUP([2]source_data!L249,[2]codelist_mapping!F:H,3,FALSE)),IF([2]source_data!K249&lt;&gt;"",CONCATENATE(VLOOKUP([2]source_data!K249,[2]codelist_mapping!F:H,3,FALSE)))))))</f>
        <v>GTIP070;GTIP080;GTIP100</v>
      </c>
      <c r="N247" s="9" t="str">
        <f>IF([2]source_data!G249="","",IF([2]source_data!D249="","",VLOOKUP([2]source_data!D249,[2]geo_data!A:I,9,FALSE)))</f>
        <v>Biggleswade West</v>
      </c>
      <c r="O247" s="9" t="str">
        <f>IF([2]source_data!G249="","",IF([2]source_data!D249="","",VLOOKUP([2]source_data!D249,[2]geo_data!A:I,8,FALSE)))</f>
        <v>E05014399</v>
      </c>
      <c r="P247" s="9" t="str">
        <f>IF([2]source_data!G249="","",IF(LEFT(O247,3)="E05","WD",IF(LEFT(O247,3)="S13","WD",IF(LEFT(O247,3)="W05","WD",IF(LEFT(O247,3)="W06","UA",IF(LEFT(O247,3)="S12","CA",IF(LEFT(O247,3)="E06","UA",IF(LEFT(O247,3)="E07","NMD",IF(LEFT(O247,3)="E08","MD",IF(LEFT(O247,3)="E09","LONB"))))))))))</f>
        <v>WD</v>
      </c>
      <c r="Q247" s="9" t="str">
        <f>IF([2]source_data!G249="","",IF([2]source_data!D249="","",VLOOKUP([2]source_data!D249,[2]geo_data!A:I,7,FALSE)))</f>
        <v>Central Bedfordshire</v>
      </c>
      <c r="R247" s="9" t="str">
        <f>IF([2]source_data!G249="","",IF([2]source_data!D249="","",VLOOKUP([2]source_data!D249,[2]geo_data!A:I,6,FALSE)))</f>
        <v>E06000056</v>
      </c>
      <c r="S247" s="9" t="str">
        <f>IF([2]source_data!G249="","",IF(LEFT(R247,3)="E05","WD",IF(LEFT(R247,3)="S13","WD",IF(LEFT(R247,3)="W05","WD",IF(LEFT(R247,3)="W06","UA",IF(LEFT(R247,3)="S12","CA",IF(LEFT(R247,3)="E06","UA",IF(LEFT(R247,3)="E07","NMD",IF(LEFT(R247,3)="E08","MD",IF(LEFT(R247,3)="E09","LONB"))))))))))</f>
        <v>UA</v>
      </c>
      <c r="T247" s="6" t="str">
        <f>IF([2]source_data!G249="","",IF([2]source_data!N249="","",[2]source_data!N249))</f>
        <v>Crisis Grant</v>
      </c>
      <c r="U247" s="10">
        <f>IF([2]source_data!G249="","",[2]tailored_settings!$B$8)</f>
        <v>45789</v>
      </c>
      <c r="V247" s="6" t="str">
        <f>IF([2]source_data!G249="","",[2]tailored_settings!$B$9)</f>
        <v>http://www.longleigh.org/</v>
      </c>
      <c r="W247" s="8">
        <f>IF([2]source_data!G249="","",IF([2]source_data!O249="","",[2]source_data!O249))</f>
        <v>45432</v>
      </c>
      <c r="X247" s="12">
        <f>IF([2]source_data!G249="","",IF([2]source_data!P249="","",[2]source_data!P249))</f>
        <v>45484</v>
      </c>
      <c r="Y247" s="13">
        <f>IF([2]source_data!G249="","",IF([2]source_data!Q249="","",[2]source_data!Q249))</f>
        <v>2</v>
      </c>
      <c r="Z247" s="11" t="str">
        <f>IF([2]source_data!G249="","",IF([2]source_data!I249="","",[2]tailored_settings!$B$10))</f>
        <v>Primary grant reason</v>
      </c>
      <c r="AA247" s="11" t="str">
        <f>IF([2]source_data!G249="","",IF([2]source_data!I249="","",[2]source_data!I249))</f>
        <v>4. Customer/family fleeing from a violent or abusive relationship</v>
      </c>
      <c r="AB247" s="11" t="str">
        <f>IF([2]source_data!G249="","",IF([2]source_data!J249="","",[2]tailored_settings!$B$11))</f>
        <v/>
      </c>
      <c r="AC247" s="11" t="str">
        <f>IF([2]source_data!G249="","",IF([2]source_data!J249="","",[2]source_data!J249))</f>
        <v/>
      </c>
      <c r="AD247" s="11" t="str">
        <f>IF([2]source_data!G249="","",IF([2]source_data!K249="","",[2]tailored_settings!$B$12))</f>
        <v>Grant purpose</v>
      </c>
      <c r="AE247" s="11" t="str">
        <f>IF([2]source_data!G249="","",IF([2]source_data!K249="","",[2]source_data!K249))</f>
        <v>Food Vouchers</v>
      </c>
      <c r="AF247" s="11" t="str">
        <f>IF([2]source_data!G249="","",IF([2]source_data!K249="","",[2]tailored_settings!$B$13))</f>
        <v>Grant purpose</v>
      </c>
      <c r="AG247" s="11" t="str">
        <f>IF([2]source_data!G249="","",IF([2]source_data!K249="","",[2]source_data!K249))</f>
        <v>Food Vouchers</v>
      </c>
      <c r="AH247" s="11" t="str">
        <f>IF([2]source_data!G249="","",IF([2]source_data!M249="","",[2]tailored_settings!$B$14))</f>
        <v>Grant purpose</v>
      </c>
      <c r="AI247" s="11" t="str">
        <f>IF([2]source_data!G249="","",IF([2]source_data!M249="","",[2]source_data!M249))</f>
        <v>Travel costs</v>
      </c>
    </row>
    <row r="248" spans="1:35" x14ac:dyDescent="0.2">
      <c r="A248" s="6" t="str">
        <f>IF([2]source_data!G250="","",IF(AND([2]source_data!C250&lt;&gt;"",[2]tailored_settings!$B$15="Publish"),CONCATENATE([2]tailored_settings!$B$2&amp;[2]source_data!C250),IF(AND([2]source_data!C250&lt;&gt;"",[2]tailored_settings!$B$15="Do not publish"),CONCATENATE([2]tailored_settings!$B$2&amp;TEXT(ROW(A248)-1,"0000")&amp;"_"&amp;TEXT(F248,"yyyy-mm")),CONCATENATE([2]tailored_settings!$B$2&amp;TEXT(ROW(A248)-1,"0000")&amp;"_"&amp;TEXT(F248,"yyyy-mm")))))</f>
        <v>360G-Longleigh-0247_2024-05</v>
      </c>
      <c r="B248" s="6" t="str">
        <f>IF([2]source_data!G250="","",IF([2]source_data!E250&lt;&gt;"",[2]source_data!E250,CONCATENATE("Grant to "&amp;G248)))</f>
        <v>Grant to Individual Recipient</v>
      </c>
      <c r="C248" s="6" t="str">
        <f>IF([2]source_data!G250="","",IF([2]source_data!F250="",_xlfn.XLOOKUP(T248,[2]tailored_settings!$B$20:$B$25,[2]tailored_settings!$A$20:$A$25,"")))</f>
        <v>Helping to alleviate financial hardship</v>
      </c>
      <c r="D248" s="7">
        <f>IF([2]source_data!G250="","",IF([2]source_data!G250="","",[2]source_data!G250))</f>
        <v>823.29</v>
      </c>
      <c r="E248" s="6" t="str">
        <f>IF([2]source_data!G250="","",[2]tailored_settings!$B$3)</f>
        <v>GBP</v>
      </c>
      <c r="F248" s="8">
        <f>IF([2]source_data!G250="","",IF([2]source_data!H250="","",[2]source_data!H250))</f>
        <v>45432</v>
      </c>
      <c r="G248" s="6" t="str">
        <f>IF([2]source_data!G250="","",[2]tailored_settings!$B$5)</f>
        <v>Individual Recipient</v>
      </c>
      <c r="H248" s="6" t="str">
        <f>IF([2]source_data!G250="","",IF(AND([2]source_data!A250&lt;&gt;"",[2]tailored_settings!$B$16="Publish"),CONCATENATE([2]tailored_settings!$B$2&amp;[2]source_data!A250),IF(AND([2]source_data!A250&lt;&gt;"",[2]tailored_settings!$B$16="Do not publish"),CONCATENATE([2]tailored_settings!$B$4&amp;TEXT(ROW(A248)-1,"0000")&amp;"_"&amp;TEXT(F248,"yyyy-mm")),CONCATENATE([2]tailored_settings!$B$4&amp;TEXT(ROW(A248)-1,"0000")&amp;"_"&amp;TEXT(F248,"yyyy-mm")))))</f>
        <v>360G-Longleigh-IND-0247_2024-05</v>
      </c>
      <c r="I248" s="6" t="str">
        <f>IF([2]source_data!G250="","",[2]tailored_settings!$B$7)</f>
        <v>Longleigh Foundation</v>
      </c>
      <c r="J248" s="6" t="str">
        <f>IF([2]source_data!G250="","",[2]tailored_settings!$B$6)</f>
        <v>GB-CHC-1169016</v>
      </c>
      <c r="K248" s="6" t="str">
        <f>IF([2]source_data!G250="","",IF([2]source_data!I250="","",VLOOKUP([2]source_data!I250,[2]codelist_mapping!A:C,3,FALSE)))</f>
        <v>GTIR010</v>
      </c>
      <c r="L248" s="6" t="str">
        <f>IF([2]source_data!G250="","",IF([2]source_data!J250="","",VLOOKUP([2]source_data!J250,[2]codelist_mapping!A:C,3,FALSE)))</f>
        <v/>
      </c>
      <c r="M248" s="6" t="str">
        <f>IF([2]source_data!G250="","",IF([2]source_data!K250="","",IF([2]source_data!M250&lt;&gt;"",CONCATENATE(VLOOKUP([2]source_data!K250,[2]codelist_mapping!F:H,3,FALSE)&amp;";"&amp;VLOOKUP([2]source_data!L250,[2]codelist_mapping!F:H,3,FALSE)&amp;";"&amp;VLOOKUP([2]source_data!M250,[2]codelist_mapping!F:H,3,FALSE)),IF([2]source_data!L250&lt;&gt;"",CONCATENATE(VLOOKUP([2]source_data!K250,[2]codelist_mapping!F:H,3,FALSE)&amp;";"&amp;VLOOKUP([2]source_data!L250,[2]codelist_mapping!F:H,3,FALSE)),IF([2]source_data!K250&lt;&gt;"",CONCATENATE(VLOOKUP([2]source_data!K250,[2]codelist_mapping!F:H,3,FALSE)))))))</f>
        <v>GTIP020;GTIP020;GTIP060</v>
      </c>
      <c r="N248" s="9" t="str">
        <f>IF([2]source_data!G250="","",IF([2]source_data!D250="","",VLOOKUP([2]source_data!D250,[2]geo_data!A:I,9,FALSE)))</f>
        <v>Dishley, Hathern &amp; Thorpe Acre</v>
      </c>
      <c r="O248" s="9" t="str">
        <f>IF([2]source_data!G250="","",IF([2]source_data!D250="","",VLOOKUP([2]source_data!D250,[2]geo_data!A:I,8,FALSE)))</f>
        <v>E05014670</v>
      </c>
      <c r="P248" s="9" t="str">
        <f>IF([2]source_data!G250="","",IF(LEFT(O248,3)="E05","WD",IF(LEFT(O248,3)="S13","WD",IF(LEFT(O248,3)="W05","WD",IF(LEFT(O248,3)="W06","UA",IF(LEFT(O248,3)="S12","CA",IF(LEFT(O248,3)="E06","UA",IF(LEFT(O248,3)="E07","NMD",IF(LEFT(O248,3)="E08","MD",IF(LEFT(O248,3)="E09","LONB"))))))))))</f>
        <v>WD</v>
      </c>
      <c r="Q248" s="9" t="str">
        <f>IF([2]source_data!G250="","",IF([2]source_data!D250="","",VLOOKUP([2]source_data!D250,[2]geo_data!A:I,7,FALSE)))</f>
        <v>Charnwood</v>
      </c>
      <c r="R248" s="9" t="str">
        <f>IF([2]source_data!G250="","",IF([2]source_data!D250="","",VLOOKUP([2]source_data!D250,[2]geo_data!A:I,6,FALSE)))</f>
        <v>E07000130</v>
      </c>
      <c r="S248" s="9" t="str">
        <f>IF([2]source_data!G250="","",IF(LEFT(R248,3)="E05","WD",IF(LEFT(R248,3)="S13","WD",IF(LEFT(R248,3)="W05","WD",IF(LEFT(R248,3)="W06","UA",IF(LEFT(R248,3)="S12","CA",IF(LEFT(R248,3)="E06","UA",IF(LEFT(R248,3)="E07","NMD",IF(LEFT(R248,3)="E08","MD",IF(LEFT(R248,3)="E09","LONB"))))))))))</f>
        <v>NMD</v>
      </c>
      <c r="T248" s="6" t="str">
        <f>IF([2]source_data!G250="","",IF([2]source_data!N250="","",[2]source_data!N250))</f>
        <v>Hardship Grant</v>
      </c>
      <c r="U248" s="10">
        <f>IF([2]source_data!G250="","",[2]tailored_settings!$B$8)</f>
        <v>45789</v>
      </c>
      <c r="V248" s="6" t="str">
        <f>IF([2]source_data!G250="","",[2]tailored_settings!$B$9)</f>
        <v>http://www.longleigh.org/</v>
      </c>
      <c r="W248" s="8">
        <f>IF([2]source_data!G250="","",IF([2]source_data!O250="","",[2]source_data!O250))</f>
        <v>45432</v>
      </c>
      <c r="X248" s="12">
        <f>IF([2]source_data!G250="","",IF([2]source_data!P250="","",[2]source_data!P250))</f>
        <v>45456</v>
      </c>
      <c r="Y248" s="13">
        <f>IF([2]source_data!G250="","",IF([2]source_data!Q250="","",[2]source_data!Q250))</f>
        <v>1</v>
      </c>
      <c r="Z248" s="11" t="str">
        <f>IF([2]source_data!G250="","",IF([2]source_data!I250="","",[2]tailored_settings!$B$10))</f>
        <v>Primary grant reason</v>
      </c>
      <c r="AA248" s="11" t="str">
        <f>IF([2]source_data!G250="","",IF([2]source_data!I250="","",[2]source_data!I250))</f>
        <v>6d. Customer/family under the care of Social Services (Adult or Children’s - FH</v>
      </c>
      <c r="AB248" s="11" t="str">
        <f>IF([2]source_data!G250="","",IF([2]source_data!J250="","",[2]tailored_settings!$B$11))</f>
        <v/>
      </c>
      <c r="AC248" s="11" t="str">
        <f>IF([2]source_data!G250="","",IF([2]source_data!J250="","",[2]source_data!J250))</f>
        <v/>
      </c>
      <c r="AD248" s="11" t="str">
        <f>IF([2]source_data!G250="","",IF([2]source_data!K250="","",[2]tailored_settings!$B$12))</f>
        <v>Grant purpose</v>
      </c>
      <c r="AE248" s="11" t="str">
        <f>IF([2]source_data!G250="","",IF([2]source_data!K250="","",[2]source_data!K250))</f>
        <v xml:space="preserve">Furniture </v>
      </c>
      <c r="AF248" s="11" t="str">
        <f>IF([2]source_data!G250="","",IF([2]source_data!K250="","",[2]tailored_settings!$B$13))</f>
        <v>Grant purpose</v>
      </c>
      <c r="AG248" s="11" t="str">
        <f>IF([2]source_data!G250="","",IF([2]source_data!K250="","",[2]source_data!K250))</f>
        <v xml:space="preserve">Furniture </v>
      </c>
      <c r="AH248" s="11" t="str">
        <f>IF([2]source_data!G250="","",IF([2]source_data!M250="","",[2]tailored_settings!$B$14))</f>
        <v>Grant purpose</v>
      </c>
      <c r="AI248" s="11" t="str">
        <f>IF([2]source_data!G250="","",IF([2]source_data!M250="","",[2]source_data!M250))</f>
        <v>Voucher for small household items</v>
      </c>
    </row>
    <row r="249" spans="1:35" x14ac:dyDescent="0.2">
      <c r="A249" s="6" t="str">
        <f>IF([2]source_data!G251="","",IF(AND([2]source_data!C251&lt;&gt;"",[2]tailored_settings!$B$15="Publish"),CONCATENATE([2]tailored_settings!$B$2&amp;[2]source_data!C251),IF(AND([2]source_data!C251&lt;&gt;"",[2]tailored_settings!$B$15="Do not publish"),CONCATENATE([2]tailored_settings!$B$2&amp;TEXT(ROW(A249)-1,"0000")&amp;"_"&amp;TEXT(F249,"yyyy-mm")),CONCATENATE([2]tailored_settings!$B$2&amp;TEXT(ROW(A249)-1,"0000")&amp;"_"&amp;TEXT(F249,"yyyy-mm")))))</f>
        <v>360G-Longleigh-0248_2024-05</v>
      </c>
      <c r="B249" s="6" t="str">
        <f>IF([2]source_data!G251="","",IF([2]source_data!E251&lt;&gt;"",[2]source_data!E251,CONCATENATE("Grant to "&amp;G249)))</f>
        <v>Grant to Individual Recipient</v>
      </c>
      <c r="C249" s="6" t="str">
        <f>IF([2]source_data!G251="","",IF([2]source_data!F251="",_xlfn.XLOOKUP(T249,[2]tailored_settings!$B$20:$B$25,[2]tailored_settings!$A$20:$A$25,"")))</f>
        <v>Helping to alleviate financial hardship</v>
      </c>
      <c r="D249" s="7">
        <f>IF([2]source_data!G251="","",IF([2]source_data!G251="","",[2]source_data!G251))</f>
        <v>857.96</v>
      </c>
      <c r="E249" s="6" t="str">
        <f>IF([2]source_data!G251="","",[2]tailored_settings!$B$3)</f>
        <v>GBP</v>
      </c>
      <c r="F249" s="8">
        <f>IF([2]source_data!G251="","",IF([2]source_data!H251="","",[2]source_data!H251))</f>
        <v>45432</v>
      </c>
      <c r="G249" s="6" t="str">
        <f>IF([2]source_data!G251="","",[2]tailored_settings!$B$5)</f>
        <v>Individual Recipient</v>
      </c>
      <c r="H249" s="6" t="str">
        <f>IF([2]source_data!G251="","",IF(AND([2]source_data!A251&lt;&gt;"",[2]tailored_settings!$B$16="Publish"),CONCATENATE([2]tailored_settings!$B$2&amp;[2]source_data!A251),IF(AND([2]source_data!A251&lt;&gt;"",[2]tailored_settings!$B$16="Do not publish"),CONCATENATE([2]tailored_settings!$B$4&amp;TEXT(ROW(A249)-1,"0000")&amp;"_"&amp;TEXT(F249,"yyyy-mm")),CONCATENATE([2]tailored_settings!$B$4&amp;TEXT(ROW(A249)-1,"0000")&amp;"_"&amp;TEXT(F249,"yyyy-mm")))))</f>
        <v>360G-Longleigh-IND-0248_2024-05</v>
      </c>
      <c r="I249" s="6" t="str">
        <f>IF([2]source_data!G251="","",[2]tailored_settings!$B$7)</f>
        <v>Longleigh Foundation</v>
      </c>
      <c r="J249" s="6" t="str">
        <f>IF([2]source_data!G251="","",[2]tailored_settings!$B$6)</f>
        <v>GB-CHC-1169016</v>
      </c>
      <c r="K249" s="6" t="str">
        <f>IF([2]source_data!G251="","",IF([2]source_data!I251="","",VLOOKUP([2]source_data!I251,[2]codelist_mapping!A:C,3,FALSE)))</f>
        <v>GTIR030</v>
      </c>
      <c r="L249" s="6" t="str">
        <f>IF([2]source_data!G251="","",IF([2]source_data!J251="","",VLOOKUP([2]source_data!J251,[2]codelist_mapping!A:C,3,FALSE)))</f>
        <v>GTIR060</v>
      </c>
      <c r="M249" s="6" t="str">
        <f>IF([2]source_data!G251="","",IF([2]source_data!K251="","",IF([2]source_data!M251&lt;&gt;"",CONCATENATE(VLOOKUP([2]source_data!K251,[2]codelist_mapping!F:H,3,FALSE)&amp;";"&amp;VLOOKUP([2]source_data!L251,[2]codelist_mapping!F:H,3,FALSE)&amp;";"&amp;VLOOKUP([2]source_data!M251,[2]codelist_mapping!F:H,3,FALSE)),IF([2]source_data!L251&lt;&gt;"",CONCATENATE(VLOOKUP([2]source_data!K251,[2]codelist_mapping!F:H,3,FALSE)&amp;";"&amp;VLOOKUP([2]source_data!L251,[2]codelist_mapping!F:H,3,FALSE)),IF([2]source_data!K251&lt;&gt;"",CONCATENATE(VLOOKUP([2]source_data!K251,[2]codelist_mapping!F:H,3,FALSE)))))))</f>
        <v>GTIP020;GTIP020;GTIP060</v>
      </c>
      <c r="N249" s="9" t="str">
        <f>IF([2]source_data!G251="","",IF([2]source_data!D251="","",VLOOKUP([2]source_data!D251,[2]geo_data!A:I,9,FALSE)))</f>
        <v>Flitwick</v>
      </c>
      <c r="O249" s="9" t="str">
        <f>IF([2]source_data!G251="","",IF([2]source_data!D251="","",VLOOKUP([2]source_data!D251,[2]geo_data!A:I,8,FALSE)))</f>
        <v>E05014409</v>
      </c>
      <c r="P249" s="9" t="str">
        <f>IF([2]source_data!G251="","",IF(LEFT(O249,3)="E05","WD",IF(LEFT(O249,3)="S13","WD",IF(LEFT(O249,3)="W05","WD",IF(LEFT(O249,3)="W06","UA",IF(LEFT(O249,3)="S12","CA",IF(LEFT(O249,3)="E06","UA",IF(LEFT(O249,3)="E07","NMD",IF(LEFT(O249,3)="E08","MD",IF(LEFT(O249,3)="E09","LONB"))))))))))</f>
        <v>WD</v>
      </c>
      <c r="Q249" s="9" t="str">
        <f>IF([2]source_data!G251="","",IF([2]source_data!D251="","",VLOOKUP([2]source_data!D251,[2]geo_data!A:I,7,FALSE)))</f>
        <v>Central Bedfordshire</v>
      </c>
      <c r="R249" s="9" t="str">
        <f>IF([2]source_data!G251="","",IF([2]source_data!D251="","",VLOOKUP([2]source_data!D251,[2]geo_data!A:I,6,FALSE)))</f>
        <v>E06000056</v>
      </c>
      <c r="S249" s="9" t="str">
        <f>IF([2]source_data!G251="","",IF(LEFT(R249,3)="E05","WD",IF(LEFT(R249,3)="S13","WD",IF(LEFT(R249,3)="W05","WD",IF(LEFT(R249,3)="W06","UA",IF(LEFT(R249,3)="S12","CA",IF(LEFT(R249,3)="E06","UA",IF(LEFT(R249,3)="E07","NMD",IF(LEFT(R249,3)="E08","MD",IF(LEFT(R249,3)="E09","LONB"))))))))))</f>
        <v>UA</v>
      </c>
      <c r="T249" s="6" t="str">
        <f>IF([2]source_data!G251="","",IF([2]source_data!N251="","",[2]source_data!N251))</f>
        <v>Hardship Grant</v>
      </c>
      <c r="U249" s="10">
        <f>IF([2]source_data!G251="","",[2]tailored_settings!$B$8)</f>
        <v>45789</v>
      </c>
      <c r="V249" s="6" t="str">
        <f>IF([2]source_data!G251="","",[2]tailored_settings!$B$9)</f>
        <v>http://www.longleigh.org/</v>
      </c>
      <c r="W249" s="8">
        <f>IF([2]source_data!G251="","",IF([2]source_data!O251="","",[2]source_data!O251))</f>
        <v>45432</v>
      </c>
      <c r="X249" s="12">
        <f>IF([2]source_data!G251="","",IF([2]source_data!P251="","",[2]source_data!P251))</f>
        <v>45456</v>
      </c>
      <c r="Y249" s="13">
        <f>IF([2]source_data!G251="","",IF([2]source_data!Q251="","",[2]source_data!Q251))</f>
        <v>1</v>
      </c>
      <c r="Z249" s="11" t="str">
        <f>IF([2]source_data!G251="","",IF([2]source_data!I251="","",[2]tailored_settings!$B$10))</f>
        <v>Primary grant reason</v>
      </c>
      <c r="AA249" s="11" t="str">
        <f>IF([2]source_data!G251="","",IF([2]source_data!I251="","",[2]source_data!I251))</f>
        <v>1. Customer (or family member residing with them) with a diagnosed condition or disability (physical and/or sensory and/or behavioural)</v>
      </c>
      <c r="AB249" s="11" t="str">
        <f>IF([2]source_data!G251="","",IF([2]source_data!J251="","",[2]tailored_settings!$B$11))</f>
        <v>Secondary grant reason</v>
      </c>
      <c r="AC249" s="11" t="str">
        <f>IF([2]source_data!G251="","",IF([2]source_data!J251="","",[2]source_data!J251))</f>
        <v>4. Customer/family fleeing from a violent or abusive relationship</v>
      </c>
      <c r="AD249" s="11" t="str">
        <f>IF([2]source_data!G251="","",IF([2]source_data!K251="","",[2]tailored_settings!$B$12))</f>
        <v>Grant purpose</v>
      </c>
      <c r="AE249" s="11" t="str">
        <f>IF([2]source_data!G251="","",IF([2]source_data!K251="","",[2]source_data!K251))</f>
        <v>Appliances</v>
      </c>
      <c r="AF249" s="11" t="str">
        <f>IF([2]source_data!G251="","",IF([2]source_data!K251="","",[2]tailored_settings!$B$13))</f>
        <v>Grant purpose</v>
      </c>
      <c r="AG249" s="11" t="str">
        <f>IF([2]source_data!G251="","",IF([2]source_data!K251="","",[2]source_data!K251))</f>
        <v>Appliances</v>
      </c>
      <c r="AH249" s="11" t="str">
        <f>IF([2]source_data!G251="","",IF([2]source_data!M251="","",[2]tailored_settings!$B$14))</f>
        <v>Grant purpose</v>
      </c>
      <c r="AI249" s="11" t="str">
        <f>IF([2]source_data!G251="","",IF([2]source_data!M251="","",[2]source_data!M251))</f>
        <v>Voucher for small household items</v>
      </c>
    </row>
    <row r="250" spans="1:35" x14ac:dyDescent="0.2">
      <c r="A250" s="6" t="str">
        <f>IF([2]source_data!G252="","",IF(AND([2]source_data!C252&lt;&gt;"",[2]tailored_settings!$B$15="Publish"),CONCATENATE([2]tailored_settings!$B$2&amp;[2]source_data!C252),IF(AND([2]source_data!C252&lt;&gt;"",[2]tailored_settings!$B$15="Do not publish"),CONCATENATE([2]tailored_settings!$B$2&amp;TEXT(ROW(A250)-1,"0000")&amp;"_"&amp;TEXT(F250,"yyyy-mm")),CONCATENATE([2]tailored_settings!$B$2&amp;TEXT(ROW(A250)-1,"0000")&amp;"_"&amp;TEXT(F250,"yyyy-mm")))))</f>
        <v>360G-Longleigh-0249_2024-05</v>
      </c>
      <c r="B250" s="6" t="str">
        <f>IF([2]source_data!G252="","",IF([2]source_data!E252&lt;&gt;"",[2]source_data!E252,CONCATENATE("Grant to "&amp;G250)))</f>
        <v>Grant to Individual Recipient</v>
      </c>
      <c r="C250" s="6" t="str">
        <f>IF([2]source_data!G252="","",IF([2]source_data!F252="",_xlfn.XLOOKUP(T250,[2]tailored_settings!$B$20:$B$25,[2]tailored_settings!$A$20:$A$25,"")))</f>
        <v>Helping to alleviate financial hardship</v>
      </c>
      <c r="D250" s="7">
        <f>IF([2]source_data!G252="","",IF([2]source_data!G252="","",[2]source_data!G252))</f>
        <v>792.6</v>
      </c>
      <c r="E250" s="6" t="str">
        <f>IF([2]source_data!G252="","",[2]tailored_settings!$B$3)</f>
        <v>GBP</v>
      </c>
      <c r="F250" s="8">
        <f>IF([2]source_data!G252="","",IF([2]source_data!H252="","",[2]source_data!H252))</f>
        <v>45432</v>
      </c>
      <c r="G250" s="6" t="str">
        <f>IF([2]source_data!G252="","",[2]tailored_settings!$B$5)</f>
        <v>Individual Recipient</v>
      </c>
      <c r="H250" s="6" t="str">
        <f>IF([2]source_data!G252="","",IF(AND([2]source_data!A252&lt;&gt;"",[2]tailored_settings!$B$16="Publish"),CONCATENATE([2]tailored_settings!$B$2&amp;[2]source_data!A252),IF(AND([2]source_data!A252&lt;&gt;"",[2]tailored_settings!$B$16="Do not publish"),CONCATENATE([2]tailored_settings!$B$4&amp;TEXT(ROW(A250)-1,"0000")&amp;"_"&amp;TEXT(F250,"yyyy-mm")),CONCATENATE([2]tailored_settings!$B$4&amp;TEXT(ROW(A250)-1,"0000")&amp;"_"&amp;TEXT(F250,"yyyy-mm")))))</f>
        <v>360G-Longleigh-IND-0249_2024-05</v>
      </c>
      <c r="I250" s="6" t="str">
        <f>IF([2]source_data!G252="","",[2]tailored_settings!$B$7)</f>
        <v>Longleigh Foundation</v>
      </c>
      <c r="J250" s="6" t="str">
        <f>IF([2]source_data!G252="","",[2]tailored_settings!$B$6)</f>
        <v>GB-CHC-1169016</v>
      </c>
      <c r="K250" s="6" t="str">
        <f>IF([2]source_data!G252="","",IF([2]source_data!I252="","",VLOOKUP([2]source_data!I252,[2]codelist_mapping!A:C,3,FALSE)))</f>
        <v>GTIR040</v>
      </c>
      <c r="L250" s="6" t="str">
        <f>IF([2]source_data!G252="","",IF([2]source_data!J252="","",VLOOKUP([2]source_data!J252,[2]codelist_mapping!A:C,3,FALSE)))</f>
        <v>GTIR060</v>
      </c>
      <c r="M250" s="6" t="str">
        <f>IF([2]source_data!G252="","",IF([2]source_data!K252="","",IF([2]source_data!M252&lt;&gt;"",CONCATENATE(VLOOKUP([2]source_data!K252,[2]codelist_mapping!F:H,3,FALSE)&amp;";"&amp;VLOOKUP([2]source_data!L252,[2]codelist_mapping!F:H,3,FALSE)&amp;";"&amp;VLOOKUP([2]source_data!M252,[2]codelist_mapping!F:H,3,FALSE)),IF([2]source_data!L252&lt;&gt;"",CONCATENATE(VLOOKUP([2]source_data!K252,[2]codelist_mapping!F:H,3,FALSE)&amp;";"&amp;VLOOKUP([2]source_data!L252,[2]codelist_mapping!F:H,3,FALSE)),IF([2]source_data!K252&lt;&gt;"",CONCATENATE(VLOOKUP([2]source_data!K252,[2]codelist_mapping!F:H,3,FALSE)))))))</f>
        <v>GTIP020;GTIP020</v>
      </c>
      <c r="N250" s="9" t="str">
        <f>IF([2]source_data!G252="","",IF([2]source_data!D252="","",VLOOKUP([2]source_data!D252,[2]geo_data!A:I,9,FALSE)))</f>
        <v>Longwell Green</v>
      </c>
      <c r="O250" s="9" t="str">
        <f>IF([2]source_data!G252="","",IF([2]source_data!D252="","",VLOOKUP([2]source_data!D252,[2]geo_data!A:I,8,FALSE)))</f>
        <v>E05012118</v>
      </c>
      <c r="P250" s="9" t="str">
        <f>IF([2]source_data!G252="","",IF(LEFT(O250,3)="E05","WD",IF(LEFT(O250,3)="S13","WD",IF(LEFT(O250,3)="W05","WD",IF(LEFT(O250,3)="W06","UA",IF(LEFT(O250,3)="S12","CA",IF(LEFT(O250,3)="E06","UA",IF(LEFT(O250,3)="E07","NMD",IF(LEFT(O250,3)="E08","MD",IF(LEFT(O250,3)="E09","LONB"))))))))))</f>
        <v>WD</v>
      </c>
      <c r="Q250" s="9" t="str">
        <f>IF([2]source_data!G252="","",IF([2]source_data!D252="","",VLOOKUP([2]source_data!D252,[2]geo_data!A:I,7,FALSE)))</f>
        <v>South Gloucestershire</v>
      </c>
      <c r="R250" s="9" t="str">
        <f>IF([2]source_data!G252="","",IF([2]source_data!D252="","",VLOOKUP([2]source_data!D252,[2]geo_data!A:I,6,FALSE)))</f>
        <v>E06000025</v>
      </c>
      <c r="S250" s="9" t="str">
        <f>IF([2]source_data!G252="","",IF(LEFT(R250,3)="E05","WD",IF(LEFT(R250,3)="S13","WD",IF(LEFT(R250,3)="W05","WD",IF(LEFT(R250,3)="W06","UA",IF(LEFT(R250,3)="S12","CA",IF(LEFT(R250,3)="E06","UA",IF(LEFT(R250,3)="E07","NMD",IF(LEFT(R250,3)="E08","MD",IF(LEFT(R250,3)="E09","LONB"))))))))))</f>
        <v>UA</v>
      </c>
      <c r="T250" s="6" t="str">
        <f>IF([2]source_data!G252="","",IF([2]source_data!N252="","",[2]source_data!N252))</f>
        <v>Hardship Grant</v>
      </c>
      <c r="U250" s="10">
        <f>IF([2]source_data!G252="","",[2]tailored_settings!$B$8)</f>
        <v>45789</v>
      </c>
      <c r="V250" s="6" t="str">
        <f>IF([2]source_data!G252="","",[2]tailored_settings!$B$9)</f>
        <v>http://www.longleigh.org/</v>
      </c>
      <c r="W250" s="8">
        <f>IF([2]source_data!G252="","",IF([2]source_data!O252="","",[2]source_data!O252))</f>
        <v>45432</v>
      </c>
      <c r="X250" s="12">
        <f>IF([2]source_data!G252="","",IF([2]source_data!P252="","",[2]source_data!P252))</f>
        <v>45450</v>
      </c>
      <c r="Y250" s="13">
        <f>IF([2]source_data!G252="","",IF([2]source_data!Q252="","",[2]source_data!Q252))</f>
        <v>1</v>
      </c>
      <c r="Z250" s="11" t="str">
        <f>IF([2]source_data!G252="","",IF([2]source_data!I252="","",[2]tailored_settings!$B$10))</f>
        <v>Primary grant reason</v>
      </c>
      <c r="AA250" s="11" t="str">
        <f>IF([2]source_data!G252="","",IF([2]source_data!I252="","",[2]source_data!I252))</f>
        <v>2. Customer receiving medication and/or therapy for a mental health condition or substance addiction</v>
      </c>
      <c r="AB250" s="11" t="str">
        <f>IF([2]source_data!G252="","",IF([2]source_data!J252="","",[2]tailored_settings!$B$11))</f>
        <v>Secondary grant reason</v>
      </c>
      <c r="AC250" s="11" t="str">
        <f>IF([2]source_data!G252="","",IF([2]source_data!J252="","",[2]source_data!J252))</f>
        <v>4. Customer/family fleeing from a violent or abusive relationship</v>
      </c>
      <c r="AD250" s="11" t="str">
        <f>IF([2]source_data!G252="","",IF([2]source_data!K252="","",[2]tailored_settings!$B$12))</f>
        <v>Grant purpose</v>
      </c>
      <c r="AE250" s="11" t="str">
        <f>IF([2]source_data!G252="","",IF([2]source_data!K252="","",[2]source_data!K252))</f>
        <v xml:space="preserve">Furniture </v>
      </c>
      <c r="AF250" s="11" t="str">
        <f>IF([2]source_data!G252="","",IF([2]source_data!K252="","",[2]tailored_settings!$B$13))</f>
        <v>Grant purpose</v>
      </c>
      <c r="AG250" s="11" t="str">
        <f>IF([2]source_data!G252="","",IF([2]source_data!K252="","",[2]source_data!K252))</f>
        <v xml:space="preserve">Furniture </v>
      </c>
      <c r="AH250" s="11" t="str">
        <f>IF([2]source_data!G252="","",IF([2]source_data!M252="","",[2]tailored_settings!$B$14))</f>
        <v/>
      </c>
      <c r="AI250" s="11" t="str">
        <f>IF([2]source_data!G252="","",IF([2]source_data!M252="","",[2]source_data!M252))</f>
        <v/>
      </c>
    </row>
    <row r="251" spans="1:35" x14ac:dyDescent="0.2">
      <c r="A251" s="6" t="str">
        <f>IF([2]source_data!G253="","",IF(AND([2]source_data!C253&lt;&gt;"",[2]tailored_settings!$B$15="Publish"),CONCATENATE([2]tailored_settings!$B$2&amp;[2]source_data!C253),IF(AND([2]source_data!C253&lt;&gt;"",[2]tailored_settings!$B$15="Do not publish"),CONCATENATE([2]tailored_settings!$B$2&amp;TEXT(ROW(A251)-1,"0000")&amp;"_"&amp;TEXT(F251,"yyyy-mm")),CONCATENATE([2]tailored_settings!$B$2&amp;TEXT(ROW(A251)-1,"0000")&amp;"_"&amp;TEXT(F251,"yyyy-mm")))))</f>
        <v>360G-Longleigh-0250_2024-05</v>
      </c>
      <c r="B251" s="6" t="str">
        <f>IF([2]source_data!G253="","",IF([2]source_data!E253&lt;&gt;"",[2]source_data!E253,CONCATENATE("Grant to "&amp;G251)))</f>
        <v>Grant to Individual Recipient</v>
      </c>
      <c r="C251" s="6" t="str">
        <f>IF([2]source_data!G253="","",IF([2]source_data!F253="",_xlfn.XLOOKUP(T251,[2]tailored_settings!$B$20:$B$25,[2]tailored_settings!$A$20:$A$25,"")))</f>
        <v>Helping to alleviate financial hardship</v>
      </c>
      <c r="D251" s="7">
        <f>IF([2]source_data!G253="","",IF([2]source_data!G253="","",[2]source_data!G253))</f>
        <v>810.41</v>
      </c>
      <c r="E251" s="6" t="str">
        <f>IF([2]source_data!G253="","",[2]tailored_settings!$B$3)</f>
        <v>GBP</v>
      </c>
      <c r="F251" s="8">
        <f>IF([2]source_data!G253="","",IF([2]source_data!H253="","",[2]source_data!H253))</f>
        <v>45432</v>
      </c>
      <c r="G251" s="6" t="str">
        <f>IF([2]source_data!G253="","",[2]tailored_settings!$B$5)</f>
        <v>Individual Recipient</v>
      </c>
      <c r="H251" s="6" t="str">
        <f>IF([2]source_data!G253="","",IF(AND([2]source_data!A253&lt;&gt;"",[2]tailored_settings!$B$16="Publish"),CONCATENATE([2]tailored_settings!$B$2&amp;[2]source_data!A253),IF(AND([2]source_data!A253&lt;&gt;"",[2]tailored_settings!$B$16="Do not publish"),CONCATENATE([2]tailored_settings!$B$4&amp;TEXT(ROW(A251)-1,"0000")&amp;"_"&amp;TEXT(F251,"yyyy-mm")),CONCATENATE([2]tailored_settings!$B$4&amp;TEXT(ROW(A251)-1,"0000")&amp;"_"&amp;TEXT(F251,"yyyy-mm")))))</f>
        <v>360G-Longleigh-IND-0250_2024-05</v>
      </c>
      <c r="I251" s="6" t="str">
        <f>IF([2]source_data!G253="","",[2]tailored_settings!$B$7)</f>
        <v>Longleigh Foundation</v>
      </c>
      <c r="J251" s="6" t="str">
        <f>IF([2]source_data!G253="","",[2]tailored_settings!$B$6)</f>
        <v>GB-CHC-1169016</v>
      </c>
      <c r="K251" s="6" t="str">
        <f>IF([2]source_data!G253="","",IF([2]source_data!I253="","",VLOOKUP([2]source_data!I253,[2]codelist_mapping!A:C,3,FALSE)))</f>
        <v>GTIR040</v>
      </c>
      <c r="L251" s="6" t="str">
        <f>IF([2]source_data!G253="","",IF([2]source_data!J253="","",VLOOKUP([2]source_data!J253,[2]codelist_mapping!A:C,3,FALSE)))</f>
        <v>GTIR060</v>
      </c>
      <c r="M251" s="6" t="str">
        <f>IF([2]source_data!G253="","",IF([2]source_data!K253="","",IF([2]source_data!M253&lt;&gt;"",CONCATENATE(VLOOKUP([2]source_data!K253,[2]codelist_mapping!F:H,3,FALSE)&amp;";"&amp;VLOOKUP([2]source_data!L253,[2]codelist_mapping!F:H,3,FALSE)&amp;";"&amp;VLOOKUP([2]source_data!M253,[2]codelist_mapping!F:H,3,FALSE)),IF([2]source_data!L253&lt;&gt;"",CONCATENATE(VLOOKUP([2]source_data!K253,[2]codelist_mapping!F:H,3,FALSE)&amp;";"&amp;VLOOKUP([2]source_data!L253,[2]codelist_mapping!F:H,3,FALSE)),IF([2]source_data!K253&lt;&gt;"",CONCATENATE(VLOOKUP([2]source_data!K253,[2]codelist_mapping!F:H,3,FALSE)))))))</f>
        <v>GTIP020</v>
      </c>
      <c r="N251" s="9" t="str">
        <f>IF([2]source_data!G253="","",IF([2]source_data!D253="","",VLOOKUP([2]source_data!D253,[2]geo_data!A:I,9,FALSE)))</f>
        <v>Smethwick</v>
      </c>
      <c r="O251" s="9" t="str">
        <f>IF([2]source_data!G253="","",IF([2]source_data!D253="","",VLOOKUP([2]source_data!D253,[2]geo_data!A:I,8,FALSE)))</f>
        <v>E05001277</v>
      </c>
      <c r="P251" s="9" t="str">
        <f>IF([2]source_data!G253="","",IF(LEFT(O251,3)="E05","WD",IF(LEFT(O251,3)="S13","WD",IF(LEFT(O251,3)="W05","WD",IF(LEFT(O251,3)="W06","UA",IF(LEFT(O251,3)="S12","CA",IF(LEFT(O251,3)="E06","UA",IF(LEFT(O251,3)="E07","NMD",IF(LEFT(O251,3)="E08","MD",IF(LEFT(O251,3)="E09","LONB"))))))))))</f>
        <v>WD</v>
      </c>
      <c r="Q251" s="9" t="str">
        <f>IF([2]source_data!G253="","",IF([2]source_data!D253="","",VLOOKUP([2]source_data!D253,[2]geo_data!A:I,7,FALSE)))</f>
        <v>Sandwell</v>
      </c>
      <c r="R251" s="9" t="str">
        <f>IF([2]source_data!G253="","",IF([2]source_data!D253="","",VLOOKUP([2]source_data!D253,[2]geo_data!A:I,6,FALSE)))</f>
        <v>E08000028</v>
      </c>
      <c r="S251" s="9" t="str">
        <f>IF([2]source_data!G253="","",IF(LEFT(R251,3)="E05","WD",IF(LEFT(R251,3)="S13","WD",IF(LEFT(R251,3)="W05","WD",IF(LEFT(R251,3)="W06","UA",IF(LEFT(R251,3)="S12","CA",IF(LEFT(R251,3)="E06","UA",IF(LEFT(R251,3)="E07","NMD",IF(LEFT(R251,3)="E08","MD",IF(LEFT(R251,3)="E09","LONB"))))))))))</f>
        <v>MD</v>
      </c>
      <c r="T251" s="6" t="str">
        <f>IF([2]source_data!G253="","",IF([2]source_data!N253="","",[2]source_data!N253))</f>
        <v>Hardship Grant</v>
      </c>
      <c r="U251" s="10">
        <f>IF([2]source_data!G253="","",[2]tailored_settings!$B$8)</f>
        <v>45789</v>
      </c>
      <c r="V251" s="6" t="str">
        <f>IF([2]source_data!G253="","",[2]tailored_settings!$B$9)</f>
        <v>http://www.longleigh.org/</v>
      </c>
      <c r="W251" s="8">
        <f>IF([2]source_data!G253="","",IF([2]source_data!O253="","",[2]source_data!O253))</f>
        <v>45432</v>
      </c>
      <c r="X251" s="12">
        <f>IF([2]source_data!G253="","",IF([2]source_data!P253="","",[2]source_data!P253))</f>
        <v>45441</v>
      </c>
      <c r="Y251" s="13">
        <f>IF([2]source_data!G253="","",IF([2]source_data!Q253="","",[2]source_data!Q253))</f>
        <v>0</v>
      </c>
      <c r="Z251" s="11" t="str">
        <f>IF([2]source_data!G253="","",IF([2]source_data!I253="","",[2]tailored_settings!$B$10))</f>
        <v>Primary grant reason</v>
      </c>
      <c r="AA251" s="11" t="str">
        <f>IF([2]source_data!G253="","",IF([2]source_data!I253="","",[2]source_data!I253))</f>
        <v>2. Customer receiving medication and/or therapy for a mental health condition or substance addiction</v>
      </c>
      <c r="AB251" s="11" t="str">
        <f>IF([2]source_data!G253="","",IF([2]source_data!J253="","",[2]tailored_settings!$B$11))</f>
        <v>Secondary grant reason</v>
      </c>
      <c r="AC251" s="11" t="str">
        <f>IF([2]source_data!G253="","",IF([2]source_data!J253="","",[2]source_data!J253))</f>
        <v>4. Customer/family fleeing from a violent or abusive relationship</v>
      </c>
      <c r="AD251" s="11" t="str">
        <f>IF([2]source_data!G253="","",IF([2]source_data!K253="","",[2]tailored_settings!$B$12))</f>
        <v>Grant purpose</v>
      </c>
      <c r="AE251" s="11" t="str">
        <f>IF([2]source_data!G253="","",IF([2]source_data!K253="","",[2]source_data!K253))</f>
        <v xml:space="preserve">Furniture </v>
      </c>
      <c r="AF251" s="11" t="str">
        <f>IF([2]source_data!G253="","",IF([2]source_data!K253="","",[2]tailored_settings!$B$13))</f>
        <v>Grant purpose</v>
      </c>
      <c r="AG251" s="11" t="str">
        <f>IF([2]source_data!G253="","",IF([2]source_data!K253="","",[2]source_data!K253))</f>
        <v xml:space="preserve">Furniture </v>
      </c>
      <c r="AH251" s="11" t="str">
        <f>IF([2]source_data!G253="","",IF([2]source_data!M253="","",[2]tailored_settings!$B$14))</f>
        <v/>
      </c>
      <c r="AI251" s="11" t="str">
        <f>IF([2]source_data!G253="","",IF([2]source_data!M253="","",[2]source_data!M253))</f>
        <v/>
      </c>
    </row>
    <row r="252" spans="1:35" x14ac:dyDescent="0.2">
      <c r="A252" s="6" t="str">
        <f>IF([2]source_data!G254="","",IF(AND([2]source_data!C254&lt;&gt;"",[2]tailored_settings!$B$15="Publish"),CONCATENATE([2]tailored_settings!$B$2&amp;[2]source_data!C254),IF(AND([2]source_data!C254&lt;&gt;"",[2]tailored_settings!$B$15="Do not publish"),CONCATENATE([2]tailored_settings!$B$2&amp;TEXT(ROW(A252)-1,"0000")&amp;"_"&amp;TEXT(F252,"yyyy-mm")),CONCATENATE([2]tailored_settings!$B$2&amp;TEXT(ROW(A252)-1,"0000")&amp;"_"&amp;TEXT(F252,"yyyy-mm")))))</f>
        <v>360G-Longleigh-0251_2024-05</v>
      </c>
      <c r="B252" s="6" t="str">
        <f>IF([2]source_data!G254="","",IF([2]source_data!E254&lt;&gt;"",[2]source_data!E254,CONCATENATE("Grant to "&amp;G252)))</f>
        <v>Grant to Individual Recipient</v>
      </c>
      <c r="C252" s="6" t="str">
        <f>IF([2]source_data!G254="","",IF([2]source_data!F254="",_xlfn.XLOOKUP(T252,[2]tailored_settings!$B$20:$B$25,[2]tailored_settings!$A$20:$A$25,"")))</f>
        <v>Helping to alleviate financial hardship</v>
      </c>
      <c r="D252" s="7">
        <f>IF([2]source_data!G254="","",IF([2]source_data!G254="","",[2]source_data!G254))</f>
        <v>955.83</v>
      </c>
      <c r="E252" s="6" t="str">
        <f>IF([2]source_data!G254="","",[2]tailored_settings!$B$3)</f>
        <v>GBP</v>
      </c>
      <c r="F252" s="8">
        <f>IF([2]source_data!G254="","",IF([2]source_data!H254="","",[2]source_data!H254))</f>
        <v>45432</v>
      </c>
      <c r="G252" s="6" t="str">
        <f>IF([2]source_data!G254="","",[2]tailored_settings!$B$5)</f>
        <v>Individual Recipient</v>
      </c>
      <c r="H252" s="6" t="str">
        <f>IF([2]source_data!G254="","",IF(AND([2]source_data!A254&lt;&gt;"",[2]tailored_settings!$B$16="Publish"),CONCATENATE([2]tailored_settings!$B$2&amp;[2]source_data!A254),IF(AND([2]source_data!A254&lt;&gt;"",[2]tailored_settings!$B$16="Do not publish"),CONCATENATE([2]tailored_settings!$B$4&amp;TEXT(ROW(A252)-1,"0000")&amp;"_"&amp;TEXT(F252,"yyyy-mm")),CONCATENATE([2]tailored_settings!$B$4&amp;TEXT(ROW(A252)-1,"0000")&amp;"_"&amp;TEXT(F252,"yyyy-mm")))))</f>
        <v>360G-Longleigh-IND-0251_2024-05</v>
      </c>
      <c r="I252" s="6" t="str">
        <f>IF([2]source_data!G254="","",[2]tailored_settings!$B$7)</f>
        <v>Longleigh Foundation</v>
      </c>
      <c r="J252" s="6" t="str">
        <f>IF([2]source_data!G254="","",[2]tailored_settings!$B$6)</f>
        <v>GB-CHC-1169016</v>
      </c>
      <c r="K252" s="6" t="str">
        <f>IF([2]source_data!G254="","",IF([2]source_data!I254="","",VLOOKUP([2]source_data!I254,[2]codelist_mapping!A:C,3,FALSE)))</f>
        <v>GTIR040</v>
      </c>
      <c r="L252" s="6" t="str">
        <f>IF([2]source_data!G254="","",IF([2]source_data!J254="","",VLOOKUP([2]source_data!J254,[2]codelist_mapping!A:C,3,FALSE)))</f>
        <v/>
      </c>
      <c r="M252" s="6" t="str">
        <f>IF([2]source_data!G254="","",IF([2]source_data!K254="","",IF([2]source_data!M254&lt;&gt;"",CONCATENATE(VLOOKUP([2]source_data!K254,[2]codelist_mapping!F:H,3,FALSE)&amp;";"&amp;VLOOKUP([2]source_data!L254,[2]codelist_mapping!F:H,3,FALSE)&amp;";"&amp;VLOOKUP([2]source_data!M254,[2]codelist_mapping!F:H,3,FALSE)),IF([2]source_data!L254&lt;&gt;"",CONCATENATE(VLOOKUP([2]source_data!K254,[2]codelist_mapping!F:H,3,FALSE)&amp;";"&amp;VLOOKUP([2]source_data!L254,[2]codelist_mapping!F:H,3,FALSE)),IF([2]source_data!K254&lt;&gt;"",CONCATENATE(VLOOKUP([2]source_data!K254,[2]codelist_mapping!F:H,3,FALSE)))))))</f>
        <v>GTIP020;GTIP020</v>
      </c>
      <c r="N252" s="9" t="str">
        <f>IF([2]source_data!G254="","",IF([2]source_data!D254="","",VLOOKUP([2]source_data!D254,[2]geo_data!A:I,9,FALSE)))</f>
        <v>The Wolds</v>
      </c>
      <c r="O252" s="9" t="str">
        <f>IF([2]source_data!G254="","",IF([2]source_data!D254="","",VLOOKUP([2]source_data!D254,[2]geo_data!A:I,8,FALSE)))</f>
        <v>E05014687</v>
      </c>
      <c r="P252" s="9" t="str">
        <f>IF([2]source_data!G254="","",IF(LEFT(O252,3)="E05","WD",IF(LEFT(O252,3)="S13","WD",IF(LEFT(O252,3)="W05","WD",IF(LEFT(O252,3)="W06","UA",IF(LEFT(O252,3)="S12","CA",IF(LEFT(O252,3)="E06","UA",IF(LEFT(O252,3)="E07","NMD",IF(LEFT(O252,3)="E08","MD",IF(LEFT(O252,3)="E09","LONB"))))))))))</f>
        <v>WD</v>
      </c>
      <c r="Q252" s="9" t="str">
        <f>IF([2]source_data!G254="","",IF([2]source_data!D254="","",VLOOKUP([2]source_data!D254,[2]geo_data!A:I,7,FALSE)))</f>
        <v>Charnwood</v>
      </c>
      <c r="R252" s="9" t="str">
        <f>IF([2]source_data!G254="","",IF([2]source_data!D254="","",VLOOKUP([2]source_data!D254,[2]geo_data!A:I,6,FALSE)))</f>
        <v>E07000130</v>
      </c>
      <c r="S252" s="9" t="str">
        <f>IF([2]source_data!G254="","",IF(LEFT(R252,3)="E05","WD",IF(LEFT(R252,3)="S13","WD",IF(LEFT(R252,3)="W05","WD",IF(LEFT(R252,3)="W06","UA",IF(LEFT(R252,3)="S12","CA",IF(LEFT(R252,3)="E06","UA",IF(LEFT(R252,3)="E07","NMD",IF(LEFT(R252,3)="E08","MD",IF(LEFT(R252,3)="E09","LONB"))))))))))</f>
        <v>NMD</v>
      </c>
      <c r="T252" s="6" t="str">
        <f>IF([2]source_data!G254="","",IF([2]source_data!N254="","",[2]source_data!N254))</f>
        <v>Hardship Grant</v>
      </c>
      <c r="U252" s="10">
        <f>IF([2]source_data!G254="","",[2]tailored_settings!$B$8)</f>
        <v>45789</v>
      </c>
      <c r="V252" s="6" t="str">
        <f>IF([2]source_data!G254="","",[2]tailored_settings!$B$9)</f>
        <v>http://www.longleigh.org/</v>
      </c>
      <c r="W252" s="8">
        <f>IF([2]source_data!G254="","",IF([2]source_data!O254="","",[2]source_data!O254))</f>
        <v>45432</v>
      </c>
      <c r="X252" s="12">
        <f>IF([2]source_data!G254="","",IF([2]source_data!P254="","",[2]source_data!P254))</f>
        <v>45450</v>
      </c>
      <c r="Y252" s="13">
        <f>IF([2]source_data!G254="","",IF([2]source_data!Q254="","",[2]source_data!Q254))</f>
        <v>1</v>
      </c>
      <c r="Z252" s="11" t="str">
        <f>IF([2]source_data!G254="","",IF([2]source_data!I254="","",[2]tailored_settings!$B$10))</f>
        <v>Primary grant reason</v>
      </c>
      <c r="AA252" s="11" t="str">
        <f>IF([2]source_data!G254="","",IF([2]source_data!I254="","",[2]source_data!I254))</f>
        <v>2. Customer receiving medication and/or therapy for a mental health condition or substance addiction</v>
      </c>
      <c r="AB252" s="11" t="str">
        <f>IF([2]source_data!G254="","",IF([2]source_data!J254="","",[2]tailored_settings!$B$11))</f>
        <v/>
      </c>
      <c r="AC252" s="11" t="str">
        <f>IF([2]source_data!G254="","",IF([2]source_data!J254="","",[2]source_data!J254))</f>
        <v/>
      </c>
      <c r="AD252" s="11" t="str">
        <f>IF([2]source_data!G254="","",IF([2]source_data!K254="","",[2]tailored_settings!$B$12))</f>
        <v>Grant purpose</v>
      </c>
      <c r="AE252" s="11" t="str">
        <f>IF([2]source_data!G254="","",IF([2]source_data!K254="","",[2]source_data!K254))</f>
        <v xml:space="preserve">Furniture </v>
      </c>
      <c r="AF252" s="11" t="str">
        <f>IF([2]source_data!G254="","",IF([2]source_data!K254="","",[2]tailored_settings!$B$13))</f>
        <v>Grant purpose</v>
      </c>
      <c r="AG252" s="11" t="str">
        <f>IF([2]source_data!G254="","",IF([2]source_data!K254="","",[2]source_data!K254))</f>
        <v xml:space="preserve">Furniture </v>
      </c>
      <c r="AH252" s="11" t="str">
        <f>IF([2]source_data!G254="","",IF([2]source_data!M254="","",[2]tailored_settings!$B$14))</f>
        <v/>
      </c>
      <c r="AI252" s="11" t="str">
        <f>IF([2]source_data!G254="","",IF([2]source_data!M254="","",[2]source_data!M254))</f>
        <v/>
      </c>
    </row>
    <row r="253" spans="1:35" x14ac:dyDescent="0.2">
      <c r="A253" s="6" t="str">
        <f>IF([2]source_data!G255="","",IF(AND([2]source_data!C255&lt;&gt;"",[2]tailored_settings!$B$15="Publish"),CONCATENATE([2]tailored_settings!$B$2&amp;[2]source_data!C255),IF(AND([2]source_data!C255&lt;&gt;"",[2]tailored_settings!$B$15="Do not publish"),CONCATENATE([2]tailored_settings!$B$2&amp;TEXT(ROW(A253)-1,"0000")&amp;"_"&amp;TEXT(F253,"yyyy-mm")),CONCATENATE([2]tailored_settings!$B$2&amp;TEXT(ROW(A253)-1,"0000")&amp;"_"&amp;TEXT(F253,"yyyy-mm")))))</f>
        <v>360G-Longleigh-0252_2024-05</v>
      </c>
      <c r="B253" s="6" t="str">
        <f>IF([2]source_data!G255="","",IF([2]source_data!E255&lt;&gt;"",[2]source_data!E255,CONCATENATE("Grant to "&amp;G253)))</f>
        <v>Grant to Individual Recipient</v>
      </c>
      <c r="C253" s="6" t="str">
        <f>IF([2]source_data!G255="","",IF([2]source_data!F255="",_xlfn.XLOOKUP(T253,[2]tailored_settings!$B$20:$B$25,[2]tailored_settings!$A$20:$A$25,"")))</f>
        <v>Providing financial aid during a time of crisis</v>
      </c>
      <c r="D253" s="7">
        <f>IF([2]source_data!G255="","",IF([2]source_data!G255="","",[2]source_data!G255))</f>
        <v>500</v>
      </c>
      <c r="E253" s="6" t="str">
        <f>IF([2]source_data!G255="","",[2]tailored_settings!$B$3)</f>
        <v>GBP</v>
      </c>
      <c r="F253" s="8">
        <f>IF([2]source_data!G255="","",IF([2]source_data!H255="","",[2]source_data!H255))</f>
        <v>45432</v>
      </c>
      <c r="G253" s="6" t="str">
        <f>IF([2]source_data!G255="","",[2]tailored_settings!$B$5)</f>
        <v>Individual Recipient</v>
      </c>
      <c r="H253" s="6" t="str">
        <f>IF([2]source_data!G255="","",IF(AND([2]source_data!A255&lt;&gt;"",[2]tailored_settings!$B$16="Publish"),CONCATENATE([2]tailored_settings!$B$2&amp;[2]source_data!A255),IF(AND([2]source_data!A255&lt;&gt;"",[2]tailored_settings!$B$16="Do not publish"),CONCATENATE([2]tailored_settings!$B$4&amp;TEXT(ROW(A253)-1,"0000")&amp;"_"&amp;TEXT(F253,"yyyy-mm")),CONCATENATE([2]tailored_settings!$B$4&amp;TEXT(ROW(A253)-1,"0000")&amp;"_"&amp;TEXT(F253,"yyyy-mm")))))</f>
        <v>360G-Longleigh-IND-0252_2024-05</v>
      </c>
      <c r="I253" s="6" t="str">
        <f>IF([2]source_data!G255="","",[2]tailored_settings!$B$7)</f>
        <v>Longleigh Foundation</v>
      </c>
      <c r="J253" s="6" t="str">
        <f>IF([2]source_data!G255="","",[2]tailored_settings!$B$6)</f>
        <v>GB-CHC-1169016</v>
      </c>
      <c r="K253" s="6" t="str">
        <f>IF([2]source_data!G255="","",IF([2]source_data!I255="","",VLOOKUP([2]source_data!I255,[2]codelist_mapping!A:C,3,FALSE)))</f>
        <v>GTIR060</v>
      </c>
      <c r="L253" s="6" t="str">
        <f>IF([2]source_data!G255="","",IF([2]source_data!J255="","",VLOOKUP([2]source_data!J255,[2]codelist_mapping!A:C,3,FALSE)))</f>
        <v/>
      </c>
      <c r="M253" s="6" t="str">
        <f>IF([2]source_data!G255="","",IF([2]source_data!K255="","",IF([2]source_data!M255&lt;&gt;"",CONCATENATE(VLOOKUP([2]source_data!K255,[2]codelist_mapping!F:H,3,FALSE)&amp;";"&amp;VLOOKUP([2]source_data!L255,[2]codelist_mapping!F:H,3,FALSE)&amp;";"&amp;VLOOKUP([2]source_data!M255,[2]codelist_mapping!F:H,3,FALSE)),IF([2]source_data!L255&lt;&gt;"",CONCATENATE(VLOOKUP([2]source_data!K255,[2]codelist_mapping!F:H,3,FALSE)&amp;";"&amp;VLOOKUP([2]source_data!L255,[2]codelist_mapping!F:H,3,FALSE)),IF([2]source_data!K255&lt;&gt;"",CONCATENATE(VLOOKUP([2]source_data!K255,[2]codelist_mapping!F:H,3,FALSE)))))))</f>
        <v>GTIP070;GTIP080;GTIP100</v>
      </c>
      <c r="N253" s="9" t="str">
        <f>IF([2]source_data!G255="","",IF([2]source_data!D255="","",VLOOKUP([2]source_data!D255,[2]geo_data!A:I,9,FALSE)))</f>
        <v>Biggleswade West</v>
      </c>
      <c r="O253" s="9" t="str">
        <f>IF([2]source_data!G255="","",IF([2]source_data!D255="","",VLOOKUP([2]source_data!D255,[2]geo_data!A:I,8,FALSE)))</f>
        <v>E05014399</v>
      </c>
      <c r="P253" s="9" t="str">
        <f>IF([2]source_data!G255="","",IF(LEFT(O253,3)="E05","WD",IF(LEFT(O253,3)="S13","WD",IF(LEFT(O253,3)="W05","WD",IF(LEFT(O253,3)="W06","UA",IF(LEFT(O253,3)="S12","CA",IF(LEFT(O253,3)="E06","UA",IF(LEFT(O253,3)="E07","NMD",IF(LEFT(O253,3)="E08","MD",IF(LEFT(O253,3)="E09","LONB"))))))))))</f>
        <v>WD</v>
      </c>
      <c r="Q253" s="9" t="str">
        <f>IF([2]source_data!G255="","",IF([2]source_data!D255="","",VLOOKUP([2]source_data!D255,[2]geo_data!A:I,7,FALSE)))</f>
        <v>Central Bedfordshire</v>
      </c>
      <c r="R253" s="9" t="str">
        <f>IF([2]source_data!G255="","",IF([2]source_data!D255="","",VLOOKUP([2]source_data!D255,[2]geo_data!A:I,6,FALSE)))</f>
        <v>E06000056</v>
      </c>
      <c r="S253" s="9" t="str">
        <f>IF([2]source_data!G255="","",IF(LEFT(R253,3)="E05","WD",IF(LEFT(R253,3)="S13","WD",IF(LEFT(R253,3)="W05","WD",IF(LEFT(R253,3)="W06","UA",IF(LEFT(R253,3)="S12","CA",IF(LEFT(R253,3)="E06","UA",IF(LEFT(R253,3)="E07","NMD",IF(LEFT(R253,3)="E08","MD",IF(LEFT(R253,3)="E09","LONB"))))))))))</f>
        <v>UA</v>
      </c>
      <c r="T253" s="6" t="str">
        <f>IF([2]source_data!G255="","",IF([2]source_data!N255="","",[2]source_data!N255))</f>
        <v>Crisis Grant</v>
      </c>
      <c r="U253" s="10">
        <f>IF([2]source_data!G255="","",[2]tailored_settings!$B$8)</f>
        <v>45789</v>
      </c>
      <c r="V253" s="6" t="str">
        <f>IF([2]source_data!G255="","",[2]tailored_settings!$B$9)</f>
        <v>http://www.longleigh.org/</v>
      </c>
      <c r="W253" s="8">
        <f>IF([2]source_data!G255="","",IF([2]source_data!O255="","",[2]source_data!O255))</f>
        <v>45432</v>
      </c>
      <c r="X253" s="12">
        <f>IF([2]source_data!G255="","",IF([2]source_data!P255="","",[2]source_data!P255))</f>
        <v>45729</v>
      </c>
      <c r="Y253" s="13">
        <f>IF([2]source_data!G255="","",IF([2]source_data!Q255="","",[2]source_data!Q255))</f>
        <v>10</v>
      </c>
      <c r="Z253" s="11" t="str">
        <f>IF([2]source_data!G255="","",IF([2]source_data!I255="","",[2]tailored_settings!$B$10))</f>
        <v>Primary grant reason</v>
      </c>
      <c r="AA253" s="11" t="str">
        <f>IF([2]source_data!G255="","",IF([2]source_data!I255="","",[2]source_data!I255))</f>
        <v>4. Customer/family fleeing from a violent or abusive relationship</v>
      </c>
      <c r="AB253" s="11" t="str">
        <f>IF([2]source_data!G255="","",IF([2]source_data!J255="","",[2]tailored_settings!$B$11))</f>
        <v/>
      </c>
      <c r="AC253" s="11" t="str">
        <f>IF([2]source_data!G255="","",IF([2]source_data!J255="","",[2]source_data!J255))</f>
        <v/>
      </c>
      <c r="AD253" s="11" t="str">
        <f>IF([2]source_data!G255="","",IF([2]source_data!K255="","",[2]tailored_settings!$B$12))</f>
        <v>Grant purpose</v>
      </c>
      <c r="AE253" s="11" t="str">
        <f>IF([2]source_data!G255="","",IF([2]source_data!K255="","",[2]source_data!K255))</f>
        <v>Food Vouchers</v>
      </c>
      <c r="AF253" s="11" t="str">
        <f>IF([2]source_data!G255="","",IF([2]source_data!K255="","",[2]tailored_settings!$B$13))</f>
        <v>Grant purpose</v>
      </c>
      <c r="AG253" s="11" t="str">
        <f>IF([2]source_data!G255="","",IF([2]source_data!K255="","",[2]source_data!K255))</f>
        <v>Food Vouchers</v>
      </c>
      <c r="AH253" s="11" t="str">
        <f>IF([2]source_data!G255="","",IF([2]source_data!M255="","",[2]tailored_settings!$B$14))</f>
        <v>Grant purpose</v>
      </c>
      <c r="AI253" s="11" t="str">
        <f>IF([2]source_data!G255="","",IF([2]source_data!M255="","",[2]source_data!M255))</f>
        <v>Travel costs</v>
      </c>
    </row>
    <row r="254" spans="1:35" x14ac:dyDescent="0.2">
      <c r="A254" s="6" t="str">
        <f>IF([2]source_data!G256="","",IF(AND([2]source_data!C256&lt;&gt;"",[2]tailored_settings!$B$15="Publish"),CONCATENATE([2]tailored_settings!$B$2&amp;[2]source_data!C256),IF(AND([2]source_data!C256&lt;&gt;"",[2]tailored_settings!$B$15="Do not publish"),CONCATENATE([2]tailored_settings!$B$2&amp;TEXT(ROW(A254)-1,"0000")&amp;"_"&amp;TEXT(F254,"yyyy-mm")),CONCATENATE([2]tailored_settings!$B$2&amp;TEXT(ROW(A254)-1,"0000")&amp;"_"&amp;TEXT(F254,"yyyy-mm")))))</f>
        <v>360G-Longleigh-0253_2024-05</v>
      </c>
      <c r="B254" s="6" t="str">
        <f>IF([2]source_data!G256="","",IF([2]source_data!E256&lt;&gt;"",[2]source_data!E256,CONCATENATE("Grant to "&amp;G254)))</f>
        <v>Grant to Individual Recipient</v>
      </c>
      <c r="C254" s="6" t="str">
        <f>IF([2]source_data!G256="","",IF([2]source_data!F256="",_xlfn.XLOOKUP(T254,[2]tailored_settings!$B$20:$B$25,[2]tailored_settings!$A$20:$A$25,"")))</f>
        <v>Helping to alleviate financial hardship</v>
      </c>
      <c r="D254" s="7">
        <f>IF([2]source_data!G256="","",IF([2]source_data!G256="","",[2]source_data!G256))</f>
        <v>877.97</v>
      </c>
      <c r="E254" s="6" t="str">
        <f>IF([2]source_data!G256="","",[2]tailored_settings!$B$3)</f>
        <v>GBP</v>
      </c>
      <c r="F254" s="8">
        <f>IF([2]source_data!G256="","",IF([2]source_data!H256="","",[2]source_data!H256))</f>
        <v>45432</v>
      </c>
      <c r="G254" s="6" t="str">
        <f>IF([2]source_data!G256="","",[2]tailored_settings!$B$5)</f>
        <v>Individual Recipient</v>
      </c>
      <c r="H254" s="6" t="str">
        <f>IF([2]source_data!G256="","",IF(AND([2]source_data!A256&lt;&gt;"",[2]tailored_settings!$B$16="Publish"),CONCATENATE([2]tailored_settings!$B$2&amp;[2]source_data!A256),IF(AND([2]source_data!A256&lt;&gt;"",[2]tailored_settings!$B$16="Do not publish"),CONCATENATE([2]tailored_settings!$B$4&amp;TEXT(ROW(A254)-1,"0000")&amp;"_"&amp;TEXT(F254,"yyyy-mm")),CONCATENATE([2]tailored_settings!$B$4&amp;TEXT(ROW(A254)-1,"0000")&amp;"_"&amp;TEXT(F254,"yyyy-mm")))))</f>
        <v>360G-Longleigh-IND-0253_2024-05</v>
      </c>
      <c r="I254" s="6" t="str">
        <f>IF([2]source_data!G256="","",[2]tailored_settings!$B$7)</f>
        <v>Longleigh Foundation</v>
      </c>
      <c r="J254" s="6" t="str">
        <f>IF([2]source_data!G256="","",[2]tailored_settings!$B$6)</f>
        <v>GB-CHC-1169016</v>
      </c>
      <c r="K254" s="6" t="str">
        <f>IF([2]source_data!G256="","",IF([2]source_data!I256="","",VLOOKUP([2]source_data!I256,[2]codelist_mapping!A:C,3,FALSE)))</f>
        <v>GTIR030</v>
      </c>
      <c r="L254" s="6" t="str">
        <f>IF([2]source_data!G256="","",IF([2]source_data!J256="","",VLOOKUP([2]source_data!J256,[2]codelist_mapping!A:C,3,FALSE)))</f>
        <v>GTIR080</v>
      </c>
      <c r="M254" s="6" t="str">
        <f>IF([2]source_data!G256="","",IF([2]source_data!K256="","",IF([2]source_data!M256&lt;&gt;"",CONCATENATE(VLOOKUP([2]source_data!K256,[2]codelist_mapping!F:H,3,FALSE)&amp;";"&amp;VLOOKUP([2]source_data!L256,[2]codelist_mapping!F:H,3,FALSE)&amp;";"&amp;VLOOKUP([2]source_data!M256,[2]codelist_mapping!F:H,3,FALSE)),IF([2]source_data!L256&lt;&gt;"",CONCATENATE(VLOOKUP([2]source_data!K256,[2]codelist_mapping!F:H,3,FALSE)&amp;";"&amp;VLOOKUP([2]source_data!L256,[2]codelist_mapping!F:H,3,FALSE)),IF([2]source_data!K256&lt;&gt;"",CONCATENATE(VLOOKUP([2]source_data!K256,[2]codelist_mapping!F:H,3,FALSE)))))))</f>
        <v>GTIP020</v>
      </c>
      <c r="N254" s="9" t="str">
        <f>IF([2]source_data!G256="","",IF([2]source_data!D256="","",VLOOKUP([2]source_data!D256,[2]geo_data!A:I,9,FALSE)))</f>
        <v>Weston-super-Mare Central</v>
      </c>
      <c r="O254" s="9" t="str">
        <f>IF([2]source_data!G256="","",IF([2]source_data!D256="","",VLOOKUP([2]source_data!D256,[2]geo_data!A:I,8,FALSE)))</f>
        <v>E05010298</v>
      </c>
      <c r="P254" s="9" t="str">
        <f>IF([2]source_data!G256="","",IF(LEFT(O254,3)="E05","WD",IF(LEFT(O254,3)="S13","WD",IF(LEFT(O254,3)="W05","WD",IF(LEFT(O254,3)="W06","UA",IF(LEFT(O254,3)="S12","CA",IF(LEFT(O254,3)="E06","UA",IF(LEFT(O254,3)="E07","NMD",IF(LEFT(O254,3)="E08","MD",IF(LEFT(O254,3)="E09","LONB"))))))))))</f>
        <v>WD</v>
      </c>
      <c r="Q254" s="9" t="str">
        <f>IF([2]source_data!G256="","",IF([2]source_data!D256="","",VLOOKUP([2]source_data!D256,[2]geo_data!A:I,7,FALSE)))</f>
        <v>North Somerset</v>
      </c>
      <c r="R254" s="9" t="str">
        <f>IF([2]source_data!G256="","",IF([2]source_data!D256="","",VLOOKUP([2]source_data!D256,[2]geo_data!A:I,6,FALSE)))</f>
        <v>E06000024</v>
      </c>
      <c r="S254" s="9" t="str">
        <f>IF([2]source_data!G256="","",IF(LEFT(R254,3)="E05","WD",IF(LEFT(R254,3)="S13","WD",IF(LEFT(R254,3)="W05","WD",IF(LEFT(R254,3)="W06","UA",IF(LEFT(R254,3)="S12","CA",IF(LEFT(R254,3)="E06","UA",IF(LEFT(R254,3)="E07","NMD",IF(LEFT(R254,3)="E08","MD",IF(LEFT(R254,3)="E09","LONB"))))))))))</f>
        <v>UA</v>
      </c>
      <c r="T254" s="6" t="str">
        <f>IF([2]source_data!G256="","",IF([2]source_data!N256="","",[2]source_data!N256))</f>
        <v>Hardship Grant</v>
      </c>
      <c r="U254" s="10">
        <f>IF([2]source_data!G256="","",[2]tailored_settings!$B$8)</f>
        <v>45789</v>
      </c>
      <c r="V254" s="6" t="str">
        <f>IF([2]source_data!G256="","",[2]tailored_settings!$B$9)</f>
        <v>http://www.longleigh.org/</v>
      </c>
      <c r="W254" s="8">
        <f>IF([2]source_data!G256="","",IF([2]source_data!O256="","",[2]source_data!O256))</f>
        <v>45432</v>
      </c>
      <c r="X254" s="12">
        <f>IF([2]source_data!G256="","",IF([2]source_data!P256="","",[2]source_data!P256))</f>
        <v>45450</v>
      </c>
      <c r="Y254" s="13">
        <f>IF([2]source_data!G256="","",IF([2]source_data!Q256="","",[2]source_data!Q256))</f>
        <v>1</v>
      </c>
      <c r="Z254" s="11" t="str">
        <f>IF([2]source_data!G256="","",IF([2]source_data!I256="","",[2]tailored_settings!$B$10))</f>
        <v>Primary grant reason</v>
      </c>
      <c r="AA254" s="11" t="str">
        <f>IF([2]source_data!G256="","",IF([2]source_data!I256="","",[2]source_data!I256))</f>
        <v>1. Customer (or family member residing with them) with a diagnosed condition or disability (physical and/or sensory and/or behavioural)</v>
      </c>
      <c r="AB254" s="11" t="str">
        <f>IF([2]source_data!G256="","",IF([2]source_data!J256="","",[2]tailored_settings!$B$11))</f>
        <v>Secondary grant reason</v>
      </c>
      <c r="AC254" s="11" t="str">
        <f>IF([2]source_data!G256="","",IF([2]source_data!J256="","",[2]source_data!J256))</f>
        <v>3  Customer/family moving from homelessness/supported living into independent living</v>
      </c>
      <c r="AD254" s="11" t="str">
        <f>IF([2]source_data!G256="","",IF([2]source_data!K256="","",[2]tailored_settings!$B$12))</f>
        <v>Grant purpose</v>
      </c>
      <c r="AE254" s="11" t="str">
        <f>IF([2]source_data!G256="","",IF([2]source_data!K256="","",[2]source_data!K256))</f>
        <v>Appliances</v>
      </c>
      <c r="AF254" s="11" t="str">
        <f>IF([2]source_data!G256="","",IF([2]source_data!K256="","",[2]tailored_settings!$B$13))</f>
        <v>Grant purpose</v>
      </c>
      <c r="AG254" s="11" t="str">
        <f>IF([2]source_data!G256="","",IF([2]source_data!K256="","",[2]source_data!K256))</f>
        <v>Appliances</v>
      </c>
      <c r="AH254" s="11" t="str">
        <f>IF([2]source_data!G256="","",IF([2]source_data!M256="","",[2]tailored_settings!$B$14))</f>
        <v/>
      </c>
      <c r="AI254" s="11" t="str">
        <f>IF([2]source_data!G256="","",IF([2]source_data!M256="","",[2]source_data!M256))</f>
        <v/>
      </c>
    </row>
    <row r="255" spans="1:35" x14ac:dyDescent="0.2">
      <c r="A255" s="6" t="str">
        <f>IF([2]source_data!G257="","",IF(AND([2]source_data!C257&lt;&gt;"",[2]tailored_settings!$B$15="Publish"),CONCATENATE([2]tailored_settings!$B$2&amp;[2]source_data!C257),IF(AND([2]source_data!C257&lt;&gt;"",[2]tailored_settings!$B$15="Do not publish"),CONCATENATE([2]tailored_settings!$B$2&amp;TEXT(ROW(A255)-1,"0000")&amp;"_"&amp;TEXT(F255,"yyyy-mm")),CONCATENATE([2]tailored_settings!$B$2&amp;TEXT(ROW(A255)-1,"0000")&amp;"_"&amp;TEXT(F255,"yyyy-mm")))))</f>
        <v>360G-Longleigh-0254_2024-05</v>
      </c>
      <c r="B255" s="6" t="str">
        <f>IF([2]source_data!G257="","",IF([2]source_data!E257&lt;&gt;"",[2]source_data!E257,CONCATENATE("Grant to "&amp;G255)))</f>
        <v>Grant to Individual Recipient</v>
      </c>
      <c r="C255" s="6" t="str">
        <f>IF([2]source_data!G257="","",IF([2]source_data!F257="",_xlfn.XLOOKUP(T255,[2]tailored_settings!$B$20:$B$25,[2]tailored_settings!$A$20:$A$25,"")))</f>
        <v>Providing aid to the staff of our donor</v>
      </c>
      <c r="D255" s="7">
        <f>IF([2]source_data!G257="","",IF([2]source_data!G257="","",[2]source_data!G257))</f>
        <v>1000</v>
      </c>
      <c r="E255" s="6" t="str">
        <f>IF([2]source_data!G257="","",[2]tailored_settings!$B$3)</f>
        <v>GBP</v>
      </c>
      <c r="F255" s="8">
        <f>IF([2]source_data!G257="","",IF([2]source_data!H257="","",[2]source_data!H257))</f>
        <v>45433</v>
      </c>
      <c r="G255" s="6" t="str">
        <f>IF([2]source_data!G257="","",[2]tailored_settings!$B$5)</f>
        <v>Individual Recipient</v>
      </c>
      <c r="H255" s="6" t="str">
        <f>IF([2]source_data!G257="","",IF(AND([2]source_data!A257&lt;&gt;"",[2]tailored_settings!$B$16="Publish"),CONCATENATE([2]tailored_settings!$B$2&amp;[2]source_data!A257),IF(AND([2]source_data!A257&lt;&gt;"",[2]tailored_settings!$B$16="Do not publish"),CONCATENATE([2]tailored_settings!$B$4&amp;TEXT(ROW(A255)-1,"0000")&amp;"_"&amp;TEXT(F255,"yyyy-mm")),CONCATENATE([2]tailored_settings!$B$4&amp;TEXT(ROW(A255)-1,"0000")&amp;"_"&amp;TEXT(F255,"yyyy-mm")))))</f>
        <v>360G-Longleigh-IND-0254_2024-05</v>
      </c>
      <c r="I255" s="6" t="str">
        <f>IF([2]source_data!G257="","",[2]tailored_settings!$B$7)</f>
        <v>Longleigh Foundation</v>
      </c>
      <c r="J255" s="6" t="str">
        <f>IF([2]source_data!G257="","",[2]tailored_settings!$B$6)</f>
        <v>GB-CHC-1169016</v>
      </c>
      <c r="K255" s="6" t="str">
        <f>IF([2]source_data!G257="","",IF([2]source_data!I257="","",VLOOKUP([2]source_data!I257,[2]codelist_mapping!A:C,3,FALSE)))</f>
        <v>GTIR010</v>
      </c>
      <c r="L255" s="6" t="str">
        <f>IF([2]source_data!G257="","",IF([2]source_data!J257="","",VLOOKUP([2]source_data!J257,[2]codelist_mapping!A:C,3,FALSE)))</f>
        <v/>
      </c>
      <c r="M255" s="6" t="str">
        <f>IF([2]source_data!G257="","",IF([2]source_data!K257="","",IF([2]source_data!M257&lt;&gt;"",CONCATENATE(VLOOKUP([2]source_data!K257,[2]codelist_mapping!F:H,3,FALSE)&amp;";"&amp;VLOOKUP([2]source_data!L257,[2]codelist_mapping!F:H,3,FALSE)&amp;";"&amp;VLOOKUP([2]source_data!M257,[2]codelist_mapping!F:H,3,FALSE)),IF([2]source_data!L257&lt;&gt;"",CONCATENATE(VLOOKUP([2]source_data!K257,[2]codelist_mapping!F:H,3,FALSE)&amp;";"&amp;VLOOKUP([2]source_data!L257,[2]codelist_mapping!F:H,3,FALSE)),IF([2]source_data!K257&lt;&gt;"",CONCATENATE(VLOOKUP([2]source_data!K257,[2]codelist_mapping!F:H,3,FALSE)))))))</f>
        <v>GTIP070;GTIP050</v>
      </c>
      <c r="N255" s="9" t="str">
        <f>IF([2]source_data!G257="","",IF([2]source_data!D257="","",VLOOKUP([2]source_data!D257,[2]geo_data!A:I,9,FALSE)))</f>
        <v>Burgess Hill Franklands</v>
      </c>
      <c r="O255" s="9" t="str">
        <f>IF([2]source_data!G257="","",IF([2]source_data!D257="","",VLOOKUP([2]source_data!D257,[2]geo_data!A:I,8,FALSE)))</f>
        <v>E05014711</v>
      </c>
      <c r="P255" s="9" t="str">
        <f>IF([2]source_data!G257="","",IF(LEFT(O255,3)="E05","WD",IF(LEFT(O255,3)="S13","WD",IF(LEFT(O255,3)="W05","WD",IF(LEFT(O255,3)="W06","UA",IF(LEFT(O255,3)="S12","CA",IF(LEFT(O255,3)="E06","UA",IF(LEFT(O255,3)="E07","NMD",IF(LEFT(O255,3)="E08","MD",IF(LEFT(O255,3)="E09","LONB"))))))))))</f>
        <v>WD</v>
      </c>
      <c r="Q255" s="9" t="str">
        <f>IF([2]source_data!G257="","",IF([2]source_data!D257="","",VLOOKUP([2]source_data!D257,[2]geo_data!A:I,7,FALSE)))</f>
        <v>Mid Sussex</v>
      </c>
      <c r="R255" s="9" t="str">
        <f>IF([2]source_data!G257="","",IF([2]source_data!D257="","",VLOOKUP([2]source_data!D257,[2]geo_data!A:I,6,FALSE)))</f>
        <v>E07000228</v>
      </c>
      <c r="S255" s="9" t="str">
        <f>IF([2]source_data!G257="","",IF(LEFT(R255,3)="E05","WD",IF(LEFT(R255,3)="S13","WD",IF(LEFT(R255,3)="W05","WD",IF(LEFT(R255,3)="W06","UA",IF(LEFT(R255,3)="S12","CA",IF(LEFT(R255,3)="E06","UA",IF(LEFT(R255,3)="E07","NMD",IF(LEFT(R255,3)="E08","MD",IF(LEFT(R255,3)="E09","LONB"))))))))))</f>
        <v>NMD</v>
      </c>
      <c r="T255" s="6" t="str">
        <f>IF([2]source_data!G257="","",IF([2]source_data!N257="","",[2]source_data!N257))</f>
        <v>Stonewater Employee Support Fund</v>
      </c>
      <c r="U255" s="10">
        <f>IF([2]source_data!G257="","",[2]tailored_settings!$B$8)</f>
        <v>45789</v>
      </c>
      <c r="V255" s="6" t="str">
        <f>IF([2]source_data!G257="","",[2]tailored_settings!$B$9)</f>
        <v>http://www.longleigh.org/</v>
      </c>
      <c r="W255" s="8">
        <f>IF([2]source_data!G257="","",IF([2]source_data!O257="","",[2]source_data!O257))</f>
        <v>45433</v>
      </c>
      <c r="X255" s="12">
        <f>IF([2]source_data!G257="","",IF([2]source_data!P257="","",[2]source_data!P257))</f>
        <v>45511</v>
      </c>
      <c r="Y255" s="13">
        <f>IF([2]source_data!G257="","",IF([2]source_data!Q257="","",[2]source_data!Q257))</f>
        <v>3</v>
      </c>
      <c r="Z255" s="11" t="str">
        <f>IF([2]source_data!G257="","",IF([2]source_data!I257="","",[2]tailored_settings!$B$10))</f>
        <v>Primary grant reason</v>
      </c>
      <c r="AA255" s="11" t="str">
        <f>IF([2]source_data!G257="","",IF([2]source_data!I257="","",[2]source_data!I257))</f>
        <v>8. Customer is in financial hardship and their household meets one of two criteria</v>
      </c>
      <c r="AB255" s="11" t="str">
        <f>IF([2]source_data!G257="","",IF([2]source_data!J257="","",[2]tailored_settings!$B$11))</f>
        <v/>
      </c>
      <c r="AC255" s="11" t="str">
        <f>IF([2]source_data!G257="","",IF([2]source_data!J257="","",[2]source_data!J257))</f>
        <v/>
      </c>
      <c r="AD255" s="11" t="str">
        <f>IF([2]source_data!G257="","",IF([2]source_data!K257="","",[2]tailored_settings!$B$12))</f>
        <v>Grant purpose</v>
      </c>
      <c r="AE255" s="11" t="str">
        <f>IF([2]source_data!G257="","",IF([2]source_data!K257="","",[2]source_data!K257))</f>
        <v>Food Vouchers</v>
      </c>
      <c r="AF255" s="11" t="str">
        <f>IF([2]source_data!G257="","",IF([2]source_data!K257="","",[2]tailored_settings!$B$13))</f>
        <v>Grant purpose</v>
      </c>
      <c r="AG255" s="11" t="str">
        <f>IF([2]source_data!G257="","",IF([2]source_data!K257="","",[2]source_data!K257))</f>
        <v>Food Vouchers</v>
      </c>
      <c r="AH255" s="11" t="str">
        <f>IF([2]source_data!G257="","",IF([2]source_data!M257="","",[2]tailored_settings!$B$14))</f>
        <v/>
      </c>
      <c r="AI255" s="11" t="str">
        <f>IF([2]source_data!G257="","",IF([2]source_data!M257="","",[2]source_data!M257))</f>
        <v/>
      </c>
    </row>
    <row r="256" spans="1:35" x14ac:dyDescent="0.2">
      <c r="A256" s="6" t="str">
        <f>IF([2]source_data!G258="","",IF(AND([2]source_data!C258&lt;&gt;"",[2]tailored_settings!$B$15="Publish"),CONCATENATE([2]tailored_settings!$B$2&amp;[2]source_data!C258),IF(AND([2]source_data!C258&lt;&gt;"",[2]tailored_settings!$B$15="Do not publish"),CONCATENATE([2]tailored_settings!$B$2&amp;TEXT(ROW(A256)-1,"0000")&amp;"_"&amp;TEXT(F256,"yyyy-mm")),CONCATENATE([2]tailored_settings!$B$2&amp;TEXT(ROW(A256)-1,"0000")&amp;"_"&amp;TEXT(F256,"yyyy-mm")))))</f>
        <v>360G-Longleigh-0255_2024-05</v>
      </c>
      <c r="B256" s="6" t="str">
        <f>IF([2]source_data!G258="","",IF([2]source_data!E258&lt;&gt;"",[2]source_data!E258,CONCATENATE("Grant to "&amp;G256)))</f>
        <v>Grant to Individual Recipient</v>
      </c>
      <c r="C256" s="6" t="str">
        <f>IF([2]source_data!G258="","",IF([2]source_data!F258="",_xlfn.XLOOKUP(T256,[2]tailored_settings!$B$20:$B$25,[2]tailored_settings!$A$20:$A$25,"")))</f>
        <v>Helping to alleviate financial hardship</v>
      </c>
      <c r="D256" s="7">
        <f>IF([2]source_data!G258="","",IF([2]source_data!G258="","",[2]source_data!G258))</f>
        <v>440</v>
      </c>
      <c r="E256" s="6" t="str">
        <f>IF([2]source_data!G258="","",[2]tailored_settings!$B$3)</f>
        <v>GBP</v>
      </c>
      <c r="F256" s="8">
        <f>IF([2]source_data!G258="","",IF([2]source_data!H258="","",[2]source_data!H258))</f>
        <v>45434</v>
      </c>
      <c r="G256" s="6" t="str">
        <f>IF([2]source_data!G258="","",[2]tailored_settings!$B$5)</f>
        <v>Individual Recipient</v>
      </c>
      <c r="H256" s="6" t="str">
        <f>IF([2]source_data!G258="","",IF(AND([2]source_data!A258&lt;&gt;"",[2]tailored_settings!$B$16="Publish"),CONCATENATE([2]tailored_settings!$B$2&amp;[2]source_data!A258),IF(AND([2]source_data!A258&lt;&gt;"",[2]tailored_settings!$B$16="Do not publish"),CONCATENATE([2]tailored_settings!$B$4&amp;TEXT(ROW(A256)-1,"0000")&amp;"_"&amp;TEXT(F256,"yyyy-mm")),CONCATENATE([2]tailored_settings!$B$4&amp;TEXT(ROW(A256)-1,"0000")&amp;"_"&amp;TEXT(F256,"yyyy-mm")))))</f>
        <v>360G-Longleigh-IND-0255_2024-05</v>
      </c>
      <c r="I256" s="6" t="str">
        <f>IF([2]source_data!G258="","",[2]tailored_settings!$B$7)</f>
        <v>Longleigh Foundation</v>
      </c>
      <c r="J256" s="6" t="str">
        <f>IF([2]source_data!G258="","",[2]tailored_settings!$B$6)</f>
        <v>GB-CHC-1169016</v>
      </c>
      <c r="K256" s="6" t="str">
        <f>IF([2]source_data!G258="","",IF([2]source_data!I258="","",VLOOKUP([2]source_data!I258,[2]codelist_mapping!A:C,3,FALSE)))</f>
        <v>GTIR040</v>
      </c>
      <c r="L256" s="6" t="str">
        <f>IF([2]source_data!G258="","",IF([2]source_data!J258="","",VLOOKUP([2]source_data!J258,[2]codelist_mapping!A:C,3,FALSE)))</f>
        <v/>
      </c>
      <c r="M256" s="6" t="str">
        <f>IF([2]source_data!G258="","",IF([2]source_data!K258="","",IF([2]source_data!M258&lt;&gt;"",CONCATENATE(VLOOKUP([2]source_data!K258,[2]codelist_mapping!F:H,3,FALSE)&amp;";"&amp;VLOOKUP([2]source_data!L258,[2]codelist_mapping!F:H,3,FALSE)&amp;";"&amp;VLOOKUP([2]source_data!M258,[2]codelist_mapping!F:H,3,FALSE)),IF([2]source_data!L258&lt;&gt;"",CONCATENATE(VLOOKUP([2]source_data!K258,[2]codelist_mapping!F:H,3,FALSE)&amp;";"&amp;VLOOKUP([2]source_data!L258,[2]codelist_mapping!F:H,3,FALSE)),IF([2]source_data!K258&lt;&gt;"",CONCATENATE(VLOOKUP([2]source_data!K258,[2]codelist_mapping!F:H,3,FALSE)))))))</f>
        <v>GTIP070;GTIP050</v>
      </c>
      <c r="N256" s="9" t="str">
        <f>IF([2]source_data!G258="","",IF([2]source_data!D258="","",VLOOKUP([2]source_data!D258,[2]geo_data!A:I,9,FALSE)))</f>
        <v>Enderby</v>
      </c>
      <c r="O256" s="9" t="str">
        <f>IF([2]source_data!G258="","",IF([2]source_data!D258="","",VLOOKUP([2]source_data!D258,[2]geo_data!A:I,8,FALSE)))</f>
        <v>E05015265</v>
      </c>
      <c r="P256" s="9" t="str">
        <f>IF([2]source_data!G258="","",IF(LEFT(O256,3)="E05","WD",IF(LEFT(O256,3)="S13","WD",IF(LEFT(O256,3)="W05","WD",IF(LEFT(O256,3)="W06","UA",IF(LEFT(O256,3)="S12","CA",IF(LEFT(O256,3)="E06","UA",IF(LEFT(O256,3)="E07","NMD",IF(LEFT(O256,3)="E08","MD",IF(LEFT(O256,3)="E09","LONB"))))))))))</f>
        <v>WD</v>
      </c>
      <c r="Q256" s="9" t="str">
        <f>IF([2]source_data!G258="","",IF([2]source_data!D258="","",VLOOKUP([2]source_data!D258,[2]geo_data!A:I,7,FALSE)))</f>
        <v>Blaby</v>
      </c>
      <c r="R256" s="9" t="str">
        <f>IF([2]source_data!G258="","",IF([2]source_data!D258="","",VLOOKUP([2]source_data!D258,[2]geo_data!A:I,6,FALSE)))</f>
        <v>E07000129</v>
      </c>
      <c r="S256" s="9" t="str">
        <f>IF([2]source_data!G258="","",IF(LEFT(R256,3)="E05","WD",IF(LEFT(R256,3)="S13","WD",IF(LEFT(R256,3)="W05","WD",IF(LEFT(R256,3)="W06","UA",IF(LEFT(R256,3)="S12","CA",IF(LEFT(R256,3)="E06","UA",IF(LEFT(R256,3)="E07","NMD",IF(LEFT(R256,3)="E08","MD",IF(LEFT(R256,3)="E09","LONB"))))))))))</f>
        <v>NMD</v>
      </c>
      <c r="T256" s="6" t="str">
        <f>IF([2]source_data!G258="","",IF([2]source_data!N258="","",[2]source_data!N258))</f>
        <v>Hardship Grant</v>
      </c>
      <c r="U256" s="10">
        <f>IF([2]source_data!G258="","",[2]tailored_settings!$B$8)</f>
        <v>45789</v>
      </c>
      <c r="V256" s="6" t="str">
        <f>IF([2]source_data!G258="","",[2]tailored_settings!$B$9)</f>
        <v>http://www.longleigh.org/</v>
      </c>
      <c r="W256" s="8">
        <f>IF([2]source_data!G258="","",IF([2]source_data!O258="","",[2]source_data!O258))</f>
        <v>45434</v>
      </c>
      <c r="X256" s="12">
        <f>IF([2]source_data!G258="","",IF([2]source_data!P258="","",[2]source_data!P258))</f>
        <v>45490</v>
      </c>
      <c r="Y256" s="13">
        <f>IF([2]source_data!G258="","",IF([2]source_data!Q258="","",[2]source_data!Q258))</f>
        <v>2</v>
      </c>
      <c r="Z256" s="11" t="str">
        <f>IF([2]source_data!G258="","",IF([2]source_data!I258="","",[2]tailored_settings!$B$10))</f>
        <v>Primary grant reason</v>
      </c>
      <c r="AA256" s="11" t="str">
        <f>IF([2]source_data!G258="","",IF([2]source_data!I258="","",[2]source_data!I258))</f>
        <v>2. Customer receiving medication and/or therapy for a mental health condition or substance addiction</v>
      </c>
      <c r="AB256" s="11" t="str">
        <f>IF([2]source_data!G258="","",IF([2]source_data!J258="","",[2]tailored_settings!$B$11))</f>
        <v/>
      </c>
      <c r="AC256" s="11" t="str">
        <f>IF([2]source_data!G258="","",IF([2]source_data!J258="","",[2]source_data!J258))</f>
        <v/>
      </c>
      <c r="AD256" s="11" t="str">
        <f>IF([2]source_data!G258="","",IF([2]source_data!K258="","",[2]tailored_settings!$B$12))</f>
        <v>Grant purpose</v>
      </c>
      <c r="AE256" s="11" t="str">
        <f>IF([2]source_data!G258="","",IF([2]source_data!K258="","",[2]source_data!K258))</f>
        <v>Food Vouchers</v>
      </c>
      <c r="AF256" s="11" t="str">
        <f>IF([2]source_data!G258="","",IF([2]source_data!K258="","",[2]tailored_settings!$B$13))</f>
        <v>Grant purpose</v>
      </c>
      <c r="AG256" s="11" t="str">
        <f>IF([2]source_data!G258="","",IF([2]source_data!K258="","",[2]source_data!K258))</f>
        <v>Food Vouchers</v>
      </c>
      <c r="AH256" s="11" t="str">
        <f>IF([2]source_data!G258="","",IF([2]source_data!M258="","",[2]tailored_settings!$B$14))</f>
        <v/>
      </c>
      <c r="AI256" s="11" t="str">
        <f>IF([2]source_data!G258="","",IF([2]source_data!M258="","",[2]source_data!M258))</f>
        <v/>
      </c>
    </row>
    <row r="257" spans="1:35" x14ac:dyDescent="0.2">
      <c r="A257" s="6" t="str">
        <f>IF([2]source_data!G259="","",IF(AND([2]source_data!C259&lt;&gt;"",[2]tailored_settings!$B$15="Publish"),CONCATENATE([2]tailored_settings!$B$2&amp;[2]source_data!C259),IF(AND([2]source_data!C259&lt;&gt;"",[2]tailored_settings!$B$15="Do not publish"),CONCATENATE([2]tailored_settings!$B$2&amp;TEXT(ROW(A257)-1,"0000")&amp;"_"&amp;TEXT(F257,"yyyy-mm")),CONCATENATE([2]tailored_settings!$B$2&amp;TEXT(ROW(A257)-1,"0000")&amp;"_"&amp;TEXT(F257,"yyyy-mm")))))</f>
        <v>360G-Longleigh-0256_2024-05</v>
      </c>
      <c r="B257" s="6" t="str">
        <f>IF([2]source_data!G259="","",IF([2]source_data!E259&lt;&gt;"",[2]source_data!E259,CONCATENATE("Grant to "&amp;G257)))</f>
        <v>Grant to Individual Recipient</v>
      </c>
      <c r="C257" s="6" t="str">
        <f>IF([2]source_data!G259="","",IF([2]source_data!F259="",_xlfn.XLOOKUP(T257,[2]tailored_settings!$B$20:$B$25,[2]tailored_settings!$A$20:$A$25,"")))</f>
        <v>Helping to alleviate financial hardship</v>
      </c>
      <c r="D257" s="7">
        <f>IF([2]source_data!G259="","",IF([2]source_data!G259="","",[2]source_data!G259))</f>
        <v>1519.12</v>
      </c>
      <c r="E257" s="6" t="str">
        <f>IF([2]source_data!G259="","",[2]tailored_settings!$B$3)</f>
        <v>GBP</v>
      </c>
      <c r="F257" s="8">
        <f>IF([2]source_data!G259="","",IF([2]source_data!H259="","",[2]source_data!H259))</f>
        <v>45433</v>
      </c>
      <c r="G257" s="6" t="str">
        <f>IF([2]source_data!G259="","",[2]tailored_settings!$B$5)</f>
        <v>Individual Recipient</v>
      </c>
      <c r="H257" s="6" t="str">
        <f>IF([2]source_data!G259="","",IF(AND([2]source_data!A259&lt;&gt;"",[2]tailored_settings!$B$16="Publish"),CONCATENATE([2]tailored_settings!$B$2&amp;[2]source_data!A259),IF(AND([2]source_data!A259&lt;&gt;"",[2]tailored_settings!$B$16="Do not publish"),CONCATENATE([2]tailored_settings!$B$4&amp;TEXT(ROW(A257)-1,"0000")&amp;"_"&amp;TEXT(F257,"yyyy-mm")),CONCATENATE([2]tailored_settings!$B$4&amp;TEXT(ROW(A257)-1,"0000")&amp;"_"&amp;TEXT(F257,"yyyy-mm")))))</f>
        <v>360G-Longleigh-IND-0256_2024-05</v>
      </c>
      <c r="I257" s="6" t="str">
        <f>IF([2]source_data!G259="","",[2]tailored_settings!$B$7)</f>
        <v>Longleigh Foundation</v>
      </c>
      <c r="J257" s="6" t="str">
        <f>IF([2]source_data!G259="","",[2]tailored_settings!$B$6)</f>
        <v>GB-CHC-1169016</v>
      </c>
      <c r="K257" s="6" t="str">
        <f>IF([2]source_data!G259="","",IF([2]source_data!I259="","",VLOOKUP([2]source_data!I259,[2]codelist_mapping!A:C,3,FALSE)))</f>
        <v>GTIR080</v>
      </c>
      <c r="L257" s="6" t="str">
        <f>IF([2]source_data!G259="","",IF([2]source_data!J259="","",VLOOKUP([2]source_data!J259,[2]codelist_mapping!A:C,3,FALSE)))</f>
        <v/>
      </c>
      <c r="M257" s="6" t="str">
        <f>IF([2]source_data!G259="","",IF([2]source_data!K259="","",IF([2]source_data!M259&lt;&gt;"",CONCATENATE(VLOOKUP([2]source_data!K259,[2]codelist_mapping!F:H,3,FALSE)&amp;";"&amp;VLOOKUP([2]source_data!L259,[2]codelist_mapping!F:H,3,FALSE)&amp;";"&amp;VLOOKUP([2]source_data!M259,[2]codelist_mapping!F:H,3,FALSE)),IF([2]source_data!L259&lt;&gt;"",CONCATENATE(VLOOKUP([2]source_data!K259,[2]codelist_mapping!F:H,3,FALSE)&amp;";"&amp;VLOOKUP([2]source_data!L259,[2]codelist_mapping!F:H,3,FALSE)),IF([2]source_data!K259&lt;&gt;"",CONCATENATE(VLOOKUP([2]source_data!K259,[2]codelist_mapping!F:H,3,FALSE)))))))</f>
        <v>GTIP060</v>
      </c>
      <c r="N257" s="9" t="str">
        <f>IF([2]source_data!G259="","",IF([2]source_data!D259="","",VLOOKUP([2]source_data!D259,[2]geo_data!A:I,9,FALSE)))</f>
        <v>Wincanton &amp; Bruton</v>
      </c>
      <c r="O257" s="9" t="str">
        <f>IF([2]source_data!G259="","",IF([2]source_data!D259="","",VLOOKUP([2]source_data!D259,[2]geo_data!A:I,8,FALSE)))</f>
        <v>E05014389</v>
      </c>
      <c r="P257" s="9" t="str">
        <f>IF([2]source_data!G259="","",IF(LEFT(O257,3)="E05","WD",IF(LEFT(O257,3)="S13","WD",IF(LEFT(O257,3)="W05","WD",IF(LEFT(O257,3)="W06","UA",IF(LEFT(O257,3)="S12","CA",IF(LEFT(O257,3)="E06","UA",IF(LEFT(O257,3)="E07","NMD",IF(LEFT(O257,3)="E08","MD",IF(LEFT(O257,3)="E09","LONB"))))))))))</f>
        <v>WD</v>
      </c>
      <c r="Q257" s="9" t="str">
        <f>IF([2]source_data!G259="","",IF([2]source_data!D259="","",VLOOKUP([2]source_data!D259,[2]geo_data!A:I,7,FALSE)))</f>
        <v>Somerset</v>
      </c>
      <c r="R257" s="9" t="str">
        <f>IF([2]source_data!G259="","",IF([2]source_data!D259="","",VLOOKUP([2]source_data!D259,[2]geo_data!A:I,6,FALSE)))</f>
        <v>E06000066</v>
      </c>
      <c r="S257" s="9" t="str">
        <f>IF([2]source_data!G259="","",IF(LEFT(R257,3)="E05","WD",IF(LEFT(R257,3)="S13","WD",IF(LEFT(R257,3)="W05","WD",IF(LEFT(R257,3)="W06","UA",IF(LEFT(R257,3)="S12","CA",IF(LEFT(R257,3)="E06","UA",IF(LEFT(R257,3)="E07","NMD",IF(LEFT(R257,3)="E08","MD",IF(LEFT(R257,3)="E09","LONB"))))))))))</f>
        <v>UA</v>
      </c>
      <c r="T257" s="6" t="str">
        <f>IF([2]source_data!G259="","",IF([2]source_data!N259="","",[2]source_data!N259))</f>
        <v>Hardship Grant</v>
      </c>
      <c r="U257" s="10">
        <f>IF([2]source_data!G259="","",[2]tailored_settings!$B$8)</f>
        <v>45789</v>
      </c>
      <c r="V257" s="6" t="str">
        <f>IF([2]source_data!G259="","",[2]tailored_settings!$B$9)</f>
        <v>http://www.longleigh.org/</v>
      </c>
      <c r="W257" s="8">
        <f>IF([2]source_data!G259="","",IF([2]source_data!O259="","",[2]source_data!O259))</f>
        <v>45433</v>
      </c>
      <c r="X257" s="12">
        <f>IF([2]source_data!G259="","",IF([2]source_data!P259="","",[2]source_data!P259))</f>
        <v>45520</v>
      </c>
      <c r="Y257" s="13">
        <f>IF([2]source_data!G259="","",IF([2]source_data!Q259="","",[2]source_data!Q259))</f>
        <v>3</v>
      </c>
      <c r="Z257" s="11" t="str">
        <f>IF([2]source_data!G259="","",IF([2]source_data!I259="","",[2]tailored_settings!$B$10))</f>
        <v>Primary grant reason</v>
      </c>
      <c r="AA257" s="11" t="str">
        <f>IF([2]source_data!G259="","",IF([2]source_data!I259="","",[2]source_data!I259))</f>
        <v>3  Customer/family moving from homelessness/supported living into independent living</v>
      </c>
      <c r="AB257" s="11" t="str">
        <f>IF([2]source_data!G259="","",IF([2]source_data!J259="","",[2]tailored_settings!$B$11))</f>
        <v/>
      </c>
      <c r="AC257" s="11" t="str">
        <f>IF([2]source_data!G259="","",IF([2]source_data!J259="","",[2]source_data!J259))</f>
        <v/>
      </c>
      <c r="AD257" s="11" t="str">
        <f>IF([2]source_data!G259="","",IF([2]source_data!K259="","",[2]tailored_settings!$B$12))</f>
        <v>Grant purpose</v>
      </c>
      <c r="AE257" s="11" t="str">
        <f>IF([2]source_data!G259="","",IF([2]source_data!K259="","",[2]source_data!K259))</f>
        <v>Removals</v>
      </c>
      <c r="AF257" s="11" t="str">
        <f>IF([2]source_data!G259="","",IF([2]source_data!K259="","",[2]tailored_settings!$B$13))</f>
        <v>Grant purpose</v>
      </c>
      <c r="AG257" s="11" t="str">
        <f>IF([2]source_data!G259="","",IF([2]source_data!K259="","",[2]source_data!K259))</f>
        <v>Removals</v>
      </c>
      <c r="AH257" s="11" t="str">
        <f>IF([2]source_data!G259="","",IF([2]source_data!M259="","",[2]tailored_settings!$B$14))</f>
        <v/>
      </c>
      <c r="AI257" s="11" t="str">
        <f>IF([2]source_data!G259="","",IF([2]source_data!M259="","",[2]source_data!M259))</f>
        <v/>
      </c>
    </row>
    <row r="258" spans="1:35" x14ac:dyDescent="0.2">
      <c r="A258" s="6" t="str">
        <f>IF([2]source_data!G260="","",IF(AND([2]source_data!C260&lt;&gt;"",[2]tailored_settings!$B$15="Publish"),CONCATENATE([2]tailored_settings!$B$2&amp;[2]source_data!C260),IF(AND([2]source_data!C260&lt;&gt;"",[2]tailored_settings!$B$15="Do not publish"),CONCATENATE([2]tailored_settings!$B$2&amp;TEXT(ROW(A258)-1,"0000")&amp;"_"&amp;TEXT(F258,"yyyy-mm")),CONCATENATE([2]tailored_settings!$B$2&amp;TEXT(ROW(A258)-1,"0000")&amp;"_"&amp;TEXT(F258,"yyyy-mm")))))</f>
        <v>360G-Longleigh-0257_2024-05</v>
      </c>
      <c r="B258" s="6" t="str">
        <f>IF([2]source_data!G260="","",IF([2]source_data!E260&lt;&gt;"",[2]source_data!E260,CONCATENATE("Grant to "&amp;G258)))</f>
        <v>Grant to Individual Recipient</v>
      </c>
      <c r="C258" s="6" t="str">
        <f>IF([2]source_data!G260="","",IF([2]source_data!F260="",_xlfn.XLOOKUP(T258,[2]tailored_settings!$B$20:$B$25,[2]tailored_settings!$A$20:$A$25,"")))</f>
        <v>Helping to alleviate financial hardship</v>
      </c>
      <c r="D258" s="7">
        <f>IF([2]source_data!G260="","",IF([2]source_data!G260="","",[2]source_data!G260))</f>
        <v>930.07</v>
      </c>
      <c r="E258" s="6" t="str">
        <f>IF([2]source_data!G260="","",[2]tailored_settings!$B$3)</f>
        <v>GBP</v>
      </c>
      <c r="F258" s="8">
        <f>IF([2]source_data!G260="","",IF([2]source_data!H260="","",[2]source_data!H260))</f>
        <v>45440</v>
      </c>
      <c r="G258" s="6" t="str">
        <f>IF([2]source_data!G260="","",[2]tailored_settings!$B$5)</f>
        <v>Individual Recipient</v>
      </c>
      <c r="H258" s="6" t="str">
        <f>IF([2]source_data!G260="","",IF(AND([2]source_data!A260&lt;&gt;"",[2]tailored_settings!$B$16="Publish"),CONCATENATE([2]tailored_settings!$B$2&amp;[2]source_data!A260),IF(AND([2]source_data!A260&lt;&gt;"",[2]tailored_settings!$B$16="Do not publish"),CONCATENATE([2]tailored_settings!$B$4&amp;TEXT(ROW(A258)-1,"0000")&amp;"_"&amp;TEXT(F258,"yyyy-mm")),CONCATENATE([2]tailored_settings!$B$4&amp;TEXT(ROW(A258)-1,"0000")&amp;"_"&amp;TEXT(F258,"yyyy-mm")))))</f>
        <v>360G-Longleigh-IND-0257_2024-05</v>
      </c>
      <c r="I258" s="6" t="str">
        <f>IF([2]source_data!G260="","",[2]tailored_settings!$B$7)</f>
        <v>Longleigh Foundation</v>
      </c>
      <c r="J258" s="6" t="str">
        <f>IF([2]source_data!G260="","",[2]tailored_settings!$B$6)</f>
        <v>GB-CHC-1169016</v>
      </c>
      <c r="K258" s="6" t="str">
        <f>IF([2]source_data!G260="","",IF([2]source_data!I260="","",VLOOKUP([2]source_data!I260,[2]codelist_mapping!A:C,3,FALSE)))</f>
        <v>GTIR030</v>
      </c>
      <c r="L258" s="6" t="str">
        <f>IF([2]source_data!G260="","",IF([2]source_data!J260="","",VLOOKUP([2]source_data!J260,[2]codelist_mapping!A:C,3,FALSE)))</f>
        <v/>
      </c>
      <c r="M258" s="6" t="str">
        <f>IF([2]source_data!G260="","",IF([2]source_data!K260="","",IF([2]source_data!M260&lt;&gt;"",CONCATENATE(VLOOKUP([2]source_data!K260,[2]codelist_mapping!F:H,3,FALSE)&amp;";"&amp;VLOOKUP([2]source_data!L260,[2]codelist_mapping!F:H,3,FALSE)&amp;";"&amp;VLOOKUP([2]source_data!M260,[2]codelist_mapping!F:H,3,FALSE)),IF([2]source_data!L260&lt;&gt;"",CONCATENATE(VLOOKUP([2]source_data!K260,[2]codelist_mapping!F:H,3,FALSE)&amp;";"&amp;VLOOKUP([2]source_data!L260,[2]codelist_mapping!F:H,3,FALSE)),IF([2]source_data!K260&lt;&gt;"",CONCATENATE(VLOOKUP([2]source_data!K260,[2]codelist_mapping!F:H,3,FALSE)))))))</f>
        <v>GTIP020;GTIP020</v>
      </c>
      <c r="N258" s="9" t="str">
        <f>IF([2]source_data!G260="","",IF([2]source_data!D260="","",VLOOKUP([2]source_data!D260,[2]geo_data!A:I,9,FALSE)))</f>
        <v>Oldbury</v>
      </c>
      <c r="O258" s="9" t="str">
        <f>IF([2]source_data!G260="","",IF([2]source_data!D260="","",VLOOKUP([2]source_data!D260,[2]geo_data!A:I,8,FALSE)))</f>
        <v>E05001273</v>
      </c>
      <c r="P258" s="9" t="str">
        <f>IF([2]source_data!G260="","",IF(LEFT(O258,3)="E05","WD",IF(LEFT(O258,3)="S13","WD",IF(LEFT(O258,3)="W05","WD",IF(LEFT(O258,3)="W06","UA",IF(LEFT(O258,3)="S12","CA",IF(LEFT(O258,3)="E06","UA",IF(LEFT(O258,3)="E07","NMD",IF(LEFT(O258,3)="E08","MD",IF(LEFT(O258,3)="E09","LONB"))))))))))</f>
        <v>WD</v>
      </c>
      <c r="Q258" s="9" t="str">
        <f>IF([2]source_data!G260="","",IF([2]source_data!D260="","",VLOOKUP([2]source_data!D260,[2]geo_data!A:I,7,FALSE)))</f>
        <v>Sandwell</v>
      </c>
      <c r="R258" s="9" t="str">
        <f>IF([2]source_data!G260="","",IF([2]source_data!D260="","",VLOOKUP([2]source_data!D260,[2]geo_data!A:I,6,FALSE)))</f>
        <v>E08000028</v>
      </c>
      <c r="S258" s="9" t="str">
        <f>IF([2]source_data!G260="","",IF(LEFT(R258,3)="E05","WD",IF(LEFT(R258,3)="S13","WD",IF(LEFT(R258,3)="W05","WD",IF(LEFT(R258,3)="W06","UA",IF(LEFT(R258,3)="S12","CA",IF(LEFT(R258,3)="E06","UA",IF(LEFT(R258,3)="E07","NMD",IF(LEFT(R258,3)="E08","MD",IF(LEFT(R258,3)="E09","LONB"))))))))))</f>
        <v>MD</v>
      </c>
      <c r="T258" s="6" t="str">
        <f>IF([2]source_data!G260="","",IF([2]source_data!N260="","",[2]source_data!N260))</f>
        <v>Hardship Grant</v>
      </c>
      <c r="U258" s="10">
        <f>IF([2]source_data!G260="","",[2]tailored_settings!$B$8)</f>
        <v>45789</v>
      </c>
      <c r="V258" s="6" t="str">
        <f>IF([2]source_data!G260="","",[2]tailored_settings!$B$9)</f>
        <v>http://www.longleigh.org/</v>
      </c>
      <c r="W258" s="8">
        <f>IF([2]source_data!G260="","",IF([2]source_data!O260="","",[2]source_data!O260))</f>
        <v>45440</v>
      </c>
      <c r="X258" s="12">
        <f>IF([2]source_data!G260="","",IF([2]source_data!P260="","",[2]source_data!P260))</f>
        <v>45457</v>
      </c>
      <c r="Y258" s="13">
        <f>IF([2]source_data!G260="","",IF([2]source_data!Q260="","",[2]source_data!Q260))</f>
        <v>1</v>
      </c>
      <c r="Z258" s="11" t="str">
        <f>IF([2]source_data!G260="","",IF([2]source_data!I260="","",[2]tailored_settings!$B$10))</f>
        <v>Primary grant reason</v>
      </c>
      <c r="AA258" s="11" t="str">
        <f>IF([2]source_data!G260="","",IF([2]source_data!I260="","",[2]source_data!I260))</f>
        <v>1. Customer (or family member residing with them) with a diagnosed condition or disability (physical and/or sensory and/or behavioural)</v>
      </c>
      <c r="AB258" s="11" t="str">
        <f>IF([2]source_data!G260="","",IF([2]source_data!J260="","",[2]tailored_settings!$B$11))</f>
        <v/>
      </c>
      <c r="AC258" s="11" t="str">
        <f>IF([2]source_data!G260="","",IF([2]source_data!J260="","",[2]source_data!J260))</f>
        <v/>
      </c>
      <c r="AD258" s="11" t="str">
        <f>IF([2]source_data!G260="","",IF([2]source_data!K260="","",[2]tailored_settings!$B$12))</f>
        <v>Grant purpose</v>
      </c>
      <c r="AE258" s="11" t="str">
        <f>IF([2]source_data!G260="","",IF([2]source_data!K260="","",[2]source_data!K260))</f>
        <v xml:space="preserve">Furniture </v>
      </c>
      <c r="AF258" s="11" t="str">
        <f>IF([2]source_data!G260="","",IF([2]source_data!K260="","",[2]tailored_settings!$B$13))</f>
        <v>Grant purpose</v>
      </c>
      <c r="AG258" s="11" t="str">
        <f>IF([2]source_data!G260="","",IF([2]source_data!K260="","",[2]source_data!K260))</f>
        <v xml:space="preserve">Furniture </v>
      </c>
      <c r="AH258" s="11" t="str">
        <f>IF([2]source_data!G260="","",IF([2]source_data!M260="","",[2]tailored_settings!$B$14))</f>
        <v/>
      </c>
      <c r="AI258" s="11" t="str">
        <f>IF([2]source_data!G260="","",IF([2]source_data!M260="","",[2]source_data!M260))</f>
        <v/>
      </c>
    </row>
    <row r="259" spans="1:35" x14ac:dyDescent="0.2">
      <c r="A259" s="6" t="str">
        <f>IF([2]source_data!G261="","",IF(AND([2]source_data!C261&lt;&gt;"",[2]tailored_settings!$B$15="Publish"),CONCATENATE([2]tailored_settings!$B$2&amp;[2]source_data!C261),IF(AND([2]source_data!C261&lt;&gt;"",[2]tailored_settings!$B$15="Do not publish"),CONCATENATE([2]tailored_settings!$B$2&amp;TEXT(ROW(A259)-1,"0000")&amp;"_"&amp;TEXT(F259,"yyyy-mm")),CONCATENATE([2]tailored_settings!$B$2&amp;TEXT(ROW(A259)-1,"0000")&amp;"_"&amp;TEXT(F259,"yyyy-mm")))))</f>
        <v>360G-Longleigh-0258_2024-05</v>
      </c>
      <c r="B259" s="6" t="str">
        <f>IF([2]source_data!G261="","",IF([2]source_data!E261&lt;&gt;"",[2]source_data!E261,CONCATENATE("Grant to "&amp;G259)))</f>
        <v>Grant to Individual Recipient</v>
      </c>
      <c r="C259" s="6" t="str">
        <f>IF([2]source_data!G261="","",IF([2]source_data!F261="",_xlfn.XLOOKUP(T259,[2]tailored_settings!$B$20:$B$25,[2]tailored_settings!$A$20:$A$25,"")))</f>
        <v>Helping to alleviate financial hardship</v>
      </c>
      <c r="D259" s="7">
        <f>IF([2]source_data!G261="","",IF([2]source_data!G261="","",[2]source_data!G261))</f>
        <v>951.97</v>
      </c>
      <c r="E259" s="6" t="str">
        <f>IF([2]source_data!G261="","",[2]tailored_settings!$B$3)</f>
        <v>GBP</v>
      </c>
      <c r="F259" s="8">
        <f>IF([2]source_data!G261="","",IF([2]source_data!H261="","",[2]source_data!H261))</f>
        <v>45441</v>
      </c>
      <c r="G259" s="6" t="str">
        <f>IF([2]source_data!G261="","",[2]tailored_settings!$B$5)</f>
        <v>Individual Recipient</v>
      </c>
      <c r="H259" s="6" t="str">
        <f>IF([2]source_data!G261="","",IF(AND([2]source_data!A261&lt;&gt;"",[2]tailored_settings!$B$16="Publish"),CONCATENATE([2]tailored_settings!$B$2&amp;[2]source_data!A261),IF(AND([2]source_data!A261&lt;&gt;"",[2]tailored_settings!$B$16="Do not publish"),CONCATENATE([2]tailored_settings!$B$4&amp;TEXT(ROW(A259)-1,"0000")&amp;"_"&amp;TEXT(F259,"yyyy-mm")),CONCATENATE([2]tailored_settings!$B$4&amp;TEXT(ROW(A259)-1,"0000")&amp;"_"&amp;TEXT(F259,"yyyy-mm")))))</f>
        <v>360G-Longleigh-IND-0258_2024-05</v>
      </c>
      <c r="I259" s="6" t="str">
        <f>IF([2]source_data!G261="","",[2]tailored_settings!$B$7)</f>
        <v>Longleigh Foundation</v>
      </c>
      <c r="J259" s="6" t="str">
        <f>IF([2]source_data!G261="","",[2]tailored_settings!$B$6)</f>
        <v>GB-CHC-1169016</v>
      </c>
      <c r="K259" s="6" t="str">
        <f>IF([2]source_data!G261="","",IF([2]source_data!I261="","",VLOOKUP([2]source_data!I261,[2]codelist_mapping!A:C,3,FALSE)))</f>
        <v>GTIR080</v>
      </c>
      <c r="L259" s="6" t="str">
        <f>IF([2]source_data!G261="","",IF([2]source_data!J261="","",VLOOKUP([2]source_data!J261,[2]codelist_mapping!A:C,3,FALSE)))</f>
        <v>GTIR060</v>
      </c>
      <c r="M259" s="6" t="str">
        <f>IF([2]source_data!G261="","",IF([2]source_data!K261="","",IF([2]source_data!M261&lt;&gt;"",CONCATENATE(VLOOKUP([2]source_data!K261,[2]codelist_mapping!F:H,3,FALSE)&amp;";"&amp;VLOOKUP([2]source_data!L261,[2]codelist_mapping!F:H,3,FALSE)&amp;";"&amp;VLOOKUP([2]source_data!M261,[2]codelist_mapping!F:H,3,FALSE)),IF([2]source_data!L261&lt;&gt;"",CONCATENATE(VLOOKUP([2]source_data!K261,[2]codelist_mapping!F:H,3,FALSE)&amp;";"&amp;VLOOKUP([2]source_data!L261,[2]codelist_mapping!F:H,3,FALSE)),IF([2]source_data!K261&lt;&gt;"",CONCATENATE(VLOOKUP([2]source_data!K261,[2]codelist_mapping!F:H,3,FALSE)))))))</f>
        <v>GTIP020</v>
      </c>
      <c r="N259" s="9" t="str">
        <f>IF([2]source_data!G261="","",IF([2]source_data!D261="","",VLOOKUP([2]source_data!D261,[2]geo_data!A:I,9,FALSE)))</f>
        <v>Southwick</v>
      </c>
      <c r="O259" s="9" t="str">
        <f>IF([2]source_data!G261="","",IF([2]source_data!D261="","",VLOOKUP([2]source_data!D261,[2]geo_data!A:I,8,FALSE)))</f>
        <v>E05013471</v>
      </c>
      <c r="P259" s="9" t="str">
        <f>IF([2]source_data!G261="","",IF(LEFT(O259,3)="E05","WD",IF(LEFT(O259,3)="S13","WD",IF(LEFT(O259,3)="W05","WD",IF(LEFT(O259,3)="W06","UA",IF(LEFT(O259,3)="S12","CA",IF(LEFT(O259,3)="E06","UA",IF(LEFT(O259,3)="E07","NMD",IF(LEFT(O259,3)="E08","MD",IF(LEFT(O259,3)="E09","LONB"))))))))))</f>
        <v>WD</v>
      </c>
      <c r="Q259" s="9" t="str">
        <f>IF([2]source_data!G261="","",IF([2]source_data!D261="","",VLOOKUP([2]source_data!D261,[2]geo_data!A:I,7,FALSE)))</f>
        <v>Wiltshire</v>
      </c>
      <c r="R259" s="9" t="str">
        <f>IF([2]source_data!G261="","",IF([2]source_data!D261="","",VLOOKUP([2]source_data!D261,[2]geo_data!A:I,6,FALSE)))</f>
        <v>E06000054</v>
      </c>
      <c r="S259" s="9" t="str">
        <f>IF([2]source_data!G261="","",IF(LEFT(R259,3)="E05","WD",IF(LEFT(R259,3)="S13","WD",IF(LEFT(R259,3)="W05","WD",IF(LEFT(R259,3)="W06","UA",IF(LEFT(R259,3)="S12","CA",IF(LEFT(R259,3)="E06","UA",IF(LEFT(R259,3)="E07","NMD",IF(LEFT(R259,3)="E08","MD",IF(LEFT(R259,3)="E09","LONB"))))))))))</f>
        <v>UA</v>
      </c>
      <c r="T259" s="6" t="str">
        <f>IF([2]source_data!G261="","",IF([2]source_data!N261="","",[2]source_data!N261))</f>
        <v>Hardship Grant</v>
      </c>
      <c r="U259" s="10">
        <f>IF([2]source_data!G261="","",[2]tailored_settings!$B$8)</f>
        <v>45789</v>
      </c>
      <c r="V259" s="6" t="str">
        <f>IF([2]source_data!G261="","",[2]tailored_settings!$B$9)</f>
        <v>http://www.longleigh.org/</v>
      </c>
      <c r="W259" s="8">
        <f>IF([2]source_data!G261="","",IF([2]source_data!O261="","",[2]source_data!O261))</f>
        <v>45441</v>
      </c>
      <c r="X259" s="12">
        <f>IF([2]source_data!G261="","",IF([2]source_data!P261="","",[2]source_data!P261))</f>
        <v>45469</v>
      </c>
      <c r="Y259" s="13">
        <f>IF([2]source_data!G261="","",IF([2]source_data!Q261="","",[2]source_data!Q261))</f>
        <v>1</v>
      </c>
      <c r="Z259" s="11" t="str">
        <f>IF([2]source_data!G261="","",IF([2]source_data!I261="","",[2]tailored_settings!$B$10))</f>
        <v>Primary grant reason</v>
      </c>
      <c r="AA259" s="11" t="str">
        <f>IF([2]source_data!G261="","",IF([2]source_data!I261="","",[2]source_data!I261))</f>
        <v>3  Customer/family moving from homelessness/supported living into independent living</v>
      </c>
      <c r="AB259" s="11" t="str">
        <f>IF([2]source_data!G261="","",IF([2]source_data!J261="","",[2]tailored_settings!$B$11))</f>
        <v>Secondary grant reason</v>
      </c>
      <c r="AC259" s="11" t="str">
        <f>IF([2]source_data!G261="","",IF([2]source_data!J261="","",[2]source_data!J261))</f>
        <v>4. Customer/family fleeing from a violent or abusive relationship</v>
      </c>
      <c r="AD259" s="11" t="str">
        <f>IF([2]source_data!G261="","",IF([2]source_data!K261="","",[2]tailored_settings!$B$12))</f>
        <v>Grant purpose</v>
      </c>
      <c r="AE259" s="11" t="str">
        <f>IF([2]source_data!G261="","",IF([2]source_data!K261="","",[2]source_data!K261))</f>
        <v>Appliances</v>
      </c>
      <c r="AF259" s="11" t="str">
        <f>IF([2]source_data!G261="","",IF([2]source_data!K261="","",[2]tailored_settings!$B$13))</f>
        <v>Grant purpose</v>
      </c>
      <c r="AG259" s="11" t="str">
        <f>IF([2]source_data!G261="","",IF([2]source_data!K261="","",[2]source_data!K261))</f>
        <v>Appliances</v>
      </c>
      <c r="AH259" s="11" t="str">
        <f>IF([2]source_data!G261="","",IF([2]source_data!M261="","",[2]tailored_settings!$B$14))</f>
        <v/>
      </c>
      <c r="AI259" s="11" t="str">
        <f>IF([2]source_data!G261="","",IF([2]source_data!M261="","",[2]source_data!M261))</f>
        <v/>
      </c>
    </row>
    <row r="260" spans="1:35" x14ac:dyDescent="0.2">
      <c r="A260" s="6" t="str">
        <f>IF([2]source_data!G262="","",IF(AND([2]source_data!C262&lt;&gt;"",[2]tailored_settings!$B$15="Publish"),CONCATENATE([2]tailored_settings!$B$2&amp;[2]source_data!C262),IF(AND([2]source_data!C262&lt;&gt;"",[2]tailored_settings!$B$15="Do not publish"),CONCATENATE([2]tailored_settings!$B$2&amp;TEXT(ROW(A260)-1,"0000")&amp;"_"&amp;TEXT(F260,"yyyy-mm")),CONCATENATE([2]tailored_settings!$B$2&amp;TEXT(ROW(A260)-1,"0000")&amp;"_"&amp;TEXT(F260,"yyyy-mm")))))</f>
        <v>360G-Longleigh-0259_2024-06</v>
      </c>
      <c r="B260" s="6" t="str">
        <f>IF([2]source_data!G262="","",IF([2]source_data!E262&lt;&gt;"",[2]source_data!E262,CONCATENATE("Grant to "&amp;G260)))</f>
        <v>Grant to Individual Recipient</v>
      </c>
      <c r="C260" s="6" t="str">
        <f>IF([2]source_data!G262="","",IF([2]source_data!F262="",_xlfn.XLOOKUP(T260,[2]tailored_settings!$B$20:$B$25,[2]tailored_settings!$A$20:$A$25,"")))</f>
        <v>Helping to alleviate financial hardship</v>
      </c>
      <c r="D260" s="7">
        <f>IF([2]source_data!G262="","",IF([2]source_data!G262="","",[2]source_data!G262))</f>
        <v>756</v>
      </c>
      <c r="E260" s="6" t="str">
        <f>IF([2]source_data!G262="","",[2]tailored_settings!$B$3)</f>
        <v>GBP</v>
      </c>
      <c r="F260" s="8">
        <f>IF([2]source_data!G262="","",IF([2]source_data!H262="","",[2]source_data!H262))</f>
        <v>45446</v>
      </c>
      <c r="G260" s="6" t="str">
        <f>IF([2]source_data!G262="","",[2]tailored_settings!$B$5)</f>
        <v>Individual Recipient</v>
      </c>
      <c r="H260" s="6" t="str">
        <f>IF([2]source_data!G262="","",IF(AND([2]source_data!A262&lt;&gt;"",[2]tailored_settings!$B$16="Publish"),CONCATENATE([2]tailored_settings!$B$2&amp;[2]source_data!A262),IF(AND([2]source_data!A262&lt;&gt;"",[2]tailored_settings!$B$16="Do not publish"),CONCATENATE([2]tailored_settings!$B$4&amp;TEXT(ROW(A260)-1,"0000")&amp;"_"&amp;TEXT(F260,"yyyy-mm")),CONCATENATE([2]tailored_settings!$B$4&amp;TEXT(ROW(A260)-1,"0000")&amp;"_"&amp;TEXT(F260,"yyyy-mm")))))</f>
        <v>360G-Longleigh-IND-0259_2024-06</v>
      </c>
      <c r="I260" s="6" t="str">
        <f>IF([2]source_data!G262="","",[2]tailored_settings!$B$7)</f>
        <v>Longleigh Foundation</v>
      </c>
      <c r="J260" s="6" t="str">
        <f>IF([2]source_data!G262="","",[2]tailored_settings!$B$6)</f>
        <v>GB-CHC-1169016</v>
      </c>
      <c r="K260" s="6" t="str">
        <f>IF([2]source_data!G262="","",IF([2]source_data!I262="","",VLOOKUP([2]source_data!I262,[2]codelist_mapping!A:C,3,FALSE)))</f>
        <v>GTIR040</v>
      </c>
      <c r="L260" s="6" t="str">
        <f>IF([2]source_data!G262="","",IF([2]source_data!J262="","",VLOOKUP([2]source_data!J262,[2]codelist_mapping!A:C,3,FALSE)))</f>
        <v/>
      </c>
      <c r="M260" s="6" t="str">
        <f>IF([2]source_data!G262="","",IF([2]source_data!K262="","",IF([2]source_data!M262&lt;&gt;"",CONCATENATE(VLOOKUP([2]source_data!K262,[2]codelist_mapping!F:H,3,FALSE)&amp;";"&amp;VLOOKUP([2]source_data!L262,[2]codelist_mapping!F:H,3,FALSE)&amp;";"&amp;VLOOKUP([2]source_data!M262,[2]codelist_mapping!F:H,3,FALSE)),IF([2]source_data!L262&lt;&gt;"",CONCATENATE(VLOOKUP([2]source_data!K262,[2]codelist_mapping!F:H,3,FALSE)&amp;";"&amp;VLOOKUP([2]source_data!L262,[2]codelist_mapping!F:H,3,FALSE)),IF([2]source_data!K262&lt;&gt;"",CONCATENATE(VLOOKUP([2]source_data!K262,[2]codelist_mapping!F:H,3,FALSE)))))))</f>
        <v>GTIP050;GTIP070</v>
      </c>
      <c r="N260" s="9" t="str">
        <f>IF([2]source_data!G262="","",IF([2]source_data!D262="","",VLOOKUP([2]source_data!D262,[2]geo_data!A:I,9,FALSE)))</f>
        <v>Hailsham East</v>
      </c>
      <c r="O260" s="9" t="str">
        <f>IF([2]source_data!G262="","",IF([2]source_data!D262="","",VLOOKUP([2]source_data!D262,[2]geo_data!A:I,8,FALSE)))</f>
        <v>E05011640</v>
      </c>
      <c r="P260" s="9" t="str">
        <f>IF([2]source_data!G262="","",IF(LEFT(O260,3)="E05","WD",IF(LEFT(O260,3)="S13","WD",IF(LEFT(O260,3)="W05","WD",IF(LEFT(O260,3)="W06","UA",IF(LEFT(O260,3)="S12","CA",IF(LEFT(O260,3)="E06","UA",IF(LEFT(O260,3)="E07","NMD",IF(LEFT(O260,3)="E08","MD",IF(LEFT(O260,3)="E09","LONB"))))))))))</f>
        <v>WD</v>
      </c>
      <c r="Q260" s="9" t="str">
        <f>IF([2]source_data!G262="","",IF([2]source_data!D262="","",VLOOKUP([2]source_data!D262,[2]geo_data!A:I,7,FALSE)))</f>
        <v>Wealden</v>
      </c>
      <c r="R260" s="9" t="str">
        <f>IF([2]source_data!G262="","",IF([2]source_data!D262="","",VLOOKUP([2]source_data!D262,[2]geo_data!A:I,6,FALSE)))</f>
        <v>E07000065</v>
      </c>
      <c r="S260" s="9" t="str">
        <f>IF([2]source_data!G262="","",IF(LEFT(R260,3)="E05","WD",IF(LEFT(R260,3)="S13","WD",IF(LEFT(R260,3)="W05","WD",IF(LEFT(R260,3)="W06","UA",IF(LEFT(R260,3)="S12","CA",IF(LEFT(R260,3)="E06","UA",IF(LEFT(R260,3)="E07","NMD",IF(LEFT(R260,3)="E08","MD",IF(LEFT(R260,3)="E09","LONB"))))))))))</f>
        <v>NMD</v>
      </c>
      <c r="T260" s="6" t="str">
        <f>IF([2]source_data!G262="","",IF([2]source_data!N262="","",[2]source_data!N262))</f>
        <v>Hardship Grant</v>
      </c>
      <c r="U260" s="10">
        <f>IF([2]source_data!G262="","",[2]tailored_settings!$B$8)</f>
        <v>45789</v>
      </c>
      <c r="V260" s="6" t="str">
        <f>IF([2]source_data!G262="","",[2]tailored_settings!$B$9)</f>
        <v>http://www.longleigh.org/</v>
      </c>
      <c r="W260" s="8">
        <f>IF([2]source_data!G262="","",IF([2]source_data!O262="","",[2]source_data!O262))</f>
        <v>45446</v>
      </c>
      <c r="X260" s="12">
        <f>IF([2]source_data!G262="","",IF([2]source_data!P262="","",[2]source_data!P262))</f>
        <v>45544</v>
      </c>
      <c r="Y260" s="13">
        <f>IF([2]source_data!G262="","",IF([2]source_data!Q262="","",[2]source_data!Q262))</f>
        <v>3</v>
      </c>
      <c r="Z260" s="11" t="str">
        <f>IF([2]source_data!G262="","",IF([2]source_data!I262="","",[2]tailored_settings!$B$10))</f>
        <v>Primary grant reason</v>
      </c>
      <c r="AA260" s="11" t="str">
        <f>IF([2]source_data!G262="","",IF([2]source_data!I262="","",[2]source_data!I262))</f>
        <v>2. Customer receiving medication and/or therapy for a mental health condition or substance addiction</v>
      </c>
      <c r="AB260" s="11" t="str">
        <f>IF([2]source_data!G262="","",IF([2]source_data!J262="","",[2]tailored_settings!$B$11))</f>
        <v/>
      </c>
      <c r="AC260" s="11" t="str">
        <f>IF([2]source_data!G262="","",IF([2]source_data!J262="","",[2]source_data!J262))</f>
        <v/>
      </c>
      <c r="AD260" s="11" t="str">
        <f>IF([2]source_data!G262="","",IF([2]source_data!K262="","",[2]tailored_settings!$B$12))</f>
        <v>Grant purpose</v>
      </c>
      <c r="AE260" s="11" t="str">
        <f>IF([2]source_data!G262="","",IF([2]source_data!K262="","",[2]source_data!K262))</f>
        <v>Utility Vouchers</v>
      </c>
      <c r="AF260" s="11" t="str">
        <f>IF([2]source_data!G262="","",IF([2]source_data!K262="","",[2]tailored_settings!$B$13))</f>
        <v>Grant purpose</v>
      </c>
      <c r="AG260" s="11" t="str">
        <f>IF([2]source_data!G262="","",IF([2]source_data!K262="","",[2]source_data!K262))</f>
        <v>Utility Vouchers</v>
      </c>
      <c r="AH260" s="11" t="str">
        <f>IF([2]source_data!G262="","",IF([2]source_data!M262="","",[2]tailored_settings!$B$14))</f>
        <v/>
      </c>
      <c r="AI260" s="11" t="str">
        <f>IF([2]source_data!G262="","",IF([2]source_data!M262="","",[2]source_data!M262))</f>
        <v/>
      </c>
    </row>
    <row r="261" spans="1:35" x14ac:dyDescent="0.2">
      <c r="A261" s="6" t="str">
        <f>IF([2]source_data!G263="","",IF(AND([2]source_data!C263&lt;&gt;"",[2]tailored_settings!$B$15="Publish"),CONCATENATE([2]tailored_settings!$B$2&amp;[2]source_data!C263),IF(AND([2]source_data!C263&lt;&gt;"",[2]tailored_settings!$B$15="Do not publish"),CONCATENATE([2]tailored_settings!$B$2&amp;TEXT(ROW(A261)-1,"0000")&amp;"_"&amp;TEXT(F261,"yyyy-mm")),CONCATENATE([2]tailored_settings!$B$2&amp;TEXT(ROW(A261)-1,"0000")&amp;"_"&amp;TEXT(F261,"yyyy-mm")))))</f>
        <v>360G-Longleigh-0260_2024-05</v>
      </c>
      <c r="B261" s="6" t="str">
        <f>IF([2]source_data!G263="","",IF([2]source_data!E263&lt;&gt;"",[2]source_data!E263,CONCATENATE("Grant to "&amp;G261)))</f>
        <v>Grant to Individual Recipient</v>
      </c>
      <c r="C261" s="6" t="str">
        <f>IF([2]source_data!G263="","",IF([2]source_data!F263="",_xlfn.XLOOKUP(T261,[2]tailored_settings!$B$20:$B$25,[2]tailored_settings!$A$20:$A$25,"")))</f>
        <v>Helping to alleviate financial hardship</v>
      </c>
      <c r="D261" s="7">
        <f>IF([2]source_data!G263="","",IF([2]source_data!G263="","",[2]source_data!G263))</f>
        <v>904.98</v>
      </c>
      <c r="E261" s="6" t="str">
        <f>IF([2]source_data!G263="","",[2]tailored_settings!$B$3)</f>
        <v>GBP</v>
      </c>
      <c r="F261" s="8">
        <f>IF([2]source_data!G263="","",IF([2]source_data!H263="","",[2]source_data!H263))</f>
        <v>45441</v>
      </c>
      <c r="G261" s="6" t="str">
        <f>IF([2]source_data!G263="","",[2]tailored_settings!$B$5)</f>
        <v>Individual Recipient</v>
      </c>
      <c r="H261" s="6" t="str">
        <f>IF([2]source_data!G263="","",IF(AND([2]source_data!A263&lt;&gt;"",[2]tailored_settings!$B$16="Publish"),CONCATENATE([2]tailored_settings!$B$2&amp;[2]source_data!A263),IF(AND([2]source_data!A263&lt;&gt;"",[2]tailored_settings!$B$16="Do not publish"),CONCATENATE([2]tailored_settings!$B$4&amp;TEXT(ROW(A261)-1,"0000")&amp;"_"&amp;TEXT(F261,"yyyy-mm")),CONCATENATE([2]tailored_settings!$B$4&amp;TEXT(ROW(A261)-1,"0000")&amp;"_"&amp;TEXT(F261,"yyyy-mm")))))</f>
        <v>360G-Longleigh-IND-0260_2024-05</v>
      </c>
      <c r="I261" s="6" t="str">
        <f>IF([2]source_data!G263="","",[2]tailored_settings!$B$7)</f>
        <v>Longleigh Foundation</v>
      </c>
      <c r="J261" s="6" t="str">
        <f>IF([2]source_data!G263="","",[2]tailored_settings!$B$6)</f>
        <v>GB-CHC-1169016</v>
      </c>
      <c r="K261" s="6" t="str">
        <f>IF([2]source_data!G263="","",IF([2]source_data!I263="","",VLOOKUP([2]source_data!I263,[2]codelist_mapping!A:C,3,FALSE)))</f>
        <v>GTIR030</v>
      </c>
      <c r="L261" s="6" t="str">
        <f>IF([2]source_data!G263="","",IF([2]source_data!J263="","",VLOOKUP([2]source_data!J263,[2]codelist_mapping!A:C,3,FALSE)))</f>
        <v>GTIR080</v>
      </c>
      <c r="M261" s="6" t="str">
        <f>IF([2]source_data!G263="","",IF([2]source_data!K263="","",IF([2]source_data!M263&lt;&gt;"",CONCATENATE(VLOOKUP([2]source_data!K263,[2]codelist_mapping!F:H,3,FALSE)&amp;";"&amp;VLOOKUP([2]source_data!L263,[2]codelist_mapping!F:H,3,FALSE)&amp;";"&amp;VLOOKUP([2]source_data!M263,[2]codelist_mapping!F:H,3,FALSE)),IF([2]source_data!L263&lt;&gt;"",CONCATENATE(VLOOKUP([2]source_data!K263,[2]codelist_mapping!F:H,3,FALSE)&amp;";"&amp;VLOOKUP([2]source_data!L263,[2]codelist_mapping!F:H,3,FALSE)),IF([2]source_data!K263&lt;&gt;"",CONCATENATE(VLOOKUP([2]source_data!K263,[2]codelist_mapping!F:H,3,FALSE)))))))</f>
        <v>GTIP020;GTIP070;GTIP060</v>
      </c>
      <c r="N261" s="9" t="str">
        <f>IF([2]source_data!G263="","",IF([2]source_data!D263="","",VLOOKUP([2]source_data!D263,[2]geo_data!A:I,9,FALSE)))</f>
        <v>Redbridge</v>
      </c>
      <c r="O261" s="9" t="str">
        <f>IF([2]source_data!G263="","",IF([2]source_data!D263="","",VLOOKUP([2]source_data!D263,[2]geo_data!A:I,8,FALSE)))</f>
        <v>E05015501</v>
      </c>
      <c r="P261" s="9" t="str">
        <f>IF([2]source_data!G263="","",IF(LEFT(O261,3)="E05","WD",IF(LEFT(O261,3)="S13","WD",IF(LEFT(O261,3)="W05","WD",IF(LEFT(O261,3)="W06","UA",IF(LEFT(O261,3)="S12","CA",IF(LEFT(O261,3)="E06","UA",IF(LEFT(O261,3)="E07","NMD",IF(LEFT(O261,3)="E08","MD",IF(LEFT(O261,3)="E09","LONB"))))))))))</f>
        <v>WD</v>
      </c>
      <c r="Q261" s="9" t="str">
        <f>IF([2]source_data!G263="","",IF([2]source_data!D263="","",VLOOKUP([2]source_data!D263,[2]geo_data!A:I,7,FALSE)))</f>
        <v>Southampton</v>
      </c>
      <c r="R261" s="9" t="str">
        <f>IF([2]source_data!G263="","",IF([2]source_data!D263="","",VLOOKUP([2]source_data!D263,[2]geo_data!A:I,6,FALSE)))</f>
        <v>E06000045</v>
      </c>
      <c r="S261" s="9" t="str">
        <f>IF([2]source_data!G263="","",IF(LEFT(R261,3)="E05","WD",IF(LEFT(R261,3)="S13","WD",IF(LEFT(R261,3)="W05","WD",IF(LEFT(R261,3)="W06","UA",IF(LEFT(R261,3)="S12","CA",IF(LEFT(R261,3)="E06","UA",IF(LEFT(R261,3)="E07","NMD",IF(LEFT(R261,3)="E08","MD",IF(LEFT(R261,3)="E09","LONB"))))))))))</f>
        <v>UA</v>
      </c>
      <c r="T261" s="6" t="str">
        <f>IF([2]source_data!G263="","",IF([2]source_data!N263="","",[2]source_data!N263))</f>
        <v>Hardship Grant</v>
      </c>
      <c r="U261" s="10">
        <f>IF([2]source_data!G263="","",[2]tailored_settings!$B$8)</f>
        <v>45789</v>
      </c>
      <c r="V261" s="6" t="str">
        <f>IF([2]source_data!G263="","",[2]tailored_settings!$B$9)</f>
        <v>http://www.longleigh.org/</v>
      </c>
      <c r="W261" s="8">
        <f>IF([2]source_data!G263="","",IF([2]source_data!O263="","",[2]source_data!O263))</f>
        <v>45441</v>
      </c>
      <c r="X261" s="12">
        <f>IF([2]source_data!G263="","",IF([2]source_data!P263="","",[2]source_data!P263))</f>
        <v>45483</v>
      </c>
      <c r="Y261" s="13">
        <f>IF([2]source_data!G263="","",IF([2]source_data!Q263="","",[2]source_data!Q263))</f>
        <v>2</v>
      </c>
      <c r="Z261" s="11" t="str">
        <f>IF([2]source_data!G263="","",IF([2]source_data!I263="","",[2]tailored_settings!$B$10))</f>
        <v>Primary grant reason</v>
      </c>
      <c r="AA261" s="11" t="str">
        <f>IF([2]source_data!G263="","",IF([2]source_data!I263="","",[2]source_data!I263))</f>
        <v>1. Customer (or family member residing with them) with a diagnosed condition or disability (physical and/or sensory and/or behavioural)</v>
      </c>
      <c r="AB261" s="11" t="str">
        <f>IF([2]source_data!G263="","",IF([2]source_data!J263="","",[2]tailored_settings!$B$11))</f>
        <v>Secondary grant reason</v>
      </c>
      <c r="AC261" s="11" t="str">
        <f>IF([2]source_data!G263="","",IF([2]source_data!J263="","",[2]source_data!J263))</f>
        <v>3  Customer/family moving from homelessness/supported living into independent living</v>
      </c>
      <c r="AD261" s="11" t="str">
        <f>IF([2]source_data!G263="","",IF([2]source_data!K263="","",[2]tailored_settings!$B$12))</f>
        <v>Grant purpose</v>
      </c>
      <c r="AE261" s="11" t="str">
        <f>IF([2]source_data!G263="","",IF([2]source_data!K263="","",[2]source_data!K263))</f>
        <v>Appliances</v>
      </c>
      <c r="AF261" s="11" t="str">
        <f>IF([2]source_data!G263="","",IF([2]source_data!K263="","",[2]tailored_settings!$B$13))</f>
        <v>Grant purpose</v>
      </c>
      <c r="AG261" s="11" t="str">
        <f>IF([2]source_data!G263="","",IF([2]source_data!K263="","",[2]source_data!K263))</f>
        <v>Appliances</v>
      </c>
      <c r="AH261" s="11" t="str">
        <f>IF([2]source_data!G263="","",IF([2]source_data!M263="","",[2]tailored_settings!$B$14))</f>
        <v>Grant purpose</v>
      </c>
      <c r="AI261" s="11" t="str">
        <f>IF([2]source_data!G263="","",IF([2]source_data!M263="","",[2]source_data!M263))</f>
        <v>Removals</v>
      </c>
    </row>
    <row r="262" spans="1:35" x14ac:dyDescent="0.2">
      <c r="A262" s="6" t="str">
        <f>IF([2]source_data!G264="","",IF(AND([2]source_data!C264&lt;&gt;"",[2]tailored_settings!$B$15="Publish"),CONCATENATE([2]tailored_settings!$B$2&amp;[2]source_data!C264),IF(AND([2]source_data!C264&lt;&gt;"",[2]tailored_settings!$B$15="Do not publish"),CONCATENATE([2]tailored_settings!$B$2&amp;TEXT(ROW(A262)-1,"0000")&amp;"_"&amp;TEXT(F262,"yyyy-mm")),CONCATENATE([2]tailored_settings!$B$2&amp;TEXT(ROW(A262)-1,"0000")&amp;"_"&amp;TEXT(F262,"yyyy-mm")))))</f>
        <v>360G-Longleigh-0261_2024-05</v>
      </c>
      <c r="B262" s="6" t="str">
        <f>IF([2]source_data!G264="","",IF([2]source_data!E264&lt;&gt;"",[2]source_data!E264,CONCATENATE("Grant to "&amp;G262)))</f>
        <v>Grant to Individual Recipient</v>
      </c>
      <c r="C262" s="6" t="str">
        <f>IF([2]source_data!G264="","",IF([2]source_data!F264="",_xlfn.XLOOKUP(T262,[2]tailored_settings!$B$20:$B$25,[2]tailored_settings!$A$20:$A$25,"")))</f>
        <v>Helping to alleviate financial hardship</v>
      </c>
      <c r="D262" s="7">
        <f>IF([2]source_data!G264="","",IF([2]source_data!G264="","",[2]source_data!G264))</f>
        <v>881.25</v>
      </c>
      <c r="E262" s="6" t="str">
        <f>IF([2]source_data!G264="","",[2]tailored_settings!$B$3)</f>
        <v>GBP</v>
      </c>
      <c r="F262" s="8">
        <f>IF([2]source_data!G264="","",IF([2]source_data!H264="","",[2]source_data!H264))</f>
        <v>45441</v>
      </c>
      <c r="G262" s="6" t="str">
        <f>IF([2]source_data!G264="","",[2]tailored_settings!$B$5)</f>
        <v>Individual Recipient</v>
      </c>
      <c r="H262" s="6" t="str">
        <f>IF([2]source_data!G264="","",IF(AND([2]source_data!A264&lt;&gt;"",[2]tailored_settings!$B$16="Publish"),CONCATENATE([2]tailored_settings!$B$2&amp;[2]source_data!A264),IF(AND([2]source_data!A264&lt;&gt;"",[2]tailored_settings!$B$16="Do not publish"),CONCATENATE([2]tailored_settings!$B$4&amp;TEXT(ROW(A262)-1,"0000")&amp;"_"&amp;TEXT(F262,"yyyy-mm")),CONCATENATE([2]tailored_settings!$B$4&amp;TEXT(ROW(A262)-1,"0000")&amp;"_"&amp;TEXT(F262,"yyyy-mm")))))</f>
        <v>360G-Longleigh-IND-0261_2024-05</v>
      </c>
      <c r="I262" s="6" t="str">
        <f>IF([2]source_data!G264="","",[2]tailored_settings!$B$7)</f>
        <v>Longleigh Foundation</v>
      </c>
      <c r="J262" s="6" t="str">
        <f>IF([2]source_data!G264="","",[2]tailored_settings!$B$6)</f>
        <v>GB-CHC-1169016</v>
      </c>
      <c r="K262" s="6" t="str">
        <f>IF([2]source_data!G264="","",IF([2]source_data!I264="","",VLOOKUP([2]source_data!I264,[2]codelist_mapping!A:C,3,FALSE)))</f>
        <v>GTIR080</v>
      </c>
      <c r="L262" s="6" t="str">
        <f>IF([2]source_data!G264="","",IF([2]source_data!J264="","",VLOOKUP([2]source_data!J264,[2]codelist_mapping!A:C,3,FALSE)))</f>
        <v>GTIR060</v>
      </c>
      <c r="M262" s="6" t="str">
        <f>IF([2]source_data!G264="","",IF([2]source_data!K264="","",IF([2]source_data!M264&lt;&gt;"",CONCATENATE(VLOOKUP([2]source_data!K264,[2]codelist_mapping!F:H,3,FALSE)&amp;";"&amp;VLOOKUP([2]source_data!L264,[2]codelist_mapping!F:H,3,FALSE)&amp;";"&amp;VLOOKUP([2]source_data!M264,[2]codelist_mapping!F:H,3,FALSE)),IF([2]source_data!L264&lt;&gt;"",CONCATENATE(VLOOKUP([2]source_data!K264,[2]codelist_mapping!F:H,3,FALSE)&amp;";"&amp;VLOOKUP([2]source_data!L264,[2]codelist_mapping!F:H,3,FALSE)),IF([2]source_data!K264&lt;&gt;"",CONCATENATE(VLOOKUP([2]source_data!K264,[2]codelist_mapping!F:H,3,FALSE)))))))</f>
        <v>GTIP020;GTIP060</v>
      </c>
      <c r="N262" s="9" t="str">
        <f>IF([2]source_data!G264="","",IF([2]source_data!D264="","",VLOOKUP([2]source_data!D264,[2]geo_data!A:I,9,FALSE)))</f>
        <v>Hanover &amp; Elm Grove</v>
      </c>
      <c r="O262" s="9" t="str">
        <f>IF([2]source_data!G264="","",IF([2]source_data!D264="","",VLOOKUP([2]source_data!D264,[2]geo_data!A:I,8,FALSE)))</f>
        <v>E05015403</v>
      </c>
      <c r="P262" s="9" t="str">
        <f>IF([2]source_data!G264="","",IF(LEFT(O262,3)="E05","WD",IF(LEFT(O262,3)="S13","WD",IF(LEFT(O262,3)="W05","WD",IF(LEFT(O262,3)="W06","UA",IF(LEFT(O262,3)="S12","CA",IF(LEFT(O262,3)="E06","UA",IF(LEFT(O262,3)="E07","NMD",IF(LEFT(O262,3)="E08","MD",IF(LEFT(O262,3)="E09","LONB"))))))))))</f>
        <v>WD</v>
      </c>
      <c r="Q262" s="9" t="str">
        <f>IF([2]source_data!G264="","",IF([2]source_data!D264="","",VLOOKUP([2]source_data!D264,[2]geo_data!A:I,7,FALSE)))</f>
        <v>Brighton and Hove</v>
      </c>
      <c r="R262" s="9" t="str">
        <f>IF([2]source_data!G264="","",IF([2]source_data!D264="","",VLOOKUP([2]source_data!D264,[2]geo_data!A:I,6,FALSE)))</f>
        <v>E06000043</v>
      </c>
      <c r="S262" s="9" t="str">
        <f>IF([2]source_data!G264="","",IF(LEFT(R262,3)="E05","WD",IF(LEFT(R262,3)="S13","WD",IF(LEFT(R262,3)="W05","WD",IF(LEFT(R262,3)="W06","UA",IF(LEFT(R262,3)="S12","CA",IF(LEFT(R262,3)="E06","UA",IF(LEFT(R262,3)="E07","NMD",IF(LEFT(R262,3)="E08","MD",IF(LEFT(R262,3)="E09","LONB"))))))))))</f>
        <v>UA</v>
      </c>
      <c r="T262" s="6" t="str">
        <f>IF([2]source_data!G264="","",IF([2]source_data!N264="","",[2]source_data!N264))</f>
        <v>Hardship Grant</v>
      </c>
      <c r="U262" s="10">
        <f>IF([2]source_data!G264="","",[2]tailored_settings!$B$8)</f>
        <v>45789</v>
      </c>
      <c r="V262" s="6" t="str">
        <f>IF([2]source_data!G264="","",[2]tailored_settings!$B$9)</f>
        <v>http://www.longleigh.org/</v>
      </c>
      <c r="W262" s="8">
        <f>IF([2]source_data!G264="","",IF([2]source_data!O264="","",[2]source_data!O264))</f>
        <v>45441</v>
      </c>
      <c r="X262" s="12">
        <f>IF([2]source_data!G264="","",IF([2]source_data!P264="","",[2]source_data!P264))</f>
        <v>45452</v>
      </c>
      <c r="Y262" s="13">
        <f>IF([2]source_data!G264="","",IF([2]source_data!Q264="","",[2]source_data!Q264))</f>
        <v>1</v>
      </c>
      <c r="Z262" s="11" t="str">
        <f>IF([2]source_data!G264="","",IF([2]source_data!I264="","",[2]tailored_settings!$B$10))</f>
        <v>Primary grant reason</v>
      </c>
      <c r="AA262" s="11" t="str">
        <f>IF([2]source_data!G264="","",IF([2]source_data!I264="","",[2]source_data!I264))</f>
        <v>3  Customer/family moving from homelessness/supported living into independent living</v>
      </c>
      <c r="AB262" s="11" t="str">
        <f>IF([2]source_data!G264="","",IF([2]source_data!J264="","",[2]tailored_settings!$B$11))</f>
        <v>Secondary grant reason</v>
      </c>
      <c r="AC262" s="11" t="str">
        <f>IF([2]source_data!G264="","",IF([2]source_data!J264="","",[2]source_data!J264))</f>
        <v>4. Customer/family fleeing from a violent or abusive relationship</v>
      </c>
      <c r="AD262" s="11" t="str">
        <f>IF([2]source_data!G264="","",IF([2]source_data!K264="","",[2]tailored_settings!$B$12))</f>
        <v>Grant purpose</v>
      </c>
      <c r="AE262" s="11" t="str">
        <f>IF([2]source_data!G264="","",IF([2]source_data!K264="","",[2]source_data!K264))</f>
        <v xml:space="preserve">Furniture </v>
      </c>
      <c r="AF262" s="11" t="str">
        <f>IF([2]source_data!G264="","",IF([2]source_data!K264="","",[2]tailored_settings!$B$13))</f>
        <v>Grant purpose</v>
      </c>
      <c r="AG262" s="11" t="str">
        <f>IF([2]source_data!G264="","",IF([2]source_data!K264="","",[2]source_data!K264))</f>
        <v xml:space="preserve">Furniture </v>
      </c>
      <c r="AH262" s="11" t="str">
        <f>IF([2]source_data!G264="","",IF([2]source_data!M264="","",[2]tailored_settings!$B$14))</f>
        <v/>
      </c>
      <c r="AI262" s="11" t="str">
        <f>IF([2]source_data!G264="","",IF([2]source_data!M264="","",[2]source_data!M264))</f>
        <v/>
      </c>
    </row>
    <row r="263" spans="1:35" x14ac:dyDescent="0.2">
      <c r="A263" s="6" t="str">
        <f>IF([2]source_data!G265="","",IF(AND([2]source_data!C265&lt;&gt;"",[2]tailored_settings!$B$15="Publish"),CONCATENATE([2]tailored_settings!$B$2&amp;[2]source_data!C265),IF(AND([2]source_data!C265&lt;&gt;"",[2]tailored_settings!$B$15="Do not publish"),CONCATENATE([2]tailored_settings!$B$2&amp;TEXT(ROW(A263)-1,"0000")&amp;"_"&amp;TEXT(F263,"yyyy-mm")),CONCATENATE([2]tailored_settings!$B$2&amp;TEXT(ROW(A263)-1,"0000")&amp;"_"&amp;TEXT(F263,"yyyy-mm")))))</f>
        <v>360G-Longleigh-0262_2024-05</v>
      </c>
      <c r="B263" s="6" t="str">
        <f>IF([2]source_data!G265="","",IF([2]source_data!E265&lt;&gt;"",[2]source_data!E265,CONCATENATE("Grant to "&amp;G263)))</f>
        <v>Grant to Individual Recipient</v>
      </c>
      <c r="C263" s="6" t="str">
        <f>IF([2]source_data!G265="","",IF([2]source_data!F265="",_xlfn.XLOOKUP(T263,[2]tailored_settings!$B$20:$B$25,[2]tailored_settings!$A$20:$A$25,"")))</f>
        <v>Helping to alleviate financial hardship</v>
      </c>
      <c r="D263" s="7">
        <f>IF([2]source_data!G265="","",IF([2]source_data!G265="","",[2]source_data!G265))</f>
        <v>848.35</v>
      </c>
      <c r="E263" s="6" t="str">
        <f>IF([2]source_data!G265="","",[2]tailored_settings!$B$3)</f>
        <v>GBP</v>
      </c>
      <c r="F263" s="8">
        <f>IF([2]source_data!G265="","",IF([2]source_data!H265="","",[2]source_data!H265))</f>
        <v>45441</v>
      </c>
      <c r="G263" s="6" t="str">
        <f>IF([2]source_data!G265="","",[2]tailored_settings!$B$5)</f>
        <v>Individual Recipient</v>
      </c>
      <c r="H263" s="6" t="str">
        <f>IF([2]source_data!G265="","",IF(AND([2]source_data!A265&lt;&gt;"",[2]tailored_settings!$B$16="Publish"),CONCATENATE([2]tailored_settings!$B$2&amp;[2]source_data!A265),IF(AND([2]source_data!A265&lt;&gt;"",[2]tailored_settings!$B$16="Do not publish"),CONCATENATE([2]tailored_settings!$B$4&amp;TEXT(ROW(A263)-1,"0000")&amp;"_"&amp;TEXT(F263,"yyyy-mm")),CONCATENATE([2]tailored_settings!$B$4&amp;TEXT(ROW(A263)-1,"0000")&amp;"_"&amp;TEXT(F263,"yyyy-mm")))))</f>
        <v>360G-Longleigh-IND-0262_2024-05</v>
      </c>
      <c r="I263" s="6" t="str">
        <f>IF([2]source_data!G265="","",[2]tailored_settings!$B$7)</f>
        <v>Longleigh Foundation</v>
      </c>
      <c r="J263" s="6" t="str">
        <f>IF([2]source_data!G265="","",[2]tailored_settings!$B$6)</f>
        <v>GB-CHC-1169016</v>
      </c>
      <c r="K263" s="6" t="str">
        <f>IF([2]source_data!G265="","",IF([2]source_data!I265="","",VLOOKUP([2]source_data!I265,[2]codelist_mapping!A:C,3,FALSE)))</f>
        <v>GTIR080</v>
      </c>
      <c r="L263" s="6" t="str">
        <f>IF([2]source_data!G265="","",IF([2]source_data!J265="","",VLOOKUP([2]source_data!J265,[2]codelist_mapping!A:C,3,FALSE)))</f>
        <v>GTIR060</v>
      </c>
      <c r="M263" s="6" t="str">
        <f>IF([2]source_data!G265="","",IF([2]source_data!K265="","",IF([2]source_data!M265&lt;&gt;"",CONCATENATE(VLOOKUP([2]source_data!K265,[2]codelist_mapping!F:H,3,FALSE)&amp;";"&amp;VLOOKUP([2]source_data!L265,[2]codelist_mapping!F:H,3,FALSE)&amp;";"&amp;VLOOKUP([2]source_data!M265,[2]codelist_mapping!F:H,3,FALSE)),IF([2]source_data!L265&lt;&gt;"",CONCATENATE(VLOOKUP([2]source_data!K265,[2]codelist_mapping!F:H,3,FALSE)&amp;";"&amp;VLOOKUP([2]source_data!L265,[2]codelist_mapping!F:H,3,FALSE)),IF([2]source_data!K265&lt;&gt;"",CONCATENATE(VLOOKUP([2]source_data!K265,[2]codelist_mapping!F:H,3,FALSE)))))))</f>
        <v>GTIP020;GTIP020</v>
      </c>
      <c r="N263" s="9" t="str">
        <f>IF([2]source_data!G265="","",IF([2]source_data!D265="","",VLOOKUP([2]source_data!D265,[2]geo_data!A:I,9,FALSE)))</f>
        <v>Liden, Eldene and Park South</v>
      </c>
      <c r="O263" s="9" t="str">
        <f>IF([2]source_data!G265="","",IF([2]source_data!D265="","",VLOOKUP([2]source_data!D265,[2]geo_data!A:I,8,FALSE)))</f>
        <v>E05008960</v>
      </c>
      <c r="P263" s="9" t="str">
        <f>IF([2]source_data!G265="","",IF(LEFT(O263,3)="E05","WD",IF(LEFT(O263,3)="S13","WD",IF(LEFT(O263,3)="W05","WD",IF(LEFT(O263,3)="W06","UA",IF(LEFT(O263,3)="S12","CA",IF(LEFT(O263,3)="E06","UA",IF(LEFT(O263,3)="E07","NMD",IF(LEFT(O263,3)="E08","MD",IF(LEFT(O263,3)="E09","LONB"))))))))))</f>
        <v>WD</v>
      </c>
      <c r="Q263" s="9" t="str">
        <f>IF([2]source_data!G265="","",IF([2]source_data!D265="","",VLOOKUP([2]source_data!D265,[2]geo_data!A:I,7,FALSE)))</f>
        <v>Swindon</v>
      </c>
      <c r="R263" s="9" t="str">
        <f>IF([2]source_data!G265="","",IF([2]source_data!D265="","",VLOOKUP([2]source_data!D265,[2]geo_data!A:I,6,FALSE)))</f>
        <v>E06000030</v>
      </c>
      <c r="S263" s="9" t="str">
        <f>IF([2]source_data!G265="","",IF(LEFT(R263,3)="E05","WD",IF(LEFT(R263,3)="S13","WD",IF(LEFT(R263,3)="W05","WD",IF(LEFT(R263,3)="W06","UA",IF(LEFT(R263,3)="S12","CA",IF(LEFT(R263,3)="E06","UA",IF(LEFT(R263,3)="E07","NMD",IF(LEFT(R263,3)="E08","MD",IF(LEFT(R263,3)="E09","LONB"))))))))))</f>
        <v>UA</v>
      </c>
      <c r="T263" s="6" t="str">
        <f>IF([2]source_data!G265="","",IF([2]source_data!N265="","",[2]source_data!N265))</f>
        <v>Hardship Grant</v>
      </c>
      <c r="U263" s="10">
        <f>IF([2]source_data!G265="","",[2]tailored_settings!$B$8)</f>
        <v>45789</v>
      </c>
      <c r="V263" s="6" t="str">
        <f>IF([2]source_data!G265="","",[2]tailored_settings!$B$9)</f>
        <v>http://www.longleigh.org/</v>
      </c>
      <c r="W263" s="8">
        <f>IF([2]source_data!G265="","",IF([2]source_data!O265="","",[2]source_data!O265))</f>
        <v>45441</v>
      </c>
      <c r="X263" s="12">
        <f>IF([2]source_data!G265="","",IF([2]source_data!P265="","",[2]source_data!P265))</f>
        <v>45463</v>
      </c>
      <c r="Y263" s="13">
        <f>IF([2]source_data!G265="","",IF([2]source_data!Q265="","",[2]source_data!Q265))</f>
        <v>1</v>
      </c>
      <c r="Z263" s="11" t="str">
        <f>IF([2]source_data!G265="","",IF([2]source_data!I265="","",[2]tailored_settings!$B$10))</f>
        <v>Primary grant reason</v>
      </c>
      <c r="AA263" s="11" t="str">
        <f>IF([2]source_data!G265="","",IF([2]source_data!I265="","",[2]source_data!I265))</f>
        <v>3  Customer/family moving from homelessness/supported living into independent living</v>
      </c>
      <c r="AB263" s="11" t="str">
        <f>IF([2]source_data!G265="","",IF([2]source_data!J265="","",[2]tailored_settings!$B$11))</f>
        <v>Secondary grant reason</v>
      </c>
      <c r="AC263" s="11" t="str">
        <f>IF([2]source_data!G265="","",IF([2]source_data!J265="","",[2]source_data!J265))</f>
        <v>4. Customer/family fleeing from a violent or abusive relationship</v>
      </c>
      <c r="AD263" s="11" t="str">
        <f>IF([2]source_data!G265="","",IF([2]source_data!K265="","",[2]tailored_settings!$B$12))</f>
        <v>Grant purpose</v>
      </c>
      <c r="AE263" s="11" t="str">
        <f>IF([2]source_data!G265="","",IF([2]source_data!K265="","",[2]source_data!K265))</f>
        <v>Appliances</v>
      </c>
      <c r="AF263" s="11" t="str">
        <f>IF([2]source_data!G265="","",IF([2]source_data!K265="","",[2]tailored_settings!$B$13))</f>
        <v>Grant purpose</v>
      </c>
      <c r="AG263" s="11" t="str">
        <f>IF([2]source_data!G265="","",IF([2]source_data!K265="","",[2]source_data!K265))</f>
        <v>Appliances</v>
      </c>
      <c r="AH263" s="11" t="str">
        <f>IF([2]source_data!G265="","",IF([2]source_data!M265="","",[2]tailored_settings!$B$14))</f>
        <v/>
      </c>
      <c r="AI263" s="11" t="str">
        <f>IF([2]source_data!G265="","",IF([2]source_data!M265="","",[2]source_data!M265))</f>
        <v/>
      </c>
    </row>
    <row r="264" spans="1:35" x14ac:dyDescent="0.2">
      <c r="A264" s="6" t="str">
        <f>IF([2]source_data!G266="","",IF(AND([2]source_data!C266&lt;&gt;"",[2]tailored_settings!$B$15="Publish"),CONCATENATE([2]tailored_settings!$B$2&amp;[2]source_data!C266),IF(AND([2]source_data!C266&lt;&gt;"",[2]tailored_settings!$B$15="Do not publish"),CONCATENATE([2]tailored_settings!$B$2&amp;TEXT(ROW(A264)-1,"0000")&amp;"_"&amp;TEXT(F264,"yyyy-mm")),CONCATENATE([2]tailored_settings!$B$2&amp;TEXT(ROW(A264)-1,"0000")&amp;"_"&amp;TEXT(F264,"yyyy-mm")))))</f>
        <v>360G-Longleigh-0263_2024-05</v>
      </c>
      <c r="B264" s="6" t="str">
        <f>IF([2]source_data!G266="","",IF([2]source_data!E266&lt;&gt;"",[2]source_data!E266,CONCATENATE("Grant to "&amp;G264)))</f>
        <v>Grant to Individual Recipient</v>
      </c>
      <c r="C264" s="6" t="str">
        <f>IF([2]source_data!G266="","",IF([2]source_data!F266="",_xlfn.XLOOKUP(T264,[2]tailored_settings!$B$20:$B$25,[2]tailored_settings!$A$20:$A$25,"")))</f>
        <v>Helping to alleviate financial hardship</v>
      </c>
      <c r="D264" s="7">
        <f>IF([2]source_data!G266="","",IF([2]source_data!G266="","",[2]source_data!G266))</f>
        <v>1319.75</v>
      </c>
      <c r="E264" s="6" t="str">
        <f>IF([2]source_data!G266="","",[2]tailored_settings!$B$3)</f>
        <v>GBP</v>
      </c>
      <c r="F264" s="8">
        <f>IF([2]source_data!G266="","",IF([2]source_data!H266="","",[2]source_data!H266))</f>
        <v>45441</v>
      </c>
      <c r="G264" s="6" t="str">
        <f>IF([2]source_data!G266="","",[2]tailored_settings!$B$5)</f>
        <v>Individual Recipient</v>
      </c>
      <c r="H264" s="6" t="str">
        <f>IF([2]source_data!G266="","",IF(AND([2]source_data!A266&lt;&gt;"",[2]tailored_settings!$B$16="Publish"),CONCATENATE([2]tailored_settings!$B$2&amp;[2]source_data!A266),IF(AND([2]source_data!A266&lt;&gt;"",[2]tailored_settings!$B$16="Do not publish"),CONCATENATE([2]tailored_settings!$B$4&amp;TEXT(ROW(A264)-1,"0000")&amp;"_"&amp;TEXT(F264,"yyyy-mm")),CONCATENATE([2]tailored_settings!$B$4&amp;TEXT(ROW(A264)-1,"0000")&amp;"_"&amp;TEXT(F264,"yyyy-mm")))))</f>
        <v>360G-Longleigh-IND-0263_2024-05</v>
      </c>
      <c r="I264" s="6" t="str">
        <f>IF([2]source_data!G266="","",[2]tailored_settings!$B$7)</f>
        <v>Longleigh Foundation</v>
      </c>
      <c r="J264" s="6" t="str">
        <f>IF([2]source_data!G266="","",[2]tailored_settings!$B$6)</f>
        <v>GB-CHC-1169016</v>
      </c>
      <c r="K264" s="6" t="str">
        <f>IF([2]source_data!G266="","",IF([2]source_data!I266="","",VLOOKUP([2]source_data!I266,[2]codelist_mapping!A:C,3,FALSE)))</f>
        <v>GTIR080</v>
      </c>
      <c r="L264" s="6" t="str">
        <f>IF([2]source_data!G266="","",IF([2]source_data!J266="","",VLOOKUP([2]source_data!J266,[2]codelist_mapping!A:C,3,FALSE)))</f>
        <v>GTIR060</v>
      </c>
      <c r="M264" s="6" t="str">
        <f>IF([2]source_data!G266="","",IF([2]source_data!K266="","",IF([2]source_data!M266&lt;&gt;"",CONCATENATE(VLOOKUP([2]source_data!K266,[2]codelist_mapping!F:H,3,FALSE)&amp;";"&amp;VLOOKUP([2]source_data!L266,[2]codelist_mapping!F:H,3,FALSE)&amp;";"&amp;VLOOKUP([2]source_data!M266,[2]codelist_mapping!F:H,3,FALSE)),IF([2]source_data!L266&lt;&gt;"",CONCATENATE(VLOOKUP([2]source_data!K266,[2]codelist_mapping!F:H,3,FALSE)&amp;";"&amp;VLOOKUP([2]source_data!L266,[2]codelist_mapping!F:H,3,FALSE)),IF([2]source_data!K266&lt;&gt;"",CONCATENATE(VLOOKUP([2]source_data!K266,[2]codelist_mapping!F:H,3,FALSE)))))))</f>
        <v>GTIP020;GTIP020;GTIP060</v>
      </c>
      <c r="N264" s="9" t="str">
        <f>IF([2]source_data!G266="","",IF([2]source_data!D266="","",VLOOKUP([2]source_data!D266,[2]geo_data!A:I,9,FALSE)))</f>
        <v>Liden, Eldene and Park South</v>
      </c>
      <c r="O264" s="9" t="str">
        <f>IF([2]source_data!G266="","",IF([2]source_data!D266="","",VLOOKUP([2]source_data!D266,[2]geo_data!A:I,8,FALSE)))</f>
        <v>E05008960</v>
      </c>
      <c r="P264" s="9" t="str">
        <f>IF([2]source_data!G266="","",IF(LEFT(O264,3)="E05","WD",IF(LEFT(O264,3)="S13","WD",IF(LEFT(O264,3)="W05","WD",IF(LEFT(O264,3)="W06","UA",IF(LEFT(O264,3)="S12","CA",IF(LEFT(O264,3)="E06","UA",IF(LEFT(O264,3)="E07","NMD",IF(LEFT(O264,3)="E08","MD",IF(LEFT(O264,3)="E09","LONB"))))))))))</f>
        <v>WD</v>
      </c>
      <c r="Q264" s="9" t="str">
        <f>IF([2]source_data!G266="","",IF([2]source_data!D266="","",VLOOKUP([2]source_data!D266,[2]geo_data!A:I,7,FALSE)))</f>
        <v>Swindon</v>
      </c>
      <c r="R264" s="9" t="str">
        <f>IF([2]source_data!G266="","",IF([2]source_data!D266="","",VLOOKUP([2]source_data!D266,[2]geo_data!A:I,6,FALSE)))</f>
        <v>E06000030</v>
      </c>
      <c r="S264" s="9" t="str">
        <f>IF([2]source_data!G266="","",IF(LEFT(R264,3)="E05","WD",IF(LEFT(R264,3)="S13","WD",IF(LEFT(R264,3)="W05","WD",IF(LEFT(R264,3)="W06","UA",IF(LEFT(R264,3)="S12","CA",IF(LEFT(R264,3)="E06","UA",IF(LEFT(R264,3)="E07","NMD",IF(LEFT(R264,3)="E08","MD",IF(LEFT(R264,3)="E09","LONB"))))))))))</f>
        <v>UA</v>
      </c>
      <c r="T264" s="6" t="str">
        <f>IF([2]source_data!G266="","",IF([2]source_data!N266="","",[2]source_data!N266))</f>
        <v>Hardship Grant</v>
      </c>
      <c r="U264" s="10">
        <f>IF([2]source_data!G266="","",[2]tailored_settings!$B$8)</f>
        <v>45789</v>
      </c>
      <c r="V264" s="6" t="str">
        <f>IF([2]source_data!G266="","",[2]tailored_settings!$B$9)</f>
        <v>http://www.longleigh.org/</v>
      </c>
      <c r="W264" s="8">
        <f>IF([2]source_data!G266="","",IF([2]source_data!O266="","",[2]source_data!O266))</f>
        <v>45441</v>
      </c>
      <c r="X264" s="12">
        <f>IF([2]source_data!G266="","",IF([2]source_data!P266="","",[2]source_data!P266))</f>
        <v>45604</v>
      </c>
      <c r="Y264" s="13">
        <f>IF([2]source_data!G266="","",IF([2]source_data!Q266="","",[2]source_data!Q266))</f>
        <v>6</v>
      </c>
      <c r="Z264" s="11" t="str">
        <f>IF([2]source_data!G266="","",IF([2]source_data!I266="","",[2]tailored_settings!$B$10))</f>
        <v>Primary grant reason</v>
      </c>
      <c r="AA264" s="11" t="str">
        <f>IF([2]source_data!G266="","",IF([2]source_data!I266="","",[2]source_data!I266))</f>
        <v>3  Customer/family moving from homelessness/supported living into independent living</v>
      </c>
      <c r="AB264" s="11" t="str">
        <f>IF([2]source_data!G266="","",IF([2]source_data!J266="","",[2]tailored_settings!$B$11))</f>
        <v>Secondary grant reason</v>
      </c>
      <c r="AC264" s="11" t="str">
        <f>IF([2]source_data!G266="","",IF([2]source_data!J266="","",[2]source_data!J266))</f>
        <v>4. Customer/family fleeing from a violent or abusive relationship</v>
      </c>
      <c r="AD264" s="11" t="str">
        <f>IF([2]source_data!G266="","",IF([2]source_data!K266="","",[2]tailored_settings!$B$12))</f>
        <v>Grant purpose</v>
      </c>
      <c r="AE264" s="11" t="str">
        <f>IF([2]source_data!G266="","",IF([2]source_data!K266="","",[2]source_data!K266))</f>
        <v xml:space="preserve">Furniture </v>
      </c>
      <c r="AF264" s="11" t="str">
        <f>IF([2]source_data!G266="","",IF([2]source_data!K266="","",[2]tailored_settings!$B$13))</f>
        <v>Grant purpose</v>
      </c>
      <c r="AG264" s="11" t="str">
        <f>IF([2]source_data!G266="","",IF([2]source_data!K266="","",[2]source_data!K266))</f>
        <v xml:space="preserve">Furniture </v>
      </c>
      <c r="AH264" s="11" t="str">
        <f>IF([2]source_data!G266="","",IF([2]source_data!M266="","",[2]tailored_settings!$B$14))</f>
        <v>Grant purpose</v>
      </c>
      <c r="AI264" s="11" t="str">
        <f>IF([2]source_data!G266="","",IF([2]source_data!M266="","",[2]source_data!M266))</f>
        <v>Voucher for small household items</v>
      </c>
    </row>
    <row r="265" spans="1:35" x14ac:dyDescent="0.2">
      <c r="A265" s="6" t="str">
        <f>IF([2]source_data!G267="","",IF(AND([2]source_data!C267&lt;&gt;"",[2]tailored_settings!$B$15="Publish"),CONCATENATE([2]tailored_settings!$B$2&amp;[2]source_data!C267),IF(AND([2]source_data!C267&lt;&gt;"",[2]tailored_settings!$B$15="Do not publish"),CONCATENATE([2]tailored_settings!$B$2&amp;TEXT(ROW(A265)-1,"0000")&amp;"_"&amp;TEXT(F265,"yyyy-mm")),CONCATENATE([2]tailored_settings!$B$2&amp;TEXT(ROW(A265)-1,"0000")&amp;"_"&amp;TEXT(F265,"yyyy-mm")))))</f>
        <v>360G-Longleigh-0264_2024-05</v>
      </c>
      <c r="B265" s="6" t="str">
        <f>IF([2]source_data!G267="","",IF([2]source_data!E267&lt;&gt;"",[2]source_data!E267,CONCATENATE("Grant to "&amp;G265)))</f>
        <v>Grant to Individual Recipient</v>
      </c>
      <c r="C265" s="6" t="str">
        <f>IF([2]source_data!G267="","",IF([2]source_data!F267="",_xlfn.XLOOKUP(T265,[2]tailored_settings!$B$20:$B$25,[2]tailored_settings!$A$20:$A$25,"")))</f>
        <v>Providing financial aid during a time of crisis</v>
      </c>
      <c r="D265" s="7">
        <f>IF([2]source_data!G267="","",IF([2]source_data!G267="","",[2]source_data!G267))</f>
        <v>500</v>
      </c>
      <c r="E265" s="6" t="str">
        <f>IF([2]source_data!G267="","",[2]tailored_settings!$B$3)</f>
        <v>GBP</v>
      </c>
      <c r="F265" s="8">
        <f>IF([2]source_data!G267="","",IF([2]source_data!H267="","",[2]source_data!H267))</f>
        <v>45440</v>
      </c>
      <c r="G265" s="6" t="str">
        <f>IF([2]source_data!G267="","",[2]tailored_settings!$B$5)</f>
        <v>Individual Recipient</v>
      </c>
      <c r="H265" s="6" t="str">
        <f>IF([2]source_data!G267="","",IF(AND([2]source_data!A267&lt;&gt;"",[2]tailored_settings!$B$16="Publish"),CONCATENATE([2]tailored_settings!$B$2&amp;[2]source_data!A267),IF(AND([2]source_data!A267&lt;&gt;"",[2]tailored_settings!$B$16="Do not publish"),CONCATENATE([2]tailored_settings!$B$4&amp;TEXT(ROW(A265)-1,"0000")&amp;"_"&amp;TEXT(F265,"yyyy-mm")),CONCATENATE([2]tailored_settings!$B$4&amp;TEXT(ROW(A265)-1,"0000")&amp;"_"&amp;TEXT(F265,"yyyy-mm")))))</f>
        <v>360G-Longleigh-IND-0264_2024-05</v>
      </c>
      <c r="I265" s="6" t="str">
        <f>IF([2]source_data!G267="","",[2]tailored_settings!$B$7)</f>
        <v>Longleigh Foundation</v>
      </c>
      <c r="J265" s="6" t="str">
        <f>IF([2]source_data!G267="","",[2]tailored_settings!$B$6)</f>
        <v>GB-CHC-1169016</v>
      </c>
      <c r="K265" s="6" t="str">
        <f>IF([2]source_data!G267="","",IF([2]source_data!I267="","",VLOOKUP([2]source_data!I267,[2]codelist_mapping!A:C,3,FALSE)))</f>
        <v>GTIR060</v>
      </c>
      <c r="L265" s="6" t="str">
        <f>IF([2]source_data!G267="","",IF([2]source_data!J267="","",VLOOKUP([2]source_data!J267,[2]codelist_mapping!A:C,3,FALSE)))</f>
        <v/>
      </c>
      <c r="M265" s="6" t="str">
        <f>IF([2]source_data!G267="","",IF([2]source_data!K267="","",IF([2]source_data!M267&lt;&gt;"",CONCATENATE(VLOOKUP([2]source_data!K267,[2]codelist_mapping!F:H,3,FALSE)&amp;";"&amp;VLOOKUP([2]source_data!L267,[2]codelist_mapping!F:H,3,FALSE)&amp;";"&amp;VLOOKUP([2]source_data!M267,[2]codelist_mapping!F:H,3,FALSE)),IF([2]source_data!L267&lt;&gt;"",CONCATENATE(VLOOKUP([2]source_data!K267,[2]codelist_mapping!F:H,3,FALSE)&amp;";"&amp;VLOOKUP([2]source_data!L267,[2]codelist_mapping!F:H,3,FALSE)),IF([2]source_data!K267&lt;&gt;"",CONCATENATE(VLOOKUP([2]source_data!K267,[2]codelist_mapping!F:H,3,FALSE)))))))</f>
        <v>GTIP070;GTIP080;GTIP100</v>
      </c>
      <c r="N265" s="9" t="str">
        <f>IF([2]source_data!G267="","",IF([2]source_data!D267="","",VLOOKUP([2]source_data!D267,[2]geo_data!A:I,9,FALSE)))</f>
        <v>Dunstable Central</v>
      </c>
      <c r="O265" s="9" t="str">
        <f>IF([2]source_data!G267="","",IF([2]source_data!D267="","",VLOOKUP([2]source_data!D267,[2]geo_data!A:I,8,FALSE)))</f>
        <v>E05014403</v>
      </c>
      <c r="P265" s="9" t="str">
        <f>IF([2]source_data!G267="","",IF(LEFT(O265,3)="E05","WD",IF(LEFT(O265,3)="S13","WD",IF(LEFT(O265,3)="W05","WD",IF(LEFT(O265,3)="W06","UA",IF(LEFT(O265,3)="S12","CA",IF(LEFT(O265,3)="E06","UA",IF(LEFT(O265,3)="E07","NMD",IF(LEFT(O265,3)="E08","MD",IF(LEFT(O265,3)="E09","LONB"))))))))))</f>
        <v>WD</v>
      </c>
      <c r="Q265" s="9" t="str">
        <f>IF([2]source_data!G267="","",IF([2]source_data!D267="","",VLOOKUP([2]source_data!D267,[2]geo_data!A:I,7,FALSE)))</f>
        <v>Central Bedfordshire</v>
      </c>
      <c r="R265" s="9" t="str">
        <f>IF([2]source_data!G267="","",IF([2]source_data!D267="","",VLOOKUP([2]source_data!D267,[2]geo_data!A:I,6,FALSE)))</f>
        <v>E06000056</v>
      </c>
      <c r="S265" s="9" t="str">
        <f>IF([2]source_data!G267="","",IF(LEFT(R265,3)="E05","WD",IF(LEFT(R265,3)="S13","WD",IF(LEFT(R265,3)="W05","WD",IF(LEFT(R265,3)="W06","UA",IF(LEFT(R265,3)="S12","CA",IF(LEFT(R265,3)="E06","UA",IF(LEFT(R265,3)="E07","NMD",IF(LEFT(R265,3)="E08","MD",IF(LEFT(R265,3)="E09","LONB"))))))))))</f>
        <v>UA</v>
      </c>
      <c r="T265" s="6" t="str">
        <f>IF([2]source_data!G267="","",IF([2]source_data!N267="","",[2]source_data!N267))</f>
        <v>Crisis Grant</v>
      </c>
      <c r="U265" s="10">
        <f>IF([2]source_data!G267="","",[2]tailored_settings!$B$8)</f>
        <v>45789</v>
      </c>
      <c r="V265" s="6" t="str">
        <f>IF([2]source_data!G267="","",[2]tailored_settings!$B$9)</f>
        <v>http://www.longleigh.org/</v>
      </c>
      <c r="W265" s="8">
        <f>IF([2]source_data!G267="","",IF([2]source_data!O267="","",[2]source_data!O267))</f>
        <v>45440</v>
      </c>
      <c r="X265" s="12">
        <f>IF([2]source_data!G267="","",IF([2]source_data!P267="","",[2]source_data!P267))</f>
        <v>45604</v>
      </c>
      <c r="Y265" s="13">
        <f>IF([2]source_data!G267="","",IF([2]source_data!Q267="","",[2]source_data!Q267))</f>
        <v>6</v>
      </c>
      <c r="Z265" s="11" t="str">
        <f>IF([2]source_data!G267="","",IF([2]source_data!I267="","",[2]tailored_settings!$B$10))</f>
        <v>Primary grant reason</v>
      </c>
      <c r="AA265" s="11" t="str">
        <f>IF([2]source_data!G267="","",IF([2]source_data!I267="","",[2]source_data!I267))</f>
        <v>4. Customer/family fleeing from a violent or abusive relationship</v>
      </c>
      <c r="AB265" s="11" t="str">
        <f>IF([2]source_data!G267="","",IF([2]source_data!J267="","",[2]tailored_settings!$B$11))</f>
        <v/>
      </c>
      <c r="AC265" s="11" t="str">
        <f>IF([2]source_data!G267="","",IF([2]source_data!J267="","",[2]source_data!J267))</f>
        <v/>
      </c>
      <c r="AD265" s="11" t="str">
        <f>IF([2]source_data!G267="","",IF([2]source_data!K267="","",[2]tailored_settings!$B$12))</f>
        <v>Grant purpose</v>
      </c>
      <c r="AE265" s="11" t="str">
        <f>IF([2]source_data!G267="","",IF([2]source_data!K267="","",[2]source_data!K267))</f>
        <v>Food Vouchers</v>
      </c>
      <c r="AF265" s="11" t="str">
        <f>IF([2]source_data!G267="","",IF([2]source_data!K267="","",[2]tailored_settings!$B$13))</f>
        <v>Grant purpose</v>
      </c>
      <c r="AG265" s="11" t="str">
        <f>IF([2]source_data!G267="","",IF([2]source_data!K267="","",[2]source_data!K267))</f>
        <v>Food Vouchers</v>
      </c>
      <c r="AH265" s="11" t="str">
        <f>IF([2]source_data!G267="","",IF([2]source_data!M267="","",[2]tailored_settings!$B$14))</f>
        <v>Grant purpose</v>
      </c>
      <c r="AI265" s="11" t="str">
        <f>IF([2]source_data!G267="","",IF([2]source_data!M267="","",[2]source_data!M267))</f>
        <v>Travel costs</v>
      </c>
    </row>
    <row r="266" spans="1:35" x14ac:dyDescent="0.2">
      <c r="A266" s="6" t="str">
        <f>IF([2]source_data!G268="","",IF(AND([2]source_data!C268&lt;&gt;"",[2]tailored_settings!$B$15="Publish"),CONCATENATE([2]tailored_settings!$B$2&amp;[2]source_data!C268),IF(AND([2]source_data!C268&lt;&gt;"",[2]tailored_settings!$B$15="Do not publish"),CONCATENATE([2]tailored_settings!$B$2&amp;TEXT(ROW(A266)-1,"0000")&amp;"_"&amp;TEXT(F266,"yyyy-mm")),CONCATENATE([2]tailored_settings!$B$2&amp;TEXT(ROW(A266)-1,"0000")&amp;"_"&amp;TEXT(F266,"yyyy-mm")))))</f>
        <v>360G-Longleigh-0265_2024-05</v>
      </c>
      <c r="B266" s="6" t="str">
        <f>IF([2]source_data!G268="","",IF([2]source_data!E268&lt;&gt;"",[2]source_data!E268,CONCATENATE("Grant to "&amp;G266)))</f>
        <v>Grant to Individual Recipient</v>
      </c>
      <c r="C266" s="6" t="str">
        <f>IF([2]source_data!G268="","",IF([2]source_data!F268="",_xlfn.XLOOKUP(T266,[2]tailored_settings!$B$20:$B$25,[2]tailored_settings!$A$20:$A$25,"")))</f>
        <v>Helping to alleviate financial hardship</v>
      </c>
      <c r="D266" s="7">
        <f>IF([2]source_data!G268="","",IF([2]source_data!G268="","",[2]source_data!G268))</f>
        <v>873.97</v>
      </c>
      <c r="E266" s="6" t="str">
        <f>IF([2]source_data!G268="","",[2]tailored_settings!$B$3)</f>
        <v>GBP</v>
      </c>
      <c r="F266" s="8">
        <f>IF([2]source_data!G268="","",IF([2]source_data!H268="","",[2]source_data!H268))</f>
        <v>45441</v>
      </c>
      <c r="G266" s="6" t="str">
        <f>IF([2]source_data!G268="","",[2]tailored_settings!$B$5)</f>
        <v>Individual Recipient</v>
      </c>
      <c r="H266" s="6" t="str">
        <f>IF([2]source_data!G268="","",IF(AND([2]source_data!A268&lt;&gt;"",[2]tailored_settings!$B$16="Publish"),CONCATENATE([2]tailored_settings!$B$2&amp;[2]source_data!A268),IF(AND([2]source_data!A268&lt;&gt;"",[2]tailored_settings!$B$16="Do not publish"),CONCATENATE([2]tailored_settings!$B$4&amp;TEXT(ROW(A266)-1,"0000")&amp;"_"&amp;TEXT(F266,"yyyy-mm")),CONCATENATE([2]tailored_settings!$B$4&amp;TEXT(ROW(A266)-1,"0000")&amp;"_"&amp;TEXT(F266,"yyyy-mm")))))</f>
        <v>360G-Longleigh-IND-0265_2024-05</v>
      </c>
      <c r="I266" s="6" t="str">
        <f>IF([2]source_data!G268="","",[2]tailored_settings!$B$7)</f>
        <v>Longleigh Foundation</v>
      </c>
      <c r="J266" s="6" t="str">
        <f>IF([2]source_data!G268="","",[2]tailored_settings!$B$6)</f>
        <v>GB-CHC-1169016</v>
      </c>
      <c r="K266" s="6" t="str">
        <f>IF([2]source_data!G268="","",IF([2]source_data!I268="","",VLOOKUP([2]source_data!I268,[2]codelist_mapping!A:C,3,FALSE)))</f>
        <v>GTIR060</v>
      </c>
      <c r="L266" s="6" t="str">
        <f>IF([2]source_data!G268="","",IF([2]source_data!J268="","",VLOOKUP([2]source_data!J268,[2]codelist_mapping!A:C,3,FALSE)))</f>
        <v/>
      </c>
      <c r="M266" s="6" t="str">
        <f>IF([2]source_data!G268="","",IF([2]source_data!K268="","",IF([2]source_data!M268&lt;&gt;"",CONCATENATE(VLOOKUP([2]source_data!K268,[2]codelist_mapping!F:H,3,FALSE)&amp;";"&amp;VLOOKUP([2]source_data!L268,[2]codelist_mapping!F:H,3,FALSE)&amp;";"&amp;VLOOKUP([2]source_data!M268,[2]codelist_mapping!F:H,3,FALSE)),IF([2]source_data!L268&lt;&gt;"",CONCATENATE(VLOOKUP([2]source_data!K268,[2]codelist_mapping!F:H,3,FALSE)&amp;";"&amp;VLOOKUP([2]source_data!L268,[2]codelist_mapping!F:H,3,FALSE)),IF([2]source_data!K268&lt;&gt;"",CONCATENATE(VLOOKUP([2]source_data!K268,[2]codelist_mapping!F:H,3,FALSE)))))))</f>
        <v>GTIP020</v>
      </c>
      <c r="N266" s="9" t="str">
        <f>IF([2]source_data!G268="","",IF([2]source_data!D268="","",VLOOKUP([2]source_data!D268,[2]geo_data!A:I,9,FALSE)))</f>
        <v>Biggleswade West</v>
      </c>
      <c r="O266" s="9" t="str">
        <f>IF([2]source_data!G268="","",IF([2]source_data!D268="","",VLOOKUP([2]source_data!D268,[2]geo_data!A:I,8,FALSE)))</f>
        <v>E05014399</v>
      </c>
      <c r="P266" s="9" t="str">
        <f>IF([2]source_data!G268="","",IF(LEFT(O266,3)="E05","WD",IF(LEFT(O266,3)="S13","WD",IF(LEFT(O266,3)="W05","WD",IF(LEFT(O266,3)="W06","UA",IF(LEFT(O266,3)="S12","CA",IF(LEFT(O266,3)="E06","UA",IF(LEFT(O266,3)="E07","NMD",IF(LEFT(O266,3)="E08","MD",IF(LEFT(O266,3)="E09","LONB"))))))))))</f>
        <v>WD</v>
      </c>
      <c r="Q266" s="9" t="str">
        <f>IF([2]source_data!G268="","",IF([2]source_data!D268="","",VLOOKUP([2]source_data!D268,[2]geo_data!A:I,7,FALSE)))</f>
        <v>Central Bedfordshire</v>
      </c>
      <c r="R266" s="9" t="str">
        <f>IF([2]source_data!G268="","",IF([2]source_data!D268="","",VLOOKUP([2]source_data!D268,[2]geo_data!A:I,6,FALSE)))</f>
        <v>E06000056</v>
      </c>
      <c r="S266" s="9" t="str">
        <f>IF([2]source_data!G268="","",IF(LEFT(R266,3)="E05","WD",IF(LEFT(R266,3)="S13","WD",IF(LEFT(R266,3)="W05","WD",IF(LEFT(R266,3)="W06","UA",IF(LEFT(R266,3)="S12","CA",IF(LEFT(R266,3)="E06","UA",IF(LEFT(R266,3)="E07","NMD",IF(LEFT(R266,3)="E08","MD",IF(LEFT(R266,3)="E09","LONB"))))))))))</f>
        <v>UA</v>
      </c>
      <c r="T266" s="6" t="str">
        <f>IF([2]source_data!G268="","",IF([2]source_data!N268="","",[2]source_data!N268))</f>
        <v>Hardship Grant</v>
      </c>
      <c r="U266" s="10">
        <f>IF([2]source_data!G268="","",[2]tailored_settings!$B$8)</f>
        <v>45789</v>
      </c>
      <c r="V266" s="6" t="str">
        <f>IF([2]source_data!G268="","",[2]tailored_settings!$B$9)</f>
        <v>http://www.longleigh.org/</v>
      </c>
      <c r="W266" s="8">
        <f>IF([2]source_data!G268="","",IF([2]source_data!O268="","",[2]source_data!O268))</f>
        <v>45441</v>
      </c>
      <c r="X266" s="12">
        <f>IF([2]source_data!G268="","",IF([2]source_data!P268="","",[2]source_data!P268))</f>
        <v>45518</v>
      </c>
      <c r="Y266" s="13">
        <f>IF([2]source_data!G268="","",IF([2]source_data!Q268="","",[2]source_data!Q268))</f>
        <v>3</v>
      </c>
      <c r="Z266" s="11" t="str">
        <f>IF([2]source_data!G268="","",IF([2]source_data!I268="","",[2]tailored_settings!$B$10))</f>
        <v>Primary grant reason</v>
      </c>
      <c r="AA266" s="11" t="str">
        <f>IF([2]source_data!G268="","",IF([2]source_data!I268="","",[2]source_data!I268))</f>
        <v>4. Customer/family fleeing from a violent or abusive relationship</v>
      </c>
      <c r="AB266" s="11" t="str">
        <f>IF([2]source_data!G268="","",IF([2]source_data!J268="","",[2]tailored_settings!$B$11))</f>
        <v/>
      </c>
      <c r="AC266" s="11" t="str">
        <f>IF([2]source_data!G268="","",IF([2]source_data!J268="","",[2]source_data!J268))</f>
        <v/>
      </c>
      <c r="AD266" s="11" t="str">
        <f>IF([2]source_data!G268="","",IF([2]source_data!K268="","",[2]tailored_settings!$B$12))</f>
        <v>Grant purpose</v>
      </c>
      <c r="AE266" s="11" t="str">
        <f>IF([2]source_data!G268="","",IF([2]source_data!K268="","",[2]source_data!K268))</f>
        <v>Appliances</v>
      </c>
      <c r="AF266" s="11" t="str">
        <f>IF([2]source_data!G268="","",IF([2]source_data!K268="","",[2]tailored_settings!$B$13))</f>
        <v>Grant purpose</v>
      </c>
      <c r="AG266" s="11" t="str">
        <f>IF([2]source_data!G268="","",IF([2]source_data!K268="","",[2]source_data!K268))</f>
        <v>Appliances</v>
      </c>
      <c r="AH266" s="11" t="str">
        <f>IF([2]source_data!G268="","",IF([2]source_data!M268="","",[2]tailored_settings!$B$14))</f>
        <v/>
      </c>
      <c r="AI266" s="11" t="str">
        <f>IF([2]source_data!G268="","",IF([2]source_data!M268="","",[2]source_data!M268))</f>
        <v/>
      </c>
    </row>
    <row r="267" spans="1:35" x14ac:dyDescent="0.2">
      <c r="A267" s="6" t="str">
        <f>IF([2]source_data!G269="","",IF(AND([2]source_data!C269&lt;&gt;"",[2]tailored_settings!$B$15="Publish"),CONCATENATE([2]tailored_settings!$B$2&amp;[2]source_data!C269),IF(AND([2]source_data!C269&lt;&gt;"",[2]tailored_settings!$B$15="Do not publish"),CONCATENATE([2]tailored_settings!$B$2&amp;TEXT(ROW(A267)-1,"0000")&amp;"_"&amp;TEXT(F267,"yyyy-mm")),CONCATENATE([2]tailored_settings!$B$2&amp;TEXT(ROW(A267)-1,"0000")&amp;"_"&amp;TEXT(F267,"yyyy-mm")))))</f>
        <v>360G-Longleigh-0266_2024-05</v>
      </c>
      <c r="B267" s="6" t="str">
        <f>IF([2]source_data!G269="","",IF([2]source_data!E269&lt;&gt;"",[2]source_data!E269,CONCATENATE("Grant to "&amp;G267)))</f>
        <v>Grant to Individual Recipient</v>
      </c>
      <c r="C267" s="6" t="str">
        <f>IF([2]source_data!G269="","",IF([2]source_data!F269="",_xlfn.XLOOKUP(T267,[2]tailored_settings!$B$20:$B$25,[2]tailored_settings!$A$20:$A$25,"")))</f>
        <v>Helping to alleviate financial hardship</v>
      </c>
      <c r="D267" s="7">
        <f>IF([2]source_data!G269="","",IF([2]source_data!G269="","",[2]source_data!G269))</f>
        <v>862.97</v>
      </c>
      <c r="E267" s="6" t="str">
        <f>IF([2]source_data!G269="","",[2]tailored_settings!$B$3)</f>
        <v>GBP</v>
      </c>
      <c r="F267" s="8">
        <f>IF([2]source_data!G269="","",IF([2]source_data!H269="","",[2]source_data!H269))</f>
        <v>45442</v>
      </c>
      <c r="G267" s="6" t="str">
        <f>IF([2]source_data!G269="","",[2]tailored_settings!$B$5)</f>
        <v>Individual Recipient</v>
      </c>
      <c r="H267" s="6" t="str">
        <f>IF([2]source_data!G269="","",IF(AND([2]source_data!A269&lt;&gt;"",[2]tailored_settings!$B$16="Publish"),CONCATENATE([2]tailored_settings!$B$2&amp;[2]source_data!A269),IF(AND([2]source_data!A269&lt;&gt;"",[2]tailored_settings!$B$16="Do not publish"),CONCATENATE([2]tailored_settings!$B$4&amp;TEXT(ROW(A267)-1,"0000")&amp;"_"&amp;TEXT(F267,"yyyy-mm")),CONCATENATE([2]tailored_settings!$B$4&amp;TEXT(ROW(A267)-1,"0000")&amp;"_"&amp;TEXT(F267,"yyyy-mm")))))</f>
        <v>360G-Longleigh-IND-0266_2024-05</v>
      </c>
      <c r="I267" s="6" t="str">
        <f>IF([2]source_data!G269="","",[2]tailored_settings!$B$7)</f>
        <v>Longleigh Foundation</v>
      </c>
      <c r="J267" s="6" t="str">
        <f>IF([2]source_data!G269="","",[2]tailored_settings!$B$6)</f>
        <v>GB-CHC-1169016</v>
      </c>
      <c r="K267" s="6" t="str">
        <f>IF([2]source_data!G269="","",IF([2]source_data!I269="","",VLOOKUP([2]source_data!I269,[2]codelist_mapping!A:C,3,FALSE)))</f>
        <v>GTIR080</v>
      </c>
      <c r="L267" s="6" t="str">
        <f>IF([2]source_data!G269="","",IF([2]source_data!J269="","",VLOOKUP([2]source_data!J269,[2]codelist_mapping!A:C,3,FALSE)))</f>
        <v>GTIR060</v>
      </c>
      <c r="M267" s="6" t="str">
        <f>IF([2]source_data!G269="","",IF([2]source_data!K269="","",IF([2]source_data!M269&lt;&gt;"",CONCATENATE(VLOOKUP([2]source_data!K269,[2]codelist_mapping!F:H,3,FALSE)&amp;";"&amp;VLOOKUP([2]source_data!L269,[2]codelist_mapping!F:H,3,FALSE)&amp;";"&amp;VLOOKUP([2]source_data!M269,[2]codelist_mapping!F:H,3,FALSE)),IF([2]source_data!L269&lt;&gt;"",CONCATENATE(VLOOKUP([2]source_data!K269,[2]codelist_mapping!F:H,3,FALSE)&amp;";"&amp;VLOOKUP([2]source_data!L269,[2]codelist_mapping!F:H,3,FALSE)),IF([2]source_data!K269&lt;&gt;"",CONCATENATE(VLOOKUP([2]source_data!K269,[2]codelist_mapping!F:H,3,FALSE)))))))</f>
        <v>GTIP020</v>
      </c>
      <c r="N267" s="9" t="str">
        <f>IF([2]source_data!G269="","",IF([2]source_data!D269="","",VLOOKUP([2]source_data!D269,[2]geo_data!A:I,9,FALSE)))</f>
        <v>Houghton Regis West</v>
      </c>
      <c r="O267" s="9" t="str">
        <f>IF([2]source_data!G269="","",IF([2]source_data!D269="","",VLOOKUP([2]source_data!D269,[2]geo_data!A:I,8,FALSE)))</f>
        <v>E05014413</v>
      </c>
      <c r="P267" s="9" t="str">
        <f>IF([2]source_data!G269="","",IF(LEFT(O267,3)="E05","WD",IF(LEFT(O267,3)="S13","WD",IF(LEFT(O267,3)="W05","WD",IF(LEFT(O267,3)="W06","UA",IF(LEFT(O267,3)="S12","CA",IF(LEFT(O267,3)="E06","UA",IF(LEFT(O267,3)="E07","NMD",IF(LEFT(O267,3)="E08","MD",IF(LEFT(O267,3)="E09","LONB"))))))))))</f>
        <v>WD</v>
      </c>
      <c r="Q267" s="9" t="str">
        <f>IF([2]source_data!G269="","",IF([2]source_data!D269="","",VLOOKUP([2]source_data!D269,[2]geo_data!A:I,7,FALSE)))</f>
        <v>Central Bedfordshire</v>
      </c>
      <c r="R267" s="9" t="str">
        <f>IF([2]source_data!G269="","",IF([2]source_data!D269="","",VLOOKUP([2]source_data!D269,[2]geo_data!A:I,6,FALSE)))</f>
        <v>E06000056</v>
      </c>
      <c r="S267" s="9" t="str">
        <f>IF([2]source_data!G269="","",IF(LEFT(R267,3)="E05","WD",IF(LEFT(R267,3)="S13","WD",IF(LEFT(R267,3)="W05","WD",IF(LEFT(R267,3)="W06","UA",IF(LEFT(R267,3)="S12","CA",IF(LEFT(R267,3)="E06","UA",IF(LEFT(R267,3)="E07","NMD",IF(LEFT(R267,3)="E08","MD",IF(LEFT(R267,3)="E09","LONB"))))))))))</f>
        <v>UA</v>
      </c>
      <c r="T267" s="6" t="str">
        <f>IF([2]source_data!G269="","",IF([2]source_data!N269="","",[2]source_data!N269))</f>
        <v>Hardship Grant</v>
      </c>
      <c r="U267" s="10">
        <f>IF([2]source_data!G269="","",[2]tailored_settings!$B$8)</f>
        <v>45789</v>
      </c>
      <c r="V267" s="6" t="str">
        <f>IF([2]source_data!G269="","",[2]tailored_settings!$B$9)</f>
        <v>http://www.longleigh.org/</v>
      </c>
      <c r="W267" s="8">
        <f>IF([2]source_data!G269="","",IF([2]source_data!O269="","",[2]source_data!O269))</f>
        <v>45442</v>
      </c>
      <c r="X267" s="12">
        <f>IF([2]source_data!G269="","",IF([2]source_data!P269="","",[2]source_data!P269))</f>
        <v>45476</v>
      </c>
      <c r="Y267" s="13">
        <f>IF([2]source_data!G269="","",IF([2]source_data!Q269="","",[2]source_data!Q269))</f>
        <v>2</v>
      </c>
      <c r="Z267" s="11" t="str">
        <f>IF([2]source_data!G269="","",IF([2]source_data!I269="","",[2]tailored_settings!$B$10))</f>
        <v>Primary grant reason</v>
      </c>
      <c r="AA267" s="11" t="str">
        <f>IF([2]source_data!G269="","",IF([2]source_data!I269="","",[2]source_data!I269))</f>
        <v>3  Customer/family moving from homelessness/supported living into independent living</v>
      </c>
      <c r="AB267" s="11" t="str">
        <f>IF([2]source_data!G269="","",IF([2]source_data!J269="","",[2]tailored_settings!$B$11))</f>
        <v>Secondary grant reason</v>
      </c>
      <c r="AC267" s="11" t="str">
        <f>IF([2]source_data!G269="","",IF([2]source_data!J269="","",[2]source_data!J269))</f>
        <v>4. Customer/family fleeing from a violent or abusive relationship</v>
      </c>
      <c r="AD267" s="11" t="str">
        <f>IF([2]source_data!G269="","",IF([2]source_data!K269="","",[2]tailored_settings!$B$12))</f>
        <v>Grant purpose</v>
      </c>
      <c r="AE267" s="11" t="str">
        <f>IF([2]source_data!G269="","",IF([2]source_data!K269="","",[2]source_data!K269))</f>
        <v>Appliances</v>
      </c>
      <c r="AF267" s="11" t="str">
        <f>IF([2]source_data!G269="","",IF([2]source_data!K269="","",[2]tailored_settings!$B$13))</f>
        <v>Grant purpose</v>
      </c>
      <c r="AG267" s="11" t="str">
        <f>IF([2]source_data!G269="","",IF([2]source_data!K269="","",[2]source_data!K269))</f>
        <v>Appliances</v>
      </c>
      <c r="AH267" s="11" t="str">
        <f>IF([2]source_data!G269="","",IF([2]source_data!M269="","",[2]tailored_settings!$B$14))</f>
        <v/>
      </c>
      <c r="AI267" s="11" t="str">
        <f>IF([2]source_data!G269="","",IF([2]source_data!M269="","",[2]source_data!M269))</f>
        <v/>
      </c>
    </row>
    <row r="268" spans="1:35" x14ac:dyDescent="0.2">
      <c r="A268" s="6" t="str">
        <f>IF([2]source_data!G270="","",IF(AND([2]source_data!C270&lt;&gt;"",[2]tailored_settings!$B$15="Publish"),CONCATENATE([2]tailored_settings!$B$2&amp;[2]source_data!C270),IF(AND([2]source_data!C270&lt;&gt;"",[2]tailored_settings!$B$15="Do not publish"),CONCATENATE([2]tailored_settings!$B$2&amp;TEXT(ROW(A268)-1,"0000")&amp;"_"&amp;TEXT(F268,"yyyy-mm")),CONCATENATE([2]tailored_settings!$B$2&amp;TEXT(ROW(A268)-1,"0000")&amp;"_"&amp;TEXT(F268,"yyyy-mm")))))</f>
        <v>360G-Longleigh-0267_2024-05</v>
      </c>
      <c r="B268" s="6" t="str">
        <f>IF([2]source_data!G270="","",IF([2]source_data!E270&lt;&gt;"",[2]source_data!E270,CONCATENATE("Grant to "&amp;G268)))</f>
        <v>Grant to Individual Recipient</v>
      </c>
      <c r="C268" s="6" t="str">
        <f>IF([2]source_data!G270="","",IF([2]source_data!F270="",_xlfn.XLOOKUP(T268,[2]tailored_settings!$B$20:$B$25,[2]tailored_settings!$A$20:$A$25,"")))</f>
        <v>Providing financial aid during a time of crisis</v>
      </c>
      <c r="D268" s="7">
        <f>IF([2]source_data!G270="","",IF([2]source_data!G270="","",[2]source_data!G270))</f>
        <v>300</v>
      </c>
      <c r="E268" s="6" t="str">
        <f>IF([2]source_data!G270="","",[2]tailored_settings!$B$3)</f>
        <v>GBP</v>
      </c>
      <c r="F268" s="8">
        <f>IF([2]source_data!G270="","",IF([2]source_data!H270="","",[2]source_data!H270))</f>
        <v>45440</v>
      </c>
      <c r="G268" s="6" t="str">
        <f>IF([2]source_data!G270="","",[2]tailored_settings!$B$5)</f>
        <v>Individual Recipient</v>
      </c>
      <c r="H268" s="6" t="str">
        <f>IF([2]source_data!G270="","",IF(AND([2]source_data!A270&lt;&gt;"",[2]tailored_settings!$B$16="Publish"),CONCATENATE([2]tailored_settings!$B$2&amp;[2]source_data!A270),IF(AND([2]source_data!A270&lt;&gt;"",[2]tailored_settings!$B$16="Do not publish"),CONCATENATE([2]tailored_settings!$B$4&amp;TEXT(ROW(A268)-1,"0000")&amp;"_"&amp;TEXT(F268,"yyyy-mm")),CONCATENATE([2]tailored_settings!$B$4&amp;TEXT(ROW(A268)-1,"0000")&amp;"_"&amp;TEXT(F268,"yyyy-mm")))))</f>
        <v>360G-Longleigh-IND-0267_2024-05</v>
      </c>
      <c r="I268" s="6" t="str">
        <f>IF([2]source_data!G270="","",[2]tailored_settings!$B$7)</f>
        <v>Longleigh Foundation</v>
      </c>
      <c r="J268" s="6" t="str">
        <f>IF([2]source_data!G270="","",[2]tailored_settings!$B$6)</f>
        <v>GB-CHC-1169016</v>
      </c>
      <c r="K268" s="6" t="str">
        <f>IF([2]source_data!G270="","",IF([2]source_data!I270="","",VLOOKUP([2]source_data!I270,[2]codelist_mapping!A:C,3,FALSE)))</f>
        <v>GTIR060</v>
      </c>
      <c r="L268" s="6" t="str">
        <f>IF([2]source_data!G270="","",IF([2]source_data!J270="","",VLOOKUP([2]source_data!J270,[2]codelist_mapping!A:C,3,FALSE)))</f>
        <v/>
      </c>
      <c r="M268" s="6" t="str">
        <f>IF([2]source_data!G270="","",IF([2]source_data!K270="","",IF([2]source_data!M270&lt;&gt;"",CONCATENATE(VLOOKUP([2]source_data!K270,[2]codelist_mapping!F:H,3,FALSE)&amp;";"&amp;VLOOKUP([2]source_data!L270,[2]codelist_mapping!F:H,3,FALSE)&amp;";"&amp;VLOOKUP([2]source_data!M270,[2]codelist_mapping!F:H,3,FALSE)),IF([2]source_data!L270&lt;&gt;"",CONCATENATE(VLOOKUP([2]source_data!K270,[2]codelist_mapping!F:H,3,FALSE)&amp;";"&amp;VLOOKUP([2]source_data!L270,[2]codelist_mapping!F:H,3,FALSE)),IF([2]source_data!K270&lt;&gt;"",CONCATENATE(VLOOKUP([2]source_data!K270,[2]codelist_mapping!F:H,3,FALSE)))))))</f>
        <v>GTIP070;GTIP100</v>
      </c>
      <c r="N268" s="9" t="str">
        <f>IF([2]source_data!G270="","",IF([2]source_data!D270="","",VLOOKUP([2]source_data!D270,[2]geo_data!A:I,9,FALSE)))</f>
        <v>West Hill &amp; North Laine</v>
      </c>
      <c r="O268" s="9" t="str">
        <f>IF([2]source_data!G270="","",IF([2]source_data!D270="","",VLOOKUP([2]source_data!D270,[2]geo_data!A:I,8,FALSE)))</f>
        <v>E05015415</v>
      </c>
      <c r="P268" s="9" t="str">
        <f>IF([2]source_data!G270="","",IF(LEFT(O268,3)="E05","WD",IF(LEFT(O268,3)="S13","WD",IF(LEFT(O268,3)="W05","WD",IF(LEFT(O268,3)="W06","UA",IF(LEFT(O268,3)="S12","CA",IF(LEFT(O268,3)="E06","UA",IF(LEFT(O268,3)="E07","NMD",IF(LEFT(O268,3)="E08","MD",IF(LEFT(O268,3)="E09","LONB"))))))))))</f>
        <v>WD</v>
      </c>
      <c r="Q268" s="9" t="str">
        <f>IF([2]source_data!G270="","",IF([2]source_data!D270="","",VLOOKUP([2]source_data!D270,[2]geo_data!A:I,7,FALSE)))</f>
        <v>Brighton and Hove</v>
      </c>
      <c r="R268" s="9" t="str">
        <f>IF([2]source_data!G270="","",IF([2]source_data!D270="","",VLOOKUP([2]source_data!D270,[2]geo_data!A:I,6,FALSE)))</f>
        <v>E06000043</v>
      </c>
      <c r="S268" s="9" t="str">
        <f>IF([2]source_data!G270="","",IF(LEFT(R268,3)="E05","WD",IF(LEFT(R268,3)="S13","WD",IF(LEFT(R268,3)="W05","WD",IF(LEFT(R268,3)="W06","UA",IF(LEFT(R268,3)="S12","CA",IF(LEFT(R268,3)="E06","UA",IF(LEFT(R268,3)="E07","NMD",IF(LEFT(R268,3)="E08","MD",IF(LEFT(R268,3)="E09","LONB"))))))))))</f>
        <v>UA</v>
      </c>
      <c r="T268" s="6" t="str">
        <f>IF([2]source_data!G270="","",IF([2]source_data!N270="","",[2]source_data!N270))</f>
        <v>Crisis Grant</v>
      </c>
      <c r="U268" s="10">
        <f>IF([2]source_data!G270="","",[2]tailored_settings!$B$8)</f>
        <v>45789</v>
      </c>
      <c r="V268" s="6" t="str">
        <f>IF([2]source_data!G270="","",[2]tailored_settings!$B$9)</f>
        <v>http://www.longleigh.org/</v>
      </c>
      <c r="W268" s="8">
        <f>IF([2]source_data!G270="","",IF([2]source_data!O270="","",[2]source_data!O270))</f>
        <v>45440</v>
      </c>
      <c r="X268" s="12">
        <f>IF([2]source_data!G270="","",IF([2]source_data!P270="","",[2]source_data!P270))</f>
        <v>45524</v>
      </c>
      <c r="Y268" s="13">
        <f>IF([2]source_data!G270="","",IF([2]source_data!Q270="","",[2]source_data!Q270))</f>
        <v>3</v>
      </c>
      <c r="Z268" s="11" t="str">
        <f>IF([2]source_data!G270="","",IF([2]source_data!I270="","",[2]tailored_settings!$B$10))</f>
        <v>Primary grant reason</v>
      </c>
      <c r="AA268" s="11" t="str">
        <f>IF([2]source_data!G270="","",IF([2]source_data!I270="","",[2]source_data!I270))</f>
        <v>4. Customer/family fleeing from a violent or abusive relationship</v>
      </c>
      <c r="AB268" s="11" t="str">
        <f>IF([2]source_data!G270="","",IF([2]source_data!J270="","",[2]tailored_settings!$B$11))</f>
        <v/>
      </c>
      <c r="AC268" s="11" t="str">
        <f>IF([2]source_data!G270="","",IF([2]source_data!J270="","",[2]source_data!J270))</f>
        <v/>
      </c>
      <c r="AD268" s="11" t="str">
        <f>IF([2]source_data!G270="","",IF([2]source_data!K270="","",[2]tailored_settings!$B$12))</f>
        <v>Grant purpose</v>
      </c>
      <c r="AE268" s="11" t="str">
        <f>IF([2]source_data!G270="","",IF([2]source_data!K270="","",[2]source_data!K270))</f>
        <v>Food Vouchers</v>
      </c>
      <c r="AF268" s="11" t="str">
        <f>IF([2]source_data!G270="","",IF([2]source_data!K270="","",[2]tailored_settings!$B$13))</f>
        <v>Grant purpose</v>
      </c>
      <c r="AG268" s="11" t="str">
        <f>IF([2]source_data!G270="","",IF([2]source_data!K270="","",[2]source_data!K270))</f>
        <v>Food Vouchers</v>
      </c>
      <c r="AH268" s="11" t="str">
        <f>IF([2]source_data!G270="","",IF([2]source_data!M270="","",[2]tailored_settings!$B$14))</f>
        <v/>
      </c>
      <c r="AI268" s="11" t="str">
        <f>IF([2]source_data!G270="","",IF([2]source_data!M270="","",[2]source_data!M270))</f>
        <v/>
      </c>
    </row>
    <row r="269" spans="1:35" x14ac:dyDescent="0.2">
      <c r="A269" s="6" t="str">
        <f>IF([2]source_data!G271="","",IF(AND([2]source_data!C271&lt;&gt;"",[2]tailored_settings!$B$15="Publish"),CONCATENATE([2]tailored_settings!$B$2&amp;[2]source_data!C271),IF(AND([2]source_data!C271&lt;&gt;"",[2]tailored_settings!$B$15="Do not publish"),CONCATENATE([2]tailored_settings!$B$2&amp;TEXT(ROW(A269)-1,"0000")&amp;"_"&amp;TEXT(F269,"yyyy-mm")),CONCATENATE([2]tailored_settings!$B$2&amp;TEXT(ROW(A269)-1,"0000")&amp;"_"&amp;TEXT(F269,"yyyy-mm")))))</f>
        <v>360G-Longleigh-0268_2024-05</v>
      </c>
      <c r="B269" s="6" t="str">
        <f>IF([2]source_data!G271="","",IF([2]source_data!E271&lt;&gt;"",[2]source_data!E271,CONCATENATE("Grant to "&amp;G269)))</f>
        <v>Grant to Individual Recipient</v>
      </c>
      <c r="C269" s="6" t="str">
        <f>IF([2]source_data!G271="","",IF([2]source_data!F271="",_xlfn.XLOOKUP(T269,[2]tailored_settings!$B$20:$B$25,[2]tailored_settings!$A$20:$A$25,"")))</f>
        <v>Providing financial aid during a time of crisis</v>
      </c>
      <c r="D269" s="7">
        <f>IF([2]source_data!G271="","",IF([2]source_data!G271="","",[2]source_data!G271))</f>
        <v>500</v>
      </c>
      <c r="E269" s="6" t="str">
        <f>IF([2]source_data!G271="","",[2]tailored_settings!$B$3)</f>
        <v>GBP</v>
      </c>
      <c r="F269" s="8">
        <f>IF([2]source_data!G271="","",IF([2]source_data!H271="","",[2]source_data!H271))</f>
        <v>45440</v>
      </c>
      <c r="G269" s="6" t="str">
        <f>IF([2]source_data!G271="","",[2]tailored_settings!$B$5)</f>
        <v>Individual Recipient</v>
      </c>
      <c r="H269" s="6" t="str">
        <f>IF([2]source_data!G271="","",IF(AND([2]source_data!A271&lt;&gt;"",[2]tailored_settings!$B$16="Publish"),CONCATENATE([2]tailored_settings!$B$2&amp;[2]source_data!A271),IF(AND([2]source_data!A271&lt;&gt;"",[2]tailored_settings!$B$16="Do not publish"),CONCATENATE([2]tailored_settings!$B$4&amp;TEXT(ROW(A269)-1,"0000")&amp;"_"&amp;TEXT(F269,"yyyy-mm")),CONCATENATE([2]tailored_settings!$B$4&amp;TEXT(ROW(A269)-1,"0000")&amp;"_"&amp;TEXT(F269,"yyyy-mm")))))</f>
        <v>360G-Longleigh-IND-0268_2024-05</v>
      </c>
      <c r="I269" s="6" t="str">
        <f>IF([2]source_data!G271="","",[2]tailored_settings!$B$7)</f>
        <v>Longleigh Foundation</v>
      </c>
      <c r="J269" s="6" t="str">
        <f>IF([2]source_data!G271="","",[2]tailored_settings!$B$6)</f>
        <v>GB-CHC-1169016</v>
      </c>
      <c r="K269" s="6" t="str">
        <f>IF([2]source_data!G271="","",IF([2]source_data!I271="","",VLOOKUP([2]source_data!I271,[2]codelist_mapping!A:C,3,FALSE)))</f>
        <v>GTIR060</v>
      </c>
      <c r="L269" s="6" t="str">
        <f>IF([2]source_data!G271="","",IF([2]source_data!J271="","",VLOOKUP([2]source_data!J271,[2]codelist_mapping!A:C,3,FALSE)))</f>
        <v/>
      </c>
      <c r="M269" s="6" t="str">
        <f>IF([2]source_data!G271="","",IF([2]source_data!K271="","",IF([2]source_data!M271&lt;&gt;"",CONCATENATE(VLOOKUP([2]source_data!K271,[2]codelist_mapping!F:H,3,FALSE)&amp;";"&amp;VLOOKUP([2]source_data!L271,[2]codelist_mapping!F:H,3,FALSE)&amp;";"&amp;VLOOKUP([2]source_data!M271,[2]codelist_mapping!F:H,3,FALSE)),IF([2]source_data!L271&lt;&gt;"",CONCATENATE(VLOOKUP([2]source_data!K271,[2]codelist_mapping!F:H,3,FALSE)&amp;";"&amp;VLOOKUP([2]source_data!L271,[2]codelist_mapping!F:H,3,FALSE)),IF([2]source_data!K271&lt;&gt;"",CONCATENATE(VLOOKUP([2]source_data!K271,[2]codelist_mapping!F:H,3,FALSE)))))))</f>
        <v>GTIP070;GTIP080;GTIP110</v>
      </c>
      <c r="N269" s="9" t="str">
        <f>IF([2]source_data!G271="","",IF([2]source_data!D271="","",VLOOKUP([2]source_data!D271,[2]geo_data!A:I,9,FALSE)))</f>
        <v>Wolverton</v>
      </c>
      <c r="O269" s="9" t="str">
        <f>IF([2]source_data!G271="","",IF([2]source_data!D271="","",VLOOKUP([2]source_data!D271,[2]geo_data!A:I,8,FALSE)))</f>
        <v>E05009423</v>
      </c>
      <c r="P269" s="9" t="str">
        <f>IF([2]source_data!G271="","",IF(LEFT(O269,3)="E05","WD",IF(LEFT(O269,3)="S13","WD",IF(LEFT(O269,3)="W05","WD",IF(LEFT(O269,3)="W06","UA",IF(LEFT(O269,3)="S12","CA",IF(LEFT(O269,3)="E06","UA",IF(LEFT(O269,3)="E07","NMD",IF(LEFT(O269,3)="E08","MD",IF(LEFT(O269,3)="E09","LONB"))))))))))</f>
        <v>WD</v>
      </c>
      <c r="Q269" s="9" t="str">
        <f>IF([2]source_data!G271="","",IF([2]source_data!D271="","",VLOOKUP([2]source_data!D271,[2]geo_data!A:I,7,FALSE)))</f>
        <v>Milton Keynes</v>
      </c>
      <c r="R269" s="9" t="str">
        <f>IF([2]source_data!G271="","",IF([2]source_data!D271="","",VLOOKUP([2]source_data!D271,[2]geo_data!A:I,6,FALSE)))</f>
        <v>E06000042</v>
      </c>
      <c r="S269" s="9" t="str">
        <f>IF([2]source_data!G271="","",IF(LEFT(R269,3)="E05","WD",IF(LEFT(R269,3)="S13","WD",IF(LEFT(R269,3)="W05","WD",IF(LEFT(R269,3)="W06","UA",IF(LEFT(R269,3)="S12","CA",IF(LEFT(R269,3)="E06","UA",IF(LEFT(R269,3)="E07","NMD",IF(LEFT(R269,3)="E08","MD",IF(LEFT(R269,3)="E09","LONB"))))))))))</f>
        <v>UA</v>
      </c>
      <c r="T269" s="6" t="str">
        <f>IF([2]source_data!G271="","",IF([2]source_data!N271="","",[2]source_data!N271))</f>
        <v>Crisis Grant</v>
      </c>
      <c r="U269" s="10">
        <f>IF([2]source_data!G271="","",[2]tailored_settings!$B$8)</f>
        <v>45789</v>
      </c>
      <c r="V269" s="6" t="str">
        <f>IF([2]source_data!G271="","",[2]tailored_settings!$B$9)</f>
        <v>http://www.longleigh.org/</v>
      </c>
      <c r="W269" s="8">
        <f>IF([2]source_data!G271="","",IF([2]source_data!O271="","",[2]source_data!O271))</f>
        <v>45440</v>
      </c>
      <c r="X269" s="12">
        <f>IF([2]source_data!G271="","",IF([2]source_data!P271="","",[2]source_data!P271))</f>
        <v>45484</v>
      </c>
      <c r="Y269" s="13">
        <f>IF([2]source_data!G271="","",IF([2]source_data!Q271="","",[2]source_data!Q271))</f>
        <v>3</v>
      </c>
      <c r="Z269" s="11" t="str">
        <f>IF([2]source_data!G271="","",IF([2]source_data!I271="","",[2]tailored_settings!$B$10))</f>
        <v>Primary grant reason</v>
      </c>
      <c r="AA269" s="11" t="str">
        <f>IF([2]source_data!G271="","",IF([2]source_data!I271="","",[2]source_data!I271))</f>
        <v>4. Customer/family fleeing from a violent or abusive relationship</v>
      </c>
      <c r="AB269" s="11" t="str">
        <f>IF([2]source_data!G271="","",IF([2]source_data!J271="","",[2]tailored_settings!$B$11))</f>
        <v/>
      </c>
      <c r="AC269" s="11" t="str">
        <f>IF([2]source_data!G271="","",IF([2]source_data!J271="","",[2]source_data!J271))</f>
        <v/>
      </c>
      <c r="AD269" s="11" t="str">
        <f>IF([2]source_data!G271="","",IF([2]source_data!K271="","",[2]tailored_settings!$B$12))</f>
        <v>Grant purpose</v>
      </c>
      <c r="AE269" s="11" t="str">
        <f>IF([2]source_data!G271="","",IF([2]source_data!K271="","",[2]source_data!K271))</f>
        <v>Food Vouchers</v>
      </c>
      <c r="AF269" s="11" t="str">
        <f>IF([2]source_data!G271="","",IF([2]source_data!K271="","",[2]tailored_settings!$B$13))</f>
        <v>Grant purpose</v>
      </c>
      <c r="AG269" s="11" t="str">
        <f>IF([2]source_data!G271="","",IF([2]source_data!K271="","",[2]source_data!K271))</f>
        <v>Food Vouchers</v>
      </c>
      <c r="AH269" s="11" t="str">
        <f>IF([2]source_data!G271="","",IF([2]source_data!M271="","",[2]tailored_settings!$B$14))</f>
        <v>Grant purpose</v>
      </c>
      <c r="AI269" s="11" t="str">
        <f>IF([2]source_data!G271="","",IF([2]source_data!M271="","",[2]source_data!M271))</f>
        <v>Toys and Books</v>
      </c>
    </row>
    <row r="270" spans="1:35" x14ac:dyDescent="0.2">
      <c r="A270" s="6" t="str">
        <f>IF([2]source_data!G272="","",IF(AND([2]source_data!C272&lt;&gt;"",[2]tailored_settings!$B$15="Publish"),CONCATENATE([2]tailored_settings!$B$2&amp;[2]source_data!C272),IF(AND([2]source_data!C272&lt;&gt;"",[2]tailored_settings!$B$15="Do not publish"),CONCATENATE([2]tailored_settings!$B$2&amp;TEXT(ROW(A270)-1,"0000")&amp;"_"&amp;TEXT(F270,"yyyy-mm")),CONCATENATE([2]tailored_settings!$B$2&amp;TEXT(ROW(A270)-1,"0000")&amp;"_"&amp;TEXT(F270,"yyyy-mm")))))</f>
        <v>360G-Longleigh-0269_2024-06</v>
      </c>
      <c r="B270" s="6" t="str">
        <f>IF([2]source_data!G272="","",IF([2]source_data!E272&lt;&gt;"",[2]source_data!E272,CONCATENATE("Grant to "&amp;G270)))</f>
        <v>Grant to Individual Recipient</v>
      </c>
      <c r="C270" s="6" t="str">
        <f>IF([2]source_data!G272="","",IF([2]source_data!F272="",_xlfn.XLOOKUP(T270,[2]tailored_settings!$B$20:$B$25,[2]tailored_settings!$A$20:$A$25,"")))</f>
        <v>Helping to alleviate financial hardship</v>
      </c>
      <c r="D270" s="7">
        <f>IF([2]source_data!G272="","",IF([2]source_data!G272="","",[2]source_data!G272))</f>
        <v>700</v>
      </c>
      <c r="E270" s="6" t="str">
        <f>IF([2]source_data!G272="","",[2]tailored_settings!$B$3)</f>
        <v>GBP</v>
      </c>
      <c r="F270" s="8">
        <f>IF([2]source_data!G272="","",IF([2]source_data!H272="","",[2]source_data!H272))</f>
        <v>45446</v>
      </c>
      <c r="G270" s="6" t="str">
        <f>IF([2]source_data!G272="","",[2]tailored_settings!$B$5)</f>
        <v>Individual Recipient</v>
      </c>
      <c r="H270" s="6" t="str">
        <f>IF([2]source_data!G272="","",IF(AND([2]source_data!A272&lt;&gt;"",[2]tailored_settings!$B$16="Publish"),CONCATENATE([2]tailored_settings!$B$2&amp;[2]source_data!A272),IF(AND([2]source_data!A272&lt;&gt;"",[2]tailored_settings!$B$16="Do not publish"),CONCATENATE([2]tailored_settings!$B$4&amp;TEXT(ROW(A270)-1,"0000")&amp;"_"&amp;TEXT(F270,"yyyy-mm")),CONCATENATE([2]tailored_settings!$B$4&amp;TEXT(ROW(A270)-1,"0000")&amp;"_"&amp;TEXT(F270,"yyyy-mm")))))</f>
        <v>360G-Longleigh-IND-0269_2024-06</v>
      </c>
      <c r="I270" s="6" t="str">
        <f>IF([2]source_data!G272="","",[2]tailored_settings!$B$7)</f>
        <v>Longleigh Foundation</v>
      </c>
      <c r="J270" s="6" t="str">
        <f>IF([2]source_data!G272="","",[2]tailored_settings!$B$6)</f>
        <v>GB-CHC-1169016</v>
      </c>
      <c r="K270" s="6" t="str">
        <f>IF([2]source_data!G272="","",IF([2]source_data!I272="","",VLOOKUP([2]source_data!I272,[2]codelist_mapping!A:C,3,FALSE)))</f>
        <v>GTIR040</v>
      </c>
      <c r="L270" s="6" t="str">
        <f>IF([2]source_data!G272="","",IF([2]source_data!J272="","",VLOOKUP([2]source_data!J272,[2]codelist_mapping!A:C,3,FALSE)))</f>
        <v/>
      </c>
      <c r="M270" s="6" t="str">
        <f>IF([2]source_data!G272="","",IF([2]source_data!K272="","",IF([2]source_data!M272&lt;&gt;"",CONCATENATE(VLOOKUP([2]source_data!K272,[2]codelist_mapping!F:H,3,FALSE)&amp;";"&amp;VLOOKUP([2]source_data!L272,[2]codelist_mapping!F:H,3,FALSE)&amp;";"&amp;VLOOKUP([2]source_data!M272,[2]codelist_mapping!F:H,3,FALSE)),IF([2]source_data!L272&lt;&gt;"",CONCATENATE(VLOOKUP([2]source_data!K272,[2]codelist_mapping!F:H,3,FALSE)&amp;";"&amp;VLOOKUP([2]source_data!L272,[2]codelist_mapping!F:H,3,FALSE)),IF([2]source_data!K272&lt;&gt;"",CONCATENATE(VLOOKUP([2]source_data!K272,[2]codelist_mapping!F:H,3,FALSE)))))))</f>
        <v>GTIP050;GTIP070;GTIP100</v>
      </c>
      <c r="N270" s="9" t="str">
        <f>IF([2]source_data!G272="","",IF([2]source_data!D272="","",VLOOKUP([2]source_data!D272,[2]geo_data!A:I,9,FALSE)))</f>
        <v>Lenton &amp; Wollaton East</v>
      </c>
      <c r="O270" s="9" t="str">
        <f>IF([2]source_data!G272="","",IF([2]source_data!D272="","",VLOOKUP([2]source_data!D272,[2]geo_data!A:I,8,FALSE)))</f>
        <v>E05012283</v>
      </c>
      <c r="P270" s="9" t="str">
        <f>IF([2]source_data!G272="","",IF(LEFT(O270,3)="E05","WD",IF(LEFT(O270,3)="S13","WD",IF(LEFT(O270,3)="W05","WD",IF(LEFT(O270,3)="W06","UA",IF(LEFT(O270,3)="S12","CA",IF(LEFT(O270,3)="E06","UA",IF(LEFT(O270,3)="E07","NMD",IF(LEFT(O270,3)="E08","MD",IF(LEFT(O270,3)="E09","LONB"))))))))))</f>
        <v>WD</v>
      </c>
      <c r="Q270" s="9" t="str">
        <f>IF([2]source_data!G272="","",IF([2]source_data!D272="","",VLOOKUP([2]source_data!D272,[2]geo_data!A:I,7,FALSE)))</f>
        <v>Nottingham</v>
      </c>
      <c r="R270" s="9" t="str">
        <f>IF([2]source_data!G272="","",IF([2]source_data!D272="","",VLOOKUP([2]source_data!D272,[2]geo_data!A:I,6,FALSE)))</f>
        <v>E06000018</v>
      </c>
      <c r="S270" s="9" t="str">
        <f>IF([2]source_data!G272="","",IF(LEFT(R270,3)="E05","WD",IF(LEFT(R270,3)="S13","WD",IF(LEFT(R270,3)="W05","WD",IF(LEFT(R270,3)="W06","UA",IF(LEFT(R270,3)="S12","CA",IF(LEFT(R270,3)="E06","UA",IF(LEFT(R270,3)="E07","NMD",IF(LEFT(R270,3)="E08","MD",IF(LEFT(R270,3)="E09","LONB"))))))))))</f>
        <v>UA</v>
      </c>
      <c r="T270" s="6" t="str">
        <f>IF([2]source_data!G272="","",IF([2]source_data!N272="","",[2]source_data!N272))</f>
        <v>Hardship Grant</v>
      </c>
      <c r="U270" s="10">
        <f>IF([2]source_data!G272="","",[2]tailored_settings!$B$8)</f>
        <v>45789</v>
      </c>
      <c r="V270" s="6" t="str">
        <f>IF([2]source_data!G272="","",[2]tailored_settings!$B$9)</f>
        <v>http://www.longleigh.org/</v>
      </c>
      <c r="W270" s="8">
        <f>IF([2]source_data!G272="","",IF([2]source_data!O272="","",[2]source_data!O272))</f>
        <v>45446</v>
      </c>
      <c r="X270" s="12">
        <f>IF([2]source_data!G272="","",IF([2]source_data!P272="","",[2]source_data!P272))</f>
        <v>45576</v>
      </c>
      <c r="Y270" s="13">
        <f>IF([2]source_data!G272="","",IF([2]source_data!Q272="","",[2]source_data!Q272))</f>
        <v>2</v>
      </c>
      <c r="Z270" s="11" t="str">
        <f>IF([2]source_data!G272="","",IF([2]source_data!I272="","",[2]tailored_settings!$B$10))</f>
        <v>Primary grant reason</v>
      </c>
      <c r="AA270" s="11" t="str">
        <f>IF([2]source_data!G272="","",IF([2]source_data!I272="","",[2]source_data!I272))</f>
        <v>2. Customer receiving medication and/or therapy for a mental health condition or substance addiction</v>
      </c>
      <c r="AB270" s="11" t="str">
        <f>IF([2]source_data!G272="","",IF([2]source_data!J272="","",[2]tailored_settings!$B$11))</f>
        <v/>
      </c>
      <c r="AC270" s="11" t="str">
        <f>IF([2]source_data!G272="","",IF([2]source_data!J272="","",[2]source_data!J272))</f>
        <v/>
      </c>
      <c r="AD270" s="11" t="str">
        <f>IF([2]source_data!G272="","",IF([2]source_data!K272="","",[2]tailored_settings!$B$12))</f>
        <v>Grant purpose</v>
      </c>
      <c r="AE270" s="11" t="str">
        <f>IF([2]source_data!G272="","",IF([2]source_data!K272="","",[2]source_data!K272))</f>
        <v>Utility Vouchers</v>
      </c>
      <c r="AF270" s="11" t="str">
        <f>IF([2]source_data!G272="","",IF([2]source_data!K272="","",[2]tailored_settings!$B$13))</f>
        <v>Grant purpose</v>
      </c>
      <c r="AG270" s="11" t="str">
        <f>IF([2]source_data!G272="","",IF([2]source_data!K272="","",[2]source_data!K272))</f>
        <v>Utility Vouchers</v>
      </c>
      <c r="AH270" s="11" t="str">
        <f>IF([2]source_data!G272="","",IF([2]source_data!M272="","",[2]tailored_settings!$B$14))</f>
        <v>Grant purpose</v>
      </c>
      <c r="AI270" s="11" t="str">
        <f>IF([2]source_data!G272="","",IF([2]source_data!M272="","",[2]source_data!M272))</f>
        <v>Travel costs</v>
      </c>
    </row>
    <row r="271" spans="1:35" x14ac:dyDescent="0.2">
      <c r="A271" s="6" t="str">
        <f>IF([2]source_data!G273="","",IF(AND([2]source_data!C273&lt;&gt;"",[2]tailored_settings!$B$15="Publish"),CONCATENATE([2]tailored_settings!$B$2&amp;[2]source_data!C273),IF(AND([2]source_data!C273&lt;&gt;"",[2]tailored_settings!$B$15="Do not publish"),CONCATENATE([2]tailored_settings!$B$2&amp;TEXT(ROW(A271)-1,"0000")&amp;"_"&amp;TEXT(F271,"yyyy-mm")),CONCATENATE([2]tailored_settings!$B$2&amp;TEXT(ROW(A271)-1,"0000")&amp;"_"&amp;TEXT(F271,"yyyy-mm")))))</f>
        <v>360G-Longleigh-0270_2024-06</v>
      </c>
      <c r="B271" s="6" t="str">
        <f>IF([2]source_data!G273="","",IF([2]source_data!E273&lt;&gt;"",[2]source_data!E273,CONCATENATE("Grant to "&amp;G271)))</f>
        <v>Grant to Individual Recipient</v>
      </c>
      <c r="C271" s="6" t="str">
        <f>IF([2]source_data!G273="","",IF([2]source_data!F273="",_xlfn.XLOOKUP(T271,[2]tailored_settings!$B$20:$B$25,[2]tailored_settings!$A$20:$A$25,"")))</f>
        <v>Helping to alleviate financial hardship</v>
      </c>
      <c r="D271" s="7">
        <f>IF([2]source_data!G273="","",IF([2]source_data!G273="","",[2]source_data!G273))</f>
        <v>338.4</v>
      </c>
      <c r="E271" s="6" t="str">
        <f>IF([2]source_data!G273="","",[2]tailored_settings!$B$3)</f>
        <v>GBP</v>
      </c>
      <c r="F271" s="8">
        <f>IF([2]source_data!G273="","",IF([2]source_data!H273="","",[2]source_data!H273))</f>
        <v>45446</v>
      </c>
      <c r="G271" s="6" t="str">
        <f>IF([2]source_data!G273="","",[2]tailored_settings!$B$5)</f>
        <v>Individual Recipient</v>
      </c>
      <c r="H271" s="6" t="str">
        <f>IF([2]source_data!G273="","",IF(AND([2]source_data!A273&lt;&gt;"",[2]tailored_settings!$B$16="Publish"),CONCATENATE([2]tailored_settings!$B$2&amp;[2]source_data!A273),IF(AND([2]source_data!A273&lt;&gt;"",[2]tailored_settings!$B$16="Do not publish"),CONCATENATE([2]tailored_settings!$B$4&amp;TEXT(ROW(A271)-1,"0000")&amp;"_"&amp;TEXT(F271,"yyyy-mm")),CONCATENATE([2]tailored_settings!$B$4&amp;TEXT(ROW(A271)-1,"0000")&amp;"_"&amp;TEXT(F271,"yyyy-mm")))))</f>
        <v>360G-Longleigh-IND-0270_2024-06</v>
      </c>
      <c r="I271" s="6" t="str">
        <f>IF([2]source_data!G273="","",[2]tailored_settings!$B$7)</f>
        <v>Longleigh Foundation</v>
      </c>
      <c r="J271" s="6" t="str">
        <f>IF([2]source_data!G273="","",[2]tailored_settings!$B$6)</f>
        <v>GB-CHC-1169016</v>
      </c>
      <c r="K271" s="6" t="str">
        <f>IF([2]source_data!G273="","",IF([2]source_data!I273="","",VLOOKUP([2]source_data!I273,[2]codelist_mapping!A:C,3,FALSE)))</f>
        <v>GTIR010</v>
      </c>
      <c r="L271" s="6" t="str">
        <f>IF([2]source_data!G273="","",IF([2]source_data!J273="","",VLOOKUP([2]source_data!J273,[2]codelist_mapping!A:C,3,FALSE)))</f>
        <v/>
      </c>
      <c r="M271" s="6" t="str">
        <f>IF([2]source_data!G273="","",IF([2]source_data!K273="","",IF([2]source_data!M273&lt;&gt;"",CONCATENATE(VLOOKUP([2]source_data!K273,[2]codelist_mapping!F:H,3,FALSE)&amp;";"&amp;VLOOKUP([2]source_data!L273,[2]codelist_mapping!F:H,3,FALSE)&amp;";"&amp;VLOOKUP([2]source_data!M273,[2]codelist_mapping!F:H,3,FALSE)),IF([2]source_data!L273&lt;&gt;"",CONCATENATE(VLOOKUP([2]source_data!K273,[2]codelist_mapping!F:H,3,FALSE)&amp;";"&amp;VLOOKUP([2]source_data!L273,[2]codelist_mapping!F:H,3,FALSE)),IF([2]source_data!K273&lt;&gt;"",CONCATENATE(VLOOKUP([2]source_data!K273,[2]codelist_mapping!F:H,3,FALSE)))))))</f>
        <v>GTIP120</v>
      </c>
      <c r="N271" s="9" t="str">
        <f>IF([2]source_data!G273="","",IF([2]source_data!D273="","",VLOOKUP([2]source_data!D273,[2]geo_data!A:I,9,FALSE)))</f>
        <v>Trowbridge Central</v>
      </c>
      <c r="O271" s="9" t="str">
        <f>IF([2]source_data!G273="","",IF([2]source_data!D273="","",VLOOKUP([2]source_data!D273,[2]geo_data!A:I,8,FALSE)))</f>
        <v>E05013478</v>
      </c>
      <c r="P271" s="9" t="str">
        <f>IF([2]source_data!G273="","",IF(LEFT(O271,3)="E05","WD",IF(LEFT(O271,3)="S13","WD",IF(LEFT(O271,3)="W05","WD",IF(LEFT(O271,3)="W06","UA",IF(LEFT(O271,3)="S12","CA",IF(LEFT(O271,3)="E06","UA",IF(LEFT(O271,3)="E07","NMD",IF(LEFT(O271,3)="E08","MD",IF(LEFT(O271,3)="E09","LONB"))))))))))</f>
        <v>WD</v>
      </c>
      <c r="Q271" s="9" t="str">
        <f>IF([2]source_data!G273="","",IF([2]source_data!D273="","",VLOOKUP([2]source_data!D273,[2]geo_data!A:I,7,FALSE)))</f>
        <v>Wiltshire</v>
      </c>
      <c r="R271" s="9" t="str">
        <f>IF([2]source_data!G273="","",IF([2]source_data!D273="","",VLOOKUP([2]source_data!D273,[2]geo_data!A:I,6,FALSE)))</f>
        <v>E06000054</v>
      </c>
      <c r="S271" s="9" t="str">
        <f>IF([2]source_data!G273="","",IF(LEFT(R271,3)="E05","WD",IF(LEFT(R271,3)="S13","WD",IF(LEFT(R271,3)="W05","WD",IF(LEFT(R271,3)="W06","UA",IF(LEFT(R271,3)="S12","CA",IF(LEFT(R271,3)="E06","UA",IF(LEFT(R271,3)="E07","NMD",IF(LEFT(R271,3)="E08","MD",IF(LEFT(R271,3)="E09","LONB"))))))))))</f>
        <v>UA</v>
      </c>
      <c r="T271" s="6" t="str">
        <f>IF([2]source_data!G273="","",IF([2]source_data!N273="","",[2]source_data!N273))</f>
        <v>Hardship Grant</v>
      </c>
      <c r="U271" s="10">
        <f>IF([2]source_data!G273="","",[2]tailored_settings!$B$8)</f>
        <v>45789</v>
      </c>
      <c r="V271" s="6" t="str">
        <f>IF([2]source_data!G273="","",[2]tailored_settings!$B$9)</f>
        <v>http://www.longleigh.org/</v>
      </c>
      <c r="W271" s="8">
        <f>IF([2]source_data!G273="","",IF([2]source_data!O273="","",[2]source_data!O273))</f>
        <v>45446</v>
      </c>
      <c r="X271" s="12">
        <f>IF([2]source_data!G273="","",IF([2]source_data!P273="","",[2]source_data!P273))</f>
        <v>45480</v>
      </c>
      <c r="Y271" s="13">
        <f>IF([2]source_data!G273="","",IF([2]source_data!Q273="","",[2]source_data!Q273))</f>
        <v>4</v>
      </c>
      <c r="Z271" s="11" t="str">
        <f>IF([2]source_data!G273="","",IF([2]source_data!I273="","",[2]tailored_settings!$B$10))</f>
        <v>Primary grant reason</v>
      </c>
      <c r="AA271" s="11" t="str">
        <f>IF([2]source_data!G273="","",IF([2]source_data!I273="","",[2]source_data!I273))</f>
        <v>7. Customer where there is a child/ren in receipt of means-tested free school meals</v>
      </c>
      <c r="AB271" s="11" t="str">
        <f>IF([2]source_data!G273="","",IF([2]source_data!J273="","",[2]tailored_settings!$B$11))</f>
        <v/>
      </c>
      <c r="AC271" s="11" t="str">
        <f>IF([2]source_data!G273="","",IF([2]source_data!J273="","",[2]source_data!J273))</f>
        <v/>
      </c>
      <c r="AD271" s="11" t="str">
        <f>IF([2]source_data!G273="","",IF([2]source_data!K273="","",[2]tailored_settings!$B$12))</f>
        <v>Grant purpose</v>
      </c>
      <c r="AE271" s="11" t="str">
        <f>IF([2]source_data!G273="","",IF([2]source_data!K273="","",[2]source_data!K273))</f>
        <v>House Deep Clean</v>
      </c>
      <c r="AF271" s="11" t="str">
        <f>IF([2]source_data!G273="","",IF([2]source_data!K273="","",[2]tailored_settings!$B$13))</f>
        <v>Grant purpose</v>
      </c>
      <c r="AG271" s="11" t="str">
        <f>IF([2]source_data!G273="","",IF([2]source_data!K273="","",[2]source_data!K273))</f>
        <v>House Deep Clean</v>
      </c>
      <c r="AH271" s="11" t="str">
        <f>IF([2]source_data!G273="","",IF([2]source_data!M273="","",[2]tailored_settings!$B$14))</f>
        <v/>
      </c>
      <c r="AI271" s="11" t="str">
        <f>IF([2]source_data!G273="","",IF([2]source_data!M273="","",[2]source_data!M273))</f>
        <v/>
      </c>
    </row>
    <row r="272" spans="1:35" x14ac:dyDescent="0.2">
      <c r="A272" s="6" t="str">
        <f>IF([2]source_data!G274="","",IF(AND([2]source_data!C274&lt;&gt;"",[2]tailored_settings!$B$15="Publish"),CONCATENATE([2]tailored_settings!$B$2&amp;[2]source_data!C274),IF(AND([2]source_data!C274&lt;&gt;"",[2]tailored_settings!$B$15="Do not publish"),CONCATENATE([2]tailored_settings!$B$2&amp;TEXT(ROW(A272)-1,"0000")&amp;"_"&amp;TEXT(F272,"yyyy-mm")),CONCATENATE([2]tailored_settings!$B$2&amp;TEXT(ROW(A272)-1,"0000")&amp;"_"&amp;TEXT(F272,"yyyy-mm")))))</f>
        <v>360G-Longleigh-0271_2024-06</v>
      </c>
      <c r="B272" s="6" t="str">
        <f>IF([2]source_data!G274="","",IF([2]source_data!E274&lt;&gt;"",[2]source_data!E274,CONCATENATE("Grant to "&amp;G272)))</f>
        <v>Grant to Individual Recipient</v>
      </c>
      <c r="C272" s="6" t="str">
        <f>IF([2]source_data!G274="","",IF([2]source_data!F274="",_xlfn.XLOOKUP(T272,[2]tailored_settings!$B$20:$B$25,[2]tailored_settings!$A$20:$A$25,"")))</f>
        <v>Helping to alleviate financial hardship</v>
      </c>
      <c r="D272" s="7">
        <f>IF([2]source_data!G274="","",IF([2]source_data!G274="","",[2]source_data!G274))</f>
        <v>842.34</v>
      </c>
      <c r="E272" s="6" t="str">
        <f>IF([2]source_data!G274="","",[2]tailored_settings!$B$3)</f>
        <v>GBP</v>
      </c>
      <c r="F272" s="8">
        <f>IF([2]source_data!G274="","",IF([2]source_data!H274="","",[2]source_data!H274))</f>
        <v>45447</v>
      </c>
      <c r="G272" s="6" t="str">
        <f>IF([2]source_data!G274="","",[2]tailored_settings!$B$5)</f>
        <v>Individual Recipient</v>
      </c>
      <c r="H272" s="6" t="str">
        <f>IF([2]source_data!G274="","",IF(AND([2]source_data!A274&lt;&gt;"",[2]tailored_settings!$B$16="Publish"),CONCATENATE([2]tailored_settings!$B$2&amp;[2]source_data!A274),IF(AND([2]source_data!A274&lt;&gt;"",[2]tailored_settings!$B$16="Do not publish"),CONCATENATE([2]tailored_settings!$B$4&amp;TEXT(ROW(A272)-1,"0000")&amp;"_"&amp;TEXT(F272,"yyyy-mm")),CONCATENATE([2]tailored_settings!$B$4&amp;TEXT(ROW(A272)-1,"0000")&amp;"_"&amp;TEXT(F272,"yyyy-mm")))))</f>
        <v>360G-Longleigh-IND-0271_2024-06</v>
      </c>
      <c r="I272" s="6" t="str">
        <f>IF([2]source_data!G274="","",[2]tailored_settings!$B$7)</f>
        <v>Longleigh Foundation</v>
      </c>
      <c r="J272" s="6" t="str">
        <f>IF([2]source_data!G274="","",[2]tailored_settings!$B$6)</f>
        <v>GB-CHC-1169016</v>
      </c>
      <c r="K272" s="6" t="str">
        <f>IF([2]source_data!G274="","",IF([2]source_data!I274="","",VLOOKUP([2]source_data!I274,[2]codelist_mapping!A:C,3,FALSE)))</f>
        <v>GTIR040</v>
      </c>
      <c r="L272" s="6" t="str">
        <f>IF([2]source_data!G274="","",IF([2]source_data!J274="","",VLOOKUP([2]source_data!J274,[2]codelist_mapping!A:C,3,FALSE)))</f>
        <v/>
      </c>
      <c r="M272" s="6" t="str">
        <f>IF([2]source_data!G274="","",IF([2]source_data!K274="","",IF([2]source_data!M274&lt;&gt;"",CONCATENATE(VLOOKUP([2]source_data!K274,[2]codelist_mapping!F:H,3,FALSE)&amp;";"&amp;VLOOKUP([2]source_data!L274,[2]codelist_mapping!F:H,3,FALSE)&amp;";"&amp;VLOOKUP([2]source_data!M274,[2]codelist_mapping!F:H,3,FALSE)),IF([2]source_data!L274&lt;&gt;"",CONCATENATE(VLOOKUP([2]source_data!K274,[2]codelist_mapping!F:H,3,FALSE)&amp;";"&amp;VLOOKUP([2]source_data!L274,[2]codelist_mapping!F:H,3,FALSE)),IF([2]source_data!K274&lt;&gt;"",CONCATENATE(VLOOKUP([2]source_data!K274,[2]codelist_mapping!F:H,3,FALSE)))))))</f>
        <v>GTIP020;GTIP060</v>
      </c>
      <c r="N272" s="9" t="str">
        <f>IF([2]source_data!G274="","",IF([2]source_data!D274="","",VLOOKUP([2]source_data!D274,[2]geo_data!A:I,9,FALSE)))</f>
        <v>Kenilworth St John's</v>
      </c>
      <c r="O272" s="9" t="str">
        <f>IF([2]source_data!G274="","",IF([2]source_data!D274="","",VLOOKUP([2]source_data!D274,[2]geo_data!A:I,8,FALSE)))</f>
        <v>E05012620</v>
      </c>
      <c r="P272" s="9" t="str">
        <f>IF([2]source_data!G274="","",IF(LEFT(O272,3)="E05","WD",IF(LEFT(O272,3)="S13","WD",IF(LEFT(O272,3)="W05","WD",IF(LEFT(O272,3)="W06","UA",IF(LEFT(O272,3)="S12","CA",IF(LEFT(O272,3)="E06","UA",IF(LEFT(O272,3)="E07","NMD",IF(LEFT(O272,3)="E08","MD",IF(LEFT(O272,3)="E09","LONB"))))))))))</f>
        <v>WD</v>
      </c>
      <c r="Q272" s="9" t="str">
        <f>IF([2]source_data!G274="","",IF([2]source_data!D274="","",VLOOKUP([2]source_data!D274,[2]geo_data!A:I,7,FALSE)))</f>
        <v>Warwick</v>
      </c>
      <c r="R272" s="9" t="str">
        <f>IF([2]source_data!G274="","",IF([2]source_data!D274="","",VLOOKUP([2]source_data!D274,[2]geo_data!A:I,6,FALSE)))</f>
        <v>E07000222</v>
      </c>
      <c r="S272" s="9" t="str">
        <f>IF([2]source_data!G274="","",IF(LEFT(R272,3)="E05","WD",IF(LEFT(R272,3)="S13","WD",IF(LEFT(R272,3)="W05","WD",IF(LEFT(R272,3)="W06","UA",IF(LEFT(R272,3)="S12","CA",IF(LEFT(R272,3)="E06","UA",IF(LEFT(R272,3)="E07","NMD",IF(LEFT(R272,3)="E08","MD",IF(LEFT(R272,3)="E09","LONB"))))))))))</f>
        <v>NMD</v>
      </c>
      <c r="T272" s="6" t="str">
        <f>IF([2]source_data!G274="","",IF([2]source_data!N274="","",[2]source_data!N274))</f>
        <v>Hardship Grant</v>
      </c>
      <c r="U272" s="10">
        <f>IF([2]source_data!G274="","",[2]tailored_settings!$B$8)</f>
        <v>45789</v>
      </c>
      <c r="V272" s="6" t="str">
        <f>IF([2]source_data!G274="","",[2]tailored_settings!$B$9)</f>
        <v>http://www.longleigh.org/</v>
      </c>
      <c r="W272" s="8">
        <f>IF([2]source_data!G274="","",IF([2]source_data!O274="","",[2]source_data!O274))</f>
        <v>45447</v>
      </c>
      <c r="X272" s="12">
        <f>IF([2]source_data!G274="","",IF([2]source_data!P274="","",[2]source_data!P274))</f>
        <v>45518</v>
      </c>
      <c r="Y272" s="13">
        <f>IF([2]source_data!G274="","",IF([2]source_data!Q274="","",[2]source_data!Q274))</f>
        <v>1</v>
      </c>
      <c r="Z272" s="11" t="str">
        <f>IF([2]source_data!G274="","",IF([2]source_data!I274="","",[2]tailored_settings!$B$10))</f>
        <v>Primary grant reason</v>
      </c>
      <c r="AA272" s="11" t="str">
        <f>IF([2]source_data!G274="","",IF([2]source_data!I274="","",[2]source_data!I274))</f>
        <v>2. Customer receiving medication and/or therapy for a mental health condition or substance addiction</v>
      </c>
      <c r="AB272" s="11" t="str">
        <f>IF([2]source_data!G274="","",IF([2]source_data!J274="","",[2]tailored_settings!$B$11))</f>
        <v/>
      </c>
      <c r="AC272" s="11" t="str">
        <f>IF([2]source_data!G274="","",IF([2]source_data!J274="","",[2]source_data!J274))</f>
        <v/>
      </c>
      <c r="AD272" s="11" t="str">
        <f>IF([2]source_data!G274="","",IF([2]source_data!K274="","",[2]tailored_settings!$B$12))</f>
        <v>Grant purpose</v>
      </c>
      <c r="AE272" s="11" t="str">
        <f>IF([2]source_data!G274="","",IF([2]source_data!K274="","",[2]source_data!K274))</f>
        <v xml:space="preserve">Furniture </v>
      </c>
      <c r="AF272" s="11" t="str">
        <f>IF([2]source_data!G274="","",IF([2]source_data!K274="","",[2]tailored_settings!$B$13))</f>
        <v>Grant purpose</v>
      </c>
      <c r="AG272" s="11" t="str">
        <f>IF([2]source_data!G274="","",IF([2]source_data!K274="","",[2]source_data!K274))</f>
        <v xml:space="preserve">Furniture </v>
      </c>
      <c r="AH272" s="11" t="str">
        <f>IF([2]source_data!G274="","",IF([2]source_data!M274="","",[2]tailored_settings!$B$14))</f>
        <v/>
      </c>
      <c r="AI272" s="11" t="str">
        <f>IF([2]source_data!G274="","",IF([2]source_data!M274="","",[2]source_data!M274))</f>
        <v/>
      </c>
    </row>
    <row r="273" spans="1:35" x14ac:dyDescent="0.2">
      <c r="A273" s="6" t="str">
        <f>IF([2]source_data!G275="","",IF(AND([2]source_data!C275&lt;&gt;"",[2]tailored_settings!$B$15="Publish"),CONCATENATE([2]tailored_settings!$B$2&amp;[2]source_data!C275),IF(AND([2]source_data!C275&lt;&gt;"",[2]tailored_settings!$B$15="Do not publish"),CONCATENATE([2]tailored_settings!$B$2&amp;TEXT(ROW(A273)-1,"0000")&amp;"_"&amp;TEXT(F273,"yyyy-mm")),CONCATENATE([2]tailored_settings!$B$2&amp;TEXT(ROW(A273)-1,"0000")&amp;"_"&amp;TEXT(F273,"yyyy-mm")))))</f>
        <v>360G-Longleigh-0272_2024-06</v>
      </c>
      <c r="B273" s="6" t="str">
        <f>IF([2]source_data!G275="","",IF([2]source_data!E275&lt;&gt;"",[2]source_data!E275,CONCATENATE("Grant to "&amp;G273)))</f>
        <v>Grant to Individual Recipient</v>
      </c>
      <c r="C273" s="6" t="str">
        <f>IF([2]source_data!G275="","",IF([2]source_data!F275="",_xlfn.XLOOKUP(T273,[2]tailored_settings!$B$20:$B$25,[2]tailored_settings!$A$20:$A$25,"")))</f>
        <v>Helping to alleviate financial hardship</v>
      </c>
      <c r="D273" s="7">
        <f>IF([2]source_data!G275="","",IF([2]source_data!G275="","",[2]source_data!G275))</f>
        <v>900</v>
      </c>
      <c r="E273" s="6" t="str">
        <f>IF([2]source_data!G275="","",[2]tailored_settings!$B$3)</f>
        <v>GBP</v>
      </c>
      <c r="F273" s="8">
        <f>IF([2]source_data!G275="","",IF([2]source_data!H275="","",[2]source_data!H275))</f>
        <v>45447</v>
      </c>
      <c r="G273" s="6" t="str">
        <f>IF([2]source_data!G275="","",[2]tailored_settings!$B$5)</f>
        <v>Individual Recipient</v>
      </c>
      <c r="H273" s="6" t="str">
        <f>IF([2]source_data!G275="","",IF(AND([2]source_data!A275&lt;&gt;"",[2]tailored_settings!$B$16="Publish"),CONCATENATE([2]tailored_settings!$B$2&amp;[2]source_data!A275),IF(AND([2]source_data!A275&lt;&gt;"",[2]tailored_settings!$B$16="Do not publish"),CONCATENATE([2]tailored_settings!$B$4&amp;TEXT(ROW(A273)-1,"0000")&amp;"_"&amp;TEXT(F273,"yyyy-mm")),CONCATENATE([2]tailored_settings!$B$4&amp;TEXT(ROW(A273)-1,"0000")&amp;"_"&amp;TEXT(F273,"yyyy-mm")))))</f>
        <v>360G-Longleigh-IND-0272_2024-06</v>
      </c>
      <c r="I273" s="6" t="str">
        <f>IF([2]source_data!G275="","",[2]tailored_settings!$B$7)</f>
        <v>Longleigh Foundation</v>
      </c>
      <c r="J273" s="6" t="str">
        <f>IF([2]source_data!G275="","",[2]tailored_settings!$B$6)</f>
        <v>GB-CHC-1169016</v>
      </c>
      <c r="K273" s="6" t="str">
        <f>IF([2]source_data!G275="","",IF([2]source_data!I275="","",VLOOKUP([2]source_data!I275,[2]codelist_mapping!A:C,3,FALSE)))</f>
        <v>GTIR030</v>
      </c>
      <c r="L273" s="6" t="str">
        <f>IF([2]source_data!G275="","",IF([2]source_data!J275="","",VLOOKUP([2]source_data!J275,[2]codelist_mapping!A:C,3,FALSE)))</f>
        <v/>
      </c>
      <c r="M273" s="6" t="str">
        <f>IF([2]source_data!G275="","",IF([2]source_data!K275="","",IF([2]source_data!M275&lt;&gt;"",CONCATENATE(VLOOKUP([2]source_data!K275,[2]codelist_mapping!F:H,3,FALSE)&amp;";"&amp;VLOOKUP([2]source_data!L275,[2]codelist_mapping!F:H,3,FALSE)&amp;";"&amp;VLOOKUP([2]source_data!M275,[2]codelist_mapping!F:H,3,FALSE)),IF([2]source_data!L275&lt;&gt;"",CONCATENATE(VLOOKUP([2]source_data!K275,[2]codelist_mapping!F:H,3,FALSE)&amp;";"&amp;VLOOKUP([2]source_data!L275,[2]codelist_mapping!F:H,3,FALSE)),IF([2]source_data!K275&lt;&gt;"",CONCATENATE(VLOOKUP([2]source_data!K275,[2]codelist_mapping!F:H,3,FALSE)))))))</f>
        <v>GTIP070;GTIP080</v>
      </c>
      <c r="N273" s="9" t="str">
        <f>IF([2]source_data!G275="","",IF([2]source_data!D275="","",VLOOKUP([2]source_data!D275,[2]geo_data!A:I,9,FALSE)))</f>
        <v>Leominster South</v>
      </c>
      <c r="O273" s="9" t="str">
        <f>IF([2]source_data!G275="","",IF([2]source_data!D275="","",VLOOKUP([2]source_data!D275,[2]geo_data!A:I,8,FALSE)))</f>
        <v>E05009470</v>
      </c>
      <c r="P273" s="9" t="str">
        <f>IF([2]source_data!G275="","",IF(LEFT(O273,3)="E05","WD",IF(LEFT(O273,3)="S13","WD",IF(LEFT(O273,3)="W05","WD",IF(LEFT(O273,3)="W06","UA",IF(LEFT(O273,3)="S12","CA",IF(LEFT(O273,3)="E06","UA",IF(LEFT(O273,3)="E07","NMD",IF(LEFT(O273,3)="E08","MD",IF(LEFT(O273,3)="E09","LONB"))))))))))</f>
        <v>WD</v>
      </c>
      <c r="Q273" s="9" t="str">
        <f>IF([2]source_data!G275="","",IF([2]source_data!D275="","",VLOOKUP([2]source_data!D275,[2]geo_data!A:I,7,FALSE)))</f>
        <v>Herefordshire, County of</v>
      </c>
      <c r="R273" s="9" t="str">
        <f>IF([2]source_data!G275="","",IF([2]source_data!D275="","",VLOOKUP([2]source_data!D275,[2]geo_data!A:I,6,FALSE)))</f>
        <v>E06000019</v>
      </c>
      <c r="S273" s="9" t="str">
        <f>IF([2]source_data!G275="","",IF(LEFT(R273,3)="E05","WD",IF(LEFT(R273,3)="S13","WD",IF(LEFT(R273,3)="W05","WD",IF(LEFT(R273,3)="W06","UA",IF(LEFT(R273,3)="S12","CA",IF(LEFT(R273,3)="E06","UA",IF(LEFT(R273,3)="E07","NMD",IF(LEFT(R273,3)="E08","MD",IF(LEFT(R273,3)="E09","LONB"))))))))))</f>
        <v>UA</v>
      </c>
      <c r="T273" s="6" t="str">
        <f>IF([2]source_data!G275="","",IF([2]source_data!N275="","",[2]source_data!N275))</f>
        <v>Hardship Grant</v>
      </c>
      <c r="U273" s="10">
        <f>IF([2]source_data!G275="","",[2]tailored_settings!$B$8)</f>
        <v>45789</v>
      </c>
      <c r="V273" s="6" t="str">
        <f>IF([2]source_data!G275="","",[2]tailored_settings!$B$9)</f>
        <v>http://www.longleigh.org/</v>
      </c>
      <c r="W273" s="8">
        <f>IF([2]source_data!G275="","",IF([2]source_data!O275="","",[2]source_data!O275))</f>
        <v>45447</v>
      </c>
      <c r="X273" s="12">
        <f>IF([2]source_data!G275="","",IF([2]source_data!P275="","",[2]source_data!P275))</f>
        <v>45476</v>
      </c>
      <c r="Y273" s="13">
        <f>IF([2]source_data!G275="","",IF([2]source_data!Q275="","",[2]source_data!Q275))</f>
        <v>2</v>
      </c>
      <c r="Z273" s="11" t="str">
        <f>IF([2]source_data!G275="","",IF([2]source_data!I275="","",[2]tailored_settings!$B$10))</f>
        <v>Primary grant reason</v>
      </c>
      <c r="AA273" s="11" t="str">
        <f>IF([2]source_data!G275="","",IF([2]source_data!I275="","",[2]source_data!I275))</f>
        <v>1. Customer (or family member residing with them) with a diagnosed condition or disability (physical and/or sensory and/or behavioural)</v>
      </c>
      <c r="AB273" s="11" t="str">
        <f>IF([2]source_data!G275="","",IF([2]source_data!J275="","",[2]tailored_settings!$B$11))</f>
        <v/>
      </c>
      <c r="AC273" s="11" t="str">
        <f>IF([2]source_data!G275="","",IF([2]source_data!J275="","",[2]source_data!J275))</f>
        <v/>
      </c>
      <c r="AD273" s="11" t="str">
        <f>IF([2]source_data!G275="","",IF([2]source_data!K275="","",[2]tailored_settings!$B$12))</f>
        <v>Grant purpose</v>
      </c>
      <c r="AE273" s="11" t="str">
        <f>IF([2]source_data!G275="","",IF([2]source_data!K275="","",[2]source_data!K275))</f>
        <v>Food Vouchers</v>
      </c>
      <c r="AF273" s="11" t="str">
        <f>IF([2]source_data!G275="","",IF([2]source_data!K275="","",[2]tailored_settings!$B$13))</f>
        <v>Grant purpose</v>
      </c>
      <c r="AG273" s="11" t="str">
        <f>IF([2]source_data!G275="","",IF([2]source_data!K275="","",[2]source_data!K275))</f>
        <v>Food Vouchers</v>
      </c>
      <c r="AH273" s="11" t="str">
        <f>IF([2]source_data!G275="","",IF([2]source_data!M275="","",[2]tailored_settings!$B$14))</f>
        <v/>
      </c>
      <c r="AI273" s="11" t="str">
        <f>IF([2]source_data!G275="","",IF([2]source_data!M275="","",[2]source_data!M275))</f>
        <v/>
      </c>
    </row>
    <row r="274" spans="1:35" x14ac:dyDescent="0.2">
      <c r="A274" s="6" t="str">
        <f>IF([2]source_data!G276="","",IF(AND([2]source_data!C276&lt;&gt;"",[2]tailored_settings!$B$15="Publish"),CONCATENATE([2]tailored_settings!$B$2&amp;[2]source_data!C276),IF(AND([2]source_data!C276&lt;&gt;"",[2]tailored_settings!$B$15="Do not publish"),CONCATENATE([2]tailored_settings!$B$2&amp;TEXT(ROW(A274)-1,"0000")&amp;"_"&amp;TEXT(F274,"yyyy-mm")),CONCATENATE([2]tailored_settings!$B$2&amp;TEXT(ROW(A274)-1,"0000")&amp;"_"&amp;TEXT(F274,"yyyy-mm")))))</f>
        <v>360G-Longleigh-0273_2024-06</v>
      </c>
      <c r="B274" s="6" t="str">
        <f>IF([2]source_data!G276="","",IF([2]source_data!E276&lt;&gt;"",[2]source_data!E276,CONCATENATE("Grant to "&amp;G274)))</f>
        <v>Grant to Individual Recipient</v>
      </c>
      <c r="C274" s="6" t="str">
        <f>IF([2]source_data!G276="","",IF([2]source_data!F276="",_xlfn.XLOOKUP(T274,[2]tailored_settings!$B$20:$B$25,[2]tailored_settings!$A$20:$A$25,"")))</f>
        <v xml:space="preserve">Providing new flooring </v>
      </c>
      <c r="D274" s="7">
        <f>IF([2]source_data!G276="","",IF([2]source_data!G276="","",[2]source_data!G276))</f>
        <v>1834</v>
      </c>
      <c r="E274" s="6" t="str">
        <f>IF([2]source_data!G276="","",[2]tailored_settings!$B$3)</f>
        <v>GBP</v>
      </c>
      <c r="F274" s="8">
        <f>IF([2]source_data!G276="","",IF([2]source_data!H276="","",[2]source_data!H276))</f>
        <v>45446</v>
      </c>
      <c r="G274" s="6" t="str">
        <f>IF([2]source_data!G276="","",[2]tailored_settings!$B$5)</f>
        <v>Individual Recipient</v>
      </c>
      <c r="H274" s="6" t="str">
        <f>IF([2]source_data!G276="","",IF(AND([2]source_data!A276&lt;&gt;"",[2]tailored_settings!$B$16="Publish"),CONCATENATE([2]tailored_settings!$B$2&amp;[2]source_data!A276),IF(AND([2]source_data!A276&lt;&gt;"",[2]tailored_settings!$B$16="Do not publish"),CONCATENATE([2]tailored_settings!$B$4&amp;TEXT(ROW(A274)-1,"0000")&amp;"_"&amp;TEXT(F274,"yyyy-mm")),CONCATENATE([2]tailored_settings!$B$4&amp;TEXT(ROW(A274)-1,"0000")&amp;"_"&amp;TEXT(F274,"yyyy-mm")))))</f>
        <v>360G-Longleigh-IND-0273_2024-06</v>
      </c>
      <c r="I274" s="6" t="str">
        <f>IF([2]source_data!G276="","",[2]tailored_settings!$B$7)</f>
        <v>Longleigh Foundation</v>
      </c>
      <c r="J274" s="6" t="str">
        <f>IF([2]source_data!G276="","",[2]tailored_settings!$B$6)</f>
        <v>GB-CHC-1169016</v>
      </c>
      <c r="K274" s="6" t="str">
        <f>IF([2]source_data!G276="","",IF([2]source_data!I276="","",VLOOKUP([2]source_data!I276,[2]codelist_mapping!A:C,3,FALSE)))</f>
        <v>GTIR060</v>
      </c>
      <c r="L274" s="6" t="str">
        <f>IF([2]source_data!G276="","",IF([2]source_data!J276="","",VLOOKUP([2]source_data!J276,[2]codelist_mapping!A:C,3,FALSE)))</f>
        <v/>
      </c>
      <c r="M274" s="6" t="str">
        <f>IF([2]source_data!G276="","",IF([2]source_data!K276="","",IF([2]source_data!M276&lt;&gt;"",CONCATENATE(VLOOKUP([2]source_data!K276,[2]codelist_mapping!F:H,3,FALSE)&amp;";"&amp;VLOOKUP([2]source_data!L276,[2]codelist_mapping!F:H,3,FALSE)&amp;";"&amp;VLOOKUP([2]source_data!M276,[2]codelist_mapping!F:H,3,FALSE)),IF([2]source_data!L276&lt;&gt;"",CONCATENATE(VLOOKUP([2]source_data!K276,[2]codelist_mapping!F:H,3,FALSE)&amp;";"&amp;VLOOKUP([2]source_data!L276,[2]codelist_mapping!F:H,3,FALSE)),IF([2]source_data!K276&lt;&gt;"",CONCATENATE(VLOOKUP([2]source_data!K276,[2]codelist_mapping!F:H,3,FALSE)))))))</f>
        <v>GTIP030</v>
      </c>
      <c r="N274" s="9" t="str">
        <f>IF([2]source_data!G276="","",IF([2]source_data!D276="","",VLOOKUP([2]source_data!D276,[2]geo_data!A:I,9,FALSE)))</f>
        <v>Bagley</v>
      </c>
      <c r="O274" s="9" t="str">
        <f>IF([2]source_data!G276="","",IF([2]source_data!D276="","",VLOOKUP([2]source_data!D276,[2]geo_data!A:I,8,FALSE)))</f>
        <v>E05008139</v>
      </c>
      <c r="P274" s="9" t="str">
        <f>IF([2]source_data!G276="","",IF(LEFT(O274,3)="E05","WD",IF(LEFT(O274,3)="S13","WD",IF(LEFT(O274,3)="W05","WD",IF(LEFT(O274,3)="W06","UA",IF(LEFT(O274,3)="S12","CA",IF(LEFT(O274,3)="E06","UA",IF(LEFT(O274,3)="E07","NMD",IF(LEFT(O274,3)="E08","MD",IF(LEFT(O274,3)="E09","LONB"))))))))))</f>
        <v>WD</v>
      </c>
      <c r="Q274" s="9" t="str">
        <f>IF([2]source_data!G276="","",IF([2]source_data!D276="","",VLOOKUP([2]source_data!D276,[2]geo_data!A:I,7,FALSE)))</f>
        <v>Shropshire</v>
      </c>
      <c r="R274" s="9" t="str">
        <f>IF([2]source_data!G276="","",IF([2]source_data!D276="","",VLOOKUP([2]source_data!D276,[2]geo_data!A:I,6,FALSE)))</f>
        <v>E06000051</v>
      </c>
      <c r="S274" s="9" t="str">
        <f>IF([2]source_data!G276="","",IF(LEFT(R274,3)="E05","WD",IF(LEFT(R274,3)="S13","WD",IF(LEFT(R274,3)="W05","WD",IF(LEFT(R274,3)="W06","UA",IF(LEFT(R274,3)="S12","CA",IF(LEFT(R274,3)="E06","UA",IF(LEFT(R274,3)="E07","NMD",IF(LEFT(R274,3)="E08","MD",IF(LEFT(R274,3)="E09","LONB"))))))))))</f>
        <v>UA</v>
      </c>
      <c r="T274" s="6" t="str">
        <f>IF([2]source_data!G276="","",IF([2]source_data!N276="","",[2]source_data!N276))</f>
        <v>Flooring Grant</v>
      </c>
      <c r="U274" s="10">
        <f>IF([2]source_data!G276="","",[2]tailored_settings!$B$8)</f>
        <v>45789</v>
      </c>
      <c r="V274" s="6" t="str">
        <f>IF([2]source_data!G276="","",[2]tailored_settings!$B$9)</f>
        <v>http://www.longleigh.org/</v>
      </c>
      <c r="W274" s="8">
        <f>IF([2]source_data!G276="","",IF([2]source_data!O276="","",[2]source_data!O276))</f>
        <v>45446</v>
      </c>
      <c r="X274" s="12">
        <f>IF([2]source_data!G276="","",IF([2]source_data!P276="","",[2]source_data!P276))</f>
        <v>45476</v>
      </c>
      <c r="Y274" s="13">
        <f>IF([2]source_data!G276="","",IF([2]source_data!Q276="","",[2]source_data!Q276))</f>
        <v>1</v>
      </c>
      <c r="Z274" s="11" t="str">
        <f>IF([2]source_data!G276="","",IF([2]source_data!I276="","",[2]tailored_settings!$B$10))</f>
        <v>Primary grant reason</v>
      </c>
      <c r="AA274" s="11" t="str">
        <f>IF([2]source_data!G276="","",IF([2]source_data!I276="","",[2]source_data!I276))</f>
        <v>6b. Customer/family under the care of Social Services (Adult or Children’s) - DV</v>
      </c>
      <c r="AB274" s="11" t="str">
        <f>IF([2]source_data!G276="","",IF([2]source_data!J276="","",[2]tailored_settings!$B$11))</f>
        <v/>
      </c>
      <c r="AC274" s="11" t="str">
        <f>IF([2]source_data!G276="","",IF([2]source_data!J276="","",[2]source_data!J276))</f>
        <v/>
      </c>
      <c r="AD274" s="11" t="str">
        <f>IF([2]source_data!G276="","",IF([2]source_data!K276="","",[2]tailored_settings!$B$12))</f>
        <v>Grant purpose</v>
      </c>
      <c r="AE274" s="11" t="str">
        <f>IF([2]source_data!G276="","",IF([2]source_data!K276="","",[2]source_data!K276))</f>
        <v>Flooring</v>
      </c>
      <c r="AF274" s="11" t="str">
        <f>IF([2]source_data!G276="","",IF([2]source_data!K276="","",[2]tailored_settings!$B$13))</f>
        <v>Grant purpose</v>
      </c>
      <c r="AG274" s="11" t="str">
        <f>IF([2]source_data!G276="","",IF([2]source_data!K276="","",[2]source_data!K276))</f>
        <v>Flooring</v>
      </c>
      <c r="AH274" s="11" t="str">
        <f>IF([2]source_data!G276="","",IF([2]source_data!M276="","",[2]tailored_settings!$B$14))</f>
        <v/>
      </c>
      <c r="AI274" s="11" t="str">
        <f>IF([2]source_data!G276="","",IF([2]source_data!M276="","",[2]source_data!M276))</f>
        <v/>
      </c>
    </row>
    <row r="275" spans="1:35" x14ac:dyDescent="0.2">
      <c r="A275" s="6" t="str">
        <f>IF([2]source_data!G277="","",IF(AND([2]source_data!C277&lt;&gt;"",[2]tailored_settings!$B$15="Publish"),CONCATENATE([2]tailored_settings!$B$2&amp;[2]source_data!C277),IF(AND([2]source_data!C277&lt;&gt;"",[2]tailored_settings!$B$15="Do not publish"),CONCATENATE([2]tailored_settings!$B$2&amp;TEXT(ROW(A275)-1,"0000")&amp;"_"&amp;TEXT(F275,"yyyy-mm")),CONCATENATE([2]tailored_settings!$B$2&amp;TEXT(ROW(A275)-1,"0000")&amp;"_"&amp;TEXT(F275,"yyyy-mm")))))</f>
        <v>360G-Longleigh-0274_2024-06</v>
      </c>
      <c r="B275" s="6" t="str">
        <f>IF([2]source_data!G277="","",IF([2]source_data!E277&lt;&gt;"",[2]source_data!E277,CONCATENATE("Grant to "&amp;G275)))</f>
        <v>Grant to Individual Recipient</v>
      </c>
      <c r="C275" s="6" t="str">
        <f>IF([2]source_data!G277="","",IF([2]source_data!F277="",_xlfn.XLOOKUP(T275,[2]tailored_settings!$B$20:$B$25,[2]tailored_settings!$A$20:$A$25,"")))</f>
        <v>Helping to alleviate financial hardship</v>
      </c>
      <c r="D275" s="7">
        <f>IF([2]source_data!G277="","",IF([2]source_data!G277="","",[2]source_data!G277))</f>
        <v>672.96</v>
      </c>
      <c r="E275" s="6" t="str">
        <f>IF([2]source_data!G277="","",[2]tailored_settings!$B$3)</f>
        <v>GBP</v>
      </c>
      <c r="F275" s="8">
        <f>IF([2]source_data!G277="","",IF([2]source_data!H277="","",[2]source_data!H277))</f>
        <v>45446</v>
      </c>
      <c r="G275" s="6" t="str">
        <f>IF([2]source_data!G277="","",[2]tailored_settings!$B$5)</f>
        <v>Individual Recipient</v>
      </c>
      <c r="H275" s="6" t="str">
        <f>IF([2]source_data!G277="","",IF(AND([2]source_data!A277&lt;&gt;"",[2]tailored_settings!$B$16="Publish"),CONCATENATE([2]tailored_settings!$B$2&amp;[2]source_data!A277),IF(AND([2]source_data!A277&lt;&gt;"",[2]tailored_settings!$B$16="Do not publish"),CONCATENATE([2]tailored_settings!$B$4&amp;TEXT(ROW(A275)-1,"0000")&amp;"_"&amp;TEXT(F275,"yyyy-mm")),CONCATENATE([2]tailored_settings!$B$4&amp;TEXT(ROW(A275)-1,"0000")&amp;"_"&amp;TEXT(F275,"yyyy-mm")))))</f>
        <v>360G-Longleigh-IND-0274_2024-06</v>
      </c>
      <c r="I275" s="6" t="str">
        <f>IF([2]source_data!G277="","",[2]tailored_settings!$B$7)</f>
        <v>Longleigh Foundation</v>
      </c>
      <c r="J275" s="6" t="str">
        <f>IF([2]source_data!G277="","",[2]tailored_settings!$B$6)</f>
        <v>GB-CHC-1169016</v>
      </c>
      <c r="K275" s="6" t="str">
        <f>IF([2]source_data!G277="","",IF([2]source_data!I277="","",VLOOKUP([2]source_data!I277,[2]codelist_mapping!A:C,3,FALSE)))</f>
        <v>GTIR040</v>
      </c>
      <c r="L275" s="6" t="str">
        <f>IF([2]source_data!G277="","",IF([2]source_data!J277="","",VLOOKUP([2]source_data!J277,[2]codelist_mapping!A:C,3,FALSE)))</f>
        <v/>
      </c>
      <c r="M275" s="6" t="str">
        <f>IF([2]source_data!G277="","",IF([2]source_data!K277="","",IF([2]source_data!M277&lt;&gt;"",CONCATENATE(VLOOKUP([2]source_data!K277,[2]codelist_mapping!F:H,3,FALSE)&amp;";"&amp;VLOOKUP([2]source_data!L277,[2]codelist_mapping!F:H,3,FALSE)&amp;";"&amp;VLOOKUP([2]source_data!M277,[2]codelist_mapping!F:H,3,FALSE)),IF([2]source_data!L277&lt;&gt;"",CONCATENATE(VLOOKUP([2]source_data!K277,[2]codelist_mapping!F:H,3,FALSE)&amp;";"&amp;VLOOKUP([2]source_data!L277,[2]codelist_mapping!F:H,3,FALSE)),IF([2]source_data!K277&lt;&gt;"",CONCATENATE(VLOOKUP([2]source_data!K277,[2]codelist_mapping!F:H,3,FALSE)))))))</f>
        <v>GTIP020</v>
      </c>
      <c r="N275" s="9" t="str">
        <f>IF([2]source_data!G277="","",IF([2]source_data!D277="","",VLOOKUP([2]source_data!D277,[2]geo_data!A:I,9,FALSE)))</f>
        <v>Leicester Forest &amp; Lubbesthorpe</v>
      </c>
      <c r="O275" s="9" t="str">
        <f>IF([2]source_data!G277="","",IF([2]source_data!D277="","",VLOOKUP([2]source_data!D277,[2]geo_data!A:I,8,FALSE)))</f>
        <v>E05015273</v>
      </c>
      <c r="P275" s="9" t="str">
        <f>IF([2]source_data!G277="","",IF(LEFT(O275,3)="E05","WD",IF(LEFT(O275,3)="S13","WD",IF(LEFT(O275,3)="W05","WD",IF(LEFT(O275,3)="W06","UA",IF(LEFT(O275,3)="S12","CA",IF(LEFT(O275,3)="E06","UA",IF(LEFT(O275,3)="E07","NMD",IF(LEFT(O275,3)="E08","MD",IF(LEFT(O275,3)="E09","LONB"))))))))))</f>
        <v>WD</v>
      </c>
      <c r="Q275" s="9" t="str">
        <f>IF([2]source_data!G277="","",IF([2]source_data!D277="","",VLOOKUP([2]source_data!D277,[2]geo_data!A:I,7,FALSE)))</f>
        <v>Blaby</v>
      </c>
      <c r="R275" s="9" t="str">
        <f>IF([2]source_data!G277="","",IF([2]source_data!D277="","",VLOOKUP([2]source_data!D277,[2]geo_data!A:I,6,FALSE)))</f>
        <v>E07000129</v>
      </c>
      <c r="S275" s="9" t="str">
        <f>IF([2]source_data!G277="","",IF(LEFT(R275,3)="E05","WD",IF(LEFT(R275,3)="S13","WD",IF(LEFT(R275,3)="W05","WD",IF(LEFT(R275,3)="W06","UA",IF(LEFT(R275,3)="S12","CA",IF(LEFT(R275,3)="E06","UA",IF(LEFT(R275,3)="E07","NMD",IF(LEFT(R275,3)="E08","MD",IF(LEFT(R275,3)="E09","LONB"))))))))))</f>
        <v>NMD</v>
      </c>
      <c r="T275" s="6" t="str">
        <f>IF([2]source_data!G277="","",IF([2]source_data!N277="","",[2]source_data!N277))</f>
        <v>Hardship Grant</v>
      </c>
      <c r="U275" s="10">
        <f>IF([2]source_data!G277="","",[2]tailored_settings!$B$8)</f>
        <v>45789</v>
      </c>
      <c r="V275" s="6" t="str">
        <f>IF([2]source_data!G277="","",[2]tailored_settings!$B$9)</f>
        <v>http://www.longleigh.org/</v>
      </c>
      <c r="W275" s="8">
        <f>IF([2]source_data!G277="","",IF([2]source_data!O277="","",[2]source_data!O277))</f>
        <v>45446</v>
      </c>
      <c r="X275" s="12">
        <f>IF([2]source_data!G277="","",IF([2]source_data!P277="","",[2]source_data!P277))</f>
        <v>45476</v>
      </c>
      <c r="Y275" s="13">
        <f>IF([2]source_data!G277="","",IF([2]source_data!Q277="","",[2]source_data!Q277))</f>
        <v>1</v>
      </c>
      <c r="Z275" s="11" t="str">
        <f>IF([2]source_data!G277="","",IF([2]source_data!I277="","",[2]tailored_settings!$B$10))</f>
        <v>Primary grant reason</v>
      </c>
      <c r="AA275" s="11" t="str">
        <f>IF([2]source_data!G277="","",IF([2]source_data!I277="","",[2]source_data!I277))</f>
        <v>2. Customer receiving medication and/or therapy for a mental health condition or substance addiction</v>
      </c>
      <c r="AB275" s="11" t="str">
        <f>IF([2]source_data!G277="","",IF([2]source_data!J277="","",[2]tailored_settings!$B$11))</f>
        <v/>
      </c>
      <c r="AC275" s="11" t="str">
        <f>IF([2]source_data!G277="","",IF([2]source_data!J277="","",[2]source_data!J277))</f>
        <v/>
      </c>
      <c r="AD275" s="11" t="str">
        <f>IF([2]source_data!G277="","",IF([2]source_data!K277="","",[2]tailored_settings!$B$12))</f>
        <v>Grant purpose</v>
      </c>
      <c r="AE275" s="11" t="str">
        <f>IF([2]source_data!G277="","",IF([2]source_data!K277="","",[2]source_data!K277))</f>
        <v>Appliances</v>
      </c>
      <c r="AF275" s="11" t="str">
        <f>IF([2]source_data!G277="","",IF([2]source_data!K277="","",[2]tailored_settings!$B$13))</f>
        <v>Grant purpose</v>
      </c>
      <c r="AG275" s="11" t="str">
        <f>IF([2]source_data!G277="","",IF([2]source_data!K277="","",[2]source_data!K277))</f>
        <v>Appliances</v>
      </c>
      <c r="AH275" s="11" t="str">
        <f>IF([2]source_data!G277="","",IF([2]source_data!M277="","",[2]tailored_settings!$B$14))</f>
        <v/>
      </c>
      <c r="AI275" s="11" t="str">
        <f>IF([2]source_data!G277="","",IF([2]source_data!M277="","",[2]source_data!M277))</f>
        <v/>
      </c>
    </row>
    <row r="276" spans="1:35" x14ac:dyDescent="0.2">
      <c r="A276" s="6" t="str">
        <f>IF([2]source_data!G278="","",IF(AND([2]source_data!C278&lt;&gt;"",[2]tailored_settings!$B$15="Publish"),CONCATENATE([2]tailored_settings!$B$2&amp;[2]source_data!C278),IF(AND([2]source_data!C278&lt;&gt;"",[2]tailored_settings!$B$15="Do not publish"),CONCATENATE([2]tailored_settings!$B$2&amp;TEXT(ROW(A276)-1,"0000")&amp;"_"&amp;TEXT(F276,"yyyy-mm")),CONCATENATE([2]tailored_settings!$B$2&amp;TEXT(ROW(A276)-1,"0000")&amp;"_"&amp;TEXT(F276,"yyyy-mm")))))</f>
        <v>360G-Longleigh-0275_2024-06</v>
      </c>
      <c r="B276" s="6" t="str">
        <f>IF([2]source_data!G278="","",IF([2]source_data!E278&lt;&gt;"",[2]source_data!E278,CONCATENATE("Grant to "&amp;G276)))</f>
        <v>Grant to Individual Recipient</v>
      </c>
      <c r="C276" s="6" t="str">
        <f>IF([2]source_data!G278="","",IF([2]source_data!F278="",_xlfn.XLOOKUP(T276,[2]tailored_settings!$B$20:$B$25,[2]tailored_settings!$A$20:$A$25,"")))</f>
        <v>Helping to alleviate financial hardship</v>
      </c>
      <c r="D276" s="7">
        <f>IF([2]source_data!G278="","",IF([2]source_data!G278="","",[2]source_data!G278))</f>
        <v>859</v>
      </c>
      <c r="E276" s="6" t="str">
        <f>IF([2]source_data!G278="","",[2]tailored_settings!$B$3)</f>
        <v>GBP</v>
      </c>
      <c r="F276" s="8">
        <f>IF([2]source_data!G278="","",IF([2]source_data!H278="","",[2]source_data!H278))</f>
        <v>45449</v>
      </c>
      <c r="G276" s="6" t="str">
        <f>IF([2]source_data!G278="","",[2]tailored_settings!$B$5)</f>
        <v>Individual Recipient</v>
      </c>
      <c r="H276" s="6" t="str">
        <f>IF([2]source_data!G278="","",IF(AND([2]source_data!A278&lt;&gt;"",[2]tailored_settings!$B$16="Publish"),CONCATENATE([2]tailored_settings!$B$2&amp;[2]source_data!A278),IF(AND([2]source_data!A278&lt;&gt;"",[2]tailored_settings!$B$16="Do not publish"),CONCATENATE([2]tailored_settings!$B$4&amp;TEXT(ROW(A276)-1,"0000")&amp;"_"&amp;TEXT(F276,"yyyy-mm")),CONCATENATE([2]tailored_settings!$B$4&amp;TEXT(ROW(A276)-1,"0000")&amp;"_"&amp;TEXT(F276,"yyyy-mm")))))</f>
        <v>360G-Longleigh-IND-0275_2024-06</v>
      </c>
      <c r="I276" s="6" t="str">
        <f>IF([2]source_data!G278="","",[2]tailored_settings!$B$7)</f>
        <v>Longleigh Foundation</v>
      </c>
      <c r="J276" s="6" t="str">
        <f>IF([2]source_data!G278="","",[2]tailored_settings!$B$6)</f>
        <v>GB-CHC-1169016</v>
      </c>
      <c r="K276" s="6" t="str">
        <f>IF([2]source_data!G278="","",IF([2]source_data!I278="","",VLOOKUP([2]source_data!I278,[2]codelist_mapping!A:C,3,FALSE)))</f>
        <v>GTIR010</v>
      </c>
      <c r="L276" s="6" t="str">
        <f>IF([2]source_data!G278="","",IF([2]source_data!J278="","",VLOOKUP([2]source_data!J278,[2]codelist_mapping!A:C,3,FALSE)))</f>
        <v/>
      </c>
      <c r="M276" s="6" t="str">
        <f>IF([2]source_data!G278="","",IF([2]source_data!K278="","",IF([2]source_data!M278&lt;&gt;"",CONCATENATE(VLOOKUP([2]source_data!K278,[2]codelist_mapping!F:H,3,FALSE)&amp;";"&amp;VLOOKUP([2]source_data!L278,[2]codelist_mapping!F:H,3,FALSE)&amp;";"&amp;VLOOKUP([2]source_data!M278,[2]codelist_mapping!F:H,3,FALSE)),IF([2]source_data!L278&lt;&gt;"",CONCATENATE(VLOOKUP([2]source_data!K278,[2]codelist_mapping!F:H,3,FALSE)&amp;";"&amp;VLOOKUP([2]source_data!L278,[2]codelist_mapping!F:H,3,FALSE)),IF([2]source_data!K278&lt;&gt;"",CONCATENATE(VLOOKUP([2]source_data!K278,[2]codelist_mapping!F:H,3,FALSE)))))))</f>
        <v>GTIP070;GTIP050;GTIP100</v>
      </c>
      <c r="N276" s="9" t="str">
        <f>IF([2]source_data!G278="","",IF([2]source_data!D278="","",VLOOKUP([2]source_data!D278,[2]geo_data!A:I,9,FALSE)))</f>
        <v>Langney</v>
      </c>
      <c r="O276" s="9" t="str">
        <f>IF([2]source_data!G278="","",IF([2]source_data!D278="","",VLOOKUP([2]source_data!D278,[2]geo_data!A:I,8,FALSE)))</f>
        <v>E05011576</v>
      </c>
      <c r="P276" s="9" t="str">
        <f>IF([2]source_data!G278="","",IF(LEFT(O276,3)="E05","WD",IF(LEFT(O276,3)="S13","WD",IF(LEFT(O276,3)="W05","WD",IF(LEFT(O276,3)="W06","UA",IF(LEFT(O276,3)="S12","CA",IF(LEFT(O276,3)="E06","UA",IF(LEFT(O276,3)="E07","NMD",IF(LEFT(O276,3)="E08","MD",IF(LEFT(O276,3)="E09","LONB"))))))))))</f>
        <v>WD</v>
      </c>
      <c r="Q276" s="9" t="str">
        <f>IF([2]source_data!G278="","",IF([2]source_data!D278="","",VLOOKUP([2]source_data!D278,[2]geo_data!A:I,7,FALSE)))</f>
        <v>Eastbourne</v>
      </c>
      <c r="R276" s="9" t="str">
        <f>IF([2]source_data!G278="","",IF([2]source_data!D278="","",VLOOKUP([2]source_data!D278,[2]geo_data!A:I,6,FALSE)))</f>
        <v>E07000061</v>
      </c>
      <c r="S276" s="9" t="str">
        <f>IF([2]source_data!G278="","",IF(LEFT(R276,3)="E05","WD",IF(LEFT(R276,3)="S13","WD",IF(LEFT(R276,3)="W05","WD",IF(LEFT(R276,3)="W06","UA",IF(LEFT(R276,3)="S12","CA",IF(LEFT(R276,3)="E06","UA",IF(LEFT(R276,3)="E07","NMD",IF(LEFT(R276,3)="E08","MD",IF(LEFT(R276,3)="E09","LONB"))))))))))</f>
        <v>NMD</v>
      </c>
      <c r="T276" s="6" t="str">
        <f>IF([2]source_data!G278="","",IF([2]source_data!N278="","",[2]source_data!N278))</f>
        <v>Hardship Grant</v>
      </c>
      <c r="U276" s="10">
        <f>IF([2]source_data!G278="","",[2]tailored_settings!$B$8)</f>
        <v>45789</v>
      </c>
      <c r="V276" s="6" t="str">
        <f>IF([2]source_data!G278="","",[2]tailored_settings!$B$9)</f>
        <v>http://www.longleigh.org/</v>
      </c>
      <c r="W276" s="8">
        <f>IF([2]source_data!G278="","",IF([2]source_data!O278="","",[2]source_data!O278))</f>
        <v>45449</v>
      </c>
      <c r="X276" s="12">
        <f>IF([2]source_data!G278="","",IF([2]source_data!P278="","",[2]source_data!P278))</f>
        <v>45632</v>
      </c>
      <c r="Y276" s="13">
        <f>IF([2]source_data!G278="","",IF([2]source_data!Q278="","",[2]source_data!Q278))</f>
        <v>1</v>
      </c>
      <c r="Z276" s="11" t="str">
        <f>IF([2]source_data!G278="","",IF([2]source_data!I278="","",[2]tailored_settings!$B$10))</f>
        <v>Primary grant reason</v>
      </c>
      <c r="AA276" s="11" t="str">
        <f>IF([2]source_data!G278="","",IF([2]source_data!I278="","",[2]source_data!I278))</f>
        <v>8. Customer is in financial hardship and their household meets one of two criteria</v>
      </c>
      <c r="AB276" s="11" t="str">
        <f>IF([2]source_data!G278="","",IF([2]source_data!J278="","",[2]tailored_settings!$B$11))</f>
        <v/>
      </c>
      <c r="AC276" s="11" t="str">
        <f>IF([2]source_data!G278="","",IF([2]source_data!J278="","",[2]source_data!J278))</f>
        <v/>
      </c>
      <c r="AD276" s="11" t="str">
        <f>IF([2]source_data!G278="","",IF([2]source_data!K278="","",[2]tailored_settings!$B$12))</f>
        <v>Grant purpose</v>
      </c>
      <c r="AE276" s="11" t="str">
        <f>IF([2]source_data!G278="","",IF([2]source_data!K278="","",[2]source_data!K278))</f>
        <v>Food Vouchers</v>
      </c>
      <c r="AF276" s="11" t="str">
        <f>IF([2]source_data!G278="","",IF([2]source_data!K278="","",[2]tailored_settings!$B$13))</f>
        <v>Grant purpose</v>
      </c>
      <c r="AG276" s="11" t="str">
        <f>IF([2]source_data!G278="","",IF([2]source_data!K278="","",[2]source_data!K278))</f>
        <v>Food Vouchers</v>
      </c>
      <c r="AH276" s="11" t="str">
        <f>IF([2]source_data!G278="","",IF([2]source_data!M278="","",[2]tailored_settings!$B$14))</f>
        <v>Grant purpose</v>
      </c>
      <c r="AI276" s="11" t="str">
        <f>IF([2]source_data!G278="","",IF([2]source_data!M278="","",[2]source_data!M278))</f>
        <v>Travel costs</v>
      </c>
    </row>
    <row r="277" spans="1:35" x14ac:dyDescent="0.2">
      <c r="A277" s="6" t="str">
        <f>IF([2]source_data!G279="","",IF(AND([2]source_data!C279&lt;&gt;"",[2]tailored_settings!$B$15="Publish"),CONCATENATE([2]tailored_settings!$B$2&amp;[2]source_data!C279),IF(AND([2]source_data!C279&lt;&gt;"",[2]tailored_settings!$B$15="Do not publish"),CONCATENATE([2]tailored_settings!$B$2&amp;TEXT(ROW(A277)-1,"0000")&amp;"_"&amp;TEXT(F277,"yyyy-mm")),CONCATENATE([2]tailored_settings!$B$2&amp;TEXT(ROW(A277)-1,"0000")&amp;"_"&amp;TEXT(F277,"yyyy-mm")))))</f>
        <v>360G-Longleigh-0276_2024-06</v>
      </c>
      <c r="B277" s="6" t="str">
        <f>IF([2]source_data!G279="","",IF([2]source_data!E279&lt;&gt;"",[2]source_data!E279,CONCATENATE("Grant to "&amp;G277)))</f>
        <v>Grant to Individual Recipient</v>
      </c>
      <c r="C277" s="6" t="str">
        <f>IF([2]source_data!G279="","",IF([2]source_data!F279="",_xlfn.XLOOKUP(T277,[2]tailored_settings!$B$20:$B$25,[2]tailored_settings!$A$20:$A$25,"")))</f>
        <v>Helping to alleviate financial hardship</v>
      </c>
      <c r="D277" s="7">
        <f>IF([2]source_data!G279="","",IF([2]source_data!G279="","",[2]source_data!G279))</f>
        <v>821.48</v>
      </c>
      <c r="E277" s="6" t="str">
        <f>IF([2]source_data!G279="","",[2]tailored_settings!$B$3)</f>
        <v>GBP</v>
      </c>
      <c r="F277" s="8">
        <f>IF([2]source_data!G279="","",IF([2]source_data!H279="","",[2]source_data!H279))</f>
        <v>45446</v>
      </c>
      <c r="G277" s="6" t="str">
        <f>IF([2]source_data!G279="","",[2]tailored_settings!$B$5)</f>
        <v>Individual Recipient</v>
      </c>
      <c r="H277" s="6" t="str">
        <f>IF([2]source_data!G279="","",IF(AND([2]source_data!A279&lt;&gt;"",[2]tailored_settings!$B$16="Publish"),CONCATENATE([2]tailored_settings!$B$2&amp;[2]source_data!A279),IF(AND([2]source_data!A279&lt;&gt;"",[2]tailored_settings!$B$16="Do not publish"),CONCATENATE([2]tailored_settings!$B$4&amp;TEXT(ROW(A277)-1,"0000")&amp;"_"&amp;TEXT(F277,"yyyy-mm")),CONCATENATE([2]tailored_settings!$B$4&amp;TEXT(ROW(A277)-1,"0000")&amp;"_"&amp;TEXT(F277,"yyyy-mm")))))</f>
        <v>360G-Longleigh-IND-0276_2024-06</v>
      </c>
      <c r="I277" s="6" t="str">
        <f>IF([2]source_data!G279="","",[2]tailored_settings!$B$7)</f>
        <v>Longleigh Foundation</v>
      </c>
      <c r="J277" s="6" t="str">
        <f>IF([2]source_data!G279="","",[2]tailored_settings!$B$6)</f>
        <v>GB-CHC-1169016</v>
      </c>
      <c r="K277" s="6" t="str">
        <f>IF([2]source_data!G279="","",IF([2]source_data!I279="","",VLOOKUP([2]source_data!I279,[2]codelist_mapping!A:C,3,FALSE)))</f>
        <v>GTIR030</v>
      </c>
      <c r="L277" s="6" t="str">
        <f>IF([2]source_data!G279="","",IF([2]source_data!J279="","",VLOOKUP([2]source_data!J279,[2]codelist_mapping!A:C,3,FALSE)))</f>
        <v/>
      </c>
      <c r="M277" s="6" t="str">
        <f>IF([2]source_data!G279="","",IF([2]source_data!K279="","",IF([2]source_data!M279&lt;&gt;"",CONCATENATE(VLOOKUP([2]source_data!K279,[2]codelist_mapping!F:H,3,FALSE)&amp;";"&amp;VLOOKUP([2]source_data!L279,[2]codelist_mapping!F:H,3,FALSE)&amp;";"&amp;VLOOKUP([2]source_data!M279,[2]codelist_mapping!F:H,3,FALSE)),IF([2]source_data!L279&lt;&gt;"",CONCATENATE(VLOOKUP([2]source_data!K279,[2]codelist_mapping!F:H,3,FALSE)&amp;";"&amp;VLOOKUP([2]source_data!L279,[2]codelist_mapping!F:H,3,FALSE)),IF([2]source_data!K279&lt;&gt;"",CONCATENATE(VLOOKUP([2]source_data!K279,[2]codelist_mapping!F:H,3,FALSE)))))))</f>
        <v>GTIP020;GTIP020</v>
      </c>
      <c r="N277" s="9" t="str">
        <f>IF([2]source_data!G279="","",IF([2]source_data!D279="","",VLOOKUP([2]source_data!D279,[2]geo_data!A:I,9,FALSE)))</f>
        <v>Market Harborough-Welland</v>
      </c>
      <c r="O277" s="9" t="str">
        <f>IF([2]source_data!G279="","",IF([2]source_data!D279="","",VLOOKUP([2]source_data!D279,[2]geo_data!A:I,8,FALSE)))</f>
        <v>E05011978</v>
      </c>
      <c r="P277" s="9" t="str">
        <f>IF([2]source_data!G279="","",IF(LEFT(O277,3)="E05","WD",IF(LEFT(O277,3)="S13","WD",IF(LEFT(O277,3)="W05","WD",IF(LEFT(O277,3)="W06","UA",IF(LEFT(O277,3)="S12","CA",IF(LEFT(O277,3)="E06","UA",IF(LEFT(O277,3)="E07","NMD",IF(LEFT(O277,3)="E08","MD",IF(LEFT(O277,3)="E09","LONB"))))))))))</f>
        <v>WD</v>
      </c>
      <c r="Q277" s="9" t="str">
        <f>IF([2]source_data!G279="","",IF([2]source_data!D279="","",VLOOKUP([2]source_data!D279,[2]geo_data!A:I,7,FALSE)))</f>
        <v>Harborough</v>
      </c>
      <c r="R277" s="9" t="str">
        <f>IF([2]source_data!G279="","",IF([2]source_data!D279="","",VLOOKUP([2]source_data!D279,[2]geo_data!A:I,6,FALSE)))</f>
        <v>E07000131</v>
      </c>
      <c r="S277" s="9" t="str">
        <f>IF([2]source_data!G279="","",IF(LEFT(R277,3)="E05","WD",IF(LEFT(R277,3)="S13","WD",IF(LEFT(R277,3)="W05","WD",IF(LEFT(R277,3)="W06","UA",IF(LEFT(R277,3)="S12","CA",IF(LEFT(R277,3)="E06","UA",IF(LEFT(R277,3)="E07","NMD",IF(LEFT(R277,3)="E08","MD",IF(LEFT(R277,3)="E09","LONB"))))))))))</f>
        <v>NMD</v>
      </c>
      <c r="T277" s="6" t="str">
        <f>IF([2]source_data!G279="","",IF([2]source_data!N279="","",[2]source_data!N279))</f>
        <v>Hardship Grant</v>
      </c>
      <c r="U277" s="10">
        <f>IF([2]source_data!G279="","",[2]tailored_settings!$B$8)</f>
        <v>45789</v>
      </c>
      <c r="V277" s="6" t="str">
        <f>IF([2]source_data!G279="","",[2]tailored_settings!$B$9)</f>
        <v>http://www.longleigh.org/</v>
      </c>
      <c r="W277" s="8">
        <f>IF([2]source_data!G279="","",IF([2]source_data!O279="","",[2]source_data!O279))</f>
        <v>45446</v>
      </c>
      <c r="X277" s="12">
        <f>IF([2]source_data!G279="","",IF([2]source_data!P279="","",[2]source_data!P279))</f>
        <v>45476</v>
      </c>
      <c r="Y277" s="13">
        <f>IF([2]source_data!G279="","",IF([2]source_data!Q279="","",[2]source_data!Q279))</f>
        <v>6</v>
      </c>
      <c r="Z277" s="11" t="str">
        <f>IF([2]source_data!G279="","",IF([2]source_data!I279="","",[2]tailored_settings!$B$10))</f>
        <v>Primary grant reason</v>
      </c>
      <c r="AA277" s="11" t="str">
        <f>IF([2]source_data!G279="","",IF([2]source_data!I279="","",[2]source_data!I279))</f>
        <v>1. Customer (or family member residing with them) with a diagnosed condition or disability (physical and/or sensory and/or behavioural)</v>
      </c>
      <c r="AB277" s="11" t="str">
        <f>IF([2]source_data!G279="","",IF([2]source_data!J279="","",[2]tailored_settings!$B$11))</f>
        <v/>
      </c>
      <c r="AC277" s="11" t="str">
        <f>IF([2]source_data!G279="","",IF([2]source_data!J279="","",[2]source_data!J279))</f>
        <v/>
      </c>
      <c r="AD277" s="11" t="str">
        <f>IF([2]source_data!G279="","",IF([2]source_data!K279="","",[2]tailored_settings!$B$12))</f>
        <v>Grant purpose</v>
      </c>
      <c r="AE277" s="11" t="str">
        <f>IF([2]source_data!G279="","",IF([2]source_data!K279="","",[2]source_data!K279))</f>
        <v>Appliances</v>
      </c>
      <c r="AF277" s="11" t="str">
        <f>IF([2]source_data!G279="","",IF([2]source_data!K279="","",[2]tailored_settings!$B$13))</f>
        <v>Grant purpose</v>
      </c>
      <c r="AG277" s="11" t="str">
        <f>IF([2]source_data!G279="","",IF([2]source_data!K279="","",[2]source_data!K279))</f>
        <v>Appliances</v>
      </c>
      <c r="AH277" s="11" t="str">
        <f>IF([2]source_data!G279="","",IF([2]source_data!M279="","",[2]tailored_settings!$B$14))</f>
        <v/>
      </c>
      <c r="AI277" s="11" t="str">
        <f>IF([2]source_data!G279="","",IF([2]source_data!M279="","",[2]source_data!M279))</f>
        <v/>
      </c>
    </row>
    <row r="278" spans="1:35" x14ac:dyDescent="0.2">
      <c r="A278" s="6" t="str">
        <f>IF([2]source_data!G280="","",IF(AND([2]source_data!C280&lt;&gt;"",[2]tailored_settings!$B$15="Publish"),CONCATENATE([2]tailored_settings!$B$2&amp;[2]source_data!C280),IF(AND([2]source_data!C280&lt;&gt;"",[2]tailored_settings!$B$15="Do not publish"),CONCATENATE([2]tailored_settings!$B$2&amp;TEXT(ROW(A278)-1,"0000")&amp;"_"&amp;TEXT(F278,"yyyy-mm")),CONCATENATE([2]tailored_settings!$B$2&amp;TEXT(ROW(A278)-1,"0000")&amp;"_"&amp;TEXT(F278,"yyyy-mm")))))</f>
        <v>360G-Longleigh-0277_2024-06</v>
      </c>
      <c r="B278" s="6" t="str">
        <f>IF([2]source_data!G280="","",IF([2]source_data!E280&lt;&gt;"",[2]source_data!E280,CONCATENATE("Grant to "&amp;G278)))</f>
        <v>Grant to Individual Recipient</v>
      </c>
      <c r="C278" s="6" t="str">
        <f>IF([2]source_data!G280="","",IF([2]source_data!F280="",_xlfn.XLOOKUP(T278,[2]tailored_settings!$B$20:$B$25,[2]tailored_settings!$A$20:$A$25,"")))</f>
        <v>Helping to alleviate financial hardship</v>
      </c>
      <c r="D278" s="7">
        <f>IF([2]source_data!G280="","",IF([2]source_data!G280="","",[2]source_data!G280))</f>
        <v>996.96</v>
      </c>
      <c r="E278" s="6" t="str">
        <f>IF([2]source_data!G280="","",[2]tailored_settings!$B$3)</f>
        <v>GBP</v>
      </c>
      <c r="F278" s="8">
        <f>IF([2]source_data!G280="","",IF([2]source_data!H280="","",[2]source_data!H280))</f>
        <v>45448</v>
      </c>
      <c r="G278" s="6" t="str">
        <f>IF([2]source_data!G280="","",[2]tailored_settings!$B$5)</f>
        <v>Individual Recipient</v>
      </c>
      <c r="H278" s="6" t="str">
        <f>IF([2]source_data!G280="","",IF(AND([2]source_data!A280&lt;&gt;"",[2]tailored_settings!$B$16="Publish"),CONCATENATE([2]tailored_settings!$B$2&amp;[2]source_data!A280),IF(AND([2]source_data!A280&lt;&gt;"",[2]tailored_settings!$B$16="Do not publish"),CONCATENATE([2]tailored_settings!$B$4&amp;TEXT(ROW(A278)-1,"0000")&amp;"_"&amp;TEXT(F278,"yyyy-mm")),CONCATENATE([2]tailored_settings!$B$4&amp;TEXT(ROW(A278)-1,"0000")&amp;"_"&amp;TEXT(F278,"yyyy-mm")))))</f>
        <v>360G-Longleigh-IND-0277_2024-06</v>
      </c>
      <c r="I278" s="6" t="str">
        <f>IF([2]source_data!G280="","",[2]tailored_settings!$B$7)</f>
        <v>Longleigh Foundation</v>
      </c>
      <c r="J278" s="6" t="str">
        <f>IF([2]source_data!G280="","",[2]tailored_settings!$B$6)</f>
        <v>GB-CHC-1169016</v>
      </c>
      <c r="K278" s="6" t="str">
        <f>IF([2]source_data!G280="","",IF([2]source_data!I280="","",VLOOKUP([2]source_data!I280,[2]codelist_mapping!A:C,3,FALSE)))</f>
        <v>GTIR030</v>
      </c>
      <c r="L278" s="6" t="str">
        <f>IF([2]source_data!G280="","",IF([2]source_data!J280="","",VLOOKUP([2]source_data!J280,[2]codelist_mapping!A:C,3,FALSE)))</f>
        <v/>
      </c>
      <c r="M278" s="6" t="str">
        <f>IF([2]source_data!G280="","",IF([2]source_data!K280="","",IF([2]source_data!M280&lt;&gt;"",CONCATENATE(VLOOKUP([2]source_data!K280,[2]codelist_mapping!F:H,3,FALSE)&amp;";"&amp;VLOOKUP([2]source_data!L280,[2]codelist_mapping!F:H,3,FALSE)&amp;";"&amp;VLOOKUP([2]source_data!M280,[2]codelist_mapping!F:H,3,FALSE)),IF([2]source_data!L280&lt;&gt;"",CONCATENATE(VLOOKUP([2]source_data!K280,[2]codelist_mapping!F:H,3,FALSE)&amp;";"&amp;VLOOKUP([2]source_data!L280,[2]codelist_mapping!F:H,3,FALSE)),IF([2]source_data!K280&lt;&gt;"",CONCATENATE(VLOOKUP([2]source_data!K280,[2]codelist_mapping!F:H,3,FALSE)))))))</f>
        <v>GTIP020;GTIP070</v>
      </c>
      <c r="N278" s="9" t="str">
        <f>IF([2]source_data!G280="","",IF([2]source_data!D280="","",VLOOKUP([2]source_data!D280,[2]geo_data!A:I,9,FALSE)))</f>
        <v>Bevois</v>
      </c>
      <c r="O278" s="9" t="str">
        <f>IF([2]source_data!G280="","",IF([2]source_data!D280="","",VLOOKUP([2]source_data!D280,[2]geo_data!A:I,8,FALSE)))</f>
        <v>E05015493</v>
      </c>
      <c r="P278" s="9" t="str">
        <f>IF([2]source_data!G280="","",IF(LEFT(O278,3)="E05","WD",IF(LEFT(O278,3)="S13","WD",IF(LEFT(O278,3)="W05","WD",IF(LEFT(O278,3)="W06","UA",IF(LEFT(O278,3)="S12","CA",IF(LEFT(O278,3)="E06","UA",IF(LEFT(O278,3)="E07","NMD",IF(LEFT(O278,3)="E08","MD",IF(LEFT(O278,3)="E09","LONB"))))))))))</f>
        <v>WD</v>
      </c>
      <c r="Q278" s="9" t="str">
        <f>IF([2]source_data!G280="","",IF([2]source_data!D280="","",VLOOKUP([2]source_data!D280,[2]geo_data!A:I,7,FALSE)))</f>
        <v>Southampton</v>
      </c>
      <c r="R278" s="9" t="str">
        <f>IF([2]source_data!G280="","",IF([2]source_data!D280="","",VLOOKUP([2]source_data!D280,[2]geo_data!A:I,6,FALSE)))</f>
        <v>E06000045</v>
      </c>
      <c r="S278" s="9" t="str">
        <f>IF([2]source_data!G280="","",IF(LEFT(R278,3)="E05","WD",IF(LEFT(R278,3)="S13","WD",IF(LEFT(R278,3)="W05","WD",IF(LEFT(R278,3)="W06","UA",IF(LEFT(R278,3)="S12","CA",IF(LEFT(R278,3)="E06","UA",IF(LEFT(R278,3)="E07","NMD",IF(LEFT(R278,3)="E08","MD",IF(LEFT(R278,3)="E09","LONB"))))))))))</f>
        <v>UA</v>
      </c>
      <c r="T278" s="6" t="str">
        <f>IF([2]source_data!G280="","",IF([2]source_data!N280="","",[2]source_data!N280))</f>
        <v>Hardship Grant</v>
      </c>
      <c r="U278" s="10">
        <f>IF([2]source_data!G280="","",[2]tailored_settings!$B$8)</f>
        <v>45789</v>
      </c>
      <c r="V278" s="6" t="str">
        <f>IF([2]source_data!G280="","",[2]tailored_settings!$B$9)</f>
        <v>http://www.longleigh.org/</v>
      </c>
      <c r="W278" s="8">
        <f>IF([2]source_data!G280="","",IF([2]source_data!O280="","",[2]source_data!O280))</f>
        <v>45448</v>
      </c>
      <c r="X278" s="12">
        <f>IF([2]source_data!G280="","",IF([2]source_data!P280="","",[2]source_data!P280))</f>
        <v>45544</v>
      </c>
      <c r="Y278" s="13">
        <f>IF([2]source_data!G280="","",IF([2]source_data!Q280="","",[2]source_data!Q280))</f>
        <v>1</v>
      </c>
      <c r="Z278" s="11" t="str">
        <f>IF([2]source_data!G280="","",IF([2]source_data!I280="","",[2]tailored_settings!$B$10))</f>
        <v>Primary grant reason</v>
      </c>
      <c r="AA278" s="11" t="str">
        <f>IF([2]source_data!G280="","",IF([2]source_data!I280="","",[2]source_data!I280))</f>
        <v>1. Customer (or family member residing with them) with a diagnosed condition or disability (physical and/or sensory and/or behavioural)</v>
      </c>
      <c r="AB278" s="11" t="str">
        <f>IF([2]source_data!G280="","",IF([2]source_data!J280="","",[2]tailored_settings!$B$11))</f>
        <v/>
      </c>
      <c r="AC278" s="11" t="str">
        <f>IF([2]source_data!G280="","",IF([2]source_data!J280="","",[2]source_data!J280))</f>
        <v/>
      </c>
      <c r="AD278" s="11" t="str">
        <f>IF([2]source_data!G280="","",IF([2]source_data!K280="","",[2]tailored_settings!$B$12))</f>
        <v>Grant purpose</v>
      </c>
      <c r="AE278" s="11" t="str">
        <f>IF([2]source_data!G280="","",IF([2]source_data!K280="","",[2]source_data!K280))</f>
        <v>Appliances</v>
      </c>
      <c r="AF278" s="11" t="str">
        <f>IF([2]source_data!G280="","",IF([2]source_data!K280="","",[2]tailored_settings!$B$13))</f>
        <v>Grant purpose</v>
      </c>
      <c r="AG278" s="11" t="str">
        <f>IF([2]source_data!G280="","",IF([2]source_data!K280="","",[2]source_data!K280))</f>
        <v>Appliances</v>
      </c>
      <c r="AH278" s="11" t="str">
        <f>IF([2]source_data!G280="","",IF([2]source_data!M280="","",[2]tailored_settings!$B$14))</f>
        <v/>
      </c>
      <c r="AI278" s="11" t="str">
        <f>IF([2]source_data!G280="","",IF([2]source_data!M280="","",[2]source_data!M280))</f>
        <v/>
      </c>
    </row>
    <row r="279" spans="1:35" x14ac:dyDescent="0.2">
      <c r="A279" s="6" t="str">
        <f>IF([2]source_data!G281="","",IF(AND([2]source_data!C281&lt;&gt;"",[2]tailored_settings!$B$15="Publish"),CONCATENATE([2]tailored_settings!$B$2&amp;[2]source_data!C281),IF(AND([2]source_data!C281&lt;&gt;"",[2]tailored_settings!$B$15="Do not publish"),CONCATENATE([2]tailored_settings!$B$2&amp;TEXT(ROW(A279)-1,"0000")&amp;"_"&amp;TEXT(F279,"yyyy-mm")),CONCATENATE([2]tailored_settings!$B$2&amp;TEXT(ROW(A279)-1,"0000")&amp;"_"&amp;TEXT(F279,"yyyy-mm")))))</f>
        <v>360G-Longleigh-0278_2024-06</v>
      </c>
      <c r="B279" s="6" t="str">
        <f>IF([2]source_data!G281="","",IF([2]source_data!E281&lt;&gt;"",[2]source_data!E281,CONCATENATE("Grant to "&amp;G279)))</f>
        <v>Grant to Individual Recipient</v>
      </c>
      <c r="C279" s="6" t="str">
        <f>IF([2]source_data!G281="","",IF([2]source_data!F281="",_xlfn.XLOOKUP(T279,[2]tailored_settings!$B$20:$B$25,[2]tailored_settings!$A$20:$A$25,"")))</f>
        <v>Helping to alleviate financial hardship</v>
      </c>
      <c r="D279" s="7">
        <f>IF([2]source_data!G281="","",IF([2]source_data!G281="","",[2]source_data!G281))</f>
        <v>745.05</v>
      </c>
      <c r="E279" s="6" t="str">
        <f>IF([2]source_data!G281="","",[2]tailored_settings!$B$3)</f>
        <v>GBP</v>
      </c>
      <c r="F279" s="8">
        <f>IF([2]source_data!G281="","",IF([2]source_data!H281="","",[2]source_data!H281))</f>
        <v>45446</v>
      </c>
      <c r="G279" s="6" t="str">
        <f>IF([2]source_data!G281="","",[2]tailored_settings!$B$5)</f>
        <v>Individual Recipient</v>
      </c>
      <c r="H279" s="6" t="str">
        <f>IF([2]source_data!G281="","",IF(AND([2]source_data!A281&lt;&gt;"",[2]tailored_settings!$B$16="Publish"),CONCATENATE([2]tailored_settings!$B$2&amp;[2]source_data!A281),IF(AND([2]source_data!A281&lt;&gt;"",[2]tailored_settings!$B$16="Do not publish"),CONCATENATE([2]tailored_settings!$B$4&amp;TEXT(ROW(A279)-1,"0000")&amp;"_"&amp;TEXT(F279,"yyyy-mm")),CONCATENATE([2]tailored_settings!$B$4&amp;TEXT(ROW(A279)-1,"0000")&amp;"_"&amp;TEXT(F279,"yyyy-mm")))))</f>
        <v>360G-Longleigh-IND-0278_2024-06</v>
      </c>
      <c r="I279" s="6" t="str">
        <f>IF([2]source_data!G281="","",[2]tailored_settings!$B$7)</f>
        <v>Longleigh Foundation</v>
      </c>
      <c r="J279" s="6" t="str">
        <f>IF([2]source_data!G281="","",[2]tailored_settings!$B$6)</f>
        <v>GB-CHC-1169016</v>
      </c>
      <c r="K279" s="6" t="str">
        <f>IF([2]source_data!G281="","",IF([2]source_data!I281="","",VLOOKUP([2]source_data!I281,[2]codelist_mapping!A:C,3,FALSE)))</f>
        <v>GTIR080</v>
      </c>
      <c r="L279" s="6" t="str">
        <f>IF([2]source_data!G281="","",IF([2]source_data!J281="","",VLOOKUP([2]source_data!J281,[2]codelist_mapping!A:C,3,FALSE)))</f>
        <v/>
      </c>
      <c r="M279" s="6" t="str">
        <f>IF([2]source_data!G281="","",IF([2]source_data!K281="","",IF([2]source_data!M281&lt;&gt;"",CONCATENATE(VLOOKUP([2]source_data!K281,[2]codelist_mapping!F:H,3,FALSE)&amp;";"&amp;VLOOKUP([2]source_data!L281,[2]codelist_mapping!F:H,3,FALSE)&amp;";"&amp;VLOOKUP([2]source_data!M281,[2]codelist_mapping!F:H,3,FALSE)),IF([2]source_data!L281&lt;&gt;"",CONCATENATE(VLOOKUP([2]source_data!K281,[2]codelist_mapping!F:H,3,FALSE)&amp;";"&amp;VLOOKUP([2]source_data!L281,[2]codelist_mapping!F:H,3,FALSE)),IF([2]source_data!K281&lt;&gt;"",CONCATENATE(VLOOKUP([2]source_data!K281,[2]codelist_mapping!F:H,3,FALSE)))))))</f>
        <v>GTIP020</v>
      </c>
      <c r="N279" s="9" t="str">
        <f>IF([2]source_data!G281="","",IF([2]source_data!D281="","",VLOOKUP([2]source_data!D281,[2]geo_data!A:I,9,FALSE)))</f>
        <v>Ilminster</v>
      </c>
      <c r="O279" s="9" t="str">
        <f>IF([2]source_data!G281="","",IF([2]source_data!D281="","",VLOOKUP([2]source_data!D281,[2]geo_data!A:I,8,FALSE)))</f>
        <v>E05014366</v>
      </c>
      <c r="P279" s="9" t="str">
        <f>IF([2]source_data!G281="","",IF(LEFT(O279,3)="E05","WD",IF(LEFT(O279,3)="S13","WD",IF(LEFT(O279,3)="W05","WD",IF(LEFT(O279,3)="W06","UA",IF(LEFT(O279,3)="S12","CA",IF(LEFT(O279,3)="E06","UA",IF(LEFT(O279,3)="E07","NMD",IF(LEFT(O279,3)="E08","MD",IF(LEFT(O279,3)="E09","LONB"))))))))))</f>
        <v>WD</v>
      </c>
      <c r="Q279" s="9" t="str">
        <f>IF([2]source_data!G281="","",IF([2]source_data!D281="","",VLOOKUP([2]source_data!D281,[2]geo_data!A:I,7,FALSE)))</f>
        <v>Somerset</v>
      </c>
      <c r="R279" s="9" t="str">
        <f>IF([2]source_data!G281="","",IF([2]source_data!D281="","",VLOOKUP([2]source_data!D281,[2]geo_data!A:I,6,FALSE)))</f>
        <v>E06000066</v>
      </c>
      <c r="S279" s="9" t="str">
        <f>IF([2]source_data!G281="","",IF(LEFT(R279,3)="E05","WD",IF(LEFT(R279,3)="S13","WD",IF(LEFT(R279,3)="W05","WD",IF(LEFT(R279,3)="W06","UA",IF(LEFT(R279,3)="S12","CA",IF(LEFT(R279,3)="E06","UA",IF(LEFT(R279,3)="E07","NMD",IF(LEFT(R279,3)="E08","MD",IF(LEFT(R279,3)="E09","LONB"))))))))))</f>
        <v>UA</v>
      </c>
      <c r="T279" s="6" t="str">
        <f>IF([2]source_data!G281="","",IF([2]source_data!N281="","",[2]source_data!N281))</f>
        <v>Hardship Grant</v>
      </c>
      <c r="U279" s="10">
        <f>IF([2]source_data!G281="","",[2]tailored_settings!$B$8)</f>
        <v>45789</v>
      </c>
      <c r="V279" s="6" t="str">
        <f>IF([2]source_data!G281="","",[2]tailored_settings!$B$9)</f>
        <v>http://www.longleigh.org/</v>
      </c>
      <c r="W279" s="8">
        <f>IF([2]source_data!G281="","",IF([2]source_data!O281="","",[2]source_data!O281))</f>
        <v>45446</v>
      </c>
      <c r="X279" s="12">
        <f>IF([2]source_data!G281="","",IF([2]source_data!P281="","",[2]source_data!P281))</f>
        <v>45544</v>
      </c>
      <c r="Y279" s="13">
        <f>IF([2]source_data!G281="","",IF([2]source_data!Q281="","",[2]source_data!Q281))</f>
        <v>3</v>
      </c>
      <c r="Z279" s="11" t="str">
        <f>IF([2]source_data!G281="","",IF([2]source_data!I281="","",[2]tailored_settings!$B$10))</f>
        <v>Primary grant reason</v>
      </c>
      <c r="AA279" s="11" t="str">
        <f>IF([2]source_data!G281="","",IF([2]source_data!I281="","",[2]source_data!I281))</f>
        <v>3  Customer/family moving from homelessness/supported living into independent living</v>
      </c>
      <c r="AB279" s="11" t="str">
        <f>IF([2]source_data!G281="","",IF([2]source_data!J281="","",[2]tailored_settings!$B$11))</f>
        <v/>
      </c>
      <c r="AC279" s="11" t="str">
        <f>IF([2]source_data!G281="","",IF([2]source_data!J281="","",[2]source_data!J281))</f>
        <v/>
      </c>
      <c r="AD279" s="11" t="str">
        <f>IF([2]source_data!G281="","",IF([2]source_data!K281="","",[2]tailored_settings!$B$12))</f>
        <v>Grant purpose</v>
      </c>
      <c r="AE279" s="11" t="str">
        <f>IF([2]source_data!G281="","",IF([2]source_data!K281="","",[2]source_data!K281))</f>
        <v>Appliances</v>
      </c>
      <c r="AF279" s="11" t="str">
        <f>IF([2]source_data!G281="","",IF([2]source_data!K281="","",[2]tailored_settings!$B$13))</f>
        <v>Grant purpose</v>
      </c>
      <c r="AG279" s="11" t="str">
        <f>IF([2]source_data!G281="","",IF([2]source_data!K281="","",[2]source_data!K281))</f>
        <v>Appliances</v>
      </c>
      <c r="AH279" s="11" t="str">
        <f>IF([2]source_data!G281="","",IF([2]source_data!M281="","",[2]tailored_settings!$B$14))</f>
        <v/>
      </c>
      <c r="AI279" s="11" t="str">
        <f>IF([2]source_data!G281="","",IF([2]source_data!M281="","",[2]source_data!M281))</f>
        <v/>
      </c>
    </row>
    <row r="280" spans="1:35" x14ac:dyDescent="0.2">
      <c r="A280" s="6" t="str">
        <f>IF([2]source_data!G282="","",IF(AND([2]source_data!C282&lt;&gt;"",[2]tailored_settings!$B$15="Publish"),CONCATENATE([2]tailored_settings!$B$2&amp;[2]source_data!C282),IF(AND([2]source_data!C282&lt;&gt;"",[2]tailored_settings!$B$15="Do not publish"),CONCATENATE([2]tailored_settings!$B$2&amp;TEXT(ROW(A280)-1,"0000")&amp;"_"&amp;TEXT(F280,"yyyy-mm")),CONCATENATE([2]tailored_settings!$B$2&amp;TEXT(ROW(A280)-1,"0000")&amp;"_"&amp;TEXT(F280,"yyyy-mm")))))</f>
        <v>360G-Longleigh-0279_2024-06</v>
      </c>
      <c r="B280" s="6" t="str">
        <f>IF([2]source_data!G282="","",IF([2]source_data!E282&lt;&gt;"",[2]source_data!E282,CONCATENATE("Grant to "&amp;G280)))</f>
        <v>Grant to Individual Recipient</v>
      </c>
      <c r="C280" s="6" t="str">
        <f>IF([2]source_data!G282="","",IF([2]source_data!F282="",_xlfn.XLOOKUP(T280,[2]tailored_settings!$B$20:$B$25,[2]tailored_settings!$A$20:$A$25,"")))</f>
        <v>Helping to provide an education or training  opportunity</v>
      </c>
      <c r="D280" s="7">
        <f>IF([2]source_data!G282="","",IF([2]source_data!G282="","",[2]source_data!G282))</f>
        <v>587.55999999999995</v>
      </c>
      <c r="E280" s="6" t="str">
        <f>IF([2]source_data!G282="","",[2]tailored_settings!$B$3)</f>
        <v>GBP</v>
      </c>
      <c r="F280" s="8">
        <f>IF([2]source_data!G282="","",IF([2]source_data!H282="","",[2]source_data!H282))</f>
        <v>45446</v>
      </c>
      <c r="G280" s="6" t="str">
        <f>IF([2]source_data!G282="","",[2]tailored_settings!$B$5)</f>
        <v>Individual Recipient</v>
      </c>
      <c r="H280" s="6" t="str">
        <f>IF([2]source_data!G282="","",IF(AND([2]source_data!A282&lt;&gt;"",[2]tailored_settings!$B$16="Publish"),CONCATENATE([2]tailored_settings!$B$2&amp;[2]source_data!A282),IF(AND([2]source_data!A282&lt;&gt;"",[2]tailored_settings!$B$16="Do not publish"),CONCATENATE([2]tailored_settings!$B$4&amp;TEXT(ROW(A280)-1,"0000")&amp;"_"&amp;TEXT(F280,"yyyy-mm")),CONCATENATE([2]tailored_settings!$B$4&amp;TEXT(ROW(A280)-1,"0000")&amp;"_"&amp;TEXT(F280,"yyyy-mm")))))</f>
        <v>360G-Longleigh-IND-0279_2024-06</v>
      </c>
      <c r="I280" s="6" t="str">
        <f>IF([2]source_data!G282="","",[2]tailored_settings!$B$7)</f>
        <v>Longleigh Foundation</v>
      </c>
      <c r="J280" s="6" t="str">
        <f>IF([2]source_data!G282="","",[2]tailored_settings!$B$6)</f>
        <v>GB-CHC-1169016</v>
      </c>
      <c r="K280" s="6" t="str">
        <f>IF([2]source_data!G282="","",IF([2]source_data!I282="","",VLOOKUP([2]source_data!I282,[2]codelist_mapping!A:C,3,FALSE)))</f>
        <v>GTIR110</v>
      </c>
      <c r="L280" s="6" t="str">
        <f>IF([2]source_data!G282="","",IF([2]source_data!J282="","",VLOOKUP([2]source_data!J282,[2]codelist_mapping!A:C,3,FALSE)))</f>
        <v/>
      </c>
      <c r="M280" s="6" t="str">
        <f>IF([2]source_data!G282="","",IF([2]source_data!K282="","",IF([2]source_data!M282&lt;&gt;"",CONCATENATE(VLOOKUP([2]source_data!K282,[2]codelist_mapping!F:H,3,FALSE)&amp;";"&amp;VLOOKUP([2]source_data!L282,[2]codelist_mapping!F:H,3,FALSE)&amp;";"&amp;VLOOKUP([2]source_data!M282,[2]codelist_mapping!F:H,3,FALSE)),IF([2]source_data!L282&lt;&gt;"",CONCATENATE(VLOOKUP([2]source_data!K282,[2]codelist_mapping!F:H,3,FALSE)&amp;";"&amp;VLOOKUP([2]source_data!L282,[2]codelist_mapping!F:H,3,FALSE)),IF([2]source_data!K282&lt;&gt;"",CONCATENATE(VLOOKUP([2]source_data!K282,[2]codelist_mapping!F:H,3,FALSE)))))))</f>
        <v>GTIP040;GTIP130</v>
      </c>
      <c r="N280" s="9" t="str">
        <f>IF([2]source_data!G282="","",IF([2]source_data!D282="","",VLOOKUP([2]source_data!D282,[2]geo_data!A:I,9,FALSE)))</f>
        <v>West Hill &amp; North Laine</v>
      </c>
      <c r="O280" s="9" t="str">
        <f>IF([2]source_data!G282="","",IF([2]source_data!D282="","",VLOOKUP([2]source_data!D282,[2]geo_data!A:I,8,FALSE)))</f>
        <v>E05015415</v>
      </c>
      <c r="P280" s="9" t="str">
        <f>IF([2]source_data!G282="","",IF(LEFT(O280,3)="E05","WD",IF(LEFT(O280,3)="S13","WD",IF(LEFT(O280,3)="W05","WD",IF(LEFT(O280,3)="W06","UA",IF(LEFT(O280,3)="S12","CA",IF(LEFT(O280,3)="E06","UA",IF(LEFT(O280,3)="E07","NMD",IF(LEFT(O280,3)="E08","MD",IF(LEFT(O280,3)="E09","LONB"))))))))))</f>
        <v>WD</v>
      </c>
      <c r="Q280" s="9" t="str">
        <f>IF([2]source_data!G282="","",IF([2]source_data!D282="","",VLOOKUP([2]source_data!D282,[2]geo_data!A:I,7,FALSE)))</f>
        <v>Brighton and Hove</v>
      </c>
      <c r="R280" s="9" t="str">
        <f>IF([2]source_data!G282="","",IF([2]source_data!D282="","",VLOOKUP([2]source_data!D282,[2]geo_data!A:I,6,FALSE)))</f>
        <v>E06000043</v>
      </c>
      <c r="S280" s="9" t="str">
        <f>IF([2]source_data!G282="","",IF(LEFT(R280,3)="E05","WD",IF(LEFT(R280,3)="S13","WD",IF(LEFT(R280,3)="W05","WD",IF(LEFT(R280,3)="W06","UA",IF(LEFT(R280,3)="S12","CA",IF(LEFT(R280,3)="E06","UA",IF(LEFT(R280,3)="E07","NMD",IF(LEFT(R280,3)="E08","MD",IF(LEFT(R280,3)="E09","LONB"))))))))))</f>
        <v>UA</v>
      </c>
      <c r="T280" s="6" t="str">
        <f>IF([2]source_data!G282="","",IF([2]source_data!N282="","",[2]source_data!N282))</f>
        <v>Education Training &amp; Employment Grant</v>
      </c>
      <c r="U280" s="10">
        <f>IF([2]source_data!G282="","",[2]tailored_settings!$B$8)</f>
        <v>45789</v>
      </c>
      <c r="V280" s="6" t="str">
        <f>IF([2]source_data!G282="","",[2]tailored_settings!$B$9)</f>
        <v>http://www.longleigh.org/</v>
      </c>
      <c r="W280" s="8">
        <f>IF([2]source_data!G282="","",IF([2]source_data!O282="","",[2]source_data!O282))</f>
        <v>45446</v>
      </c>
      <c r="X280" s="12">
        <f>IF([2]source_data!G282="","",IF([2]source_data!P282="","",[2]source_data!P282))</f>
        <v>45589</v>
      </c>
      <c r="Y280" s="13">
        <f>IF([2]source_data!G282="","",IF([2]source_data!Q282="","",[2]source_data!Q282))</f>
        <v>4</v>
      </c>
      <c r="Z280" s="11" t="str">
        <f>IF([2]source_data!G282="","",IF([2]source_data!I282="","",[2]tailored_settings!$B$10))</f>
        <v>Primary grant reason</v>
      </c>
      <c r="AA280" s="11" t="str">
        <f>IF([2]source_data!G282="","",IF([2]source_data!I282="","",[2]source_data!I282))</f>
        <v>10. Education Training and Employment</v>
      </c>
      <c r="AB280" s="11" t="str">
        <f>IF([2]source_data!G282="","",IF([2]source_data!J282="","",[2]tailored_settings!$B$11))</f>
        <v/>
      </c>
      <c r="AC280" s="11" t="str">
        <f>IF([2]source_data!G282="","",IF([2]source_data!J282="","",[2]source_data!J282))</f>
        <v/>
      </c>
      <c r="AD280" s="11" t="str">
        <f>IF([2]source_data!G282="","",IF([2]source_data!K282="","",[2]tailored_settings!$B$12))</f>
        <v>Grant purpose</v>
      </c>
      <c r="AE280" s="11" t="str">
        <f>IF([2]source_data!G282="","",IF([2]source_data!K282="","",[2]source_data!K282))</f>
        <v>Laptops</v>
      </c>
      <c r="AF280" s="11" t="str">
        <f>IF([2]source_data!G282="","",IF([2]source_data!K282="","",[2]tailored_settings!$B$13))</f>
        <v>Grant purpose</v>
      </c>
      <c r="AG280" s="11" t="str">
        <f>IF([2]source_data!G282="","",IF([2]source_data!K282="","",[2]source_data!K282))</f>
        <v>Laptops</v>
      </c>
      <c r="AH280" s="11" t="str">
        <f>IF([2]source_data!G282="","",IF([2]source_data!M282="","",[2]tailored_settings!$B$14))</f>
        <v/>
      </c>
      <c r="AI280" s="11" t="str">
        <f>IF([2]source_data!G282="","",IF([2]source_data!M282="","",[2]source_data!M282))</f>
        <v/>
      </c>
    </row>
    <row r="281" spans="1:35" x14ac:dyDescent="0.2">
      <c r="A281" s="6" t="str">
        <f>IF([2]source_data!G283="","",IF(AND([2]source_data!C283&lt;&gt;"",[2]tailored_settings!$B$15="Publish"),CONCATENATE([2]tailored_settings!$B$2&amp;[2]source_data!C283),IF(AND([2]source_data!C283&lt;&gt;"",[2]tailored_settings!$B$15="Do not publish"),CONCATENATE([2]tailored_settings!$B$2&amp;TEXT(ROW(A281)-1,"0000")&amp;"_"&amp;TEXT(F281,"yyyy-mm")),CONCATENATE([2]tailored_settings!$B$2&amp;TEXT(ROW(A281)-1,"0000")&amp;"_"&amp;TEXT(F281,"yyyy-mm")))))</f>
        <v>360G-Longleigh-0280_2024-06</v>
      </c>
      <c r="B281" s="6" t="str">
        <f>IF([2]source_data!G283="","",IF([2]source_data!E283&lt;&gt;"",[2]source_data!E283,CONCATENATE("Grant to "&amp;G281)))</f>
        <v>Grant to Individual Recipient</v>
      </c>
      <c r="C281" s="6" t="str">
        <f>IF([2]source_data!G283="","",IF([2]source_data!F283="",_xlfn.XLOOKUP(T281,[2]tailored_settings!$B$20:$B$25,[2]tailored_settings!$A$20:$A$25,"")))</f>
        <v>Providing financial aid during a time of crisis</v>
      </c>
      <c r="D281" s="7">
        <f>IF([2]source_data!G283="","",IF([2]source_data!G283="","",[2]source_data!G283))</f>
        <v>500</v>
      </c>
      <c r="E281" s="6" t="str">
        <f>IF([2]source_data!G283="","",[2]tailored_settings!$B$3)</f>
        <v>GBP</v>
      </c>
      <c r="F281" s="8">
        <f>IF([2]source_data!G283="","",IF([2]source_data!H283="","",[2]source_data!H283))</f>
        <v>45446</v>
      </c>
      <c r="G281" s="6" t="str">
        <f>IF([2]source_data!G283="","",[2]tailored_settings!$B$5)</f>
        <v>Individual Recipient</v>
      </c>
      <c r="H281" s="6" t="str">
        <f>IF([2]source_data!G283="","",IF(AND([2]source_data!A283&lt;&gt;"",[2]tailored_settings!$B$16="Publish"),CONCATENATE([2]tailored_settings!$B$2&amp;[2]source_data!A283),IF(AND([2]source_data!A283&lt;&gt;"",[2]tailored_settings!$B$16="Do not publish"),CONCATENATE([2]tailored_settings!$B$4&amp;TEXT(ROW(A281)-1,"0000")&amp;"_"&amp;TEXT(F281,"yyyy-mm")),CONCATENATE([2]tailored_settings!$B$4&amp;TEXT(ROW(A281)-1,"0000")&amp;"_"&amp;TEXT(F281,"yyyy-mm")))))</f>
        <v>360G-Longleigh-IND-0280_2024-06</v>
      </c>
      <c r="I281" s="6" t="str">
        <f>IF([2]source_data!G283="","",[2]tailored_settings!$B$7)</f>
        <v>Longleigh Foundation</v>
      </c>
      <c r="J281" s="6" t="str">
        <f>IF([2]source_data!G283="","",[2]tailored_settings!$B$6)</f>
        <v>GB-CHC-1169016</v>
      </c>
      <c r="K281" s="6" t="str">
        <f>IF([2]source_data!G283="","",IF([2]source_data!I283="","",VLOOKUP([2]source_data!I283,[2]codelist_mapping!A:C,3,FALSE)))</f>
        <v>GTIR060</v>
      </c>
      <c r="L281" s="6" t="str">
        <f>IF([2]source_data!G283="","",IF([2]source_data!J283="","",VLOOKUP([2]source_data!J283,[2]codelist_mapping!A:C,3,FALSE)))</f>
        <v/>
      </c>
      <c r="M281" s="6" t="str">
        <f>IF([2]source_data!G283="","",IF([2]source_data!K283="","",IF([2]source_data!M283&lt;&gt;"",CONCATENATE(VLOOKUP([2]source_data!K283,[2]codelist_mapping!F:H,3,FALSE)&amp;";"&amp;VLOOKUP([2]source_data!L283,[2]codelist_mapping!F:H,3,FALSE)&amp;";"&amp;VLOOKUP([2]source_data!M283,[2]codelist_mapping!F:H,3,FALSE)),IF([2]source_data!L283&lt;&gt;"",CONCATENATE(VLOOKUP([2]source_data!K283,[2]codelist_mapping!F:H,3,FALSE)&amp;";"&amp;VLOOKUP([2]source_data!L283,[2]codelist_mapping!F:H,3,FALSE)),IF([2]source_data!K283&lt;&gt;"",CONCATENATE(VLOOKUP([2]source_data!K283,[2]codelist_mapping!F:H,3,FALSE)))))))</f>
        <v>GTIP070;GTIP080</v>
      </c>
      <c r="N281" s="9" t="str">
        <f>IF([2]source_data!G283="","",IF([2]source_data!D283="","",VLOOKUP([2]source_data!D283,[2]geo_data!A:I,9,FALSE)))</f>
        <v>Biggleswade West</v>
      </c>
      <c r="O281" s="9" t="str">
        <f>IF([2]source_data!G283="","",IF([2]source_data!D283="","",VLOOKUP([2]source_data!D283,[2]geo_data!A:I,8,FALSE)))</f>
        <v>E05014399</v>
      </c>
      <c r="P281" s="9" t="str">
        <f>IF([2]source_data!G283="","",IF(LEFT(O281,3)="E05","WD",IF(LEFT(O281,3)="S13","WD",IF(LEFT(O281,3)="W05","WD",IF(LEFT(O281,3)="W06","UA",IF(LEFT(O281,3)="S12","CA",IF(LEFT(O281,3)="E06","UA",IF(LEFT(O281,3)="E07","NMD",IF(LEFT(O281,3)="E08","MD",IF(LEFT(O281,3)="E09","LONB"))))))))))</f>
        <v>WD</v>
      </c>
      <c r="Q281" s="9" t="str">
        <f>IF([2]source_data!G283="","",IF([2]source_data!D283="","",VLOOKUP([2]source_data!D283,[2]geo_data!A:I,7,FALSE)))</f>
        <v>Central Bedfordshire</v>
      </c>
      <c r="R281" s="9" t="str">
        <f>IF([2]source_data!G283="","",IF([2]source_data!D283="","",VLOOKUP([2]source_data!D283,[2]geo_data!A:I,6,FALSE)))</f>
        <v>E06000056</v>
      </c>
      <c r="S281" s="9" t="str">
        <f>IF([2]source_data!G283="","",IF(LEFT(R281,3)="E05","WD",IF(LEFT(R281,3)="S13","WD",IF(LEFT(R281,3)="W05","WD",IF(LEFT(R281,3)="W06","UA",IF(LEFT(R281,3)="S12","CA",IF(LEFT(R281,3)="E06","UA",IF(LEFT(R281,3)="E07","NMD",IF(LEFT(R281,3)="E08","MD",IF(LEFT(R281,3)="E09","LONB"))))))))))</f>
        <v>UA</v>
      </c>
      <c r="T281" s="6" t="str">
        <f>IF([2]source_data!G283="","",IF([2]source_data!N283="","",[2]source_data!N283))</f>
        <v>Crisis Grant</v>
      </c>
      <c r="U281" s="10">
        <f>IF([2]source_data!G283="","",[2]tailored_settings!$B$8)</f>
        <v>45789</v>
      </c>
      <c r="V281" s="6" t="str">
        <f>IF([2]source_data!G283="","",[2]tailored_settings!$B$9)</f>
        <v>http://www.longleigh.org/</v>
      </c>
      <c r="W281" s="8">
        <f>IF([2]source_data!G283="","",IF([2]source_data!O283="","",[2]source_data!O283))</f>
        <v>45446</v>
      </c>
      <c r="X281" s="12">
        <f>IF([2]source_data!G283="","",IF([2]source_data!P283="","",[2]source_data!P283))</f>
        <v>45511</v>
      </c>
      <c r="Y281" s="13">
        <f>IF([2]source_data!G283="","",IF([2]source_data!Q283="","",[2]source_data!Q283))</f>
        <v>2</v>
      </c>
      <c r="Z281" s="11" t="str">
        <f>IF([2]source_data!G283="","",IF([2]source_data!I283="","",[2]tailored_settings!$B$10))</f>
        <v>Primary grant reason</v>
      </c>
      <c r="AA281" s="11" t="str">
        <f>IF([2]source_data!G283="","",IF([2]source_data!I283="","",[2]source_data!I283))</f>
        <v>4. Customer/family fleeing from a violent or abusive relationship</v>
      </c>
      <c r="AB281" s="11" t="str">
        <f>IF([2]source_data!G283="","",IF([2]source_data!J283="","",[2]tailored_settings!$B$11))</f>
        <v/>
      </c>
      <c r="AC281" s="11" t="str">
        <f>IF([2]source_data!G283="","",IF([2]source_data!J283="","",[2]source_data!J283))</f>
        <v/>
      </c>
      <c r="AD281" s="11" t="str">
        <f>IF([2]source_data!G283="","",IF([2]source_data!K283="","",[2]tailored_settings!$B$12))</f>
        <v>Grant purpose</v>
      </c>
      <c r="AE281" s="11" t="str">
        <f>IF([2]source_data!G283="","",IF([2]source_data!K283="","",[2]source_data!K283))</f>
        <v>Food Vouchers</v>
      </c>
      <c r="AF281" s="11" t="str">
        <f>IF([2]source_data!G283="","",IF([2]source_data!K283="","",[2]tailored_settings!$B$13))</f>
        <v>Grant purpose</v>
      </c>
      <c r="AG281" s="11" t="str">
        <f>IF([2]source_data!G283="","",IF([2]source_data!K283="","",[2]source_data!K283))</f>
        <v>Food Vouchers</v>
      </c>
      <c r="AH281" s="11" t="str">
        <f>IF([2]source_data!G283="","",IF([2]source_data!M283="","",[2]tailored_settings!$B$14))</f>
        <v/>
      </c>
      <c r="AI281" s="11" t="str">
        <f>IF([2]source_data!G283="","",IF([2]source_data!M283="","",[2]source_data!M283))</f>
        <v/>
      </c>
    </row>
    <row r="282" spans="1:35" x14ac:dyDescent="0.2">
      <c r="A282" s="6" t="str">
        <f>IF([2]source_data!G284="","",IF(AND([2]source_data!C284&lt;&gt;"",[2]tailored_settings!$B$15="Publish"),CONCATENATE([2]tailored_settings!$B$2&amp;[2]source_data!C284),IF(AND([2]source_data!C284&lt;&gt;"",[2]tailored_settings!$B$15="Do not publish"),CONCATENATE([2]tailored_settings!$B$2&amp;TEXT(ROW(A282)-1,"0000")&amp;"_"&amp;TEXT(F282,"yyyy-mm")),CONCATENATE([2]tailored_settings!$B$2&amp;TEXT(ROW(A282)-1,"0000")&amp;"_"&amp;TEXT(F282,"yyyy-mm")))))</f>
        <v>360G-Longleigh-0281_2024-06</v>
      </c>
      <c r="B282" s="6" t="str">
        <f>IF([2]source_data!G284="","",IF([2]source_data!E284&lt;&gt;"",[2]source_data!E284,CONCATENATE("Grant to "&amp;G282)))</f>
        <v>Grant to Individual Recipient</v>
      </c>
      <c r="C282" s="6" t="str">
        <f>IF([2]source_data!G284="","",IF([2]source_data!F284="",_xlfn.XLOOKUP(T282,[2]tailored_settings!$B$20:$B$25,[2]tailored_settings!$A$20:$A$25,"")))</f>
        <v>Helping to alleviate financial hardship</v>
      </c>
      <c r="D282" s="7">
        <f>IF([2]source_data!G284="","",IF([2]source_data!G284="","",[2]source_data!G284))</f>
        <v>693.18</v>
      </c>
      <c r="E282" s="6" t="str">
        <f>IF([2]source_data!G284="","",[2]tailored_settings!$B$3)</f>
        <v>GBP</v>
      </c>
      <c r="F282" s="8">
        <f>IF([2]source_data!G284="","",IF([2]source_data!H284="","",[2]source_data!H284))</f>
        <v>45447</v>
      </c>
      <c r="G282" s="6" t="str">
        <f>IF([2]source_data!G284="","",[2]tailored_settings!$B$5)</f>
        <v>Individual Recipient</v>
      </c>
      <c r="H282" s="6" t="str">
        <f>IF([2]source_data!G284="","",IF(AND([2]source_data!A284&lt;&gt;"",[2]tailored_settings!$B$16="Publish"),CONCATENATE([2]tailored_settings!$B$2&amp;[2]source_data!A284),IF(AND([2]source_data!A284&lt;&gt;"",[2]tailored_settings!$B$16="Do not publish"),CONCATENATE([2]tailored_settings!$B$4&amp;TEXT(ROW(A282)-1,"0000")&amp;"_"&amp;TEXT(F282,"yyyy-mm")),CONCATENATE([2]tailored_settings!$B$4&amp;TEXT(ROW(A282)-1,"0000")&amp;"_"&amp;TEXT(F282,"yyyy-mm")))))</f>
        <v>360G-Longleigh-IND-0281_2024-06</v>
      </c>
      <c r="I282" s="6" t="str">
        <f>IF([2]source_data!G284="","",[2]tailored_settings!$B$7)</f>
        <v>Longleigh Foundation</v>
      </c>
      <c r="J282" s="6" t="str">
        <f>IF([2]source_data!G284="","",[2]tailored_settings!$B$6)</f>
        <v>GB-CHC-1169016</v>
      </c>
      <c r="K282" s="6" t="str">
        <f>IF([2]source_data!G284="","",IF([2]source_data!I284="","",VLOOKUP([2]source_data!I284,[2]codelist_mapping!A:C,3,FALSE)))</f>
        <v>GTIR080</v>
      </c>
      <c r="L282" s="6" t="str">
        <f>IF([2]source_data!G284="","",IF([2]source_data!J284="","",VLOOKUP([2]source_data!J284,[2]codelist_mapping!A:C,3,FALSE)))</f>
        <v/>
      </c>
      <c r="M282" s="6" t="str">
        <f>IF([2]source_data!G284="","",IF([2]source_data!K284="","",IF([2]source_data!M284&lt;&gt;"",CONCATENATE(VLOOKUP([2]source_data!K284,[2]codelist_mapping!F:H,3,FALSE)&amp;";"&amp;VLOOKUP([2]source_data!L284,[2]codelist_mapping!F:H,3,FALSE)&amp;";"&amp;VLOOKUP([2]source_data!M284,[2]codelist_mapping!F:H,3,FALSE)),IF([2]source_data!L284&lt;&gt;"",CONCATENATE(VLOOKUP([2]source_data!K284,[2]codelist_mapping!F:H,3,FALSE)&amp;";"&amp;VLOOKUP([2]source_data!L284,[2]codelist_mapping!F:H,3,FALSE)),IF([2]source_data!K284&lt;&gt;"",CONCATENATE(VLOOKUP([2]source_data!K284,[2]codelist_mapping!F:H,3,FALSE)))))))</f>
        <v>GTIP020;GTIP020</v>
      </c>
      <c r="N282" s="9" t="str">
        <f>IF([2]source_data!G284="","",IF([2]source_data!D284="","",VLOOKUP([2]source_data!D284,[2]geo_data!A:I,9,FALSE)))</f>
        <v>Covingham and Dorcan</v>
      </c>
      <c r="O282" s="9" t="str">
        <f>IF([2]source_data!G284="","",IF([2]source_data!D284="","",VLOOKUP([2]source_data!D284,[2]geo_data!A:I,8,FALSE)))</f>
        <v>E05008956</v>
      </c>
      <c r="P282" s="9" t="str">
        <f>IF([2]source_data!G284="","",IF(LEFT(O282,3)="E05","WD",IF(LEFT(O282,3)="S13","WD",IF(LEFT(O282,3)="W05","WD",IF(LEFT(O282,3)="W06","UA",IF(LEFT(O282,3)="S12","CA",IF(LEFT(O282,3)="E06","UA",IF(LEFT(O282,3)="E07","NMD",IF(LEFT(O282,3)="E08","MD",IF(LEFT(O282,3)="E09","LONB"))))))))))</f>
        <v>WD</v>
      </c>
      <c r="Q282" s="9" t="str">
        <f>IF([2]source_data!G284="","",IF([2]source_data!D284="","",VLOOKUP([2]source_data!D284,[2]geo_data!A:I,7,FALSE)))</f>
        <v>Swindon</v>
      </c>
      <c r="R282" s="9" t="str">
        <f>IF([2]source_data!G284="","",IF([2]source_data!D284="","",VLOOKUP([2]source_data!D284,[2]geo_data!A:I,6,FALSE)))</f>
        <v>E06000030</v>
      </c>
      <c r="S282" s="9" t="str">
        <f>IF([2]source_data!G284="","",IF(LEFT(R282,3)="E05","WD",IF(LEFT(R282,3)="S13","WD",IF(LEFT(R282,3)="W05","WD",IF(LEFT(R282,3)="W06","UA",IF(LEFT(R282,3)="S12","CA",IF(LEFT(R282,3)="E06","UA",IF(LEFT(R282,3)="E07","NMD",IF(LEFT(R282,3)="E08","MD",IF(LEFT(R282,3)="E09","LONB"))))))))))</f>
        <v>UA</v>
      </c>
      <c r="T282" s="6" t="str">
        <f>IF([2]source_data!G284="","",IF([2]source_data!N284="","",[2]source_data!N284))</f>
        <v>Hardship Grant</v>
      </c>
      <c r="U282" s="10">
        <f>IF([2]source_data!G284="","",[2]tailored_settings!$B$8)</f>
        <v>45789</v>
      </c>
      <c r="V282" s="6" t="str">
        <f>IF([2]source_data!G284="","",[2]tailored_settings!$B$9)</f>
        <v>http://www.longleigh.org/</v>
      </c>
      <c r="W282" s="8">
        <f>IF([2]source_data!G284="","",IF([2]source_data!O284="","",[2]source_data!O284))</f>
        <v>45447</v>
      </c>
      <c r="X282" s="12">
        <f>IF([2]source_data!G284="","",IF([2]source_data!P284="","",[2]source_data!P284))</f>
        <v>45566</v>
      </c>
      <c r="Y282" s="13">
        <f>IF([2]source_data!G284="","",IF([2]source_data!Q284="","",[2]source_data!Q284))</f>
        <v>4</v>
      </c>
      <c r="Z282" s="11" t="str">
        <f>IF([2]source_data!G284="","",IF([2]source_data!I284="","",[2]tailored_settings!$B$10))</f>
        <v>Primary grant reason</v>
      </c>
      <c r="AA282" s="11" t="str">
        <f>IF([2]source_data!G284="","",IF([2]source_data!I284="","",[2]source_data!I284))</f>
        <v>3  Customer/family moving from homelessness/supported living into independent living</v>
      </c>
      <c r="AB282" s="11" t="str">
        <f>IF([2]source_data!G284="","",IF([2]source_data!J284="","",[2]tailored_settings!$B$11))</f>
        <v/>
      </c>
      <c r="AC282" s="11" t="str">
        <f>IF([2]source_data!G284="","",IF([2]source_data!J284="","",[2]source_data!J284))</f>
        <v/>
      </c>
      <c r="AD282" s="11" t="str">
        <f>IF([2]source_data!G284="","",IF([2]source_data!K284="","",[2]tailored_settings!$B$12))</f>
        <v>Grant purpose</v>
      </c>
      <c r="AE282" s="11" t="str">
        <f>IF([2]source_data!G284="","",IF([2]source_data!K284="","",[2]source_data!K284))</f>
        <v>Appliances</v>
      </c>
      <c r="AF282" s="11" t="str">
        <f>IF([2]source_data!G284="","",IF([2]source_data!K284="","",[2]tailored_settings!$B$13))</f>
        <v>Grant purpose</v>
      </c>
      <c r="AG282" s="11" t="str">
        <f>IF([2]source_data!G284="","",IF([2]source_data!K284="","",[2]source_data!K284))</f>
        <v>Appliances</v>
      </c>
      <c r="AH282" s="11" t="str">
        <f>IF([2]source_data!G284="","",IF([2]source_data!M284="","",[2]tailored_settings!$B$14))</f>
        <v/>
      </c>
      <c r="AI282" s="11" t="str">
        <f>IF([2]source_data!G284="","",IF([2]source_data!M284="","",[2]source_data!M284))</f>
        <v/>
      </c>
    </row>
    <row r="283" spans="1:35" x14ac:dyDescent="0.2">
      <c r="A283" s="6" t="str">
        <f>IF([2]source_data!G285="","",IF(AND([2]source_data!C285&lt;&gt;"",[2]tailored_settings!$B$15="Publish"),CONCATENATE([2]tailored_settings!$B$2&amp;[2]source_data!C285),IF(AND([2]source_data!C285&lt;&gt;"",[2]tailored_settings!$B$15="Do not publish"),CONCATENATE([2]tailored_settings!$B$2&amp;TEXT(ROW(A283)-1,"0000")&amp;"_"&amp;TEXT(F283,"yyyy-mm")),CONCATENATE([2]tailored_settings!$B$2&amp;TEXT(ROW(A283)-1,"0000")&amp;"_"&amp;TEXT(F283,"yyyy-mm")))))</f>
        <v>360G-Longleigh-0282_2024-06</v>
      </c>
      <c r="B283" s="6" t="str">
        <f>IF([2]source_data!G285="","",IF([2]source_data!E285&lt;&gt;"",[2]source_data!E285,CONCATENATE("Grant to "&amp;G283)))</f>
        <v>Grant to Individual Recipient</v>
      </c>
      <c r="C283" s="6" t="str">
        <f>IF([2]source_data!G285="","",IF([2]source_data!F285="",_xlfn.XLOOKUP(T283,[2]tailored_settings!$B$20:$B$25,[2]tailored_settings!$A$20:$A$25,"")))</f>
        <v>Helping to alleviate financial hardship</v>
      </c>
      <c r="D283" s="7">
        <f>IF([2]source_data!G285="","",IF([2]source_data!G285="","",[2]source_data!G285))</f>
        <v>998.91</v>
      </c>
      <c r="E283" s="6" t="str">
        <f>IF([2]source_data!G285="","",[2]tailored_settings!$B$3)</f>
        <v>GBP</v>
      </c>
      <c r="F283" s="8">
        <f>IF([2]source_data!G285="","",IF([2]source_data!H285="","",[2]source_data!H285))</f>
        <v>45449</v>
      </c>
      <c r="G283" s="6" t="str">
        <f>IF([2]source_data!G285="","",[2]tailored_settings!$B$5)</f>
        <v>Individual Recipient</v>
      </c>
      <c r="H283" s="6" t="str">
        <f>IF([2]source_data!G285="","",IF(AND([2]source_data!A285&lt;&gt;"",[2]tailored_settings!$B$16="Publish"),CONCATENATE([2]tailored_settings!$B$2&amp;[2]source_data!A285),IF(AND([2]source_data!A285&lt;&gt;"",[2]tailored_settings!$B$16="Do not publish"),CONCATENATE([2]tailored_settings!$B$4&amp;TEXT(ROW(A283)-1,"0000")&amp;"_"&amp;TEXT(F283,"yyyy-mm")),CONCATENATE([2]tailored_settings!$B$4&amp;TEXT(ROW(A283)-1,"0000")&amp;"_"&amp;TEXT(F283,"yyyy-mm")))))</f>
        <v>360G-Longleigh-IND-0282_2024-06</v>
      </c>
      <c r="I283" s="6" t="str">
        <f>IF([2]source_data!G285="","",[2]tailored_settings!$B$7)</f>
        <v>Longleigh Foundation</v>
      </c>
      <c r="J283" s="6" t="str">
        <f>IF([2]source_data!G285="","",[2]tailored_settings!$B$6)</f>
        <v>GB-CHC-1169016</v>
      </c>
      <c r="K283" s="6" t="str">
        <f>IF([2]source_data!G285="","",IF([2]source_data!I285="","",VLOOKUP([2]source_data!I285,[2]codelist_mapping!A:C,3,FALSE)))</f>
        <v>GTIR040</v>
      </c>
      <c r="L283" s="6" t="str">
        <f>IF([2]source_data!G285="","",IF([2]source_data!J285="","",VLOOKUP([2]source_data!J285,[2]codelist_mapping!A:C,3,FALSE)))</f>
        <v>GTIR100</v>
      </c>
      <c r="M283" s="6" t="str">
        <f>IF([2]source_data!G285="","",IF([2]source_data!K285="","",IF([2]source_data!M285&lt;&gt;"",CONCATENATE(VLOOKUP([2]source_data!K285,[2]codelist_mapping!F:H,3,FALSE)&amp;";"&amp;VLOOKUP([2]source_data!L285,[2]codelist_mapping!F:H,3,FALSE)&amp;";"&amp;VLOOKUP([2]source_data!M285,[2]codelist_mapping!F:H,3,FALSE)),IF([2]source_data!L285&lt;&gt;"",CONCATENATE(VLOOKUP([2]source_data!K285,[2]codelist_mapping!F:H,3,FALSE)&amp;";"&amp;VLOOKUP([2]source_data!L285,[2]codelist_mapping!F:H,3,FALSE)),IF([2]source_data!K285&lt;&gt;"",CONCATENATE(VLOOKUP([2]source_data!K285,[2]codelist_mapping!F:H,3,FALSE)))))))</f>
        <v>GTIP060;GTIP080;GTIP070</v>
      </c>
      <c r="N283" s="9" t="str">
        <f>IF([2]source_data!G285="","",IF([2]source_data!D285="","",VLOOKUP([2]source_data!D285,[2]geo_data!A:I,9,FALSE)))</f>
        <v>St Margaret and South Marston</v>
      </c>
      <c r="O283" s="9" t="str">
        <f>IF([2]source_data!G285="","",IF([2]source_data!D285="","",VLOOKUP([2]source_data!D285,[2]geo_data!A:I,8,FALSE)))</f>
        <v>E05008969</v>
      </c>
      <c r="P283" s="9" t="str">
        <f>IF([2]source_data!G285="","",IF(LEFT(O283,3)="E05","WD",IF(LEFT(O283,3)="S13","WD",IF(LEFT(O283,3)="W05","WD",IF(LEFT(O283,3)="W06","UA",IF(LEFT(O283,3)="S12","CA",IF(LEFT(O283,3)="E06","UA",IF(LEFT(O283,3)="E07","NMD",IF(LEFT(O283,3)="E08","MD",IF(LEFT(O283,3)="E09","LONB"))))))))))</f>
        <v>WD</v>
      </c>
      <c r="Q283" s="9" t="str">
        <f>IF([2]source_data!G285="","",IF([2]source_data!D285="","",VLOOKUP([2]source_data!D285,[2]geo_data!A:I,7,FALSE)))</f>
        <v>Swindon</v>
      </c>
      <c r="R283" s="9" t="str">
        <f>IF([2]source_data!G285="","",IF([2]source_data!D285="","",VLOOKUP([2]source_data!D285,[2]geo_data!A:I,6,FALSE)))</f>
        <v>E06000030</v>
      </c>
      <c r="S283" s="9" t="str">
        <f>IF([2]source_data!G285="","",IF(LEFT(R283,3)="E05","WD",IF(LEFT(R283,3)="S13","WD",IF(LEFT(R283,3)="W05","WD",IF(LEFT(R283,3)="W06","UA",IF(LEFT(R283,3)="S12","CA",IF(LEFT(R283,3)="E06","UA",IF(LEFT(R283,3)="E07","NMD",IF(LEFT(R283,3)="E08","MD",IF(LEFT(R283,3)="E09","LONB"))))))))))</f>
        <v>UA</v>
      </c>
      <c r="T283" s="6" t="str">
        <f>IF([2]source_data!G285="","",IF([2]source_data!N285="","",[2]source_data!N285))</f>
        <v>Hardship Grant</v>
      </c>
      <c r="U283" s="10">
        <f>IF([2]source_data!G285="","",[2]tailored_settings!$B$8)</f>
        <v>45789</v>
      </c>
      <c r="V283" s="6" t="str">
        <f>IF([2]source_data!G285="","",[2]tailored_settings!$B$9)</f>
        <v>http://www.longleigh.org/</v>
      </c>
      <c r="W283" s="8">
        <f>IF([2]source_data!G285="","",IF([2]source_data!O285="","",[2]source_data!O285))</f>
        <v>45449</v>
      </c>
      <c r="X283" s="12">
        <f>IF([2]source_data!G285="","",IF([2]source_data!P285="","",[2]source_data!P285))</f>
        <v>45524</v>
      </c>
      <c r="Y283" s="13">
        <f>IF([2]source_data!G285="","",IF([2]source_data!Q285="","",[2]source_data!Q285))</f>
        <v>2</v>
      </c>
      <c r="Z283" s="11" t="str">
        <f>IF([2]source_data!G285="","",IF([2]source_data!I285="","",[2]tailored_settings!$B$10))</f>
        <v>Primary grant reason</v>
      </c>
      <c r="AA283" s="11" t="str">
        <f>IF([2]source_data!G285="","",IF([2]source_data!I285="","",[2]source_data!I285))</f>
        <v>2. Customer receiving medication and/or therapy for a mental health condition or substance addiction</v>
      </c>
      <c r="AB283" s="11" t="str">
        <f>IF([2]source_data!G285="","",IF([2]source_data!J285="","",[2]tailored_settings!$B$11))</f>
        <v>Secondary grant reason</v>
      </c>
      <c r="AC283" s="11" t="str">
        <f>IF([2]source_data!G285="","",IF([2]source_data!J285="","",[2]source_data!J285))</f>
        <v>5. Customer/family having been the victims of a reported crime in their home.</v>
      </c>
      <c r="AD283" s="11" t="str">
        <f>IF([2]source_data!G285="","",IF([2]source_data!K285="","",[2]tailored_settings!$B$12))</f>
        <v>Grant purpose</v>
      </c>
      <c r="AE283" s="11" t="str">
        <f>IF([2]source_data!G285="","",IF([2]source_data!K285="","",[2]source_data!K285))</f>
        <v>Voucher for small household items</v>
      </c>
      <c r="AF283" s="11" t="str">
        <f>IF([2]source_data!G285="","",IF([2]source_data!K285="","",[2]tailored_settings!$B$13))</f>
        <v>Grant purpose</v>
      </c>
      <c r="AG283" s="11" t="str">
        <f>IF([2]source_data!G285="","",IF([2]source_data!K285="","",[2]source_data!K285))</f>
        <v>Voucher for small household items</v>
      </c>
      <c r="AH283" s="11" t="str">
        <f>IF([2]source_data!G285="","",IF([2]source_data!M285="","",[2]tailored_settings!$B$14))</f>
        <v>Grant purpose</v>
      </c>
      <c r="AI283" s="11" t="str">
        <f>IF([2]source_data!G285="","",IF([2]source_data!M285="","",[2]source_data!M285))</f>
        <v>Food Vouchers</v>
      </c>
    </row>
    <row r="284" spans="1:35" x14ac:dyDescent="0.2">
      <c r="A284" s="6" t="str">
        <f>IF([2]source_data!G286="","",IF(AND([2]source_data!C286&lt;&gt;"",[2]tailored_settings!$B$15="Publish"),CONCATENATE([2]tailored_settings!$B$2&amp;[2]source_data!C286),IF(AND([2]source_data!C286&lt;&gt;"",[2]tailored_settings!$B$15="Do not publish"),CONCATENATE([2]tailored_settings!$B$2&amp;TEXT(ROW(A284)-1,"0000")&amp;"_"&amp;TEXT(F284,"yyyy-mm")),CONCATENATE([2]tailored_settings!$B$2&amp;TEXT(ROW(A284)-1,"0000")&amp;"_"&amp;TEXT(F284,"yyyy-mm")))))</f>
        <v>360G-Longleigh-0283_2024-06</v>
      </c>
      <c r="B284" s="6" t="str">
        <f>IF([2]source_data!G286="","",IF([2]source_data!E286&lt;&gt;"",[2]source_data!E286,CONCATENATE("Grant to "&amp;G284)))</f>
        <v>Grant to Individual Recipient</v>
      </c>
      <c r="C284" s="6" t="str">
        <f>IF([2]source_data!G286="","",IF([2]source_data!F286="",_xlfn.XLOOKUP(T284,[2]tailored_settings!$B$20:$B$25,[2]tailored_settings!$A$20:$A$25,"")))</f>
        <v>Helping to alleviate financial hardship</v>
      </c>
      <c r="D284" s="7">
        <f>IF([2]source_data!G286="","",IF([2]source_data!G286="","",[2]source_data!G286))</f>
        <v>980.89</v>
      </c>
      <c r="E284" s="6" t="str">
        <f>IF([2]source_data!G286="","",[2]tailored_settings!$B$3)</f>
        <v>GBP</v>
      </c>
      <c r="F284" s="8">
        <f>IF([2]source_data!G286="","",IF([2]source_data!H286="","",[2]source_data!H286))</f>
        <v>45453</v>
      </c>
      <c r="G284" s="6" t="str">
        <f>IF([2]source_data!G286="","",[2]tailored_settings!$B$5)</f>
        <v>Individual Recipient</v>
      </c>
      <c r="H284" s="6" t="str">
        <f>IF([2]source_data!G286="","",IF(AND([2]source_data!A286&lt;&gt;"",[2]tailored_settings!$B$16="Publish"),CONCATENATE([2]tailored_settings!$B$2&amp;[2]source_data!A286),IF(AND([2]source_data!A286&lt;&gt;"",[2]tailored_settings!$B$16="Do not publish"),CONCATENATE([2]tailored_settings!$B$4&amp;TEXT(ROW(A284)-1,"0000")&amp;"_"&amp;TEXT(F284,"yyyy-mm")),CONCATENATE([2]tailored_settings!$B$4&amp;TEXT(ROW(A284)-1,"0000")&amp;"_"&amp;TEXT(F284,"yyyy-mm")))))</f>
        <v>360G-Longleigh-IND-0283_2024-06</v>
      </c>
      <c r="I284" s="6" t="str">
        <f>IF([2]source_data!G286="","",[2]tailored_settings!$B$7)</f>
        <v>Longleigh Foundation</v>
      </c>
      <c r="J284" s="6" t="str">
        <f>IF([2]source_data!G286="","",[2]tailored_settings!$B$6)</f>
        <v>GB-CHC-1169016</v>
      </c>
      <c r="K284" s="6" t="str">
        <f>IF([2]source_data!G286="","",IF([2]source_data!I286="","",VLOOKUP([2]source_data!I286,[2]codelist_mapping!A:C,3,FALSE)))</f>
        <v>GTIR040</v>
      </c>
      <c r="L284" s="6" t="str">
        <f>IF([2]source_data!G286="","",IF([2]source_data!J286="","",VLOOKUP([2]source_data!J286,[2]codelist_mapping!A:C,3,FALSE)))</f>
        <v/>
      </c>
      <c r="M284" s="6" t="str">
        <f>IF([2]source_data!G286="","",IF([2]source_data!K286="","",IF([2]source_data!M286&lt;&gt;"",CONCATENATE(VLOOKUP([2]source_data!K286,[2]codelist_mapping!F:H,3,FALSE)&amp;";"&amp;VLOOKUP([2]source_data!L286,[2]codelist_mapping!F:H,3,FALSE)&amp;";"&amp;VLOOKUP([2]source_data!M286,[2]codelist_mapping!F:H,3,FALSE)),IF([2]source_data!L286&lt;&gt;"",CONCATENATE(VLOOKUP([2]source_data!K286,[2]codelist_mapping!F:H,3,FALSE)&amp;";"&amp;VLOOKUP([2]source_data!L286,[2]codelist_mapping!F:H,3,FALSE)),IF([2]source_data!K286&lt;&gt;"",CONCATENATE(VLOOKUP([2]source_data!K286,[2]codelist_mapping!F:H,3,FALSE)))))))</f>
        <v>GTIP020;GTIP020;GTIP070</v>
      </c>
      <c r="N284" s="9" t="str">
        <f>IF([2]source_data!G286="","",IF([2]source_data!D286="","",VLOOKUP([2]source_data!D286,[2]geo_data!A:I,9,FALSE)))</f>
        <v>Lydiard and Freshbrook</v>
      </c>
      <c r="O284" s="9" t="str">
        <f>IF([2]source_data!G286="","",IF([2]source_data!D286="","",VLOOKUP([2]source_data!D286,[2]geo_data!A:I,8,FALSE)))</f>
        <v>E05008961</v>
      </c>
      <c r="P284" s="9" t="str">
        <f>IF([2]source_data!G286="","",IF(LEFT(O284,3)="E05","WD",IF(LEFT(O284,3)="S13","WD",IF(LEFT(O284,3)="W05","WD",IF(LEFT(O284,3)="W06","UA",IF(LEFT(O284,3)="S12","CA",IF(LEFT(O284,3)="E06","UA",IF(LEFT(O284,3)="E07","NMD",IF(LEFT(O284,3)="E08","MD",IF(LEFT(O284,3)="E09","LONB"))))))))))</f>
        <v>WD</v>
      </c>
      <c r="Q284" s="9" t="str">
        <f>IF([2]source_data!G286="","",IF([2]source_data!D286="","",VLOOKUP([2]source_data!D286,[2]geo_data!A:I,7,FALSE)))</f>
        <v>Swindon</v>
      </c>
      <c r="R284" s="9" t="str">
        <f>IF([2]source_data!G286="","",IF([2]source_data!D286="","",VLOOKUP([2]source_data!D286,[2]geo_data!A:I,6,FALSE)))</f>
        <v>E06000030</v>
      </c>
      <c r="S284" s="9" t="str">
        <f>IF([2]source_data!G286="","",IF(LEFT(R284,3)="E05","WD",IF(LEFT(R284,3)="S13","WD",IF(LEFT(R284,3)="W05","WD",IF(LEFT(R284,3)="W06","UA",IF(LEFT(R284,3)="S12","CA",IF(LEFT(R284,3)="E06","UA",IF(LEFT(R284,3)="E07","NMD",IF(LEFT(R284,3)="E08","MD",IF(LEFT(R284,3)="E09","LONB"))))))))))</f>
        <v>UA</v>
      </c>
      <c r="T284" s="6" t="str">
        <f>IF([2]source_data!G286="","",IF([2]source_data!N286="","",[2]source_data!N286))</f>
        <v>Hardship Grant</v>
      </c>
      <c r="U284" s="10">
        <f>IF([2]source_data!G286="","",[2]tailored_settings!$B$8)</f>
        <v>45789</v>
      </c>
      <c r="V284" s="6" t="str">
        <f>IF([2]source_data!G286="","",[2]tailored_settings!$B$9)</f>
        <v>http://www.longleigh.org/</v>
      </c>
      <c r="W284" s="8">
        <f>IF([2]source_data!G286="","",IF([2]source_data!O286="","",[2]source_data!O286))</f>
        <v>45453</v>
      </c>
      <c r="X284" s="12">
        <f>IF([2]source_data!G286="","",IF([2]source_data!P286="","",[2]source_data!P286))</f>
        <v>45518</v>
      </c>
      <c r="Y284" s="13">
        <f>IF([2]source_data!G286="","",IF([2]source_data!Q286="","",[2]source_data!Q286))</f>
        <v>2</v>
      </c>
      <c r="Z284" s="11" t="str">
        <f>IF([2]source_data!G286="","",IF([2]source_data!I286="","",[2]tailored_settings!$B$10))</f>
        <v>Primary grant reason</v>
      </c>
      <c r="AA284" s="11" t="str">
        <f>IF([2]source_data!G286="","",IF([2]source_data!I286="","",[2]source_data!I286))</f>
        <v>2. Customer receiving medication and/or therapy for a mental health condition or substance addiction</v>
      </c>
      <c r="AB284" s="11" t="str">
        <f>IF([2]source_data!G286="","",IF([2]source_data!J286="","",[2]tailored_settings!$B$11))</f>
        <v/>
      </c>
      <c r="AC284" s="11" t="str">
        <f>IF([2]source_data!G286="","",IF([2]source_data!J286="","",[2]source_data!J286))</f>
        <v/>
      </c>
      <c r="AD284" s="11" t="str">
        <f>IF([2]source_data!G286="","",IF([2]source_data!K286="","",[2]tailored_settings!$B$12))</f>
        <v>Grant purpose</v>
      </c>
      <c r="AE284" s="11" t="str">
        <f>IF([2]source_data!G286="","",IF([2]source_data!K286="","",[2]source_data!K286))</f>
        <v xml:space="preserve">Furniture </v>
      </c>
      <c r="AF284" s="11" t="str">
        <f>IF([2]source_data!G286="","",IF([2]source_data!K286="","",[2]tailored_settings!$B$13))</f>
        <v>Grant purpose</v>
      </c>
      <c r="AG284" s="11" t="str">
        <f>IF([2]source_data!G286="","",IF([2]source_data!K286="","",[2]source_data!K286))</f>
        <v xml:space="preserve">Furniture </v>
      </c>
      <c r="AH284" s="11" t="str">
        <f>IF([2]source_data!G286="","",IF([2]source_data!M286="","",[2]tailored_settings!$B$14))</f>
        <v>Grant purpose</v>
      </c>
      <c r="AI284" s="11" t="str">
        <f>IF([2]source_data!G286="","",IF([2]source_data!M286="","",[2]source_data!M286))</f>
        <v>Food Vouchers</v>
      </c>
    </row>
    <row r="285" spans="1:35" x14ac:dyDescent="0.2">
      <c r="A285" s="6" t="str">
        <f>IF([2]source_data!G287="","",IF(AND([2]source_data!C287&lt;&gt;"",[2]tailored_settings!$B$15="Publish"),CONCATENATE([2]tailored_settings!$B$2&amp;[2]source_data!C287),IF(AND([2]source_data!C287&lt;&gt;"",[2]tailored_settings!$B$15="Do not publish"),CONCATENATE([2]tailored_settings!$B$2&amp;TEXT(ROW(A285)-1,"0000")&amp;"_"&amp;TEXT(F285,"yyyy-mm")),CONCATENATE([2]tailored_settings!$B$2&amp;TEXT(ROW(A285)-1,"0000")&amp;"_"&amp;TEXT(F285,"yyyy-mm")))))</f>
        <v>360G-Longleigh-0284_2024-06</v>
      </c>
      <c r="B285" s="6" t="str">
        <f>IF([2]source_data!G287="","",IF([2]source_data!E287&lt;&gt;"",[2]source_data!E287,CONCATENATE("Grant to "&amp;G285)))</f>
        <v>Grant to Individual Recipient</v>
      </c>
      <c r="C285" s="6" t="str">
        <f>IF([2]source_data!G287="","",IF([2]source_data!F287="",_xlfn.XLOOKUP(T285,[2]tailored_settings!$B$20:$B$25,[2]tailored_settings!$A$20:$A$25,"")))</f>
        <v xml:space="preserve">Providing new flooring </v>
      </c>
      <c r="D285" s="7">
        <f>IF([2]source_data!G287="","",IF([2]source_data!G287="","",[2]source_data!G287))</f>
        <v>1243.2</v>
      </c>
      <c r="E285" s="6" t="str">
        <f>IF([2]source_data!G287="","",[2]tailored_settings!$B$3)</f>
        <v>GBP</v>
      </c>
      <c r="F285" s="8">
        <f>IF([2]source_data!G287="","",IF([2]source_data!H287="","",[2]source_data!H287))</f>
        <v>45462</v>
      </c>
      <c r="G285" s="6" t="str">
        <f>IF([2]source_data!G287="","",[2]tailored_settings!$B$5)</f>
        <v>Individual Recipient</v>
      </c>
      <c r="H285" s="6" t="str">
        <f>IF([2]source_data!G287="","",IF(AND([2]source_data!A287&lt;&gt;"",[2]tailored_settings!$B$16="Publish"),CONCATENATE([2]tailored_settings!$B$2&amp;[2]source_data!A287),IF(AND([2]source_data!A287&lt;&gt;"",[2]tailored_settings!$B$16="Do not publish"),CONCATENATE([2]tailored_settings!$B$4&amp;TEXT(ROW(A285)-1,"0000")&amp;"_"&amp;TEXT(F285,"yyyy-mm")),CONCATENATE([2]tailored_settings!$B$4&amp;TEXT(ROW(A285)-1,"0000")&amp;"_"&amp;TEXT(F285,"yyyy-mm")))))</f>
        <v>360G-Longleigh-IND-0284_2024-06</v>
      </c>
      <c r="I285" s="6" t="str">
        <f>IF([2]source_data!G287="","",[2]tailored_settings!$B$7)</f>
        <v>Longleigh Foundation</v>
      </c>
      <c r="J285" s="6" t="str">
        <f>IF([2]source_data!G287="","",[2]tailored_settings!$B$6)</f>
        <v>GB-CHC-1169016</v>
      </c>
      <c r="K285" s="6" t="str">
        <f>IF([2]source_data!G287="","",IF([2]source_data!I287="","",VLOOKUP([2]source_data!I287,[2]codelist_mapping!A:C,3,FALSE)))</f>
        <v>GTIR030</v>
      </c>
      <c r="L285" s="6" t="str">
        <f>IF([2]source_data!G287="","",IF([2]source_data!J287="","",VLOOKUP([2]source_data!J287,[2]codelist_mapping!A:C,3,FALSE)))</f>
        <v/>
      </c>
      <c r="M285" s="6" t="str">
        <f>IF([2]source_data!G287="","",IF([2]source_data!K287="","",IF([2]source_data!M287&lt;&gt;"",CONCATENATE(VLOOKUP([2]source_data!K287,[2]codelist_mapping!F:H,3,FALSE)&amp;";"&amp;VLOOKUP([2]source_data!L287,[2]codelist_mapping!F:H,3,FALSE)&amp;";"&amp;VLOOKUP([2]source_data!M287,[2]codelist_mapping!F:H,3,FALSE)),IF([2]source_data!L287&lt;&gt;"",CONCATENATE(VLOOKUP([2]source_data!K287,[2]codelist_mapping!F:H,3,FALSE)&amp;";"&amp;VLOOKUP([2]source_data!L287,[2]codelist_mapping!F:H,3,FALSE)),IF([2]source_data!K287&lt;&gt;"",CONCATENATE(VLOOKUP([2]source_data!K287,[2]codelist_mapping!F:H,3,FALSE)))))))</f>
        <v>GTIP030</v>
      </c>
      <c r="N285" s="9" t="str">
        <f>IF([2]source_data!G287="","",IF([2]source_data!D287="","",VLOOKUP([2]source_data!D287,[2]geo_data!A:I,9,FALSE)))</f>
        <v>Park Gate</v>
      </c>
      <c r="O285" s="9" t="str">
        <f>IF([2]source_data!G287="","",IF([2]source_data!D287="","",VLOOKUP([2]source_data!D287,[2]geo_data!A:I,8,FALSE)))</f>
        <v>E05004523</v>
      </c>
      <c r="P285" s="9" t="str">
        <f>IF([2]source_data!G287="","",IF(LEFT(O285,3)="E05","WD",IF(LEFT(O285,3)="S13","WD",IF(LEFT(O285,3)="W05","WD",IF(LEFT(O285,3)="W06","UA",IF(LEFT(O285,3)="S12","CA",IF(LEFT(O285,3)="E06","UA",IF(LEFT(O285,3)="E07","NMD",IF(LEFT(O285,3)="E08","MD",IF(LEFT(O285,3)="E09","LONB"))))))))))</f>
        <v>WD</v>
      </c>
      <c r="Q285" s="9" t="str">
        <f>IF([2]source_data!G287="","",IF([2]source_data!D287="","",VLOOKUP([2]source_data!D287,[2]geo_data!A:I,7,FALSE)))</f>
        <v>Fareham</v>
      </c>
      <c r="R285" s="9" t="str">
        <f>IF([2]source_data!G287="","",IF([2]source_data!D287="","",VLOOKUP([2]source_data!D287,[2]geo_data!A:I,6,FALSE)))</f>
        <v>E07000087</v>
      </c>
      <c r="S285" s="9" t="str">
        <f>IF([2]source_data!G287="","",IF(LEFT(R285,3)="E05","WD",IF(LEFT(R285,3)="S13","WD",IF(LEFT(R285,3)="W05","WD",IF(LEFT(R285,3)="W06","UA",IF(LEFT(R285,3)="S12","CA",IF(LEFT(R285,3)="E06","UA",IF(LEFT(R285,3)="E07","NMD",IF(LEFT(R285,3)="E08","MD",IF(LEFT(R285,3)="E09","LONB"))))))))))</f>
        <v>NMD</v>
      </c>
      <c r="T285" s="6" t="str">
        <f>IF([2]source_data!G287="","",IF([2]source_data!N287="","",[2]source_data!N287))</f>
        <v>Flooring Grant</v>
      </c>
      <c r="U285" s="10">
        <f>IF([2]source_data!G287="","",[2]tailored_settings!$B$8)</f>
        <v>45789</v>
      </c>
      <c r="V285" s="6" t="str">
        <f>IF([2]source_data!G287="","",[2]tailored_settings!$B$9)</f>
        <v>http://www.longleigh.org/</v>
      </c>
      <c r="W285" s="8">
        <f>IF([2]source_data!G287="","",IF([2]source_data!O287="","",[2]source_data!O287))</f>
        <v>45462</v>
      </c>
      <c r="X285" s="12">
        <f>IF([2]source_data!G287="","",IF([2]source_data!P287="","",[2]source_data!P287))</f>
        <v>45511</v>
      </c>
      <c r="Y285" s="13">
        <f>IF([2]source_data!G287="","",IF([2]source_data!Q287="","",[2]source_data!Q287))</f>
        <v>2</v>
      </c>
      <c r="Z285" s="11" t="str">
        <f>IF([2]source_data!G287="","",IF([2]source_data!I287="","",[2]tailored_settings!$B$10))</f>
        <v>Primary grant reason</v>
      </c>
      <c r="AA285" s="11" t="str">
        <f>IF([2]source_data!G287="","",IF([2]source_data!I287="","",[2]source_data!I287))</f>
        <v>1. Customer (or family member residing with them) with a diagnosed condition or disability (physical and/or sensory and/or behavioural)</v>
      </c>
      <c r="AB285" s="11" t="str">
        <f>IF([2]source_data!G287="","",IF([2]source_data!J287="","",[2]tailored_settings!$B$11))</f>
        <v/>
      </c>
      <c r="AC285" s="11" t="str">
        <f>IF([2]source_data!G287="","",IF([2]source_data!J287="","",[2]source_data!J287))</f>
        <v/>
      </c>
      <c r="AD285" s="11" t="str">
        <f>IF([2]source_data!G287="","",IF([2]source_data!K287="","",[2]tailored_settings!$B$12))</f>
        <v>Grant purpose</v>
      </c>
      <c r="AE285" s="11" t="str">
        <f>IF([2]source_data!G287="","",IF([2]source_data!K287="","",[2]source_data!K287))</f>
        <v>Flooring</v>
      </c>
      <c r="AF285" s="11" t="str">
        <f>IF([2]source_data!G287="","",IF([2]source_data!K287="","",[2]tailored_settings!$B$13))</f>
        <v>Grant purpose</v>
      </c>
      <c r="AG285" s="11" t="str">
        <f>IF([2]source_data!G287="","",IF([2]source_data!K287="","",[2]source_data!K287))</f>
        <v>Flooring</v>
      </c>
      <c r="AH285" s="11" t="str">
        <f>IF([2]source_data!G287="","",IF([2]source_data!M287="","",[2]tailored_settings!$B$14))</f>
        <v/>
      </c>
      <c r="AI285" s="11" t="str">
        <f>IF([2]source_data!G287="","",IF([2]source_data!M287="","",[2]source_data!M287))</f>
        <v/>
      </c>
    </row>
    <row r="286" spans="1:35" x14ac:dyDescent="0.2">
      <c r="A286" s="6" t="str">
        <f>IF([2]source_data!G288="","",IF(AND([2]source_data!C288&lt;&gt;"",[2]tailored_settings!$B$15="Publish"),CONCATENATE([2]tailored_settings!$B$2&amp;[2]source_data!C288),IF(AND([2]source_data!C288&lt;&gt;"",[2]tailored_settings!$B$15="Do not publish"),CONCATENATE([2]tailored_settings!$B$2&amp;TEXT(ROW(A286)-1,"0000")&amp;"_"&amp;TEXT(F286,"yyyy-mm")),CONCATENATE([2]tailored_settings!$B$2&amp;TEXT(ROW(A286)-1,"0000")&amp;"_"&amp;TEXT(F286,"yyyy-mm")))))</f>
        <v>360G-Longleigh-0285_2024-06</v>
      </c>
      <c r="B286" s="6" t="str">
        <f>IF([2]source_data!G288="","",IF([2]source_data!E288&lt;&gt;"",[2]source_data!E288,CONCATENATE("Grant to "&amp;G286)))</f>
        <v>Grant to Individual Recipient</v>
      </c>
      <c r="C286" s="6" t="str">
        <f>IF([2]source_data!G288="","",IF([2]source_data!F288="",_xlfn.XLOOKUP(T286,[2]tailored_settings!$B$20:$B$25,[2]tailored_settings!$A$20:$A$25,"")))</f>
        <v xml:space="preserve">Providing new flooring </v>
      </c>
      <c r="D286" s="7">
        <f>IF([2]source_data!G288="","",IF([2]source_data!G288="","",[2]source_data!G288))</f>
        <v>1522.8</v>
      </c>
      <c r="E286" s="6" t="str">
        <f>IF([2]source_data!G288="","",[2]tailored_settings!$B$3)</f>
        <v>GBP</v>
      </c>
      <c r="F286" s="8">
        <f>IF([2]source_data!G288="","",IF([2]source_data!H288="","",[2]source_data!H288))</f>
        <v>45460</v>
      </c>
      <c r="G286" s="6" t="str">
        <f>IF([2]source_data!G288="","",[2]tailored_settings!$B$5)</f>
        <v>Individual Recipient</v>
      </c>
      <c r="H286" s="6" t="str">
        <f>IF([2]source_data!G288="","",IF(AND([2]source_data!A288&lt;&gt;"",[2]tailored_settings!$B$16="Publish"),CONCATENATE([2]tailored_settings!$B$2&amp;[2]source_data!A288),IF(AND([2]source_data!A288&lt;&gt;"",[2]tailored_settings!$B$16="Do not publish"),CONCATENATE([2]tailored_settings!$B$4&amp;TEXT(ROW(A286)-1,"0000")&amp;"_"&amp;TEXT(F286,"yyyy-mm")),CONCATENATE([2]tailored_settings!$B$4&amp;TEXT(ROW(A286)-1,"0000")&amp;"_"&amp;TEXT(F286,"yyyy-mm")))))</f>
        <v>360G-Longleigh-IND-0285_2024-06</v>
      </c>
      <c r="I286" s="6" t="str">
        <f>IF([2]source_data!G288="","",[2]tailored_settings!$B$7)</f>
        <v>Longleigh Foundation</v>
      </c>
      <c r="J286" s="6" t="str">
        <f>IF([2]source_data!G288="","",[2]tailored_settings!$B$6)</f>
        <v>GB-CHC-1169016</v>
      </c>
      <c r="K286" s="6" t="str">
        <f>IF([2]source_data!G288="","",IF([2]source_data!I288="","",VLOOKUP([2]source_data!I288,[2]codelist_mapping!A:C,3,FALSE)))</f>
        <v>GTIR030</v>
      </c>
      <c r="L286" s="6" t="str">
        <f>IF([2]source_data!G288="","",IF([2]source_data!J288="","",VLOOKUP([2]source_data!J288,[2]codelist_mapping!A:C,3,FALSE)))</f>
        <v/>
      </c>
      <c r="M286" s="6" t="str">
        <f>IF([2]source_data!G288="","",IF([2]source_data!K288="","",IF([2]source_data!M288&lt;&gt;"",CONCATENATE(VLOOKUP([2]source_data!K288,[2]codelist_mapping!F:H,3,FALSE)&amp;";"&amp;VLOOKUP([2]source_data!L288,[2]codelist_mapping!F:H,3,FALSE)&amp;";"&amp;VLOOKUP([2]source_data!M288,[2]codelist_mapping!F:H,3,FALSE)),IF([2]source_data!L288&lt;&gt;"",CONCATENATE(VLOOKUP([2]source_data!K288,[2]codelist_mapping!F:H,3,FALSE)&amp;";"&amp;VLOOKUP([2]source_data!L288,[2]codelist_mapping!F:H,3,FALSE)),IF([2]source_data!K288&lt;&gt;"",CONCATENATE(VLOOKUP([2]source_data!K288,[2]codelist_mapping!F:H,3,FALSE)))))))</f>
        <v>GTIP030</v>
      </c>
      <c r="N286" s="9" t="str">
        <f>IF([2]source_data!G288="","",IF([2]source_data!D288="","",VLOOKUP([2]source_data!D288,[2]geo_data!A:I,9,FALSE)))</f>
        <v>Leesland &amp; Newtown</v>
      </c>
      <c r="O286" s="9" t="str">
        <f>IF([2]source_data!G288="","",IF([2]source_data!D288="","",VLOOKUP([2]source_data!D288,[2]geo_data!A:I,8,FALSE)))</f>
        <v>E05014149</v>
      </c>
      <c r="P286" s="9" t="str">
        <f>IF([2]source_data!G288="","",IF(LEFT(O286,3)="E05","WD",IF(LEFT(O286,3)="S13","WD",IF(LEFT(O286,3)="W05","WD",IF(LEFT(O286,3)="W06","UA",IF(LEFT(O286,3)="S12","CA",IF(LEFT(O286,3)="E06","UA",IF(LEFT(O286,3)="E07","NMD",IF(LEFT(O286,3)="E08","MD",IF(LEFT(O286,3)="E09","LONB"))))))))))</f>
        <v>WD</v>
      </c>
      <c r="Q286" s="9" t="str">
        <f>IF([2]source_data!G288="","",IF([2]source_data!D288="","",VLOOKUP([2]source_data!D288,[2]geo_data!A:I,7,FALSE)))</f>
        <v>Gosport</v>
      </c>
      <c r="R286" s="9" t="str">
        <f>IF([2]source_data!G288="","",IF([2]source_data!D288="","",VLOOKUP([2]source_data!D288,[2]geo_data!A:I,6,FALSE)))</f>
        <v>E07000088</v>
      </c>
      <c r="S286" s="9" t="str">
        <f>IF([2]source_data!G288="","",IF(LEFT(R286,3)="E05","WD",IF(LEFT(R286,3)="S13","WD",IF(LEFT(R286,3)="W05","WD",IF(LEFT(R286,3)="W06","UA",IF(LEFT(R286,3)="S12","CA",IF(LEFT(R286,3)="E06","UA",IF(LEFT(R286,3)="E07","NMD",IF(LEFT(R286,3)="E08","MD",IF(LEFT(R286,3)="E09","LONB"))))))))))</f>
        <v>NMD</v>
      </c>
      <c r="T286" s="6" t="str">
        <f>IF([2]source_data!G288="","",IF([2]source_data!N288="","",[2]source_data!N288))</f>
        <v>Flooring Grant</v>
      </c>
      <c r="U286" s="10">
        <f>IF([2]source_data!G288="","",[2]tailored_settings!$B$8)</f>
        <v>45789</v>
      </c>
      <c r="V286" s="6" t="str">
        <f>IF([2]source_data!G288="","",[2]tailored_settings!$B$9)</f>
        <v>http://www.longleigh.org/</v>
      </c>
      <c r="W286" s="8">
        <f>IF([2]source_data!G288="","",IF([2]source_data!O288="","",[2]source_data!O288))</f>
        <v>45460</v>
      </c>
      <c r="X286" s="12">
        <f>IF([2]source_data!G288="","",IF([2]source_data!P288="","",[2]source_data!P288))</f>
        <v>45518</v>
      </c>
      <c r="Y286" s="13">
        <f>IF([2]source_data!G288="","",IF([2]source_data!Q288="","",[2]source_data!Q288))</f>
        <v>2</v>
      </c>
      <c r="Z286" s="11" t="str">
        <f>IF([2]source_data!G288="","",IF([2]source_data!I288="","",[2]tailored_settings!$B$10))</f>
        <v>Primary grant reason</v>
      </c>
      <c r="AA286" s="11" t="str">
        <f>IF([2]source_data!G288="","",IF([2]source_data!I288="","",[2]source_data!I288))</f>
        <v>1. Customer (or family member residing with them) with a diagnosed condition or disability (physical and/or sensory and/or behavioural)</v>
      </c>
      <c r="AB286" s="11" t="str">
        <f>IF([2]source_data!G288="","",IF([2]source_data!J288="","",[2]tailored_settings!$B$11))</f>
        <v/>
      </c>
      <c r="AC286" s="11" t="str">
        <f>IF([2]source_data!G288="","",IF([2]source_data!J288="","",[2]source_data!J288))</f>
        <v/>
      </c>
      <c r="AD286" s="11" t="str">
        <f>IF([2]source_data!G288="","",IF([2]source_data!K288="","",[2]tailored_settings!$B$12))</f>
        <v>Grant purpose</v>
      </c>
      <c r="AE286" s="11" t="str">
        <f>IF([2]source_data!G288="","",IF([2]source_data!K288="","",[2]source_data!K288))</f>
        <v>Flooring</v>
      </c>
      <c r="AF286" s="11" t="str">
        <f>IF([2]source_data!G288="","",IF([2]source_data!K288="","",[2]tailored_settings!$B$13))</f>
        <v>Grant purpose</v>
      </c>
      <c r="AG286" s="11" t="str">
        <f>IF([2]source_data!G288="","",IF([2]source_data!K288="","",[2]source_data!K288))</f>
        <v>Flooring</v>
      </c>
      <c r="AH286" s="11" t="str">
        <f>IF([2]source_data!G288="","",IF([2]source_data!M288="","",[2]tailored_settings!$B$14))</f>
        <v/>
      </c>
      <c r="AI286" s="11" t="str">
        <f>IF([2]source_data!G288="","",IF([2]source_data!M288="","",[2]source_data!M288))</f>
        <v/>
      </c>
    </row>
    <row r="287" spans="1:35" x14ac:dyDescent="0.2">
      <c r="A287" s="6" t="str">
        <f>IF([2]source_data!G289="","",IF(AND([2]source_data!C289&lt;&gt;"",[2]tailored_settings!$B$15="Publish"),CONCATENATE([2]tailored_settings!$B$2&amp;[2]source_data!C289),IF(AND([2]source_data!C289&lt;&gt;"",[2]tailored_settings!$B$15="Do not publish"),CONCATENATE([2]tailored_settings!$B$2&amp;TEXT(ROW(A287)-1,"0000")&amp;"_"&amp;TEXT(F287,"yyyy-mm")),CONCATENATE([2]tailored_settings!$B$2&amp;TEXT(ROW(A287)-1,"0000")&amp;"_"&amp;TEXT(F287,"yyyy-mm")))))</f>
        <v>360G-Longleigh-0286_2024-06</v>
      </c>
      <c r="B287" s="6" t="str">
        <f>IF([2]source_data!G289="","",IF([2]source_data!E289&lt;&gt;"",[2]source_data!E289,CONCATENATE("Grant to "&amp;G287)))</f>
        <v>Grant to Individual Recipient</v>
      </c>
      <c r="C287" s="6" t="str">
        <f>IF([2]source_data!G289="","",IF([2]source_data!F289="",_xlfn.XLOOKUP(T287,[2]tailored_settings!$B$20:$B$25,[2]tailored_settings!$A$20:$A$25,"")))</f>
        <v>Helping to alleviate financial hardship</v>
      </c>
      <c r="D287" s="7">
        <f>IF([2]source_data!G289="","",IF([2]source_data!G289="","",[2]source_data!G289))</f>
        <v>827.98</v>
      </c>
      <c r="E287" s="6" t="str">
        <f>IF([2]source_data!G289="","",[2]tailored_settings!$B$3)</f>
        <v>GBP</v>
      </c>
      <c r="F287" s="8">
        <f>IF([2]source_data!G289="","",IF([2]source_data!H289="","",[2]source_data!H289))</f>
        <v>45453</v>
      </c>
      <c r="G287" s="6" t="str">
        <f>IF([2]source_data!G289="","",[2]tailored_settings!$B$5)</f>
        <v>Individual Recipient</v>
      </c>
      <c r="H287" s="6" t="str">
        <f>IF([2]source_data!G289="","",IF(AND([2]source_data!A289&lt;&gt;"",[2]tailored_settings!$B$16="Publish"),CONCATENATE([2]tailored_settings!$B$2&amp;[2]source_data!A289),IF(AND([2]source_data!A289&lt;&gt;"",[2]tailored_settings!$B$16="Do not publish"),CONCATENATE([2]tailored_settings!$B$4&amp;TEXT(ROW(A287)-1,"0000")&amp;"_"&amp;TEXT(F287,"yyyy-mm")),CONCATENATE([2]tailored_settings!$B$4&amp;TEXT(ROW(A287)-1,"0000")&amp;"_"&amp;TEXT(F287,"yyyy-mm")))))</f>
        <v>360G-Longleigh-IND-0286_2024-06</v>
      </c>
      <c r="I287" s="6" t="str">
        <f>IF([2]source_data!G289="","",[2]tailored_settings!$B$7)</f>
        <v>Longleigh Foundation</v>
      </c>
      <c r="J287" s="6" t="str">
        <f>IF([2]source_data!G289="","",[2]tailored_settings!$B$6)</f>
        <v>GB-CHC-1169016</v>
      </c>
      <c r="K287" s="6" t="str">
        <f>IF([2]source_data!G289="","",IF([2]source_data!I289="","",VLOOKUP([2]source_data!I289,[2]codelist_mapping!A:C,3,FALSE)))</f>
        <v>GTIR060</v>
      </c>
      <c r="L287" s="6" t="str">
        <f>IF([2]source_data!G289="","",IF([2]source_data!J289="","",VLOOKUP([2]source_data!J289,[2]codelist_mapping!A:C,3,FALSE)))</f>
        <v/>
      </c>
      <c r="M287" s="6" t="str">
        <f>IF([2]source_data!G289="","",IF([2]source_data!K289="","",IF([2]source_data!M289&lt;&gt;"",CONCATENATE(VLOOKUP([2]source_data!K289,[2]codelist_mapping!F:H,3,FALSE)&amp;";"&amp;VLOOKUP([2]source_data!L289,[2]codelist_mapping!F:H,3,FALSE)&amp;";"&amp;VLOOKUP([2]source_data!M289,[2]codelist_mapping!F:H,3,FALSE)),IF([2]source_data!L289&lt;&gt;"",CONCATENATE(VLOOKUP([2]source_data!K289,[2]codelist_mapping!F:H,3,FALSE)&amp;";"&amp;VLOOKUP([2]source_data!L289,[2]codelist_mapping!F:H,3,FALSE)),IF([2]source_data!K289&lt;&gt;"",CONCATENATE(VLOOKUP([2]source_data!K289,[2]codelist_mapping!F:H,3,FALSE)))))))</f>
        <v>GTIP020;GTIP060</v>
      </c>
      <c r="N287" s="9" t="str">
        <f>IF([2]source_data!G289="","",IF([2]source_data!D289="","",VLOOKUP([2]source_data!D289,[2]geo_data!A:I,9,FALSE)))</f>
        <v>Great Dunmow North</v>
      </c>
      <c r="O287" s="9" t="str">
        <f>IF([2]source_data!G289="","",IF([2]source_data!D289="","",VLOOKUP([2]source_data!D289,[2]geo_data!A:I,8,FALSE)))</f>
        <v>E05014489</v>
      </c>
      <c r="P287" s="9" t="str">
        <f>IF([2]source_data!G289="","",IF(LEFT(O287,3)="E05","WD",IF(LEFT(O287,3)="S13","WD",IF(LEFT(O287,3)="W05","WD",IF(LEFT(O287,3)="W06","UA",IF(LEFT(O287,3)="S12","CA",IF(LEFT(O287,3)="E06","UA",IF(LEFT(O287,3)="E07","NMD",IF(LEFT(O287,3)="E08","MD",IF(LEFT(O287,3)="E09","LONB"))))))))))</f>
        <v>WD</v>
      </c>
      <c r="Q287" s="9" t="str">
        <f>IF([2]source_data!G289="","",IF([2]source_data!D289="","",VLOOKUP([2]source_data!D289,[2]geo_data!A:I,7,FALSE)))</f>
        <v>Uttlesford</v>
      </c>
      <c r="R287" s="9" t="str">
        <f>IF([2]source_data!G289="","",IF([2]source_data!D289="","",VLOOKUP([2]source_data!D289,[2]geo_data!A:I,6,FALSE)))</f>
        <v>E07000077</v>
      </c>
      <c r="S287" s="9" t="str">
        <f>IF([2]source_data!G289="","",IF(LEFT(R287,3)="E05","WD",IF(LEFT(R287,3)="S13","WD",IF(LEFT(R287,3)="W05","WD",IF(LEFT(R287,3)="W06","UA",IF(LEFT(R287,3)="S12","CA",IF(LEFT(R287,3)="E06","UA",IF(LEFT(R287,3)="E07","NMD",IF(LEFT(R287,3)="E08","MD",IF(LEFT(R287,3)="E09","LONB"))))))))))</f>
        <v>NMD</v>
      </c>
      <c r="T287" s="6" t="str">
        <f>IF([2]source_data!G289="","",IF([2]source_data!N289="","",[2]source_data!N289))</f>
        <v>Hardship Grant</v>
      </c>
      <c r="U287" s="10">
        <f>IF([2]source_data!G289="","",[2]tailored_settings!$B$8)</f>
        <v>45789</v>
      </c>
      <c r="V287" s="6" t="str">
        <f>IF([2]source_data!G289="","",[2]tailored_settings!$B$9)</f>
        <v>http://www.longleigh.org/</v>
      </c>
      <c r="W287" s="8">
        <f>IF([2]source_data!G289="","",IF([2]source_data!O289="","",[2]source_data!O289))</f>
        <v>45453</v>
      </c>
      <c r="X287" s="12">
        <f>IF([2]source_data!G289="","",IF([2]source_data!P289="","",[2]source_data!P289))</f>
        <v>45483</v>
      </c>
      <c r="Y287" s="13">
        <f>IF([2]source_data!G289="","",IF([2]source_data!Q289="","",[2]source_data!Q289))</f>
        <v>1</v>
      </c>
      <c r="Z287" s="11" t="str">
        <f>IF([2]source_data!G289="","",IF([2]source_data!I289="","",[2]tailored_settings!$B$10))</f>
        <v>Primary grant reason</v>
      </c>
      <c r="AA287" s="11" t="str">
        <f>IF([2]source_data!G289="","",IF([2]source_data!I289="","",[2]source_data!I289))</f>
        <v>4. Customer/family fleeing from a violent or abusive relationship</v>
      </c>
      <c r="AB287" s="11" t="str">
        <f>IF([2]source_data!G289="","",IF([2]source_data!J289="","",[2]tailored_settings!$B$11))</f>
        <v/>
      </c>
      <c r="AC287" s="11" t="str">
        <f>IF([2]source_data!G289="","",IF([2]source_data!J289="","",[2]source_data!J289))</f>
        <v/>
      </c>
      <c r="AD287" s="11" t="str">
        <f>IF([2]source_data!G289="","",IF([2]source_data!K289="","",[2]tailored_settings!$B$12))</f>
        <v>Grant purpose</v>
      </c>
      <c r="AE287" s="11" t="str">
        <f>IF([2]source_data!G289="","",IF([2]source_data!K289="","",[2]source_data!K289))</f>
        <v>Appliances</v>
      </c>
      <c r="AF287" s="11" t="str">
        <f>IF([2]source_data!G289="","",IF([2]source_data!K289="","",[2]tailored_settings!$B$13))</f>
        <v>Grant purpose</v>
      </c>
      <c r="AG287" s="11" t="str">
        <f>IF([2]source_data!G289="","",IF([2]source_data!K289="","",[2]source_data!K289))</f>
        <v>Appliances</v>
      </c>
      <c r="AH287" s="11" t="str">
        <f>IF([2]source_data!G289="","",IF([2]source_data!M289="","",[2]tailored_settings!$B$14))</f>
        <v/>
      </c>
      <c r="AI287" s="11" t="str">
        <f>IF([2]source_data!G289="","",IF([2]source_data!M289="","",[2]source_data!M289))</f>
        <v/>
      </c>
    </row>
    <row r="288" spans="1:35" x14ac:dyDescent="0.2">
      <c r="A288" s="6" t="str">
        <f>IF([2]source_data!G290="","",IF(AND([2]source_data!C290&lt;&gt;"",[2]tailored_settings!$B$15="Publish"),CONCATENATE([2]tailored_settings!$B$2&amp;[2]source_data!C290),IF(AND([2]source_data!C290&lt;&gt;"",[2]tailored_settings!$B$15="Do not publish"),CONCATENATE([2]tailored_settings!$B$2&amp;TEXT(ROW(A288)-1,"0000")&amp;"_"&amp;TEXT(F288,"yyyy-mm")),CONCATENATE([2]tailored_settings!$B$2&amp;TEXT(ROW(A288)-1,"0000")&amp;"_"&amp;TEXT(F288,"yyyy-mm")))))</f>
        <v>360G-Longleigh-0287_2024-06</v>
      </c>
      <c r="B288" s="6" t="str">
        <f>IF([2]source_data!G290="","",IF([2]source_data!E290&lt;&gt;"",[2]source_data!E290,CONCATENATE("Grant to "&amp;G288)))</f>
        <v>Grant to Individual Recipient</v>
      </c>
      <c r="C288" s="6" t="str">
        <f>IF([2]source_data!G290="","",IF([2]source_data!F290="",_xlfn.XLOOKUP(T288,[2]tailored_settings!$B$20:$B$25,[2]tailored_settings!$A$20:$A$25,"")))</f>
        <v>Helping to alleviate financial hardship</v>
      </c>
      <c r="D288" s="7">
        <f>IF([2]source_data!G290="","",IF([2]source_data!G290="","",[2]source_data!G290))</f>
        <v>941.98</v>
      </c>
      <c r="E288" s="6" t="str">
        <f>IF([2]source_data!G290="","",[2]tailored_settings!$B$3)</f>
        <v>GBP</v>
      </c>
      <c r="F288" s="8">
        <f>IF([2]source_data!G290="","",IF([2]source_data!H290="","",[2]source_data!H290))</f>
        <v>45453</v>
      </c>
      <c r="G288" s="6" t="str">
        <f>IF([2]source_data!G290="","",[2]tailored_settings!$B$5)</f>
        <v>Individual Recipient</v>
      </c>
      <c r="H288" s="6" t="str">
        <f>IF([2]source_data!G290="","",IF(AND([2]source_data!A290&lt;&gt;"",[2]tailored_settings!$B$16="Publish"),CONCATENATE([2]tailored_settings!$B$2&amp;[2]source_data!A290),IF(AND([2]source_data!A290&lt;&gt;"",[2]tailored_settings!$B$16="Do not publish"),CONCATENATE([2]tailored_settings!$B$4&amp;TEXT(ROW(A288)-1,"0000")&amp;"_"&amp;TEXT(F288,"yyyy-mm")),CONCATENATE([2]tailored_settings!$B$4&amp;TEXT(ROW(A288)-1,"0000")&amp;"_"&amp;TEXT(F288,"yyyy-mm")))))</f>
        <v>360G-Longleigh-IND-0287_2024-06</v>
      </c>
      <c r="I288" s="6" t="str">
        <f>IF([2]source_data!G290="","",[2]tailored_settings!$B$7)</f>
        <v>Longleigh Foundation</v>
      </c>
      <c r="J288" s="6" t="str">
        <f>IF([2]source_data!G290="","",[2]tailored_settings!$B$6)</f>
        <v>GB-CHC-1169016</v>
      </c>
      <c r="K288" s="6" t="str">
        <f>IF([2]source_data!G290="","",IF([2]source_data!I290="","",VLOOKUP([2]source_data!I290,[2]codelist_mapping!A:C,3,FALSE)))</f>
        <v>GTIR040</v>
      </c>
      <c r="L288" s="6" t="str">
        <f>IF([2]source_data!G290="","",IF([2]source_data!J290="","",VLOOKUP([2]source_data!J290,[2]codelist_mapping!A:C,3,FALSE)))</f>
        <v/>
      </c>
      <c r="M288" s="6" t="str">
        <f>IF([2]source_data!G290="","",IF([2]source_data!K290="","",IF([2]source_data!M290&lt;&gt;"",CONCATENATE(VLOOKUP([2]source_data!K290,[2]codelist_mapping!F:H,3,FALSE)&amp;";"&amp;VLOOKUP([2]source_data!L290,[2]codelist_mapping!F:H,3,FALSE)&amp;";"&amp;VLOOKUP([2]source_data!M290,[2]codelist_mapping!F:H,3,FALSE)),IF([2]source_data!L290&lt;&gt;"",CONCATENATE(VLOOKUP([2]source_data!K290,[2]codelist_mapping!F:H,3,FALSE)&amp;";"&amp;VLOOKUP([2]source_data!L290,[2]codelist_mapping!F:H,3,FALSE)),IF([2]source_data!K290&lt;&gt;"",CONCATENATE(VLOOKUP([2]source_data!K290,[2]codelist_mapping!F:H,3,FALSE)))))))</f>
        <v>GTIP020;GTIP020</v>
      </c>
      <c r="N288" s="9" t="str">
        <f>IF([2]source_data!G290="","",IF([2]source_data!D290="","",VLOOKUP([2]source_data!D290,[2]geo_data!A:I,9,FALSE)))</f>
        <v>Freemantle</v>
      </c>
      <c r="O288" s="9" t="str">
        <f>IF([2]source_data!G290="","",IF([2]source_data!D290="","",VLOOKUP([2]source_data!D290,[2]geo_data!A:I,8,FALSE)))</f>
        <v>E05015496</v>
      </c>
      <c r="P288" s="9" t="str">
        <f>IF([2]source_data!G290="","",IF(LEFT(O288,3)="E05","WD",IF(LEFT(O288,3)="S13","WD",IF(LEFT(O288,3)="W05","WD",IF(LEFT(O288,3)="W06","UA",IF(LEFT(O288,3)="S12","CA",IF(LEFT(O288,3)="E06","UA",IF(LEFT(O288,3)="E07","NMD",IF(LEFT(O288,3)="E08","MD",IF(LEFT(O288,3)="E09","LONB"))))))))))</f>
        <v>WD</v>
      </c>
      <c r="Q288" s="9" t="str">
        <f>IF([2]source_data!G290="","",IF([2]source_data!D290="","",VLOOKUP([2]source_data!D290,[2]geo_data!A:I,7,FALSE)))</f>
        <v>Southampton</v>
      </c>
      <c r="R288" s="9" t="str">
        <f>IF([2]source_data!G290="","",IF([2]source_data!D290="","",VLOOKUP([2]source_data!D290,[2]geo_data!A:I,6,FALSE)))</f>
        <v>E06000045</v>
      </c>
      <c r="S288" s="9" t="str">
        <f>IF([2]source_data!G290="","",IF(LEFT(R288,3)="E05","WD",IF(LEFT(R288,3)="S13","WD",IF(LEFT(R288,3)="W05","WD",IF(LEFT(R288,3)="W06","UA",IF(LEFT(R288,3)="S12","CA",IF(LEFT(R288,3)="E06","UA",IF(LEFT(R288,3)="E07","NMD",IF(LEFT(R288,3)="E08","MD",IF(LEFT(R288,3)="E09","LONB"))))))))))</f>
        <v>UA</v>
      </c>
      <c r="T288" s="6" t="str">
        <f>IF([2]source_data!G290="","",IF([2]source_data!N290="","",[2]source_data!N290))</f>
        <v>Hardship Grant</v>
      </c>
      <c r="U288" s="10">
        <f>IF([2]source_data!G290="","",[2]tailored_settings!$B$8)</f>
        <v>45789</v>
      </c>
      <c r="V288" s="6" t="str">
        <f>IF([2]source_data!G290="","",[2]tailored_settings!$B$9)</f>
        <v>http://www.longleigh.org/</v>
      </c>
      <c r="W288" s="8">
        <f>IF([2]source_data!G290="","",IF([2]source_data!O290="","",[2]source_data!O290))</f>
        <v>45453</v>
      </c>
      <c r="X288" s="12">
        <f>IF([2]source_data!G290="","",IF([2]source_data!P290="","",[2]source_data!P290))</f>
        <v>45490</v>
      </c>
      <c r="Y288" s="13">
        <f>IF([2]source_data!G290="","",IF([2]source_data!Q290="","",[2]source_data!Q290))</f>
        <v>1</v>
      </c>
      <c r="Z288" s="11" t="str">
        <f>IF([2]source_data!G290="","",IF([2]source_data!I290="","",[2]tailored_settings!$B$10))</f>
        <v>Primary grant reason</v>
      </c>
      <c r="AA288" s="11" t="str">
        <f>IF([2]source_data!G290="","",IF([2]source_data!I290="","",[2]source_data!I290))</f>
        <v>2. Customer receiving medication and/or therapy for a mental health condition or substance addiction</v>
      </c>
      <c r="AB288" s="11" t="str">
        <f>IF([2]source_data!G290="","",IF([2]source_data!J290="","",[2]tailored_settings!$B$11))</f>
        <v/>
      </c>
      <c r="AC288" s="11" t="str">
        <f>IF([2]source_data!G290="","",IF([2]source_data!J290="","",[2]source_data!J290))</f>
        <v/>
      </c>
      <c r="AD288" s="11" t="str">
        <f>IF([2]source_data!G290="","",IF([2]source_data!K290="","",[2]tailored_settings!$B$12))</f>
        <v>Grant purpose</v>
      </c>
      <c r="AE288" s="11" t="str">
        <f>IF([2]source_data!G290="","",IF([2]source_data!K290="","",[2]source_data!K290))</f>
        <v>Appliances</v>
      </c>
      <c r="AF288" s="11" t="str">
        <f>IF([2]source_data!G290="","",IF([2]source_data!K290="","",[2]tailored_settings!$B$13))</f>
        <v>Grant purpose</v>
      </c>
      <c r="AG288" s="11" t="str">
        <f>IF([2]source_data!G290="","",IF([2]source_data!K290="","",[2]source_data!K290))</f>
        <v>Appliances</v>
      </c>
      <c r="AH288" s="11" t="str">
        <f>IF([2]source_data!G290="","",IF([2]source_data!M290="","",[2]tailored_settings!$B$14))</f>
        <v/>
      </c>
      <c r="AI288" s="11" t="str">
        <f>IF([2]source_data!G290="","",IF([2]source_data!M290="","",[2]source_data!M290))</f>
        <v/>
      </c>
    </row>
    <row r="289" spans="1:35" x14ac:dyDescent="0.2">
      <c r="A289" s="6" t="str">
        <f>IF([2]source_data!G291="","",IF(AND([2]source_data!C291&lt;&gt;"",[2]tailored_settings!$B$15="Publish"),CONCATENATE([2]tailored_settings!$B$2&amp;[2]source_data!C291),IF(AND([2]source_data!C291&lt;&gt;"",[2]tailored_settings!$B$15="Do not publish"),CONCATENATE([2]tailored_settings!$B$2&amp;TEXT(ROW(A289)-1,"0000")&amp;"_"&amp;TEXT(F289,"yyyy-mm")),CONCATENATE([2]tailored_settings!$B$2&amp;TEXT(ROW(A289)-1,"0000")&amp;"_"&amp;TEXT(F289,"yyyy-mm")))))</f>
        <v>360G-Longleigh-0288_2024-06</v>
      </c>
      <c r="B289" s="6" t="str">
        <f>IF([2]source_data!G291="","",IF([2]source_data!E291&lt;&gt;"",[2]source_data!E291,CONCATENATE("Grant to "&amp;G289)))</f>
        <v>Grant to Individual Recipient</v>
      </c>
      <c r="C289" s="6" t="str">
        <f>IF([2]source_data!G291="","",IF([2]source_data!F291="",_xlfn.XLOOKUP(T289,[2]tailored_settings!$B$20:$B$25,[2]tailored_settings!$A$20:$A$25,"")))</f>
        <v>Helping to alleviate financial hardship</v>
      </c>
      <c r="D289" s="7">
        <f>IF([2]source_data!G291="","",IF([2]source_data!G291="","",[2]source_data!G291))</f>
        <v>919.76</v>
      </c>
      <c r="E289" s="6" t="str">
        <f>IF([2]source_data!G291="","",[2]tailored_settings!$B$3)</f>
        <v>GBP</v>
      </c>
      <c r="F289" s="8">
        <f>IF([2]source_data!G291="","",IF([2]source_data!H291="","",[2]source_data!H291))</f>
        <v>45453</v>
      </c>
      <c r="G289" s="6" t="str">
        <f>IF([2]source_data!G291="","",[2]tailored_settings!$B$5)</f>
        <v>Individual Recipient</v>
      </c>
      <c r="H289" s="6" t="str">
        <f>IF([2]source_data!G291="","",IF(AND([2]source_data!A291&lt;&gt;"",[2]tailored_settings!$B$16="Publish"),CONCATENATE([2]tailored_settings!$B$2&amp;[2]source_data!A291),IF(AND([2]source_data!A291&lt;&gt;"",[2]tailored_settings!$B$16="Do not publish"),CONCATENATE([2]tailored_settings!$B$4&amp;TEXT(ROW(A289)-1,"0000")&amp;"_"&amp;TEXT(F289,"yyyy-mm")),CONCATENATE([2]tailored_settings!$B$4&amp;TEXT(ROW(A289)-1,"0000")&amp;"_"&amp;TEXT(F289,"yyyy-mm")))))</f>
        <v>360G-Longleigh-IND-0288_2024-06</v>
      </c>
      <c r="I289" s="6" t="str">
        <f>IF([2]source_data!G291="","",[2]tailored_settings!$B$7)</f>
        <v>Longleigh Foundation</v>
      </c>
      <c r="J289" s="6" t="str">
        <f>IF([2]source_data!G291="","",[2]tailored_settings!$B$6)</f>
        <v>GB-CHC-1169016</v>
      </c>
      <c r="K289" s="6" t="str">
        <f>IF([2]source_data!G291="","",IF([2]source_data!I291="","",VLOOKUP([2]source_data!I291,[2]codelist_mapping!A:C,3,FALSE)))</f>
        <v>GTIR060</v>
      </c>
      <c r="L289" s="6" t="str">
        <f>IF([2]source_data!G291="","",IF([2]source_data!J291="","",VLOOKUP([2]source_data!J291,[2]codelist_mapping!A:C,3,FALSE)))</f>
        <v/>
      </c>
      <c r="M289" s="6" t="str">
        <f>IF([2]source_data!G291="","",IF([2]source_data!K291="","",IF([2]source_data!M291&lt;&gt;"",CONCATENATE(VLOOKUP([2]source_data!K291,[2]codelist_mapping!F:H,3,FALSE)&amp;";"&amp;VLOOKUP([2]source_data!L291,[2]codelist_mapping!F:H,3,FALSE)&amp;";"&amp;VLOOKUP([2]source_data!M291,[2]codelist_mapping!F:H,3,FALSE)),IF([2]source_data!L291&lt;&gt;"",CONCATENATE(VLOOKUP([2]source_data!K291,[2]codelist_mapping!F:H,3,FALSE)&amp;";"&amp;VLOOKUP([2]source_data!L291,[2]codelist_mapping!F:H,3,FALSE)),IF([2]source_data!K291&lt;&gt;"",CONCATENATE(VLOOKUP([2]source_data!K291,[2]codelist_mapping!F:H,3,FALSE)))))))</f>
        <v>GTIP020;GTIP020</v>
      </c>
      <c r="N289" s="9" t="str">
        <f>IF([2]source_data!G291="","",IF([2]source_data!D291="","",VLOOKUP([2]source_data!D291,[2]geo_data!A:I,9,FALSE)))</f>
        <v>Aggborough &amp; Spennells</v>
      </c>
      <c r="O289" s="9" t="str">
        <f>IF([2]source_data!G291="","",IF([2]source_data!D291="","",VLOOKUP([2]source_data!D291,[2]geo_data!A:I,8,FALSE)))</f>
        <v>E05010502</v>
      </c>
      <c r="P289" s="9" t="str">
        <f>IF([2]source_data!G291="","",IF(LEFT(O289,3)="E05","WD",IF(LEFT(O289,3)="S13","WD",IF(LEFT(O289,3)="W05","WD",IF(LEFT(O289,3)="W06","UA",IF(LEFT(O289,3)="S12","CA",IF(LEFT(O289,3)="E06","UA",IF(LEFT(O289,3)="E07","NMD",IF(LEFT(O289,3)="E08","MD",IF(LEFT(O289,3)="E09","LONB"))))))))))</f>
        <v>WD</v>
      </c>
      <c r="Q289" s="9" t="str">
        <f>IF([2]source_data!G291="","",IF([2]source_data!D291="","",VLOOKUP([2]source_data!D291,[2]geo_data!A:I,7,FALSE)))</f>
        <v>Wyre Forest</v>
      </c>
      <c r="R289" s="9" t="str">
        <f>IF([2]source_data!G291="","",IF([2]source_data!D291="","",VLOOKUP([2]source_data!D291,[2]geo_data!A:I,6,FALSE)))</f>
        <v>E07000239</v>
      </c>
      <c r="S289" s="9" t="str">
        <f>IF([2]source_data!G291="","",IF(LEFT(R289,3)="E05","WD",IF(LEFT(R289,3)="S13","WD",IF(LEFT(R289,3)="W05","WD",IF(LEFT(R289,3)="W06","UA",IF(LEFT(R289,3)="S12","CA",IF(LEFT(R289,3)="E06","UA",IF(LEFT(R289,3)="E07","NMD",IF(LEFT(R289,3)="E08","MD",IF(LEFT(R289,3)="E09","LONB"))))))))))</f>
        <v>NMD</v>
      </c>
      <c r="T289" s="6" t="str">
        <f>IF([2]source_data!G291="","",IF([2]source_data!N291="","",[2]source_data!N291))</f>
        <v>Hardship Grant</v>
      </c>
      <c r="U289" s="10">
        <f>IF([2]source_data!G291="","",[2]tailored_settings!$B$8)</f>
        <v>45789</v>
      </c>
      <c r="V289" s="6" t="str">
        <f>IF([2]source_data!G291="","",[2]tailored_settings!$B$9)</f>
        <v>http://www.longleigh.org/</v>
      </c>
      <c r="W289" s="8">
        <f>IF([2]source_data!G291="","",IF([2]source_data!O291="","",[2]source_data!O291))</f>
        <v>45453</v>
      </c>
      <c r="X289" s="12">
        <f>IF([2]source_data!G291="","",IF([2]source_data!P291="","",[2]source_data!P291))</f>
        <v>45464</v>
      </c>
      <c r="Y289" s="13">
        <f>IF([2]source_data!G291="","",IF([2]source_data!Q291="","",[2]source_data!Q291))</f>
        <v>0</v>
      </c>
      <c r="Z289" s="11" t="str">
        <f>IF([2]source_data!G291="","",IF([2]source_data!I291="","",[2]tailored_settings!$B$10))</f>
        <v>Primary grant reason</v>
      </c>
      <c r="AA289" s="11" t="str">
        <f>IF([2]source_data!G291="","",IF([2]source_data!I291="","",[2]source_data!I291))</f>
        <v>4. Customer/family fleeing from a violent or abusive relationship</v>
      </c>
      <c r="AB289" s="11" t="str">
        <f>IF([2]source_data!G291="","",IF([2]source_data!J291="","",[2]tailored_settings!$B$11))</f>
        <v/>
      </c>
      <c r="AC289" s="11" t="str">
        <f>IF([2]source_data!G291="","",IF([2]source_data!J291="","",[2]source_data!J291))</f>
        <v/>
      </c>
      <c r="AD289" s="11" t="str">
        <f>IF([2]source_data!G291="","",IF([2]source_data!K291="","",[2]tailored_settings!$B$12))</f>
        <v>Grant purpose</v>
      </c>
      <c r="AE289" s="11" t="str">
        <f>IF([2]source_data!G291="","",IF([2]source_data!K291="","",[2]source_data!K291))</f>
        <v xml:space="preserve">Furniture </v>
      </c>
      <c r="AF289" s="11" t="str">
        <f>IF([2]source_data!G291="","",IF([2]source_data!K291="","",[2]tailored_settings!$B$13))</f>
        <v>Grant purpose</v>
      </c>
      <c r="AG289" s="11" t="str">
        <f>IF([2]source_data!G291="","",IF([2]source_data!K291="","",[2]source_data!K291))</f>
        <v xml:space="preserve">Furniture </v>
      </c>
      <c r="AH289" s="11" t="str">
        <f>IF([2]source_data!G291="","",IF([2]source_data!M291="","",[2]tailored_settings!$B$14))</f>
        <v/>
      </c>
      <c r="AI289" s="11" t="str">
        <f>IF([2]source_data!G291="","",IF([2]source_data!M291="","",[2]source_data!M291))</f>
        <v/>
      </c>
    </row>
    <row r="290" spans="1:35" x14ac:dyDescent="0.2">
      <c r="A290" s="6" t="str">
        <f>IF([2]source_data!G292="","",IF(AND([2]source_data!C292&lt;&gt;"",[2]tailored_settings!$B$15="Publish"),CONCATENATE([2]tailored_settings!$B$2&amp;[2]source_data!C292),IF(AND([2]source_data!C292&lt;&gt;"",[2]tailored_settings!$B$15="Do not publish"),CONCATENATE([2]tailored_settings!$B$2&amp;TEXT(ROW(A290)-1,"0000")&amp;"_"&amp;TEXT(F290,"yyyy-mm")),CONCATENATE([2]tailored_settings!$B$2&amp;TEXT(ROW(A290)-1,"0000")&amp;"_"&amp;TEXT(F290,"yyyy-mm")))))</f>
        <v>360G-Longleigh-0289_2024-06</v>
      </c>
      <c r="B290" s="6" t="str">
        <f>IF([2]source_data!G292="","",IF([2]source_data!E292&lt;&gt;"",[2]source_data!E292,CONCATENATE("Grant to "&amp;G290)))</f>
        <v>Grant to Individual Recipient</v>
      </c>
      <c r="C290" s="6" t="str">
        <f>IF([2]source_data!G292="","",IF([2]source_data!F292="",_xlfn.XLOOKUP(T290,[2]tailored_settings!$B$20:$B$25,[2]tailored_settings!$A$20:$A$25,"")))</f>
        <v>Helping to alleviate financial hardship</v>
      </c>
      <c r="D290" s="7">
        <f>IF([2]source_data!G292="","",IF([2]source_data!G292="","",[2]source_data!G292))</f>
        <v>709.2</v>
      </c>
      <c r="E290" s="6" t="str">
        <f>IF([2]source_data!G292="","",[2]tailored_settings!$B$3)</f>
        <v>GBP</v>
      </c>
      <c r="F290" s="8">
        <f>IF([2]source_data!G292="","",IF([2]source_data!H292="","",[2]source_data!H292))</f>
        <v>45454</v>
      </c>
      <c r="G290" s="6" t="str">
        <f>IF([2]source_data!G292="","",[2]tailored_settings!$B$5)</f>
        <v>Individual Recipient</v>
      </c>
      <c r="H290" s="6" t="str">
        <f>IF([2]source_data!G292="","",IF(AND([2]source_data!A292&lt;&gt;"",[2]tailored_settings!$B$16="Publish"),CONCATENATE([2]tailored_settings!$B$2&amp;[2]source_data!A292),IF(AND([2]source_data!A292&lt;&gt;"",[2]tailored_settings!$B$16="Do not publish"),CONCATENATE([2]tailored_settings!$B$4&amp;TEXT(ROW(A290)-1,"0000")&amp;"_"&amp;TEXT(F290,"yyyy-mm")),CONCATENATE([2]tailored_settings!$B$4&amp;TEXT(ROW(A290)-1,"0000")&amp;"_"&amp;TEXT(F290,"yyyy-mm")))))</f>
        <v>360G-Longleigh-IND-0289_2024-06</v>
      </c>
      <c r="I290" s="6" t="str">
        <f>IF([2]source_data!G292="","",[2]tailored_settings!$B$7)</f>
        <v>Longleigh Foundation</v>
      </c>
      <c r="J290" s="6" t="str">
        <f>IF([2]source_data!G292="","",[2]tailored_settings!$B$6)</f>
        <v>GB-CHC-1169016</v>
      </c>
      <c r="K290" s="6" t="str">
        <f>IF([2]source_data!G292="","",IF([2]source_data!I292="","",VLOOKUP([2]source_data!I292,[2]codelist_mapping!A:C,3,FALSE)))</f>
        <v>GTIR080</v>
      </c>
      <c r="L290" s="6" t="str">
        <f>IF([2]source_data!G292="","",IF([2]source_data!J292="","",VLOOKUP([2]source_data!J292,[2]codelist_mapping!A:C,3,FALSE)))</f>
        <v>GTIR060</v>
      </c>
      <c r="M290" s="6" t="str">
        <f>IF([2]source_data!G292="","",IF([2]source_data!K292="","",IF([2]source_data!M292&lt;&gt;"",CONCATENATE(VLOOKUP([2]source_data!K292,[2]codelist_mapping!F:H,3,FALSE)&amp;";"&amp;VLOOKUP([2]source_data!L292,[2]codelist_mapping!F:H,3,FALSE)&amp;";"&amp;VLOOKUP([2]source_data!M292,[2]codelist_mapping!F:H,3,FALSE)),IF([2]source_data!L292&lt;&gt;"",CONCATENATE(VLOOKUP([2]source_data!K292,[2]codelist_mapping!F:H,3,FALSE)&amp;";"&amp;VLOOKUP([2]source_data!L292,[2]codelist_mapping!F:H,3,FALSE)),IF([2]source_data!K292&lt;&gt;"",CONCATENATE(VLOOKUP([2]source_data!K292,[2]codelist_mapping!F:H,3,FALSE)))))))</f>
        <v>GTIP020;GTIP020;GTIP060</v>
      </c>
      <c r="N290" s="9" t="str">
        <f>IF([2]source_data!G292="","",IF([2]source_data!D292="","",VLOOKUP([2]source_data!D292,[2]geo_data!A:I,9,FALSE)))</f>
        <v>Cauldwell</v>
      </c>
      <c r="O290" s="9" t="str">
        <f>IF([2]source_data!G292="","",IF([2]source_data!D292="","",VLOOKUP([2]source_data!D292,[2]geo_data!A:I,8,FALSE)))</f>
        <v>E05014495</v>
      </c>
      <c r="P290" s="9" t="str">
        <f>IF([2]source_data!G292="","",IF(LEFT(O290,3)="E05","WD",IF(LEFT(O290,3)="S13","WD",IF(LEFT(O290,3)="W05","WD",IF(LEFT(O290,3)="W06","UA",IF(LEFT(O290,3)="S12","CA",IF(LEFT(O290,3)="E06","UA",IF(LEFT(O290,3)="E07","NMD",IF(LEFT(O290,3)="E08","MD",IF(LEFT(O290,3)="E09","LONB"))))))))))</f>
        <v>WD</v>
      </c>
      <c r="Q290" s="9" t="str">
        <f>IF([2]source_data!G292="","",IF([2]source_data!D292="","",VLOOKUP([2]source_data!D292,[2]geo_data!A:I,7,FALSE)))</f>
        <v>Bedford</v>
      </c>
      <c r="R290" s="9" t="str">
        <f>IF([2]source_data!G292="","",IF([2]source_data!D292="","",VLOOKUP([2]source_data!D292,[2]geo_data!A:I,6,FALSE)))</f>
        <v>E06000055</v>
      </c>
      <c r="S290" s="9" t="str">
        <f>IF([2]source_data!G292="","",IF(LEFT(R290,3)="E05","WD",IF(LEFT(R290,3)="S13","WD",IF(LEFT(R290,3)="W05","WD",IF(LEFT(R290,3)="W06","UA",IF(LEFT(R290,3)="S12","CA",IF(LEFT(R290,3)="E06","UA",IF(LEFT(R290,3)="E07","NMD",IF(LEFT(R290,3)="E08","MD",IF(LEFT(R290,3)="E09","LONB"))))))))))</f>
        <v>UA</v>
      </c>
      <c r="T290" s="6" t="str">
        <f>IF([2]source_data!G292="","",IF([2]source_data!N292="","",[2]source_data!N292))</f>
        <v>Hardship Grant</v>
      </c>
      <c r="U290" s="10">
        <f>IF([2]source_data!G292="","",[2]tailored_settings!$B$8)</f>
        <v>45789</v>
      </c>
      <c r="V290" s="6" t="str">
        <f>IF([2]source_data!G292="","",[2]tailored_settings!$B$9)</f>
        <v>http://www.longleigh.org/</v>
      </c>
      <c r="W290" s="8">
        <f>IF([2]source_data!G292="","",IF([2]source_data!O292="","",[2]source_data!O292))</f>
        <v>45454</v>
      </c>
      <c r="X290" s="12">
        <f>IF([2]source_data!G292="","",IF([2]source_data!P292="","",[2]source_data!P292))</f>
        <v>45464</v>
      </c>
      <c r="Y290" s="13">
        <f>IF([2]source_data!G292="","",IF([2]source_data!Q292="","",[2]source_data!Q292))</f>
        <v>0</v>
      </c>
      <c r="Z290" s="11" t="str">
        <f>IF([2]source_data!G292="","",IF([2]source_data!I292="","",[2]tailored_settings!$B$10))</f>
        <v>Primary grant reason</v>
      </c>
      <c r="AA290" s="11" t="str">
        <f>IF([2]source_data!G292="","",IF([2]source_data!I292="","",[2]source_data!I292))</f>
        <v>3  Customer/family moving from homelessness/supported living into independent living</v>
      </c>
      <c r="AB290" s="11" t="str">
        <f>IF([2]source_data!G292="","",IF([2]source_data!J292="","",[2]tailored_settings!$B$11))</f>
        <v>Secondary grant reason</v>
      </c>
      <c r="AC290" s="11" t="str">
        <f>IF([2]source_data!G292="","",IF([2]source_data!J292="","",[2]source_data!J292))</f>
        <v>4. Customer/family fleeing from a violent or abusive relationship</v>
      </c>
      <c r="AD290" s="11" t="str">
        <f>IF([2]source_data!G292="","",IF([2]source_data!K292="","",[2]tailored_settings!$B$12))</f>
        <v>Grant purpose</v>
      </c>
      <c r="AE290" s="11" t="str">
        <f>IF([2]source_data!G292="","",IF([2]source_data!K292="","",[2]source_data!K292))</f>
        <v>Appliances</v>
      </c>
      <c r="AF290" s="11" t="str">
        <f>IF([2]source_data!G292="","",IF([2]source_data!K292="","",[2]tailored_settings!$B$13))</f>
        <v>Grant purpose</v>
      </c>
      <c r="AG290" s="11" t="str">
        <f>IF([2]source_data!G292="","",IF([2]source_data!K292="","",[2]source_data!K292))</f>
        <v>Appliances</v>
      </c>
      <c r="AH290" s="11" t="str">
        <f>IF([2]source_data!G292="","",IF([2]source_data!M292="","",[2]tailored_settings!$B$14))</f>
        <v>Grant purpose</v>
      </c>
      <c r="AI290" s="11" t="str">
        <f>IF([2]source_data!G292="","",IF([2]source_data!M292="","",[2]source_data!M292))</f>
        <v>Voucher for small household items</v>
      </c>
    </row>
    <row r="291" spans="1:35" x14ac:dyDescent="0.2">
      <c r="A291" s="6" t="str">
        <f>IF([2]source_data!G293="","",IF(AND([2]source_data!C293&lt;&gt;"",[2]tailored_settings!$B$15="Publish"),CONCATENATE([2]tailored_settings!$B$2&amp;[2]source_data!C293),IF(AND([2]source_data!C293&lt;&gt;"",[2]tailored_settings!$B$15="Do not publish"),CONCATENATE([2]tailored_settings!$B$2&amp;TEXT(ROW(A291)-1,"0000")&amp;"_"&amp;TEXT(F291,"yyyy-mm")),CONCATENATE([2]tailored_settings!$B$2&amp;TEXT(ROW(A291)-1,"0000")&amp;"_"&amp;TEXT(F291,"yyyy-mm")))))</f>
        <v>360G-Longleigh-0290_2024-06</v>
      </c>
      <c r="B291" s="6" t="str">
        <f>IF([2]source_data!G293="","",IF([2]source_data!E293&lt;&gt;"",[2]source_data!E293,CONCATENATE("Grant to "&amp;G291)))</f>
        <v>Grant to Individual Recipient</v>
      </c>
      <c r="C291" s="6" t="str">
        <f>IF([2]source_data!G293="","",IF([2]source_data!F293="",_xlfn.XLOOKUP(T291,[2]tailored_settings!$B$20:$B$25,[2]tailored_settings!$A$20:$A$25,"")))</f>
        <v>Helping to alleviate financial hardship</v>
      </c>
      <c r="D291" s="7">
        <f>IF([2]source_data!G293="","",IF([2]source_data!G293="","",[2]source_data!G293))</f>
        <v>659.98</v>
      </c>
      <c r="E291" s="6" t="str">
        <f>IF([2]source_data!G293="","",[2]tailored_settings!$B$3)</f>
        <v>GBP</v>
      </c>
      <c r="F291" s="8">
        <f>IF([2]source_data!G293="","",IF([2]source_data!H293="","",[2]source_data!H293))</f>
        <v>45453</v>
      </c>
      <c r="G291" s="6" t="str">
        <f>IF([2]source_data!G293="","",[2]tailored_settings!$B$5)</f>
        <v>Individual Recipient</v>
      </c>
      <c r="H291" s="6" t="str">
        <f>IF([2]source_data!G293="","",IF(AND([2]source_data!A293&lt;&gt;"",[2]tailored_settings!$B$16="Publish"),CONCATENATE([2]tailored_settings!$B$2&amp;[2]source_data!A293),IF(AND([2]source_data!A293&lt;&gt;"",[2]tailored_settings!$B$16="Do not publish"),CONCATENATE([2]tailored_settings!$B$4&amp;TEXT(ROW(A291)-1,"0000")&amp;"_"&amp;TEXT(F291,"yyyy-mm")),CONCATENATE([2]tailored_settings!$B$4&amp;TEXT(ROW(A291)-1,"0000")&amp;"_"&amp;TEXT(F291,"yyyy-mm")))))</f>
        <v>360G-Longleigh-IND-0290_2024-06</v>
      </c>
      <c r="I291" s="6" t="str">
        <f>IF([2]source_data!G293="","",[2]tailored_settings!$B$7)</f>
        <v>Longleigh Foundation</v>
      </c>
      <c r="J291" s="6" t="str">
        <f>IF([2]source_data!G293="","",[2]tailored_settings!$B$6)</f>
        <v>GB-CHC-1169016</v>
      </c>
      <c r="K291" s="6" t="str">
        <f>IF([2]source_data!G293="","",IF([2]source_data!I293="","",VLOOKUP([2]source_data!I293,[2]codelist_mapping!A:C,3,FALSE)))</f>
        <v>GTIR040</v>
      </c>
      <c r="L291" s="6" t="str">
        <f>IF([2]source_data!G293="","",IF([2]source_data!J293="","",VLOOKUP([2]source_data!J293,[2]codelist_mapping!A:C,3,FALSE)))</f>
        <v/>
      </c>
      <c r="M291" s="6" t="str">
        <f>IF([2]source_data!G293="","",IF([2]source_data!K293="","",IF([2]source_data!M293&lt;&gt;"",CONCATENATE(VLOOKUP([2]source_data!K293,[2]codelist_mapping!F:H,3,FALSE)&amp;";"&amp;VLOOKUP([2]source_data!L293,[2]codelist_mapping!F:H,3,FALSE)&amp;";"&amp;VLOOKUP([2]source_data!M293,[2]codelist_mapping!F:H,3,FALSE)),IF([2]source_data!L293&lt;&gt;"",CONCATENATE(VLOOKUP([2]source_data!K293,[2]codelist_mapping!F:H,3,FALSE)&amp;";"&amp;VLOOKUP([2]source_data!L293,[2]codelist_mapping!F:H,3,FALSE)),IF([2]source_data!K293&lt;&gt;"",CONCATENATE(VLOOKUP([2]source_data!K293,[2]codelist_mapping!F:H,3,FALSE)))))))</f>
        <v>GTIP070;GTIP020</v>
      </c>
      <c r="N291" s="9" t="str">
        <f>IF([2]source_data!G293="","",IF([2]source_data!D293="","",VLOOKUP([2]source_data!D293,[2]geo_data!A:I,9,FALSE)))</f>
        <v>Poole Town</v>
      </c>
      <c r="O291" s="9" t="str">
        <f>IF([2]source_data!G293="","",IF([2]source_data!D293="","",VLOOKUP([2]source_data!D293,[2]geo_data!A:I,8,FALSE)))</f>
        <v>E05012674</v>
      </c>
      <c r="P291" s="9" t="str">
        <f>IF([2]source_data!G293="","",IF(LEFT(O291,3)="E05","WD",IF(LEFT(O291,3)="S13","WD",IF(LEFT(O291,3)="W05","WD",IF(LEFT(O291,3)="W06","UA",IF(LEFT(O291,3)="S12","CA",IF(LEFT(O291,3)="E06","UA",IF(LEFT(O291,3)="E07","NMD",IF(LEFT(O291,3)="E08","MD",IF(LEFT(O291,3)="E09","LONB"))))))))))</f>
        <v>WD</v>
      </c>
      <c r="Q291" s="9" t="str">
        <f>IF([2]source_data!G293="","",IF([2]source_data!D293="","",VLOOKUP([2]source_data!D293,[2]geo_data!A:I,7,FALSE)))</f>
        <v>Bournemouth, Christchurch and Poole</v>
      </c>
      <c r="R291" s="9" t="str">
        <f>IF([2]source_data!G293="","",IF([2]source_data!D293="","",VLOOKUP([2]source_data!D293,[2]geo_data!A:I,6,FALSE)))</f>
        <v>E06000058</v>
      </c>
      <c r="S291" s="9" t="str">
        <f>IF([2]source_data!G293="","",IF(LEFT(R291,3)="E05","WD",IF(LEFT(R291,3)="S13","WD",IF(LEFT(R291,3)="W05","WD",IF(LEFT(R291,3)="W06","UA",IF(LEFT(R291,3)="S12","CA",IF(LEFT(R291,3)="E06","UA",IF(LEFT(R291,3)="E07","NMD",IF(LEFT(R291,3)="E08","MD",IF(LEFT(R291,3)="E09","LONB"))))))))))</f>
        <v>UA</v>
      </c>
      <c r="T291" s="6" t="str">
        <f>IF([2]source_data!G293="","",IF([2]source_data!N293="","",[2]source_data!N293))</f>
        <v>Hardship Grant</v>
      </c>
      <c r="U291" s="10">
        <f>IF([2]source_data!G293="","",[2]tailored_settings!$B$8)</f>
        <v>45789</v>
      </c>
      <c r="V291" s="6" t="str">
        <f>IF([2]source_data!G293="","",[2]tailored_settings!$B$9)</f>
        <v>http://www.longleigh.org/</v>
      </c>
      <c r="W291" s="8">
        <f>IF([2]source_data!G293="","",IF([2]source_data!O293="","",[2]source_data!O293))</f>
        <v>45453</v>
      </c>
      <c r="X291" s="12">
        <f>IF([2]source_data!G293="","",IF([2]source_data!P293="","",[2]source_data!P293))</f>
        <v>45476</v>
      </c>
      <c r="Y291" s="13">
        <f>IF([2]source_data!G293="","",IF([2]source_data!Q293="","",[2]source_data!Q293))</f>
        <v>1</v>
      </c>
      <c r="Z291" s="11" t="str">
        <f>IF([2]source_data!G293="","",IF([2]source_data!I293="","",[2]tailored_settings!$B$10))</f>
        <v>Primary grant reason</v>
      </c>
      <c r="AA291" s="11" t="str">
        <f>IF([2]source_data!G293="","",IF([2]source_data!I293="","",[2]source_data!I293))</f>
        <v>2. Customer receiving medication and/or therapy for a mental health condition or substance addiction</v>
      </c>
      <c r="AB291" s="11" t="str">
        <f>IF([2]source_data!G293="","",IF([2]source_data!J293="","",[2]tailored_settings!$B$11))</f>
        <v/>
      </c>
      <c r="AC291" s="11" t="str">
        <f>IF([2]source_data!G293="","",IF([2]source_data!J293="","",[2]source_data!J293))</f>
        <v/>
      </c>
      <c r="AD291" s="11" t="str">
        <f>IF([2]source_data!G293="","",IF([2]source_data!K293="","",[2]tailored_settings!$B$12))</f>
        <v>Grant purpose</v>
      </c>
      <c r="AE291" s="11" t="str">
        <f>IF([2]source_data!G293="","",IF([2]source_data!K293="","",[2]source_data!K293))</f>
        <v>Food Vouchers</v>
      </c>
      <c r="AF291" s="11" t="str">
        <f>IF([2]source_data!G293="","",IF([2]source_data!K293="","",[2]tailored_settings!$B$13))</f>
        <v>Grant purpose</v>
      </c>
      <c r="AG291" s="11" t="str">
        <f>IF([2]source_data!G293="","",IF([2]source_data!K293="","",[2]source_data!K293))</f>
        <v>Food Vouchers</v>
      </c>
      <c r="AH291" s="11" t="str">
        <f>IF([2]source_data!G293="","",IF([2]source_data!M293="","",[2]tailored_settings!$B$14))</f>
        <v/>
      </c>
      <c r="AI291" s="11" t="str">
        <f>IF([2]source_data!G293="","",IF([2]source_data!M293="","",[2]source_data!M293))</f>
        <v/>
      </c>
    </row>
    <row r="292" spans="1:35" x14ac:dyDescent="0.2">
      <c r="A292" s="6" t="str">
        <f>IF([2]source_data!G294="","",IF(AND([2]source_data!C294&lt;&gt;"",[2]tailored_settings!$B$15="Publish"),CONCATENATE([2]tailored_settings!$B$2&amp;[2]source_data!C294),IF(AND([2]source_data!C294&lt;&gt;"",[2]tailored_settings!$B$15="Do not publish"),CONCATENATE([2]tailored_settings!$B$2&amp;TEXT(ROW(A292)-1,"0000")&amp;"_"&amp;TEXT(F292,"yyyy-mm")),CONCATENATE([2]tailored_settings!$B$2&amp;TEXT(ROW(A292)-1,"0000")&amp;"_"&amp;TEXT(F292,"yyyy-mm")))))</f>
        <v>360G-Longleigh-0291_2024-06</v>
      </c>
      <c r="B292" s="6" t="str">
        <f>IF([2]source_data!G294="","",IF([2]source_data!E294&lt;&gt;"",[2]source_data!E294,CONCATENATE("Grant to "&amp;G292)))</f>
        <v>Grant to Individual Recipient</v>
      </c>
      <c r="C292" s="6" t="str">
        <f>IF([2]source_data!G294="","",IF([2]source_data!F294="",_xlfn.XLOOKUP(T292,[2]tailored_settings!$B$20:$B$25,[2]tailored_settings!$A$20:$A$25,"")))</f>
        <v>Helping to alleviate financial hardship</v>
      </c>
      <c r="D292" s="7">
        <f>IF([2]source_data!G294="","",IF([2]source_data!G294="","",[2]source_data!G294))</f>
        <v>904.01</v>
      </c>
      <c r="E292" s="6" t="str">
        <f>IF([2]source_data!G294="","",[2]tailored_settings!$B$3)</f>
        <v>GBP</v>
      </c>
      <c r="F292" s="8">
        <f>IF([2]source_data!G294="","",IF([2]source_data!H294="","",[2]source_data!H294))</f>
        <v>45453</v>
      </c>
      <c r="G292" s="6" t="str">
        <f>IF([2]source_data!G294="","",[2]tailored_settings!$B$5)</f>
        <v>Individual Recipient</v>
      </c>
      <c r="H292" s="6" t="str">
        <f>IF([2]source_data!G294="","",IF(AND([2]source_data!A294&lt;&gt;"",[2]tailored_settings!$B$16="Publish"),CONCATENATE([2]tailored_settings!$B$2&amp;[2]source_data!A294),IF(AND([2]source_data!A294&lt;&gt;"",[2]tailored_settings!$B$16="Do not publish"),CONCATENATE([2]tailored_settings!$B$4&amp;TEXT(ROW(A292)-1,"0000")&amp;"_"&amp;TEXT(F292,"yyyy-mm")),CONCATENATE([2]tailored_settings!$B$4&amp;TEXT(ROW(A292)-1,"0000")&amp;"_"&amp;TEXT(F292,"yyyy-mm")))))</f>
        <v>360G-Longleigh-IND-0291_2024-06</v>
      </c>
      <c r="I292" s="6" t="str">
        <f>IF([2]source_data!G294="","",[2]tailored_settings!$B$7)</f>
        <v>Longleigh Foundation</v>
      </c>
      <c r="J292" s="6" t="str">
        <f>IF([2]source_data!G294="","",[2]tailored_settings!$B$6)</f>
        <v>GB-CHC-1169016</v>
      </c>
      <c r="K292" s="6" t="str">
        <f>IF([2]source_data!G294="","",IF([2]source_data!I294="","",VLOOKUP([2]source_data!I294,[2]codelist_mapping!A:C,3,FALSE)))</f>
        <v>GTIR080</v>
      </c>
      <c r="L292" s="6" t="str">
        <f>IF([2]source_data!G294="","",IF([2]source_data!J294="","",VLOOKUP([2]source_data!J294,[2]codelist_mapping!A:C,3,FALSE)))</f>
        <v/>
      </c>
      <c r="M292" s="6" t="str">
        <f>IF([2]source_data!G294="","",IF([2]source_data!K294="","",IF([2]source_data!M294&lt;&gt;"",CONCATENATE(VLOOKUP([2]source_data!K294,[2]codelist_mapping!F:H,3,FALSE)&amp;";"&amp;VLOOKUP([2]source_data!L294,[2]codelist_mapping!F:H,3,FALSE)&amp;";"&amp;VLOOKUP([2]source_data!M294,[2]codelist_mapping!F:H,3,FALSE)),IF([2]source_data!L294&lt;&gt;"",CONCATENATE(VLOOKUP([2]source_data!K294,[2]codelist_mapping!F:H,3,FALSE)&amp;";"&amp;VLOOKUP([2]source_data!L294,[2]codelist_mapping!F:H,3,FALSE)),IF([2]source_data!K294&lt;&gt;"",CONCATENATE(VLOOKUP([2]source_data!K294,[2]codelist_mapping!F:H,3,FALSE)))))))</f>
        <v>GTIP020;GTIP060;GTIP020</v>
      </c>
      <c r="N292" s="9" t="str">
        <f>IF([2]source_data!G294="","",IF([2]source_data!D294="","",VLOOKUP([2]source_data!D294,[2]geo_data!A:I,9,FALSE)))</f>
        <v>Weston-super-Mare Central</v>
      </c>
      <c r="O292" s="9" t="str">
        <f>IF([2]source_data!G294="","",IF([2]source_data!D294="","",VLOOKUP([2]source_data!D294,[2]geo_data!A:I,8,FALSE)))</f>
        <v>E05010298</v>
      </c>
      <c r="P292" s="9" t="str">
        <f>IF([2]source_data!G294="","",IF(LEFT(O292,3)="E05","WD",IF(LEFT(O292,3)="S13","WD",IF(LEFT(O292,3)="W05","WD",IF(LEFT(O292,3)="W06","UA",IF(LEFT(O292,3)="S12","CA",IF(LEFT(O292,3)="E06","UA",IF(LEFT(O292,3)="E07","NMD",IF(LEFT(O292,3)="E08","MD",IF(LEFT(O292,3)="E09","LONB"))))))))))</f>
        <v>WD</v>
      </c>
      <c r="Q292" s="9" t="str">
        <f>IF([2]source_data!G294="","",IF([2]source_data!D294="","",VLOOKUP([2]source_data!D294,[2]geo_data!A:I,7,FALSE)))</f>
        <v>North Somerset</v>
      </c>
      <c r="R292" s="9" t="str">
        <f>IF([2]source_data!G294="","",IF([2]source_data!D294="","",VLOOKUP([2]source_data!D294,[2]geo_data!A:I,6,FALSE)))</f>
        <v>E06000024</v>
      </c>
      <c r="S292" s="9" t="str">
        <f>IF([2]source_data!G294="","",IF(LEFT(R292,3)="E05","WD",IF(LEFT(R292,3)="S13","WD",IF(LEFT(R292,3)="W05","WD",IF(LEFT(R292,3)="W06","UA",IF(LEFT(R292,3)="S12","CA",IF(LEFT(R292,3)="E06","UA",IF(LEFT(R292,3)="E07","NMD",IF(LEFT(R292,3)="E08","MD",IF(LEFT(R292,3)="E09","LONB"))))))))))</f>
        <v>UA</v>
      </c>
      <c r="T292" s="6" t="str">
        <f>IF([2]source_data!G294="","",IF([2]source_data!N294="","",[2]source_data!N294))</f>
        <v>Hardship Grant</v>
      </c>
      <c r="U292" s="10">
        <f>IF([2]source_data!G294="","",[2]tailored_settings!$B$8)</f>
        <v>45789</v>
      </c>
      <c r="V292" s="6" t="str">
        <f>IF([2]source_data!G294="","",[2]tailored_settings!$B$9)</f>
        <v>http://www.longleigh.org/</v>
      </c>
      <c r="W292" s="8">
        <f>IF([2]source_data!G294="","",IF([2]source_data!O294="","",[2]source_data!O294))</f>
        <v>45453</v>
      </c>
      <c r="X292" s="12">
        <f>IF([2]source_data!G294="","",IF([2]source_data!P294="","",[2]source_data!P294))</f>
        <v>45511</v>
      </c>
      <c r="Y292" s="13">
        <f>IF([2]source_data!G294="","",IF([2]source_data!Q294="","",[2]source_data!Q294))</f>
        <v>2</v>
      </c>
      <c r="Z292" s="11" t="str">
        <f>IF([2]source_data!G294="","",IF([2]source_data!I294="","",[2]tailored_settings!$B$10))</f>
        <v>Primary grant reason</v>
      </c>
      <c r="AA292" s="11" t="str">
        <f>IF([2]source_data!G294="","",IF([2]source_data!I294="","",[2]source_data!I294))</f>
        <v>3  Customer/family moving from homelessness/supported living into independent living</v>
      </c>
      <c r="AB292" s="11" t="str">
        <f>IF([2]source_data!G294="","",IF([2]source_data!J294="","",[2]tailored_settings!$B$11))</f>
        <v/>
      </c>
      <c r="AC292" s="11" t="str">
        <f>IF([2]source_data!G294="","",IF([2]source_data!J294="","",[2]source_data!J294))</f>
        <v/>
      </c>
      <c r="AD292" s="11" t="str">
        <f>IF([2]source_data!G294="","",IF([2]source_data!K294="","",[2]tailored_settings!$B$12))</f>
        <v>Grant purpose</v>
      </c>
      <c r="AE292" s="11" t="str">
        <f>IF([2]source_data!G294="","",IF([2]source_data!K294="","",[2]source_data!K294))</f>
        <v>Appliances</v>
      </c>
      <c r="AF292" s="11" t="str">
        <f>IF([2]source_data!G294="","",IF([2]source_data!K294="","",[2]tailored_settings!$B$13))</f>
        <v>Grant purpose</v>
      </c>
      <c r="AG292" s="11" t="str">
        <f>IF([2]source_data!G294="","",IF([2]source_data!K294="","",[2]source_data!K294))</f>
        <v>Appliances</v>
      </c>
      <c r="AH292" s="11" t="str">
        <f>IF([2]source_data!G294="","",IF([2]source_data!M294="","",[2]tailored_settings!$B$14))</f>
        <v>Grant purpose</v>
      </c>
      <c r="AI292" s="11" t="str">
        <f>IF([2]source_data!G294="","",IF([2]source_data!M294="","",[2]source_data!M294))</f>
        <v xml:space="preserve">Furniture </v>
      </c>
    </row>
    <row r="293" spans="1:35" x14ac:dyDescent="0.2">
      <c r="A293" s="6" t="str">
        <f>IF([2]source_data!G295="","",IF(AND([2]source_data!C295&lt;&gt;"",[2]tailored_settings!$B$15="Publish"),CONCATENATE([2]tailored_settings!$B$2&amp;[2]source_data!C295),IF(AND([2]source_data!C295&lt;&gt;"",[2]tailored_settings!$B$15="Do not publish"),CONCATENATE([2]tailored_settings!$B$2&amp;TEXT(ROW(A293)-1,"0000")&amp;"_"&amp;TEXT(F293,"yyyy-mm")),CONCATENATE([2]tailored_settings!$B$2&amp;TEXT(ROW(A293)-1,"0000")&amp;"_"&amp;TEXT(F293,"yyyy-mm")))))</f>
        <v>360G-Longleigh-0292_2024-06</v>
      </c>
      <c r="B293" s="6" t="str">
        <f>IF([2]source_data!G295="","",IF([2]source_data!E295&lt;&gt;"",[2]source_data!E295,CONCATENATE("Grant to "&amp;G293)))</f>
        <v>Grant to Individual Recipient</v>
      </c>
      <c r="C293" s="6" t="str">
        <f>IF([2]source_data!G295="","",IF([2]source_data!F295="",_xlfn.XLOOKUP(T293,[2]tailored_settings!$B$20:$B$25,[2]tailored_settings!$A$20:$A$25,"")))</f>
        <v>Helping to alleviate financial hardship</v>
      </c>
      <c r="D293" s="7">
        <f>IF([2]source_data!G295="","",IF([2]source_data!G295="","",[2]source_data!G295))</f>
        <v>673.96</v>
      </c>
      <c r="E293" s="6" t="str">
        <f>IF([2]source_data!G295="","",[2]tailored_settings!$B$3)</f>
        <v>GBP</v>
      </c>
      <c r="F293" s="8">
        <f>IF([2]source_data!G295="","",IF([2]source_data!H295="","",[2]source_data!H295))</f>
        <v>45453</v>
      </c>
      <c r="G293" s="6" t="str">
        <f>IF([2]source_data!G295="","",[2]tailored_settings!$B$5)</f>
        <v>Individual Recipient</v>
      </c>
      <c r="H293" s="6" t="str">
        <f>IF([2]source_data!G295="","",IF(AND([2]source_data!A295&lt;&gt;"",[2]tailored_settings!$B$16="Publish"),CONCATENATE([2]tailored_settings!$B$2&amp;[2]source_data!A295),IF(AND([2]source_data!A295&lt;&gt;"",[2]tailored_settings!$B$16="Do not publish"),CONCATENATE([2]tailored_settings!$B$4&amp;TEXT(ROW(A293)-1,"0000")&amp;"_"&amp;TEXT(F293,"yyyy-mm")),CONCATENATE([2]tailored_settings!$B$4&amp;TEXT(ROW(A293)-1,"0000")&amp;"_"&amp;TEXT(F293,"yyyy-mm")))))</f>
        <v>360G-Longleigh-IND-0292_2024-06</v>
      </c>
      <c r="I293" s="6" t="str">
        <f>IF([2]source_data!G295="","",[2]tailored_settings!$B$7)</f>
        <v>Longleigh Foundation</v>
      </c>
      <c r="J293" s="6" t="str">
        <f>IF([2]source_data!G295="","",[2]tailored_settings!$B$6)</f>
        <v>GB-CHC-1169016</v>
      </c>
      <c r="K293" s="6" t="str">
        <f>IF([2]source_data!G295="","",IF([2]source_data!I295="","",VLOOKUP([2]source_data!I295,[2]codelist_mapping!A:C,3,FALSE)))</f>
        <v>GTIR040</v>
      </c>
      <c r="L293" s="6" t="str">
        <f>IF([2]source_data!G295="","",IF([2]source_data!J295="","",VLOOKUP([2]source_data!J295,[2]codelist_mapping!A:C,3,FALSE)))</f>
        <v/>
      </c>
      <c r="M293" s="6" t="str">
        <f>IF([2]source_data!G295="","",IF([2]source_data!K295="","",IF([2]source_data!M295&lt;&gt;"",CONCATENATE(VLOOKUP([2]source_data!K295,[2]codelist_mapping!F:H,3,FALSE)&amp;";"&amp;VLOOKUP([2]source_data!L295,[2]codelist_mapping!F:H,3,FALSE)&amp;";"&amp;VLOOKUP([2]source_data!M295,[2]codelist_mapping!F:H,3,FALSE)),IF([2]source_data!L295&lt;&gt;"",CONCATENATE(VLOOKUP([2]source_data!K295,[2]codelist_mapping!F:H,3,FALSE)&amp;";"&amp;VLOOKUP([2]source_data!L295,[2]codelist_mapping!F:H,3,FALSE)),IF([2]source_data!K295&lt;&gt;"",CONCATENATE(VLOOKUP([2]source_data!K295,[2]codelist_mapping!F:H,3,FALSE)))))))</f>
        <v>GTIP020</v>
      </c>
      <c r="N293" s="9" t="str">
        <f>IF([2]source_data!G295="","",IF([2]source_data!D295="","",VLOOKUP([2]source_data!D295,[2]geo_data!A:I,9,FALSE)))</f>
        <v>Smethwick</v>
      </c>
      <c r="O293" s="9" t="str">
        <f>IF([2]source_data!G295="","",IF([2]source_data!D295="","",VLOOKUP([2]source_data!D295,[2]geo_data!A:I,8,FALSE)))</f>
        <v>E05001277</v>
      </c>
      <c r="P293" s="9" t="str">
        <f>IF([2]source_data!G295="","",IF(LEFT(O293,3)="E05","WD",IF(LEFT(O293,3)="S13","WD",IF(LEFT(O293,3)="W05","WD",IF(LEFT(O293,3)="W06","UA",IF(LEFT(O293,3)="S12","CA",IF(LEFT(O293,3)="E06","UA",IF(LEFT(O293,3)="E07","NMD",IF(LEFT(O293,3)="E08","MD",IF(LEFT(O293,3)="E09","LONB"))))))))))</f>
        <v>WD</v>
      </c>
      <c r="Q293" s="9" t="str">
        <f>IF([2]source_data!G295="","",IF([2]source_data!D295="","",VLOOKUP([2]source_data!D295,[2]geo_data!A:I,7,FALSE)))</f>
        <v>Sandwell</v>
      </c>
      <c r="R293" s="9" t="str">
        <f>IF([2]source_data!G295="","",IF([2]source_data!D295="","",VLOOKUP([2]source_data!D295,[2]geo_data!A:I,6,FALSE)))</f>
        <v>E08000028</v>
      </c>
      <c r="S293" s="9" t="str">
        <f>IF([2]source_data!G295="","",IF(LEFT(R293,3)="E05","WD",IF(LEFT(R293,3)="S13","WD",IF(LEFT(R293,3)="W05","WD",IF(LEFT(R293,3)="W06","UA",IF(LEFT(R293,3)="S12","CA",IF(LEFT(R293,3)="E06","UA",IF(LEFT(R293,3)="E07","NMD",IF(LEFT(R293,3)="E08","MD",IF(LEFT(R293,3)="E09","LONB"))))))))))</f>
        <v>MD</v>
      </c>
      <c r="T293" s="6" t="str">
        <f>IF([2]source_data!G295="","",IF([2]source_data!N295="","",[2]source_data!N295))</f>
        <v>Hardship Grant</v>
      </c>
      <c r="U293" s="10">
        <f>IF([2]source_data!G295="","",[2]tailored_settings!$B$8)</f>
        <v>45789</v>
      </c>
      <c r="V293" s="6" t="str">
        <f>IF([2]source_data!G295="","",[2]tailored_settings!$B$9)</f>
        <v>http://www.longleigh.org/</v>
      </c>
      <c r="W293" s="8">
        <f>IF([2]source_data!G295="","",IF([2]source_data!O295="","",[2]source_data!O295))</f>
        <v>45453</v>
      </c>
      <c r="X293" s="12">
        <f>IF([2]source_data!G295="","",IF([2]source_data!P295="","",[2]source_data!P295))</f>
        <v>45476</v>
      </c>
      <c r="Y293" s="13">
        <f>IF([2]source_data!G295="","",IF([2]source_data!Q295="","",[2]source_data!Q295))</f>
        <v>1</v>
      </c>
      <c r="Z293" s="11" t="str">
        <f>IF([2]source_data!G295="","",IF([2]source_data!I295="","",[2]tailored_settings!$B$10))</f>
        <v>Primary grant reason</v>
      </c>
      <c r="AA293" s="11" t="str">
        <f>IF([2]source_data!G295="","",IF([2]source_data!I295="","",[2]source_data!I295))</f>
        <v>2. Customer receiving medication and/or therapy for a mental health condition or substance addiction</v>
      </c>
      <c r="AB293" s="11" t="str">
        <f>IF([2]source_data!G295="","",IF([2]source_data!J295="","",[2]tailored_settings!$B$11))</f>
        <v/>
      </c>
      <c r="AC293" s="11" t="str">
        <f>IF([2]source_data!G295="","",IF([2]source_data!J295="","",[2]source_data!J295))</f>
        <v/>
      </c>
      <c r="AD293" s="11" t="str">
        <f>IF([2]source_data!G295="","",IF([2]source_data!K295="","",[2]tailored_settings!$B$12))</f>
        <v>Grant purpose</v>
      </c>
      <c r="AE293" s="11" t="str">
        <f>IF([2]source_data!G295="","",IF([2]source_data!K295="","",[2]source_data!K295))</f>
        <v>Appliances</v>
      </c>
      <c r="AF293" s="11" t="str">
        <f>IF([2]source_data!G295="","",IF([2]source_data!K295="","",[2]tailored_settings!$B$13))</f>
        <v>Grant purpose</v>
      </c>
      <c r="AG293" s="11" t="str">
        <f>IF([2]source_data!G295="","",IF([2]source_data!K295="","",[2]source_data!K295))</f>
        <v>Appliances</v>
      </c>
      <c r="AH293" s="11" t="str">
        <f>IF([2]source_data!G295="","",IF([2]source_data!M295="","",[2]tailored_settings!$B$14))</f>
        <v/>
      </c>
      <c r="AI293" s="11" t="str">
        <f>IF([2]source_data!G295="","",IF([2]source_data!M295="","",[2]source_data!M295))</f>
        <v/>
      </c>
    </row>
    <row r="294" spans="1:35" x14ac:dyDescent="0.2">
      <c r="A294" s="6" t="str">
        <f>IF([2]source_data!G296="","",IF(AND([2]source_data!C296&lt;&gt;"",[2]tailored_settings!$B$15="Publish"),CONCATENATE([2]tailored_settings!$B$2&amp;[2]source_data!C296),IF(AND([2]source_data!C296&lt;&gt;"",[2]tailored_settings!$B$15="Do not publish"),CONCATENATE([2]tailored_settings!$B$2&amp;TEXT(ROW(A294)-1,"0000")&amp;"_"&amp;TEXT(F294,"yyyy-mm")),CONCATENATE([2]tailored_settings!$B$2&amp;TEXT(ROW(A294)-1,"0000")&amp;"_"&amp;TEXT(F294,"yyyy-mm")))))</f>
        <v>360G-Longleigh-0293_2024-06</v>
      </c>
      <c r="B294" s="6" t="str">
        <f>IF([2]source_data!G296="","",IF([2]source_data!E296&lt;&gt;"",[2]source_data!E296,CONCATENATE("Grant to "&amp;G294)))</f>
        <v>Grant to Individual Recipient</v>
      </c>
      <c r="C294" s="6" t="str">
        <f>IF([2]source_data!G296="","",IF([2]source_data!F296="",_xlfn.XLOOKUP(T294,[2]tailored_settings!$B$20:$B$25,[2]tailored_settings!$A$20:$A$25,"")))</f>
        <v xml:space="preserve">Providing new flooring </v>
      </c>
      <c r="D294" s="7">
        <f>IF([2]source_data!G296="","",IF([2]source_data!G296="","",[2]source_data!G296))</f>
        <v>1982.35</v>
      </c>
      <c r="E294" s="6" t="str">
        <f>IF([2]source_data!G296="","",[2]tailored_settings!$B$3)</f>
        <v>GBP</v>
      </c>
      <c r="F294" s="8">
        <f>IF([2]source_data!G296="","",IF([2]source_data!H296="","",[2]source_data!H296))</f>
        <v>45460</v>
      </c>
      <c r="G294" s="6" t="str">
        <f>IF([2]source_data!G296="","",[2]tailored_settings!$B$5)</f>
        <v>Individual Recipient</v>
      </c>
      <c r="H294" s="6" t="str">
        <f>IF([2]source_data!G296="","",IF(AND([2]source_data!A296&lt;&gt;"",[2]tailored_settings!$B$16="Publish"),CONCATENATE([2]tailored_settings!$B$2&amp;[2]source_data!A296),IF(AND([2]source_data!A296&lt;&gt;"",[2]tailored_settings!$B$16="Do not publish"),CONCATENATE([2]tailored_settings!$B$4&amp;TEXT(ROW(A294)-1,"0000")&amp;"_"&amp;TEXT(F294,"yyyy-mm")),CONCATENATE([2]tailored_settings!$B$4&amp;TEXT(ROW(A294)-1,"0000")&amp;"_"&amp;TEXT(F294,"yyyy-mm")))))</f>
        <v>360G-Longleigh-IND-0293_2024-06</v>
      </c>
      <c r="I294" s="6" t="str">
        <f>IF([2]source_data!G296="","",[2]tailored_settings!$B$7)</f>
        <v>Longleigh Foundation</v>
      </c>
      <c r="J294" s="6" t="str">
        <f>IF([2]source_data!G296="","",[2]tailored_settings!$B$6)</f>
        <v>GB-CHC-1169016</v>
      </c>
      <c r="K294" s="6" t="str">
        <f>IF([2]source_data!G296="","",IF([2]source_data!I296="","",VLOOKUP([2]source_data!I296,[2]codelist_mapping!A:C,3,FALSE)))</f>
        <v>GTIR030</v>
      </c>
      <c r="L294" s="6" t="str">
        <f>IF([2]source_data!G296="","",IF([2]source_data!J296="","",VLOOKUP([2]source_data!J296,[2]codelist_mapping!A:C,3,FALSE)))</f>
        <v/>
      </c>
      <c r="M294" s="6" t="str">
        <f>IF([2]source_data!G296="","",IF([2]source_data!K296="","",IF([2]source_data!M296&lt;&gt;"",CONCATENATE(VLOOKUP([2]source_data!K296,[2]codelist_mapping!F:H,3,FALSE)&amp;";"&amp;VLOOKUP([2]source_data!L296,[2]codelist_mapping!F:H,3,FALSE)&amp;";"&amp;VLOOKUP([2]source_data!M296,[2]codelist_mapping!F:H,3,FALSE)),IF([2]source_data!L296&lt;&gt;"",CONCATENATE(VLOOKUP([2]source_data!K296,[2]codelist_mapping!F:H,3,FALSE)&amp;";"&amp;VLOOKUP([2]source_data!L296,[2]codelist_mapping!F:H,3,FALSE)),IF([2]source_data!K296&lt;&gt;"",CONCATENATE(VLOOKUP([2]source_data!K296,[2]codelist_mapping!F:H,3,FALSE)))))))</f>
        <v>GTIP030</v>
      </c>
      <c r="N294" s="9" t="str">
        <f>IF([2]source_data!G296="","",IF([2]source_data!D296="","",VLOOKUP([2]source_data!D296,[2]geo_data!A:I,9,FALSE)))</f>
        <v>Bromham, Rowde &amp; Roundway</v>
      </c>
      <c r="O294" s="9" t="str">
        <f>IF([2]source_data!G296="","",IF([2]source_data!D296="","",VLOOKUP([2]source_data!D296,[2]geo_data!A:I,8,FALSE)))</f>
        <v>E05013409</v>
      </c>
      <c r="P294" s="9" t="str">
        <f>IF([2]source_data!G296="","",IF(LEFT(O294,3)="E05","WD",IF(LEFT(O294,3)="S13","WD",IF(LEFT(O294,3)="W05","WD",IF(LEFT(O294,3)="W06","UA",IF(LEFT(O294,3)="S12","CA",IF(LEFT(O294,3)="E06","UA",IF(LEFT(O294,3)="E07","NMD",IF(LEFT(O294,3)="E08","MD",IF(LEFT(O294,3)="E09","LONB"))))))))))</f>
        <v>WD</v>
      </c>
      <c r="Q294" s="9" t="str">
        <f>IF([2]source_data!G296="","",IF([2]source_data!D296="","",VLOOKUP([2]source_data!D296,[2]geo_data!A:I,7,FALSE)))</f>
        <v>Wiltshire</v>
      </c>
      <c r="R294" s="9" t="str">
        <f>IF([2]source_data!G296="","",IF([2]source_data!D296="","",VLOOKUP([2]source_data!D296,[2]geo_data!A:I,6,FALSE)))</f>
        <v>E06000054</v>
      </c>
      <c r="S294" s="9" t="str">
        <f>IF([2]source_data!G296="","",IF(LEFT(R294,3)="E05","WD",IF(LEFT(R294,3)="S13","WD",IF(LEFT(R294,3)="W05","WD",IF(LEFT(R294,3)="W06","UA",IF(LEFT(R294,3)="S12","CA",IF(LEFT(R294,3)="E06","UA",IF(LEFT(R294,3)="E07","NMD",IF(LEFT(R294,3)="E08","MD",IF(LEFT(R294,3)="E09","LONB"))))))))))</f>
        <v>UA</v>
      </c>
      <c r="T294" s="6" t="str">
        <f>IF([2]source_data!G296="","",IF([2]source_data!N296="","",[2]source_data!N296))</f>
        <v>Flooring Grant</v>
      </c>
      <c r="U294" s="10">
        <f>IF([2]source_data!G296="","",[2]tailored_settings!$B$8)</f>
        <v>45789</v>
      </c>
      <c r="V294" s="6" t="str">
        <f>IF([2]source_data!G296="","",[2]tailored_settings!$B$9)</f>
        <v>http://www.longleigh.org/</v>
      </c>
      <c r="W294" s="8">
        <f>IF([2]source_data!G296="","",IF([2]source_data!O296="","",[2]source_data!O296))</f>
        <v>45460</v>
      </c>
      <c r="X294" s="12">
        <f>IF([2]source_data!G296="","",IF([2]source_data!P296="","",[2]source_data!P296))</f>
        <v>45490</v>
      </c>
      <c r="Y294" s="13">
        <f>IF([2]source_data!G296="","",IF([2]source_data!Q296="","",[2]source_data!Q296))</f>
        <v>1</v>
      </c>
      <c r="Z294" s="11" t="str">
        <f>IF([2]source_data!G296="","",IF([2]source_data!I296="","",[2]tailored_settings!$B$10))</f>
        <v>Primary grant reason</v>
      </c>
      <c r="AA294" s="11" t="str">
        <f>IF([2]source_data!G296="","",IF([2]source_data!I296="","",[2]source_data!I296))</f>
        <v>1. Customer (or family member residing with them) with a diagnosed condition or disability (physical and/or sensory and/or behavioural)</v>
      </c>
      <c r="AB294" s="11" t="str">
        <f>IF([2]source_data!G296="","",IF([2]source_data!J296="","",[2]tailored_settings!$B$11))</f>
        <v/>
      </c>
      <c r="AC294" s="11" t="str">
        <f>IF([2]source_data!G296="","",IF([2]source_data!J296="","",[2]source_data!J296))</f>
        <v/>
      </c>
      <c r="AD294" s="11" t="str">
        <f>IF([2]source_data!G296="","",IF([2]source_data!K296="","",[2]tailored_settings!$B$12))</f>
        <v>Grant purpose</v>
      </c>
      <c r="AE294" s="11" t="str">
        <f>IF([2]source_data!G296="","",IF([2]source_data!K296="","",[2]source_data!K296))</f>
        <v>Flooring</v>
      </c>
      <c r="AF294" s="11" t="str">
        <f>IF([2]source_data!G296="","",IF([2]source_data!K296="","",[2]tailored_settings!$B$13))</f>
        <v>Grant purpose</v>
      </c>
      <c r="AG294" s="11" t="str">
        <f>IF([2]source_data!G296="","",IF([2]source_data!K296="","",[2]source_data!K296))</f>
        <v>Flooring</v>
      </c>
      <c r="AH294" s="11" t="str">
        <f>IF([2]source_data!G296="","",IF([2]source_data!M296="","",[2]tailored_settings!$B$14))</f>
        <v/>
      </c>
      <c r="AI294" s="11" t="str">
        <f>IF([2]source_data!G296="","",IF([2]source_data!M296="","",[2]source_data!M296))</f>
        <v/>
      </c>
    </row>
    <row r="295" spans="1:35" x14ac:dyDescent="0.2">
      <c r="A295" s="6" t="str">
        <f>IF([2]source_data!G297="","",IF(AND([2]source_data!C297&lt;&gt;"",[2]tailored_settings!$B$15="Publish"),CONCATENATE([2]tailored_settings!$B$2&amp;[2]source_data!C297),IF(AND([2]source_data!C297&lt;&gt;"",[2]tailored_settings!$B$15="Do not publish"),CONCATENATE([2]tailored_settings!$B$2&amp;TEXT(ROW(A295)-1,"0000")&amp;"_"&amp;TEXT(F295,"yyyy-mm")),CONCATENATE([2]tailored_settings!$B$2&amp;TEXT(ROW(A295)-1,"0000")&amp;"_"&amp;TEXT(F295,"yyyy-mm")))))</f>
        <v>360G-Longleigh-0294_2024-06</v>
      </c>
      <c r="B295" s="6" t="str">
        <f>IF([2]source_data!G297="","",IF([2]source_data!E297&lt;&gt;"",[2]source_data!E297,CONCATENATE("Grant to "&amp;G295)))</f>
        <v>Grant to Individual Recipient</v>
      </c>
      <c r="C295" s="6" t="str">
        <f>IF([2]source_data!G297="","",IF([2]source_data!F297="",_xlfn.XLOOKUP(T295,[2]tailored_settings!$B$20:$B$25,[2]tailored_settings!$A$20:$A$25,"")))</f>
        <v>Providing financial aid during a time of crisis</v>
      </c>
      <c r="D295" s="7">
        <f>IF([2]source_data!G297="","",IF([2]source_data!G297="","",[2]source_data!G297))</f>
        <v>500</v>
      </c>
      <c r="E295" s="6" t="str">
        <f>IF([2]source_data!G297="","",[2]tailored_settings!$B$3)</f>
        <v>GBP</v>
      </c>
      <c r="F295" s="8">
        <f>IF([2]source_data!G297="","",IF([2]source_data!H297="","",[2]source_data!H297))</f>
        <v>45455</v>
      </c>
      <c r="G295" s="6" t="str">
        <f>IF([2]source_data!G297="","",[2]tailored_settings!$B$5)</f>
        <v>Individual Recipient</v>
      </c>
      <c r="H295" s="6" t="str">
        <f>IF([2]source_data!G297="","",IF(AND([2]source_data!A297&lt;&gt;"",[2]tailored_settings!$B$16="Publish"),CONCATENATE([2]tailored_settings!$B$2&amp;[2]source_data!A297),IF(AND([2]source_data!A297&lt;&gt;"",[2]tailored_settings!$B$16="Do not publish"),CONCATENATE([2]tailored_settings!$B$4&amp;TEXT(ROW(A295)-1,"0000")&amp;"_"&amp;TEXT(F295,"yyyy-mm")),CONCATENATE([2]tailored_settings!$B$4&amp;TEXT(ROW(A295)-1,"0000")&amp;"_"&amp;TEXT(F295,"yyyy-mm")))))</f>
        <v>360G-Longleigh-IND-0294_2024-06</v>
      </c>
      <c r="I295" s="6" t="str">
        <f>IF([2]source_data!G297="","",[2]tailored_settings!$B$7)</f>
        <v>Longleigh Foundation</v>
      </c>
      <c r="J295" s="6" t="str">
        <f>IF([2]source_data!G297="","",[2]tailored_settings!$B$6)</f>
        <v>GB-CHC-1169016</v>
      </c>
      <c r="K295" s="6" t="str">
        <f>IF([2]source_data!G297="","",IF([2]source_data!I297="","",VLOOKUP([2]source_data!I297,[2]codelist_mapping!A:C,3,FALSE)))</f>
        <v>GTIR060</v>
      </c>
      <c r="L295" s="6" t="str">
        <f>IF([2]source_data!G297="","",IF([2]source_data!J297="","",VLOOKUP([2]source_data!J297,[2]codelist_mapping!A:C,3,FALSE)))</f>
        <v/>
      </c>
      <c r="M295" s="6" t="str">
        <f>IF([2]source_data!G297="","",IF([2]source_data!K297="","",IF([2]source_data!M297&lt;&gt;"",CONCATENATE(VLOOKUP([2]source_data!K297,[2]codelist_mapping!F:H,3,FALSE)&amp;";"&amp;VLOOKUP([2]source_data!L297,[2]codelist_mapping!F:H,3,FALSE)&amp;";"&amp;VLOOKUP([2]source_data!M297,[2]codelist_mapping!F:H,3,FALSE)),IF([2]source_data!L297&lt;&gt;"",CONCATENATE(VLOOKUP([2]source_data!K297,[2]codelist_mapping!F:H,3,FALSE)&amp;";"&amp;VLOOKUP([2]source_data!L297,[2]codelist_mapping!F:H,3,FALSE)),IF([2]source_data!K297&lt;&gt;"",CONCATENATE(VLOOKUP([2]source_data!K297,[2]codelist_mapping!F:H,3,FALSE)))))))</f>
        <v>GTIP070;GTIP080</v>
      </c>
      <c r="N295" s="9" t="str">
        <f>IF([2]source_data!G297="","",IF([2]source_data!D297="","",VLOOKUP([2]source_data!D297,[2]geo_data!A:I,9,FALSE)))</f>
        <v>Biggleswade West</v>
      </c>
      <c r="O295" s="9" t="str">
        <f>IF([2]source_data!G297="","",IF([2]source_data!D297="","",VLOOKUP([2]source_data!D297,[2]geo_data!A:I,8,FALSE)))</f>
        <v>E05014399</v>
      </c>
      <c r="P295" s="9" t="str">
        <f>IF([2]source_data!G297="","",IF(LEFT(O295,3)="E05","WD",IF(LEFT(O295,3)="S13","WD",IF(LEFT(O295,3)="W05","WD",IF(LEFT(O295,3)="W06","UA",IF(LEFT(O295,3)="S12","CA",IF(LEFT(O295,3)="E06","UA",IF(LEFT(O295,3)="E07","NMD",IF(LEFT(O295,3)="E08","MD",IF(LEFT(O295,3)="E09","LONB"))))))))))</f>
        <v>WD</v>
      </c>
      <c r="Q295" s="9" t="str">
        <f>IF([2]source_data!G297="","",IF([2]source_data!D297="","",VLOOKUP([2]source_data!D297,[2]geo_data!A:I,7,FALSE)))</f>
        <v>Central Bedfordshire</v>
      </c>
      <c r="R295" s="9" t="str">
        <f>IF([2]source_data!G297="","",IF([2]source_data!D297="","",VLOOKUP([2]source_data!D297,[2]geo_data!A:I,6,FALSE)))</f>
        <v>E06000056</v>
      </c>
      <c r="S295" s="9" t="str">
        <f>IF([2]source_data!G297="","",IF(LEFT(R295,3)="E05","WD",IF(LEFT(R295,3)="S13","WD",IF(LEFT(R295,3)="W05","WD",IF(LEFT(R295,3)="W06","UA",IF(LEFT(R295,3)="S12","CA",IF(LEFT(R295,3)="E06","UA",IF(LEFT(R295,3)="E07","NMD",IF(LEFT(R295,3)="E08","MD",IF(LEFT(R295,3)="E09","LONB"))))))))))</f>
        <v>UA</v>
      </c>
      <c r="T295" s="6" t="str">
        <f>IF([2]source_data!G297="","",IF([2]source_data!N297="","",[2]source_data!N297))</f>
        <v>Crisis Grant</v>
      </c>
      <c r="U295" s="10">
        <f>IF([2]source_data!G297="","",[2]tailored_settings!$B$8)</f>
        <v>45789</v>
      </c>
      <c r="V295" s="6" t="str">
        <f>IF([2]source_data!G297="","",[2]tailored_settings!$B$9)</f>
        <v>http://www.longleigh.org/</v>
      </c>
      <c r="W295" s="8">
        <f>IF([2]source_data!G297="","",IF([2]source_data!O297="","",[2]source_data!O297))</f>
        <v>45455</v>
      </c>
      <c r="X295" s="12">
        <f>IF([2]source_data!G297="","",IF([2]source_data!P297="","",[2]source_data!P297))</f>
        <v>45518</v>
      </c>
      <c r="Y295" s="13">
        <f>IF([2]source_data!G297="","",IF([2]source_data!Q297="","",[2]source_data!Q297))</f>
        <v>2</v>
      </c>
      <c r="Z295" s="11" t="str">
        <f>IF([2]source_data!G297="","",IF([2]source_data!I297="","",[2]tailored_settings!$B$10))</f>
        <v>Primary grant reason</v>
      </c>
      <c r="AA295" s="11" t="str">
        <f>IF([2]source_data!G297="","",IF([2]source_data!I297="","",[2]source_data!I297))</f>
        <v>4. Customer/family fleeing from a violent or abusive relationship</v>
      </c>
      <c r="AB295" s="11" t="str">
        <f>IF([2]source_data!G297="","",IF([2]source_data!J297="","",[2]tailored_settings!$B$11))</f>
        <v/>
      </c>
      <c r="AC295" s="11" t="str">
        <f>IF([2]source_data!G297="","",IF([2]source_data!J297="","",[2]source_data!J297))</f>
        <v/>
      </c>
      <c r="AD295" s="11" t="str">
        <f>IF([2]source_data!G297="","",IF([2]source_data!K297="","",[2]tailored_settings!$B$12))</f>
        <v>Grant purpose</v>
      </c>
      <c r="AE295" s="11" t="str">
        <f>IF([2]source_data!G297="","",IF([2]source_data!K297="","",[2]source_data!K297))</f>
        <v>Food Vouchers</v>
      </c>
      <c r="AF295" s="11" t="str">
        <f>IF([2]source_data!G297="","",IF([2]source_data!K297="","",[2]tailored_settings!$B$13))</f>
        <v>Grant purpose</v>
      </c>
      <c r="AG295" s="11" t="str">
        <f>IF([2]source_data!G297="","",IF([2]source_data!K297="","",[2]source_data!K297))</f>
        <v>Food Vouchers</v>
      </c>
      <c r="AH295" s="11" t="str">
        <f>IF([2]source_data!G297="","",IF([2]source_data!M297="","",[2]tailored_settings!$B$14))</f>
        <v/>
      </c>
      <c r="AI295" s="11" t="str">
        <f>IF([2]source_data!G297="","",IF([2]source_data!M297="","",[2]source_data!M297))</f>
        <v/>
      </c>
    </row>
    <row r="296" spans="1:35" x14ac:dyDescent="0.2">
      <c r="A296" s="6" t="str">
        <f>IF([2]source_data!G298="","",IF(AND([2]source_data!C298&lt;&gt;"",[2]tailored_settings!$B$15="Publish"),CONCATENATE([2]tailored_settings!$B$2&amp;[2]source_data!C298),IF(AND([2]source_data!C298&lt;&gt;"",[2]tailored_settings!$B$15="Do not publish"),CONCATENATE([2]tailored_settings!$B$2&amp;TEXT(ROW(A296)-1,"0000")&amp;"_"&amp;TEXT(F296,"yyyy-mm")),CONCATENATE([2]tailored_settings!$B$2&amp;TEXT(ROW(A296)-1,"0000")&amp;"_"&amp;TEXT(F296,"yyyy-mm")))))</f>
        <v>360G-Longleigh-0295_2024-06</v>
      </c>
      <c r="B296" s="6" t="str">
        <f>IF([2]source_data!G298="","",IF([2]source_data!E298&lt;&gt;"",[2]source_data!E298,CONCATENATE("Grant to "&amp;G296)))</f>
        <v>Grant to Individual Recipient</v>
      </c>
      <c r="C296" s="6" t="str">
        <f>IF([2]source_data!G298="","",IF([2]source_data!F298="",_xlfn.XLOOKUP(T296,[2]tailored_settings!$B$20:$B$25,[2]tailored_settings!$A$20:$A$25,"")))</f>
        <v>Helping to alleviate financial hardship</v>
      </c>
      <c r="D296" s="7">
        <f>IF([2]source_data!G298="","",IF([2]source_data!G298="","",[2]source_data!G298))</f>
        <v>900.79</v>
      </c>
      <c r="E296" s="6" t="str">
        <f>IF([2]source_data!G298="","",[2]tailored_settings!$B$3)</f>
        <v>GBP</v>
      </c>
      <c r="F296" s="8">
        <f>IF([2]source_data!G298="","",IF([2]source_data!H298="","",[2]source_data!H298))</f>
        <v>45460</v>
      </c>
      <c r="G296" s="6" t="str">
        <f>IF([2]source_data!G298="","",[2]tailored_settings!$B$5)</f>
        <v>Individual Recipient</v>
      </c>
      <c r="H296" s="6" t="str">
        <f>IF([2]source_data!G298="","",IF(AND([2]source_data!A298&lt;&gt;"",[2]tailored_settings!$B$16="Publish"),CONCATENATE([2]tailored_settings!$B$2&amp;[2]source_data!A298),IF(AND([2]source_data!A298&lt;&gt;"",[2]tailored_settings!$B$16="Do not publish"),CONCATENATE([2]tailored_settings!$B$4&amp;TEXT(ROW(A296)-1,"0000")&amp;"_"&amp;TEXT(F296,"yyyy-mm")),CONCATENATE([2]tailored_settings!$B$4&amp;TEXT(ROW(A296)-1,"0000")&amp;"_"&amp;TEXT(F296,"yyyy-mm")))))</f>
        <v>360G-Longleigh-IND-0295_2024-06</v>
      </c>
      <c r="I296" s="6" t="str">
        <f>IF([2]source_data!G298="","",[2]tailored_settings!$B$7)</f>
        <v>Longleigh Foundation</v>
      </c>
      <c r="J296" s="6" t="str">
        <f>IF([2]source_data!G298="","",[2]tailored_settings!$B$6)</f>
        <v>GB-CHC-1169016</v>
      </c>
      <c r="K296" s="6" t="str">
        <f>IF([2]source_data!G298="","",IF([2]source_data!I298="","",VLOOKUP([2]source_data!I298,[2]codelist_mapping!A:C,3,FALSE)))</f>
        <v>GTIR030</v>
      </c>
      <c r="L296" s="6" t="str">
        <f>IF([2]source_data!G298="","",IF([2]source_data!J298="","",VLOOKUP([2]source_data!J298,[2]codelist_mapping!A:C,3,FALSE)))</f>
        <v/>
      </c>
      <c r="M296" s="6" t="str">
        <f>IF([2]source_data!G298="","",IF([2]source_data!K298="","",IF([2]source_data!M298&lt;&gt;"",CONCATENATE(VLOOKUP([2]source_data!K298,[2]codelist_mapping!F:H,3,FALSE)&amp;";"&amp;VLOOKUP([2]source_data!L298,[2]codelist_mapping!F:H,3,FALSE)&amp;";"&amp;VLOOKUP([2]source_data!M298,[2]codelist_mapping!F:H,3,FALSE)),IF([2]source_data!L298&lt;&gt;"",CONCATENATE(VLOOKUP([2]source_data!K298,[2]codelist_mapping!F:H,3,FALSE)&amp;";"&amp;VLOOKUP([2]source_data!L298,[2]codelist_mapping!F:H,3,FALSE)),IF([2]source_data!K298&lt;&gt;"",CONCATENATE(VLOOKUP([2]source_data!K298,[2]codelist_mapping!F:H,3,FALSE)))))))</f>
        <v>GTIP020;GTIP020</v>
      </c>
      <c r="N296" s="9" t="str">
        <f>IF([2]source_data!G298="","",IF([2]source_data!D298="","",VLOOKUP([2]source_data!D298,[2]geo_data!A:I,9,FALSE)))</f>
        <v>Bassett</v>
      </c>
      <c r="O296" s="9" t="str">
        <f>IF([2]source_data!G298="","",IF([2]source_data!D298="","",VLOOKUP([2]source_data!D298,[2]geo_data!A:I,8,FALSE)))</f>
        <v>E05015492</v>
      </c>
      <c r="P296" s="9" t="str">
        <f>IF([2]source_data!G298="","",IF(LEFT(O296,3)="E05","WD",IF(LEFT(O296,3)="S13","WD",IF(LEFT(O296,3)="W05","WD",IF(LEFT(O296,3)="W06","UA",IF(LEFT(O296,3)="S12","CA",IF(LEFT(O296,3)="E06","UA",IF(LEFT(O296,3)="E07","NMD",IF(LEFT(O296,3)="E08","MD",IF(LEFT(O296,3)="E09","LONB"))))))))))</f>
        <v>WD</v>
      </c>
      <c r="Q296" s="9" t="str">
        <f>IF([2]source_data!G298="","",IF([2]source_data!D298="","",VLOOKUP([2]source_data!D298,[2]geo_data!A:I,7,FALSE)))</f>
        <v>Southampton</v>
      </c>
      <c r="R296" s="9" t="str">
        <f>IF([2]source_data!G298="","",IF([2]source_data!D298="","",VLOOKUP([2]source_data!D298,[2]geo_data!A:I,6,FALSE)))</f>
        <v>E06000045</v>
      </c>
      <c r="S296" s="9" t="str">
        <f>IF([2]source_data!G298="","",IF(LEFT(R296,3)="E05","WD",IF(LEFT(R296,3)="S13","WD",IF(LEFT(R296,3)="W05","WD",IF(LEFT(R296,3)="W06","UA",IF(LEFT(R296,3)="S12","CA",IF(LEFT(R296,3)="E06","UA",IF(LEFT(R296,3)="E07","NMD",IF(LEFT(R296,3)="E08","MD",IF(LEFT(R296,3)="E09","LONB"))))))))))</f>
        <v>UA</v>
      </c>
      <c r="T296" s="6" t="str">
        <f>IF([2]source_data!G298="","",IF([2]source_data!N298="","",[2]source_data!N298))</f>
        <v>Hardship Grant</v>
      </c>
      <c r="U296" s="10">
        <f>IF([2]source_data!G298="","",[2]tailored_settings!$B$8)</f>
        <v>45789</v>
      </c>
      <c r="V296" s="6" t="str">
        <f>IF([2]source_data!G298="","",[2]tailored_settings!$B$9)</f>
        <v>http://www.longleigh.org/</v>
      </c>
      <c r="W296" s="8">
        <f>IF([2]source_data!G298="","",IF([2]source_data!O298="","",[2]source_data!O298))</f>
        <v>45460</v>
      </c>
      <c r="X296" s="12">
        <f>IF([2]source_data!G298="","",IF([2]source_data!P298="","",[2]source_data!P298))</f>
        <v>45483</v>
      </c>
      <c r="Y296" s="13">
        <f>IF([2]source_data!G298="","",IF([2]source_data!Q298="","",[2]source_data!Q298))</f>
        <v>1</v>
      </c>
      <c r="Z296" s="11" t="str">
        <f>IF([2]source_data!G298="","",IF([2]source_data!I298="","",[2]tailored_settings!$B$10))</f>
        <v>Primary grant reason</v>
      </c>
      <c r="AA296" s="11" t="str">
        <f>IF([2]source_data!G298="","",IF([2]source_data!I298="","",[2]source_data!I298))</f>
        <v>1. Customer (or family member residing with them) with a diagnosed condition or disability (physical and/or sensory and/or behavioural)</v>
      </c>
      <c r="AB296" s="11" t="str">
        <f>IF([2]source_data!G298="","",IF([2]source_data!J298="","",[2]tailored_settings!$B$11))</f>
        <v/>
      </c>
      <c r="AC296" s="11" t="str">
        <f>IF([2]source_data!G298="","",IF([2]source_data!J298="","",[2]source_data!J298))</f>
        <v/>
      </c>
      <c r="AD296" s="11" t="str">
        <f>IF([2]source_data!G298="","",IF([2]source_data!K298="","",[2]tailored_settings!$B$12))</f>
        <v>Grant purpose</v>
      </c>
      <c r="AE296" s="11" t="str">
        <f>IF([2]source_data!G298="","",IF([2]source_data!K298="","",[2]source_data!K298))</f>
        <v xml:space="preserve">Furniture </v>
      </c>
      <c r="AF296" s="11" t="str">
        <f>IF([2]source_data!G298="","",IF([2]source_data!K298="","",[2]tailored_settings!$B$13))</f>
        <v>Grant purpose</v>
      </c>
      <c r="AG296" s="11" t="str">
        <f>IF([2]source_data!G298="","",IF([2]source_data!K298="","",[2]source_data!K298))</f>
        <v xml:space="preserve">Furniture </v>
      </c>
      <c r="AH296" s="11" t="str">
        <f>IF([2]source_data!G298="","",IF([2]source_data!M298="","",[2]tailored_settings!$B$14))</f>
        <v/>
      </c>
      <c r="AI296" s="11" t="str">
        <f>IF([2]source_data!G298="","",IF([2]source_data!M298="","",[2]source_data!M298))</f>
        <v/>
      </c>
    </row>
    <row r="297" spans="1:35" x14ac:dyDescent="0.2">
      <c r="A297" s="6" t="str">
        <f>IF([2]source_data!G299="","",IF(AND([2]source_data!C299&lt;&gt;"",[2]tailored_settings!$B$15="Publish"),CONCATENATE([2]tailored_settings!$B$2&amp;[2]source_data!C299),IF(AND([2]source_data!C299&lt;&gt;"",[2]tailored_settings!$B$15="Do not publish"),CONCATENATE([2]tailored_settings!$B$2&amp;TEXT(ROW(A297)-1,"0000")&amp;"_"&amp;TEXT(F297,"yyyy-mm")),CONCATENATE([2]tailored_settings!$B$2&amp;TEXT(ROW(A297)-1,"0000")&amp;"_"&amp;TEXT(F297,"yyyy-mm")))))</f>
        <v>360G-Longleigh-0296_2024-06</v>
      </c>
      <c r="B297" s="6" t="str">
        <f>IF([2]source_data!G299="","",IF([2]source_data!E299&lt;&gt;"",[2]source_data!E299,CONCATENATE("Grant to "&amp;G297)))</f>
        <v>Grant to Individual Recipient</v>
      </c>
      <c r="C297" s="6" t="str">
        <f>IF([2]source_data!G299="","",IF([2]source_data!F299="",_xlfn.XLOOKUP(T297,[2]tailored_settings!$B$20:$B$25,[2]tailored_settings!$A$20:$A$25,"")))</f>
        <v>Helping to alleviate financial hardship</v>
      </c>
      <c r="D297" s="7">
        <f>IF([2]source_data!G299="","",IF([2]source_data!G299="","",[2]source_data!G299))</f>
        <v>854.66</v>
      </c>
      <c r="E297" s="6" t="str">
        <f>IF([2]source_data!G299="","",[2]tailored_settings!$B$3)</f>
        <v>GBP</v>
      </c>
      <c r="F297" s="8">
        <f>IF([2]source_data!G299="","",IF([2]source_data!H299="","",[2]source_data!H299))</f>
        <v>45460</v>
      </c>
      <c r="G297" s="6" t="str">
        <f>IF([2]source_data!G299="","",[2]tailored_settings!$B$5)</f>
        <v>Individual Recipient</v>
      </c>
      <c r="H297" s="6" t="str">
        <f>IF([2]source_data!G299="","",IF(AND([2]source_data!A299&lt;&gt;"",[2]tailored_settings!$B$16="Publish"),CONCATENATE([2]tailored_settings!$B$2&amp;[2]source_data!A299),IF(AND([2]source_data!A299&lt;&gt;"",[2]tailored_settings!$B$16="Do not publish"),CONCATENATE([2]tailored_settings!$B$4&amp;TEXT(ROW(A297)-1,"0000")&amp;"_"&amp;TEXT(F297,"yyyy-mm")),CONCATENATE([2]tailored_settings!$B$4&amp;TEXT(ROW(A297)-1,"0000")&amp;"_"&amp;TEXT(F297,"yyyy-mm")))))</f>
        <v>360G-Longleigh-IND-0296_2024-06</v>
      </c>
      <c r="I297" s="6" t="str">
        <f>IF([2]source_data!G299="","",[2]tailored_settings!$B$7)</f>
        <v>Longleigh Foundation</v>
      </c>
      <c r="J297" s="6" t="str">
        <f>IF([2]source_data!G299="","",[2]tailored_settings!$B$6)</f>
        <v>GB-CHC-1169016</v>
      </c>
      <c r="K297" s="6" t="str">
        <f>IF([2]source_data!G299="","",IF([2]source_data!I299="","",VLOOKUP([2]source_data!I299,[2]codelist_mapping!A:C,3,FALSE)))</f>
        <v>GTIR030</v>
      </c>
      <c r="L297" s="6" t="str">
        <f>IF([2]source_data!G299="","",IF([2]source_data!J299="","",VLOOKUP([2]source_data!J299,[2]codelist_mapping!A:C,3,FALSE)))</f>
        <v/>
      </c>
      <c r="M297" s="6" t="str">
        <f>IF([2]source_data!G299="","",IF([2]source_data!K299="","",IF([2]source_data!M299&lt;&gt;"",CONCATENATE(VLOOKUP([2]source_data!K299,[2]codelist_mapping!F:H,3,FALSE)&amp;";"&amp;VLOOKUP([2]source_data!L299,[2]codelist_mapping!F:H,3,FALSE)&amp;";"&amp;VLOOKUP([2]source_data!M299,[2]codelist_mapping!F:H,3,FALSE)),IF([2]source_data!L299&lt;&gt;"",CONCATENATE(VLOOKUP([2]source_data!K299,[2]codelist_mapping!F:H,3,FALSE)&amp;";"&amp;VLOOKUP([2]source_data!L299,[2]codelist_mapping!F:H,3,FALSE)),IF([2]source_data!K299&lt;&gt;"",CONCATENATE(VLOOKUP([2]source_data!K299,[2]codelist_mapping!F:H,3,FALSE)))))))</f>
        <v>GTIP020;GTIP020;GTIP060</v>
      </c>
      <c r="N297" s="9" t="str">
        <f>IF([2]source_data!G299="","",IF([2]source_data!D299="","",VLOOKUP([2]source_data!D299,[2]geo_data!A:I,9,FALSE)))</f>
        <v>Nene Valley</v>
      </c>
      <c r="O297" s="9" t="str">
        <f>IF([2]source_data!G299="","",IF([2]source_data!D299="","",VLOOKUP([2]source_data!D299,[2]geo_data!A:I,8,FALSE)))</f>
        <v>E05013262</v>
      </c>
      <c r="P297" s="9" t="str">
        <f>IF([2]source_data!G299="","",IF(LEFT(O297,3)="E05","WD",IF(LEFT(O297,3)="S13","WD",IF(LEFT(O297,3)="W05","WD",IF(LEFT(O297,3)="W06","UA",IF(LEFT(O297,3)="S12","CA",IF(LEFT(O297,3)="E06","UA",IF(LEFT(O297,3)="E07","NMD",IF(LEFT(O297,3)="E08","MD",IF(LEFT(O297,3)="E09","LONB"))))))))))</f>
        <v>WD</v>
      </c>
      <c r="Q297" s="9" t="str">
        <f>IF([2]source_data!G299="","",IF([2]source_data!D299="","",VLOOKUP([2]source_data!D299,[2]geo_data!A:I,7,FALSE)))</f>
        <v>West Northamptonshire</v>
      </c>
      <c r="R297" s="9" t="str">
        <f>IF([2]source_data!G299="","",IF([2]source_data!D299="","",VLOOKUP([2]source_data!D299,[2]geo_data!A:I,6,FALSE)))</f>
        <v>E06000062</v>
      </c>
      <c r="S297" s="9" t="str">
        <f>IF([2]source_data!G299="","",IF(LEFT(R297,3)="E05","WD",IF(LEFT(R297,3)="S13","WD",IF(LEFT(R297,3)="W05","WD",IF(LEFT(R297,3)="W06","UA",IF(LEFT(R297,3)="S12","CA",IF(LEFT(R297,3)="E06","UA",IF(LEFT(R297,3)="E07","NMD",IF(LEFT(R297,3)="E08","MD",IF(LEFT(R297,3)="E09","LONB"))))))))))</f>
        <v>UA</v>
      </c>
      <c r="T297" s="6" t="str">
        <f>IF([2]source_data!G299="","",IF([2]source_data!N299="","",[2]source_data!N299))</f>
        <v>Hardship Grant</v>
      </c>
      <c r="U297" s="10">
        <f>IF([2]source_data!G299="","",[2]tailored_settings!$B$8)</f>
        <v>45789</v>
      </c>
      <c r="V297" s="6" t="str">
        <f>IF([2]source_data!G299="","",[2]tailored_settings!$B$9)</f>
        <v>http://www.longleigh.org/</v>
      </c>
      <c r="W297" s="8">
        <f>IF([2]source_data!G299="","",IF([2]source_data!O299="","",[2]source_data!O299))</f>
        <v>45460</v>
      </c>
      <c r="X297" s="12">
        <f>IF([2]source_data!G299="","",IF([2]source_data!P299="","",[2]source_data!P299))</f>
        <v>45476</v>
      </c>
      <c r="Y297" s="13">
        <f>IF([2]source_data!G299="","",IF([2]source_data!Q299="","",[2]source_data!Q299))</f>
        <v>1</v>
      </c>
      <c r="Z297" s="11" t="str">
        <f>IF([2]source_data!G299="","",IF([2]source_data!I299="","",[2]tailored_settings!$B$10))</f>
        <v>Primary grant reason</v>
      </c>
      <c r="AA297" s="11" t="str">
        <f>IF([2]source_data!G299="","",IF([2]source_data!I299="","",[2]source_data!I299))</f>
        <v>1. Customer (or family member residing with them) with a diagnosed condition or disability (physical and/or sensory and/or behavioural)</v>
      </c>
      <c r="AB297" s="11" t="str">
        <f>IF([2]source_data!G299="","",IF([2]source_data!J299="","",[2]tailored_settings!$B$11))</f>
        <v/>
      </c>
      <c r="AC297" s="11" t="str">
        <f>IF([2]source_data!G299="","",IF([2]source_data!J299="","",[2]source_data!J299))</f>
        <v/>
      </c>
      <c r="AD297" s="11" t="str">
        <f>IF([2]source_data!G299="","",IF([2]source_data!K299="","",[2]tailored_settings!$B$12))</f>
        <v>Grant purpose</v>
      </c>
      <c r="AE297" s="11" t="str">
        <f>IF([2]source_data!G299="","",IF([2]source_data!K299="","",[2]source_data!K299))</f>
        <v xml:space="preserve">Furniture </v>
      </c>
      <c r="AF297" s="11" t="str">
        <f>IF([2]source_data!G299="","",IF([2]source_data!K299="","",[2]tailored_settings!$B$13))</f>
        <v>Grant purpose</v>
      </c>
      <c r="AG297" s="11" t="str">
        <f>IF([2]source_data!G299="","",IF([2]source_data!K299="","",[2]source_data!K299))</f>
        <v xml:space="preserve">Furniture </v>
      </c>
      <c r="AH297" s="11" t="str">
        <f>IF([2]source_data!G299="","",IF([2]source_data!M299="","",[2]tailored_settings!$B$14))</f>
        <v>Grant purpose</v>
      </c>
      <c r="AI297" s="11" t="str">
        <f>IF([2]source_data!G299="","",IF([2]source_data!M299="","",[2]source_data!M299))</f>
        <v>Voucher for small household items</v>
      </c>
    </row>
    <row r="298" spans="1:35" x14ac:dyDescent="0.2">
      <c r="A298" s="6" t="str">
        <f>IF([2]source_data!G300="","",IF(AND([2]source_data!C300&lt;&gt;"",[2]tailored_settings!$B$15="Publish"),CONCATENATE([2]tailored_settings!$B$2&amp;[2]source_data!C300),IF(AND([2]source_data!C300&lt;&gt;"",[2]tailored_settings!$B$15="Do not publish"),CONCATENATE([2]tailored_settings!$B$2&amp;TEXT(ROW(A298)-1,"0000")&amp;"_"&amp;TEXT(F298,"yyyy-mm")),CONCATENATE([2]tailored_settings!$B$2&amp;TEXT(ROW(A298)-1,"0000")&amp;"_"&amp;TEXT(F298,"yyyy-mm")))))</f>
        <v>360G-Longleigh-0297_2024-06</v>
      </c>
      <c r="B298" s="6" t="str">
        <f>IF([2]source_data!G300="","",IF([2]source_data!E300&lt;&gt;"",[2]source_data!E300,CONCATENATE("Grant to "&amp;G298)))</f>
        <v>Grant to Individual Recipient</v>
      </c>
      <c r="C298" s="6" t="str">
        <f>IF([2]source_data!G300="","",IF([2]source_data!F300="",_xlfn.XLOOKUP(T298,[2]tailored_settings!$B$20:$B$25,[2]tailored_settings!$A$20:$A$25,"")))</f>
        <v>Helping to alleviate financial hardship</v>
      </c>
      <c r="D298" s="7">
        <f>IF([2]source_data!G300="","",IF([2]source_data!G300="","",[2]source_data!G300))</f>
        <v>877.05</v>
      </c>
      <c r="E298" s="6" t="str">
        <f>IF([2]source_data!G300="","",[2]tailored_settings!$B$3)</f>
        <v>GBP</v>
      </c>
      <c r="F298" s="8">
        <f>IF([2]source_data!G300="","",IF([2]source_data!H300="","",[2]source_data!H300))</f>
        <v>45460</v>
      </c>
      <c r="G298" s="6" t="str">
        <f>IF([2]source_data!G300="","",[2]tailored_settings!$B$5)</f>
        <v>Individual Recipient</v>
      </c>
      <c r="H298" s="6" t="str">
        <f>IF([2]source_data!G300="","",IF(AND([2]source_data!A300&lt;&gt;"",[2]tailored_settings!$B$16="Publish"),CONCATENATE([2]tailored_settings!$B$2&amp;[2]source_data!A300),IF(AND([2]source_data!A300&lt;&gt;"",[2]tailored_settings!$B$16="Do not publish"),CONCATENATE([2]tailored_settings!$B$4&amp;TEXT(ROW(A298)-1,"0000")&amp;"_"&amp;TEXT(F298,"yyyy-mm")),CONCATENATE([2]tailored_settings!$B$4&amp;TEXT(ROW(A298)-1,"0000")&amp;"_"&amp;TEXT(F298,"yyyy-mm")))))</f>
        <v>360G-Longleigh-IND-0297_2024-06</v>
      </c>
      <c r="I298" s="6" t="str">
        <f>IF([2]source_data!G300="","",[2]tailored_settings!$B$7)</f>
        <v>Longleigh Foundation</v>
      </c>
      <c r="J298" s="6" t="str">
        <f>IF([2]source_data!G300="","",[2]tailored_settings!$B$6)</f>
        <v>GB-CHC-1169016</v>
      </c>
      <c r="K298" s="6" t="str">
        <f>IF([2]source_data!G300="","",IF([2]source_data!I300="","",VLOOKUP([2]source_data!I300,[2]codelist_mapping!A:C,3,FALSE)))</f>
        <v>GTIR030</v>
      </c>
      <c r="L298" s="6" t="str">
        <f>IF([2]source_data!G300="","",IF([2]source_data!J300="","",VLOOKUP([2]source_data!J300,[2]codelist_mapping!A:C,3,FALSE)))</f>
        <v/>
      </c>
      <c r="M298" s="6" t="str">
        <f>IF([2]source_data!G300="","",IF([2]source_data!K300="","",IF([2]source_data!M300&lt;&gt;"",CONCATENATE(VLOOKUP([2]source_data!K300,[2]codelist_mapping!F:H,3,FALSE)&amp;";"&amp;VLOOKUP([2]source_data!L300,[2]codelist_mapping!F:H,3,FALSE)&amp;";"&amp;VLOOKUP([2]source_data!M300,[2]codelist_mapping!F:H,3,FALSE)),IF([2]source_data!L300&lt;&gt;"",CONCATENATE(VLOOKUP([2]source_data!K300,[2]codelist_mapping!F:H,3,FALSE)&amp;";"&amp;VLOOKUP([2]source_data!L300,[2]codelist_mapping!F:H,3,FALSE)),IF([2]source_data!K300&lt;&gt;"",CONCATENATE(VLOOKUP([2]source_data!K300,[2]codelist_mapping!F:H,3,FALSE)))))))</f>
        <v>GTIP020</v>
      </c>
      <c r="N298" s="9" t="str">
        <f>IF([2]source_data!G300="","",IF([2]source_data!D300="","",VLOOKUP([2]source_data!D300,[2]geo_data!A:I,9,FALSE)))</f>
        <v>Henley</v>
      </c>
      <c r="O298" s="9" t="str">
        <f>IF([2]source_data!G300="","",IF([2]source_data!D300="","",VLOOKUP([2]source_data!D300,[2]geo_data!A:I,8,FALSE)))</f>
        <v>E05001223</v>
      </c>
      <c r="P298" s="9" t="str">
        <f>IF([2]source_data!G300="","",IF(LEFT(O298,3)="E05","WD",IF(LEFT(O298,3)="S13","WD",IF(LEFT(O298,3)="W05","WD",IF(LEFT(O298,3)="W06","UA",IF(LEFT(O298,3)="S12","CA",IF(LEFT(O298,3)="E06","UA",IF(LEFT(O298,3)="E07","NMD",IF(LEFT(O298,3)="E08","MD",IF(LEFT(O298,3)="E09","LONB"))))))))))</f>
        <v>WD</v>
      </c>
      <c r="Q298" s="9" t="str">
        <f>IF([2]source_data!G300="","",IF([2]source_data!D300="","",VLOOKUP([2]source_data!D300,[2]geo_data!A:I,7,FALSE)))</f>
        <v>Coventry</v>
      </c>
      <c r="R298" s="9" t="str">
        <f>IF([2]source_data!G300="","",IF([2]source_data!D300="","",VLOOKUP([2]source_data!D300,[2]geo_data!A:I,6,FALSE)))</f>
        <v>E08000026</v>
      </c>
      <c r="S298" s="9" t="str">
        <f>IF([2]source_data!G300="","",IF(LEFT(R298,3)="E05","WD",IF(LEFT(R298,3)="S13","WD",IF(LEFT(R298,3)="W05","WD",IF(LEFT(R298,3)="W06","UA",IF(LEFT(R298,3)="S12","CA",IF(LEFT(R298,3)="E06","UA",IF(LEFT(R298,3)="E07","NMD",IF(LEFT(R298,3)="E08","MD",IF(LEFT(R298,3)="E09","LONB"))))))))))</f>
        <v>MD</v>
      </c>
      <c r="T298" s="6" t="str">
        <f>IF([2]source_data!G300="","",IF([2]source_data!N300="","",[2]source_data!N300))</f>
        <v>Hardship Grant</v>
      </c>
      <c r="U298" s="10">
        <f>IF([2]source_data!G300="","",[2]tailored_settings!$B$8)</f>
        <v>45789</v>
      </c>
      <c r="V298" s="6" t="str">
        <f>IF([2]source_data!G300="","",[2]tailored_settings!$B$9)</f>
        <v>http://www.longleigh.org/</v>
      </c>
      <c r="W298" s="8">
        <f>IF([2]source_data!G300="","",IF([2]source_data!O300="","",[2]source_data!O300))</f>
        <v>45460</v>
      </c>
      <c r="X298" s="12">
        <f>IF([2]source_data!G300="","",IF([2]source_data!P300="","",[2]source_data!P300))</f>
        <v>45498</v>
      </c>
      <c r="Y298" s="13">
        <f>IF([2]source_data!G300="","",IF([2]source_data!Q300="","",[2]source_data!Q300))</f>
        <v>1</v>
      </c>
      <c r="Z298" s="11" t="str">
        <f>IF([2]source_data!G300="","",IF([2]source_data!I300="","",[2]tailored_settings!$B$10))</f>
        <v>Primary grant reason</v>
      </c>
      <c r="AA298" s="11" t="str">
        <f>IF([2]source_data!G300="","",IF([2]source_data!I300="","",[2]source_data!I300))</f>
        <v>1. Customer (or family member residing with them) with a diagnosed condition or disability (physical and/or sensory and/or behavioural)</v>
      </c>
      <c r="AB298" s="11" t="str">
        <f>IF([2]source_data!G300="","",IF([2]source_data!J300="","",[2]tailored_settings!$B$11))</f>
        <v/>
      </c>
      <c r="AC298" s="11" t="str">
        <f>IF([2]source_data!G300="","",IF([2]source_data!J300="","",[2]source_data!J300))</f>
        <v/>
      </c>
      <c r="AD298" s="11" t="str">
        <f>IF([2]source_data!G300="","",IF([2]source_data!K300="","",[2]tailored_settings!$B$12))</f>
        <v>Grant purpose</v>
      </c>
      <c r="AE298" s="11" t="str">
        <f>IF([2]source_data!G300="","",IF([2]source_data!K300="","",[2]source_data!K300))</f>
        <v xml:space="preserve">Furniture </v>
      </c>
      <c r="AF298" s="11" t="str">
        <f>IF([2]source_data!G300="","",IF([2]source_data!K300="","",[2]tailored_settings!$B$13))</f>
        <v>Grant purpose</v>
      </c>
      <c r="AG298" s="11" t="str">
        <f>IF([2]source_data!G300="","",IF([2]source_data!K300="","",[2]source_data!K300))</f>
        <v xml:space="preserve">Furniture </v>
      </c>
      <c r="AH298" s="11" t="str">
        <f>IF([2]source_data!G300="","",IF([2]source_data!M300="","",[2]tailored_settings!$B$14))</f>
        <v/>
      </c>
      <c r="AI298" s="11" t="str">
        <f>IF([2]source_data!G300="","",IF([2]source_data!M300="","",[2]source_data!M300))</f>
        <v/>
      </c>
    </row>
    <row r="299" spans="1:35" x14ac:dyDescent="0.2">
      <c r="A299" s="6" t="str">
        <f>IF([2]source_data!G301="","",IF(AND([2]source_data!C301&lt;&gt;"",[2]tailored_settings!$B$15="Publish"),CONCATENATE([2]tailored_settings!$B$2&amp;[2]source_data!C301),IF(AND([2]source_data!C301&lt;&gt;"",[2]tailored_settings!$B$15="Do not publish"),CONCATENATE([2]tailored_settings!$B$2&amp;TEXT(ROW(A299)-1,"0000")&amp;"_"&amp;TEXT(F299,"yyyy-mm")),CONCATENATE([2]tailored_settings!$B$2&amp;TEXT(ROW(A299)-1,"0000")&amp;"_"&amp;TEXT(F299,"yyyy-mm")))))</f>
        <v>360G-Longleigh-0298_2024-06</v>
      </c>
      <c r="B299" s="6" t="str">
        <f>IF([2]source_data!G301="","",IF([2]source_data!E301&lt;&gt;"",[2]source_data!E301,CONCATENATE("Grant to "&amp;G299)))</f>
        <v>Grant to Individual Recipient</v>
      </c>
      <c r="C299" s="6" t="str">
        <f>IF([2]source_data!G301="","",IF([2]source_data!F301="",_xlfn.XLOOKUP(T299,[2]tailored_settings!$B$20:$B$25,[2]tailored_settings!$A$20:$A$25,"")))</f>
        <v>Helping to alleviate financial hardship</v>
      </c>
      <c r="D299" s="7">
        <f>IF([2]source_data!G301="","",IF([2]source_data!G301="","",[2]source_data!G301))</f>
        <v>933.43</v>
      </c>
      <c r="E299" s="6" t="str">
        <f>IF([2]source_data!G301="","",[2]tailored_settings!$B$3)</f>
        <v>GBP</v>
      </c>
      <c r="F299" s="8">
        <f>IF([2]source_data!G301="","",IF([2]source_data!H301="","",[2]source_data!H301))</f>
        <v>45461</v>
      </c>
      <c r="G299" s="6" t="str">
        <f>IF([2]source_data!G301="","",[2]tailored_settings!$B$5)</f>
        <v>Individual Recipient</v>
      </c>
      <c r="H299" s="6" t="str">
        <f>IF([2]source_data!G301="","",IF(AND([2]source_data!A301&lt;&gt;"",[2]tailored_settings!$B$16="Publish"),CONCATENATE([2]tailored_settings!$B$2&amp;[2]source_data!A301),IF(AND([2]source_data!A301&lt;&gt;"",[2]tailored_settings!$B$16="Do not publish"),CONCATENATE([2]tailored_settings!$B$4&amp;TEXT(ROW(A299)-1,"0000")&amp;"_"&amp;TEXT(F299,"yyyy-mm")),CONCATENATE([2]tailored_settings!$B$4&amp;TEXT(ROW(A299)-1,"0000")&amp;"_"&amp;TEXT(F299,"yyyy-mm")))))</f>
        <v>360G-Longleigh-IND-0298_2024-06</v>
      </c>
      <c r="I299" s="6" t="str">
        <f>IF([2]source_data!G301="","",[2]tailored_settings!$B$7)</f>
        <v>Longleigh Foundation</v>
      </c>
      <c r="J299" s="6" t="str">
        <f>IF([2]source_data!G301="","",[2]tailored_settings!$B$6)</f>
        <v>GB-CHC-1169016</v>
      </c>
      <c r="K299" s="6" t="str">
        <f>IF([2]source_data!G301="","",IF([2]source_data!I301="","",VLOOKUP([2]source_data!I301,[2]codelist_mapping!A:C,3,FALSE)))</f>
        <v>GTIR040</v>
      </c>
      <c r="L299" s="6" t="str">
        <f>IF([2]source_data!G301="","",IF([2]source_data!J301="","",VLOOKUP([2]source_data!J301,[2]codelist_mapping!A:C,3,FALSE)))</f>
        <v/>
      </c>
      <c r="M299" s="6" t="str">
        <f>IF([2]source_data!G301="","",IF([2]source_data!K301="","",IF([2]source_data!M301&lt;&gt;"",CONCATENATE(VLOOKUP([2]source_data!K301,[2]codelist_mapping!F:H,3,FALSE)&amp;";"&amp;VLOOKUP([2]source_data!L301,[2]codelist_mapping!F:H,3,FALSE)&amp;";"&amp;VLOOKUP([2]source_data!M301,[2]codelist_mapping!F:H,3,FALSE)),IF([2]source_data!L301&lt;&gt;"",CONCATENATE(VLOOKUP([2]source_data!K301,[2]codelist_mapping!F:H,3,FALSE)&amp;";"&amp;VLOOKUP([2]source_data!L301,[2]codelist_mapping!F:H,3,FALSE)),IF([2]source_data!K301&lt;&gt;"",CONCATENATE(VLOOKUP([2]source_data!K301,[2]codelist_mapping!F:H,3,FALSE)))))))</f>
        <v>GTIP020;GTIP020</v>
      </c>
      <c r="N299" s="9" t="str">
        <f>IF([2]source_data!G301="","",IF([2]source_data!D301="","",VLOOKUP([2]source_data!D301,[2]geo_data!A:I,9,FALSE)))</f>
        <v>Kibworths</v>
      </c>
      <c r="O299" s="9" t="str">
        <f>IF([2]source_data!G301="","",IF([2]source_data!D301="","",VLOOKUP([2]source_data!D301,[2]geo_data!A:I,8,FALSE)))</f>
        <v>E05011971</v>
      </c>
      <c r="P299" s="9" t="str">
        <f>IF([2]source_data!G301="","",IF(LEFT(O299,3)="E05","WD",IF(LEFT(O299,3)="S13","WD",IF(LEFT(O299,3)="W05","WD",IF(LEFT(O299,3)="W06","UA",IF(LEFT(O299,3)="S12","CA",IF(LEFT(O299,3)="E06","UA",IF(LEFT(O299,3)="E07","NMD",IF(LEFT(O299,3)="E08","MD",IF(LEFT(O299,3)="E09","LONB"))))))))))</f>
        <v>WD</v>
      </c>
      <c r="Q299" s="9" t="str">
        <f>IF([2]source_data!G301="","",IF([2]source_data!D301="","",VLOOKUP([2]source_data!D301,[2]geo_data!A:I,7,FALSE)))</f>
        <v>Harborough</v>
      </c>
      <c r="R299" s="9" t="str">
        <f>IF([2]source_data!G301="","",IF([2]source_data!D301="","",VLOOKUP([2]source_data!D301,[2]geo_data!A:I,6,FALSE)))</f>
        <v>E07000131</v>
      </c>
      <c r="S299" s="9" t="str">
        <f>IF([2]source_data!G301="","",IF(LEFT(R299,3)="E05","WD",IF(LEFT(R299,3)="S13","WD",IF(LEFT(R299,3)="W05","WD",IF(LEFT(R299,3)="W06","UA",IF(LEFT(R299,3)="S12","CA",IF(LEFT(R299,3)="E06","UA",IF(LEFT(R299,3)="E07","NMD",IF(LEFT(R299,3)="E08","MD",IF(LEFT(R299,3)="E09","LONB"))))))))))</f>
        <v>NMD</v>
      </c>
      <c r="T299" s="6" t="str">
        <f>IF([2]source_data!G301="","",IF([2]source_data!N301="","",[2]source_data!N301))</f>
        <v>Hardship Grant</v>
      </c>
      <c r="U299" s="10">
        <f>IF([2]source_data!G301="","",[2]tailored_settings!$B$8)</f>
        <v>45789</v>
      </c>
      <c r="V299" s="6" t="str">
        <f>IF([2]source_data!G301="","",[2]tailored_settings!$B$9)</f>
        <v>http://www.longleigh.org/</v>
      </c>
      <c r="W299" s="8">
        <f>IF([2]source_data!G301="","",IF([2]source_data!O301="","",[2]source_data!O301))</f>
        <v>45461</v>
      </c>
      <c r="X299" s="12">
        <f>IF([2]source_data!G301="","",IF([2]source_data!P301="","",[2]source_data!P301))</f>
        <v>45537</v>
      </c>
      <c r="Y299" s="13">
        <f>IF([2]source_data!G301="","",IF([2]source_data!Q301="","",[2]source_data!Q301))</f>
        <v>2</v>
      </c>
      <c r="Z299" s="11" t="str">
        <f>IF([2]source_data!G301="","",IF([2]source_data!I301="","",[2]tailored_settings!$B$10))</f>
        <v>Primary grant reason</v>
      </c>
      <c r="AA299" s="11" t="str">
        <f>IF([2]source_data!G301="","",IF([2]source_data!I301="","",[2]source_data!I301))</f>
        <v>2. Customer receiving medication and/or therapy for a mental health condition or substance addiction</v>
      </c>
      <c r="AB299" s="11" t="str">
        <f>IF([2]source_data!G301="","",IF([2]source_data!J301="","",[2]tailored_settings!$B$11))</f>
        <v/>
      </c>
      <c r="AC299" s="11" t="str">
        <f>IF([2]source_data!G301="","",IF([2]source_data!J301="","",[2]source_data!J301))</f>
        <v/>
      </c>
      <c r="AD299" s="11" t="str">
        <f>IF([2]source_data!G301="","",IF([2]source_data!K301="","",[2]tailored_settings!$B$12))</f>
        <v>Grant purpose</v>
      </c>
      <c r="AE299" s="11" t="str">
        <f>IF([2]source_data!G301="","",IF([2]source_data!K301="","",[2]source_data!K301))</f>
        <v>Appliances</v>
      </c>
      <c r="AF299" s="11" t="str">
        <f>IF([2]source_data!G301="","",IF([2]source_data!K301="","",[2]tailored_settings!$B$13))</f>
        <v>Grant purpose</v>
      </c>
      <c r="AG299" s="11" t="str">
        <f>IF([2]source_data!G301="","",IF([2]source_data!K301="","",[2]source_data!K301))</f>
        <v>Appliances</v>
      </c>
      <c r="AH299" s="11" t="str">
        <f>IF([2]source_data!G301="","",IF([2]source_data!M301="","",[2]tailored_settings!$B$14))</f>
        <v/>
      </c>
      <c r="AI299" s="11" t="str">
        <f>IF([2]source_data!G301="","",IF([2]source_data!M301="","",[2]source_data!M301))</f>
        <v/>
      </c>
    </row>
    <row r="300" spans="1:35" x14ac:dyDescent="0.2">
      <c r="A300" s="6" t="str">
        <f>IF([2]source_data!G302="","",IF(AND([2]source_data!C302&lt;&gt;"",[2]tailored_settings!$B$15="Publish"),CONCATENATE([2]tailored_settings!$B$2&amp;[2]source_data!C302),IF(AND([2]source_data!C302&lt;&gt;"",[2]tailored_settings!$B$15="Do not publish"),CONCATENATE([2]tailored_settings!$B$2&amp;TEXT(ROW(A300)-1,"0000")&amp;"_"&amp;TEXT(F300,"yyyy-mm")),CONCATENATE([2]tailored_settings!$B$2&amp;TEXT(ROW(A300)-1,"0000")&amp;"_"&amp;TEXT(F300,"yyyy-mm")))))</f>
        <v>360G-Longleigh-0299_2024-06</v>
      </c>
      <c r="B300" s="6" t="str">
        <f>IF([2]source_data!G302="","",IF([2]source_data!E302&lt;&gt;"",[2]source_data!E302,CONCATENATE("Grant to "&amp;G300)))</f>
        <v>Grant to Individual Recipient</v>
      </c>
      <c r="C300" s="6" t="str">
        <f>IF([2]source_data!G302="","",IF([2]source_data!F302="",_xlfn.XLOOKUP(T300,[2]tailored_settings!$B$20:$B$25,[2]tailored_settings!$A$20:$A$25,"")))</f>
        <v>Helping to alleviate financial hardship</v>
      </c>
      <c r="D300" s="7">
        <f>IF([2]source_data!G302="","",IF([2]source_data!G302="","",[2]source_data!G302))</f>
        <v>729.04</v>
      </c>
      <c r="E300" s="6" t="str">
        <f>IF([2]source_data!G302="","",[2]tailored_settings!$B$3)</f>
        <v>GBP</v>
      </c>
      <c r="F300" s="8">
        <f>IF([2]source_data!G302="","",IF([2]source_data!H302="","",[2]source_data!H302))</f>
        <v>45460</v>
      </c>
      <c r="G300" s="6" t="str">
        <f>IF([2]source_data!G302="","",[2]tailored_settings!$B$5)</f>
        <v>Individual Recipient</v>
      </c>
      <c r="H300" s="6" t="str">
        <f>IF([2]source_data!G302="","",IF(AND([2]source_data!A302&lt;&gt;"",[2]tailored_settings!$B$16="Publish"),CONCATENATE([2]tailored_settings!$B$2&amp;[2]source_data!A302),IF(AND([2]source_data!A302&lt;&gt;"",[2]tailored_settings!$B$16="Do not publish"),CONCATENATE([2]tailored_settings!$B$4&amp;TEXT(ROW(A300)-1,"0000")&amp;"_"&amp;TEXT(F300,"yyyy-mm")),CONCATENATE([2]tailored_settings!$B$4&amp;TEXT(ROW(A300)-1,"0000")&amp;"_"&amp;TEXT(F300,"yyyy-mm")))))</f>
        <v>360G-Longleigh-IND-0299_2024-06</v>
      </c>
      <c r="I300" s="6" t="str">
        <f>IF([2]source_data!G302="","",[2]tailored_settings!$B$7)</f>
        <v>Longleigh Foundation</v>
      </c>
      <c r="J300" s="6" t="str">
        <f>IF([2]source_data!G302="","",[2]tailored_settings!$B$6)</f>
        <v>GB-CHC-1169016</v>
      </c>
      <c r="K300" s="6" t="str">
        <f>IF([2]source_data!G302="","",IF([2]source_data!I302="","",VLOOKUP([2]source_data!I302,[2]codelist_mapping!A:C,3,FALSE)))</f>
        <v>GTIR040</v>
      </c>
      <c r="L300" s="6" t="str">
        <f>IF([2]source_data!G302="","",IF([2]source_data!J302="","",VLOOKUP([2]source_data!J302,[2]codelist_mapping!A:C,3,FALSE)))</f>
        <v/>
      </c>
      <c r="M300" s="6" t="str">
        <f>IF([2]source_data!G302="","",IF([2]source_data!K302="","",IF([2]source_data!M302&lt;&gt;"",CONCATENATE(VLOOKUP([2]source_data!K302,[2]codelist_mapping!F:H,3,FALSE)&amp;";"&amp;VLOOKUP([2]source_data!L302,[2]codelist_mapping!F:H,3,FALSE)&amp;";"&amp;VLOOKUP([2]source_data!M302,[2]codelist_mapping!F:H,3,FALSE)),IF([2]source_data!L302&lt;&gt;"",CONCATENATE(VLOOKUP([2]source_data!K302,[2]codelist_mapping!F:H,3,FALSE)&amp;";"&amp;VLOOKUP([2]source_data!L302,[2]codelist_mapping!F:H,3,FALSE)),IF([2]source_data!K302&lt;&gt;"",CONCATENATE(VLOOKUP([2]source_data!K302,[2]codelist_mapping!F:H,3,FALSE)))))))</f>
        <v>GTIP020;GTIP060</v>
      </c>
      <c r="N300" s="9" t="str">
        <f>IF([2]source_data!G302="","",IF([2]source_data!D302="","",VLOOKUP([2]source_data!D302,[2]geo_data!A:I,9,FALSE)))</f>
        <v>Chard North</v>
      </c>
      <c r="O300" s="9" t="str">
        <f>IF([2]source_data!G302="","",IF([2]source_data!D302="","",VLOOKUP([2]source_data!D302,[2]geo_data!A:I,8,FALSE)))</f>
        <v>E05014351</v>
      </c>
      <c r="P300" s="9" t="str">
        <f>IF([2]source_data!G302="","",IF(LEFT(O300,3)="E05","WD",IF(LEFT(O300,3)="S13","WD",IF(LEFT(O300,3)="W05","WD",IF(LEFT(O300,3)="W06","UA",IF(LEFT(O300,3)="S12","CA",IF(LEFT(O300,3)="E06","UA",IF(LEFT(O300,3)="E07","NMD",IF(LEFT(O300,3)="E08","MD",IF(LEFT(O300,3)="E09","LONB"))))))))))</f>
        <v>WD</v>
      </c>
      <c r="Q300" s="9" t="str">
        <f>IF([2]source_data!G302="","",IF([2]source_data!D302="","",VLOOKUP([2]source_data!D302,[2]geo_data!A:I,7,FALSE)))</f>
        <v>Somerset</v>
      </c>
      <c r="R300" s="9" t="str">
        <f>IF([2]source_data!G302="","",IF([2]source_data!D302="","",VLOOKUP([2]source_data!D302,[2]geo_data!A:I,6,FALSE)))</f>
        <v>E06000066</v>
      </c>
      <c r="S300" s="9" t="str">
        <f>IF([2]source_data!G302="","",IF(LEFT(R300,3)="E05","WD",IF(LEFT(R300,3)="S13","WD",IF(LEFT(R300,3)="W05","WD",IF(LEFT(R300,3)="W06","UA",IF(LEFT(R300,3)="S12","CA",IF(LEFT(R300,3)="E06","UA",IF(LEFT(R300,3)="E07","NMD",IF(LEFT(R300,3)="E08","MD",IF(LEFT(R300,3)="E09","LONB"))))))))))</f>
        <v>UA</v>
      </c>
      <c r="T300" s="6" t="str">
        <f>IF([2]source_data!G302="","",IF([2]source_data!N302="","",[2]source_data!N302))</f>
        <v>Hardship Grant</v>
      </c>
      <c r="U300" s="10">
        <f>IF([2]source_data!G302="","",[2]tailored_settings!$B$8)</f>
        <v>45789</v>
      </c>
      <c r="V300" s="6" t="str">
        <f>IF([2]source_data!G302="","",[2]tailored_settings!$B$9)</f>
        <v>http://www.longleigh.org/</v>
      </c>
      <c r="W300" s="8">
        <f>IF([2]source_data!G302="","",IF([2]source_data!O302="","",[2]source_data!O302))</f>
        <v>45460</v>
      </c>
      <c r="X300" s="12">
        <f>IF([2]source_data!G302="","",IF([2]source_data!P302="","",[2]source_data!P302))</f>
        <v>45485</v>
      </c>
      <c r="Y300" s="13">
        <f>IF([2]source_data!G302="","",IF([2]source_data!Q302="","",[2]source_data!Q302))</f>
        <v>1</v>
      </c>
      <c r="Z300" s="11" t="str">
        <f>IF([2]source_data!G302="","",IF([2]source_data!I302="","",[2]tailored_settings!$B$10))</f>
        <v>Primary grant reason</v>
      </c>
      <c r="AA300" s="11" t="str">
        <f>IF([2]source_data!G302="","",IF([2]source_data!I302="","",[2]source_data!I302))</f>
        <v>2. Customer receiving medication and/or therapy for a mental health condition or substance addiction</v>
      </c>
      <c r="AB300" s="11" t="str">
        <f>IF([2]source_data!G302="","",IF([2]source_data!J302="","",[2]tailored_settings!$B$11))</f>
        <v/>
      </c>
      <c r="AC300" s="11" t="str">
        <f>IF([2]source_data!G302="","",IF([2]source_data!J302="","",[2]source_data!J302))</f>
        <v/>
      </c>
      <c r="AD300" s="11" t="str">
        <f>IF([2]source_data!G302="","",IF([2]source_data!K302="","",[2]tailored_settings!$B$12))</f>
        <v>Grant purpose</v>
      </c>
      <c r="AE300" s="11" t="str">
        <f>IF([2]source_data!G302="","",IF([2]source_data!K302="","",[2]source_data!K302))</f>
        <v xml:space="preserve">Furniture </v>
      </c>
      <c r="AF300" s="11" t="str">
        <f>IF([2]source_data!G302="","",IF([2]source_data!K302="","",[2]tailored_settings!$B$13))</f>
        <v>Grant purpose</v>
      </c>
      <c r="AG300" s="11" t="str">
        <f>IF([2]source_data!G302="","",IF([2]source_data!K302="","",[2]source_data!K302))</f>
        <v xml:space="preserve">Furniture </v>
      </c>
      <c r="AH300" s="11" t="str">
        <f>IF([2]source_data!G302="","",IF([2]source_data!M302="","",[2]tailored_settings!$B$14))</f>
        <v/>
      </c>
      <c r="AI300" s="11" t="str">
        <f>IF([2]source_data!G302="","",IF([2]source_data!M302="","",[2]source_data!M302))</f>
        <v/>
      </c>
    </row>
    <row r="301" spans="1:35" x14ac:dyDescent="0.2">
      <c r="A301" s="6" t="str">
        <f>IF([2]source_data!G303="","",IF(AND([2]source_data!C303&lt;&gt;"",[2]tailored_settings!$B$15="Publish"),CONCATENATE([2]tailored_settings!$B$2&amp;[2]source_data!C303),IF(AND([2]source_data!C303&lt;&gt;"",[2]tailored_settings!$B$15="Do not publish"),CONCATENATE([2]tailored_settings!$B$2&amp;TEXT(ROW(A301)-1,"0000")&amp;"_"&amp;TEXT(F301,"yyyy-mm")),CONCATENATE([2]tailored_settings!$B$2&amp;TEXT(ROW(A301)-1,"0000")&amp;"_"&amp;TEXT(F301,"yyyy-mm")))))</f>
        <v>360G-Longleigh-0300_2024-06</v>
      </c>
      <c r="B301" s="6" t="str">
        <f>IF([2]source_data!G303="","",IF([2]source_data!E303&lt;&gt;"",[2]source_data!E303,CONCATENATE("Grant to "&amp;G301)))</f>
        <v>Grant to Individual Recipient</v>
      </c>
      <c r="C301" s="6" t="str">
        <f>IF([2]source_data!G303="","",IF([2]source_data!F303="",_xlfn.XLOOKUP(T301,[2]tailored_settings!$B$20:$B$25,[2]tailored_settings!$A$20:$A$25,"")))</f>
        <v>Helping to alleviate financial hardship</v>
      </c>
      <c r="D301" s="7">
        <f>IF([2]source_data!G303="","",IF([2]source_data!G303="","",[2]source_data!G303))</f>
        <v>892.97</v>
      </c>
      <c r="E301" s="6" t="str">
        <f>IF([2]source_data!G303="","",[2]tailored_settings!$B$3)</f>
        <v>GBP</v>
      </c>
      <c r="F301" s="8">
        <f>IF([2]source_data!G303="","",IF([2]source_data!H303="","",[2]source_data!H303))</f>
        <v>45460</v>
      </c>
      <c r="G301" s="6" t="str">
        <f>IF([2]source_data!G303="","",[2]tailored_settings!$B$5)</f>
        <v>Individual Recipient</v>
      </c>
      <c r="H301" s="6" t="str">
        <f>IF([2]source_data!G303="","",IF(AND([2]source_data!A303&lt;&gt;"",[2]tailored_settings!$B$16="Publish"),CONCATENATE([2]tailored_settings!$B$2&amp;[2]source_data!A303),IF(AND([2]source_data!A303&lt;&gt;"",[2]tailored_settings!$B$16="Do not publish"),CONCATENATE([2]tailored_settings!$B$4&amp;TEXT(ROW(A301)-1,"0000")&amp;"_"&amp;TEXT(F301,"yyyy-mm")),CONCATENATE([2]tailored_settings!$B$4&amp;TEXT(ROW(A301)-1,"0000")&amp;"_"&amp;TEXT(F301,"yyyy-mm")))))</f>
        <v>360G-Longleigh-IND-0300_2024-06</v>
      </c>
      <c r="I301" s="6" t="str">
        <f>IF([2]source_data!G303="","",[2]tailored_settings!$B$7)</f>
        <v>Longleigh Foundation</v>
      </c>
      <c r="J301" s="6" t="str">
        <f>IF([2]source_data!G303="","",[2]tailored_settings!$B$6)</f>
        <v>GB-CHC-1169016</v>
      </c>
      <c r="K301" s="6" t="str">
        <f>IF([2]source_data!G303="","",IF([2]source_data!I303="","",VLOOKUP([2]source_data!I303,[2]codelist_mapping!A:C,3,FALSE)))</f>
        <v>GTIR030</v>
      </c>
      <c r="L301" s="6" t="str">
        <f>IF([2]source_data!G303="","",IF([2]source_data!J303="","",VLOOKUP([2]source_data!J303,[2]codelist_mapping!A:C,3,FALSE)))</f>
        <v/>
      </c>
      <c r="M301" s="6" t="str">
        <f>IF([2]source_data!G303="","",IF([2]source_data!K303="","",IF([2]source_data!M303&lt;&gt;"",CONCATENATE(VLOOKUP([2]source_data!K303,[2]codelist_mapping!F:H,3,FALSE)&amp;";"&amp;VLOOKUP([2]source_data!L303,[2]codelist_mapping!F:H,3,FALSE)&amp;";"&amp;VLOOKUP([2]source_data!M303,[2]codelist_mapping!F:H,3,FALSE)),IF([2]source_data!L303&lt;&gt;"",CONCATENATE(VLOOKUP([2]source_data!K303,[2]codelist_mapping!F:H,3,FALSE)&amp;";"&amp;VLOOKUP([2]source_data!L303,[2]codelist_mapping!F:H,3,FALSE)),IF([2]source_data!K303&lt;&gt;"",CONCATENATE(VLOOKUP([2]source_data!K303,[2]codelist_mapping!F:H,3,FALSE)))))))</f>
        <v>GTIP020</v>
      </c>
      <c r="N301" s="9" t="str">
        <f>IF([2]source_data!G303="","",IF([2]source_data!D303="","",VLOOKUP([2]source_data!D303,[2]geo_data!A:I,9,FALSE)))</f>
        <v>Southam South</v>
      </c>
      <c r="O301" s="9" t="str">
        <f>IF([2]source_data!G303="","",IF([2]source_data!D303="","",VLOOKUP([2]source_data!D303,[2]geo_data!A:I,8,FALSE)))</f>
        <v>E05015125</v>
      </c>
      <c r="P301" s="9" t="str">
        <f>IF([2]source_data!G303="","",IF(LEFT(O301,3)="E05","WD",IF(LEFT(O301,3)="S13","WD",IF(LEFT(O301,3)="W05","WD",IF(LEFT(O301,3)="W06","UA",IF(LEFT(O301,3)="S12","CA",IF(LEFT(O301,3)="E06","UA",IF(LEFT(O301,3)="E07","NMD",IF(LEFT(O301,3)="E08","MD",IF(LEFT(O301,3)="E09","LONB"))))))))))</f>
        <v>WD</v>
      </c>
      <c r="Q301" s="9" t="str">
        <f>IF([2]source_data!G303="","",IF([2]source_data!D303="","",VLOOKUP([2]source_data!D303,[2]geo_data!A:I,7,FALSE)))</f>
        <v>Stratford-on-Avon</v>
      </c>
      <c r="R301" s="9" t="str">
        <f>IF([2]source_data!G303="","",IF([2]source_data!D303="","",VLOOKUP([2]source_data!D303,[2]geo_data!A:I,6,FALSE)))</f>
        <v>E07000221</v>
      </c>
      <c r="S301" s="9" t="str">
        <f>IF([2]source_data!G303="","",IF(LEFT(R301,3)="E05","WD",IF(LEFT(R301,3)="S13","WD",IF(LEFT(R301,3)="W05","WD",IF(LEFT(R301,3)="W06","UA",IF(LEFT(R301,3)="S12","CA",IF(LEFT(R301,3)="E06","UA",IF(LEFT(R301,3)="E07","NMD",IF(LEFT(R301,3)="E08","MD",IF(LEFT(R301,3)="E09","LONB"))))))))))</f>
        <v>NMD</v>
      </c>
      <c r="T301" s="6" t="str">
        <f>IF([2]source_data!G303="","",IF([2]source_data!N303="","",[2]source_data!N303))</f>
        <v>Hardship Grant</v>
      </c>
      <c r="U301" s="10">
        <f>IF([2]source_data!G303="","",[2]tailored_settings!$B$8)</f>
        <v>45789</v>
      </c>
      <c r="V301" s="6" t="str">
        <f>IF([2]source_data!G303="","",[2]tailored_settings!$B$9)</f>
        <v>http://www.longleigh.org/</v>
      </c>
      <c r="W301" s="8">
        <f>IF([2]source_data!G303="","",IF([2]source_data!O303="","",[2]source_data!O303))</f>
        <v>45460</v>
      </c>
      <c r="X301" s="12">
        <f>IF([2]source_data!G303="","",IF([2]source_data!P303="","",[2]source_data!P303))</f>
        <v>45476</v>
      </c>
      <c r="Y301" s="13">
        <f>IF([2]source_data!G303="","",IF([2]source_data!Q303="","",[2]source_data!Q303))</f>
        <v>1</v>
      </c>
      <c r="Z301" s="11" t="str">
        <f>IF([2]source_data!G303="","",IF([2]source_data!I303="","",[2]tailored_settings!$B$10))</f>
        <v>Primary grant reason</v>
      </c>
      <c r="AA301" s="11" t="str">
        <f>IF([2]source_data!G303="","",IF([2]source_data!I303="","",[2]source_data!I303))</f>
        <v>1. Customer (or family member residing with them) with a diagnosed condition or disability (physical and/or sensory and/or behavioural)</v>
      </c>
      <c r="AB301" s="11" t="str">
        <f>IF([2]source_data!G303="","",IF([2]source_data!J303="","",[2]tailored_settings!$B$11))</f>
        <v/>
      </c>
      <c r="AC301" s="11" t="str">
        <f>IF([2]source_data!G303="","",IF([2]source_data!J303="","",[2]source_data!J303))</f>
        <v/>
      </c>
      <c r="AD301" s="11" t="str">
        <f>IF([2]source_data!G303="","",IF([2]source_data!K303="","",[2]tailored_settings!$B$12))</f>
        <v>Grant purpose</v>
      </c>
      <c r="AE301" s="11" t="str">
        <f>IF([2]source_data!G303="","",IF([2]source_data!K303="","",[2]source_data!K303))</f>
        <v>Appliances</v>
      </c>
      <c r="AF301" s="11" t="str">
        <f>IF([2]source_data!G303="","",IF([2]source_data!K303="","",[2]tailored_settings!$B$13))</f>
        <v>Grant purpose</v>
      </c>
      <c r="AG301" s="11" t="str">
        <f>IF([2]source_data!G303="","",IF([2]source_data!K303="","",[2]source_data!K303))</f>
        <v>Appliances</v>
      </c>
      <c r="AH301" s="11" t="str">
        <f>IF([2]source_data!G303="","",IF([2]source_data!M303="","",[2]tailored_settings!$B$14))</f>
        <v/>
      </c>
      <c r="AI301" s="11" t="str">
        <f>IF([2]source_data!G303="","",IF([2]source_data!M303="","",[2]source_data!M303))</f>
        <v/>
      </c>
    </row>
    <row r="302" spans="1:35" x14ac:dyDescent="0.2">
      <c r="A302" s="6" t="str">
        <f>IF([2]source_data!G304="","",IF(AND([2]source_data!C304&lt;&gt;"",[2]tailored_settings!$B$15="Publish"),CONCATENATE([2]tailored_settings!$B$2&amp;[2]source_data!C304),IF(AND([2]source_data!C304&lt;&gt;"",[2]tailored_settings!$B$15="Do not publish"),CONCATENATE([2]tailored_settings!$B$2&amp;TEXT(ROW(A302)-1,"0000")&amp;"_"&amp;TEXT(F302,"yyyy-mm")),CONCATENATE([2]tailored_settings!$B$2&amp;TEXT(ROW(A302)-1,"0000")&amp;"_"&amp;TEXT(F302,"yyyy-mm")))))</f>
        <v>360G-Longleigh-0301_2024-06</v>
      </c>
      <c r="B302" s="6" t="str">
        <f>IF([2]source_data!G304="","",IF([2]source_data!E304&lt;&gt;"",[2]source_data!E304,CONCATENATE("Grant to "&amp;G302)))</f>
        <v>Grant to Individual Recipient</v>
      </c>
      <c r="C302" s="6" t="str">
        <f>IF([2]source_data!G304="","",IF([2]source_data!F304="",_xlfn.XLOOKUP(T302,[2]tailored_settings!$B$20:$B$25,[2]tailored_settings!$A$20:$A$25,"")))</f>
        <v>Helping to alleviate financial hardship</v>
      </c>
      <c r="D302" s="7">
        <f>IF([2]source_data!G304="","",IF([2]source_data!G304="","",[2]source_data!G304))</f>
        <v>823.67</v>
      </c>
      <c r="E302" s="6" t="str">
        <f>IF([2]source_data!G304="","",[2]tailored_settings!$B$3)</f>
        <v>GBP</v>
      </c>
      <c r="F302" s="8">
        <f>IF([2]source_data!G304="","",IF([2]source_data!H304="","",[2]source_data!H304))</f>
        <v>45460</v>
      </c>
      <c r="G302" s="6" t="str">
        <f>IF([2]source_data!G304="","",[2]tailored_settings!$B$5)</f>
        <v>Individual Recipient</v>
      </c>
      <c r="H302" s="6" t="str">
        <f>IF([2]source_data!G304="","",IF(AND([2]source_data!A304&lt;&gt;"",[2]tailored_settings!$B$16="Publish"),CONCATENATE([2]tailored_settings!$B$2&amp;[2]source_data!A304),IF(AND([2]source_data!A304&lt;&gt;"",[2]tailored_settings!$B$16="Do not publish"),CONCATENATE([2]tailored_settings!$B$4&amp;TEXT(ROW(A302)-1,"0000")&amp;"_"&amp;TEXT(F302,"yyyy-mm")),CONCATENATE([2]tailored_settings!$B$4&amp;TEXT(ROW(A302)-1,"0000")&amp;"_"&amp;TEXT(F302,"yyyy-mm")))))</f>
        <v>360G-Longleigh-IND-0301_2024-06</v>
      </c>
      <c r="I302" s="6" t="str">
        <f>IF([2]source_data!G304="","",[2]tailored_settings!$B$7)</f>
        <v>Longleigh Foundation</v>
      </c>
      <c r="J302" s="6" t="str">
        <f>IF([2]source_data!G304="","",[2]tailored_settings!$B$6)</f>
        <v>GB-CHC-1169016</v>
      </c>
      <c r="K302" s="6" t="str">
        <f>IF([2]source_data!G304="","",IF([2]source_data!I304="","",VLOOKUP([2]source_data!I304,[2]codelist_mapping!A:C,3,FALSE)))</f>
        <v>GTIR080</v>
      </c>
      <c r="L302" s="6" t="str">
        <f>IF([2]source_data!G304="","",IF([2]source_data!J304="","",VLOOKUP([2]source_data!J304,[2]codelist_mapping!A:C,3,FALSE)))</f>
        <v/>
      </c>
      <c r="M302" s="6" t="str">
        <f>IF([2]source_data!G304="","",IF([2]source_data!K304="","",IF([2]source_data!M304&lt;&gt;"",CONCATENATE(VLOOKUP([2]source_data!K304,[2]codelist_mapping!F:H,3,FALSE)&amp;";"&amp;VLOOKUP([2]source_data!L304,[2]codelist_mapping!F:H,3,FALSE)&amp;";"&amp;VLOOKUP([2]source_data!M304,[2]codelist_mapping!F:H,3,FALSE)),IF([2]source_data!L304&lt;&gt;"",CONCATENATE(VLOOKUP([2]source_data!K304,[2]codelist_mapping!F:H,3,FALSE)&amp;";"&amp;VLOOKUP([2]source_data!L304,[2]codelist_mapping!F:H,3,FALSE)),IF([2]source_data!K304&lt;&gt;"",CONCATENATE(VLOOKUP([2]source_data!K304,[2]codelist_mapping!F:H,3,FALSE)))))))</f>
        <v>GTIP020;GTIP060</v>
      </c>
      <c r="N302" s="9" t="str">
        <f>IF([2]source_data!G304="","",IF([2]source_data!D304="","",VLOOKUP([2]source_data!D304,[2]geo_data!A:I,9,FALSE)))</f>
        <v>Banister &amp; Polygon</v>
      </c>
      <c r="O302" s="9" t="str">
        <f>IF([2]source_data!G304="","",IF([2]source_data!D304="","",VLOOKUP([2]source_data!D304,[2]geo_data!A:I,8,FALSE)))</f>
        <v>E05015490</v>
      </c>
      <c r="P302" s="9" t="str">
        <f>IF([2]source_data!G304="","",IF(LEFT(O302,3)="E05","WD",IF(LEFT(O302,3)="S13","WD",IF(LEFT(O302,3)="W05","WD",IF(LEFT(O302,3)="W06","UA",IF(LEFT(O302,3)="S12","CA",IF(LEFT(O302,3)="E06","UA",IF(LEFT(O302,3)="E07","NMD",IF(LEFT(O302,3)="E08","MD",IF(LEFT(O302,3)="E09","LONB"))))))))))</f>
        <v>WD</v>
      </c>
      <c r="Q302" s="9" t="str">
        <f>IF([2]source_data!G304="","",IF([2]source_data!D304="","",VLOOKUP([2]source_data!D304,[2]geo_data!A:I,7,FALSE)))</f>
        <v>Southampton</v>
      </c>
      <c r="R302" s="9" t="str">
        <f>IF([2]source_data!G304="","",IF([2]source_data!D304="","",VLOOKUP([2]source_data!D304,[2]geo_data!A:I,6,FALSE)))</f>
        <v>E06000045</v>
      </c>
      <c r="S302" s="9" t="str">
        <f>IF([2]source_data!G304="","",IF(LEFT(R302,3)="E05","WD",IF(LEFT(R302,3)="S13","WD",IF(LEFT(R302,3)="W05","WD",IF(LEFT(R302,3)="W06","UA",IF(LEFT(R302,3)="S12","CA",IF(LEFT(R302,3)="E06","UA",IF(LEFT(R302,3)="E07","NMD",IF(LEFT(R302,3)="E08","MD",IF(LEFT(R302,3)="E09","LONB"))))))))))</f>
        <v>UA</v>
      </c>
      <c r="T302" s="6" t="str">
        <f>IF([2]source_data!G304="","",IF([2]source_data!N304="","",[2]source_data!N304))</f>
        <v>Hardship Grant</v>
      </c>
      <c r="U302" s="10">
        <f>IF([2]source_data!G304="","",[2]tailored_settings!$B$8)</f>
        <v>45789</v>
      </c>
      <c r="V302" s="6" t="str">
        <f>IF([2]source_data!G304="","",[2]tailored_settings!$B$9)</f>
        <v>http://www.longleigh.org/</v>
      </c>
      <c r="W302" s="8">
        <f>IF([2]source_data!G304="","",IF([2]source_data!O304="","",[2]source_data!O304))</f>
        <v>45460</v>
      </c>
      <c r="X302" s="12">
        <f>IF([2]source_data!G304="","",IF([2]source_data!P304="","",[2]source_data!P304))</f>
        <v>45476</v>
      </c>
      <c r="Y302" s="13">
        <f>IF([2]source_data!G304="","",IF([2]source_data!Q304="","",[2]source_data!Q304))</f>
        <v>1</v>
      </c>
      <c r="Z302" s="11" t="str">
        <f>IF([2]source_data!G304="","",IF([2]source_data!I304="","",[2]tailored_settings!$B$10))</f>
        <v>Primary grant reason</v>
      </c>
      <c r="AA302" s="11" t="str">
        <f>IF([2]source_data!G304="","",IF([2]source_data!I304="","",[2]source_data!I304))</f>
        <v>3  Customer/family moving from homelessness/supported living into independent living</v>
      </c>
      <c r="AB302" s="11" t="str">
        <f>IF([2]source_data!G304="","",IF([2]source_data!J304="","",[2]tailored_settings!$B$11))</f>
        <v/>
      </c>
      <c r="AC302" s="11" t="str">
        <f>IF([2]source_data!G304="","",IF([2]source_data!J304="","",[2]source_data!J304))</f>
        <v/>
      </c>
      <c r="AD302" s="11" t="str">
        <f>IF([2]source_data!G304="","",IF([2]source_data!K304="","",[2]tailored_settings!$B$12))</f>
        <v>Grant purpose</v>
      </c>
      <c r="AE302" s="11" t="str">
        <f>IF([2]source_data!G304="","",IF([2]source_data!K304="","",[2]source_data!K304))</f>
        <v xml:space="preserve">Furniture </v>
      </c>
      <c r="AF302" s="11" t="str">
        <f>IF([2]source_data!G304="","",IF([2]source_data!K304="","",[2]tailored_settings!$B$13))</f>
        <v>Grant purpose</v>
      </c>
      <c r="AG302" s="11" t="str">
        <f>IF([2]source_data!G304="","",IF([2]source_data!K304="","",[2]source_data!K304))</f>
        <v xml:space="preserve">Furniture </v>
      </c>
      <c r="AH302" s="11" t="str">
        <f>IF([2]source_data!G304="","",IF([2]source_data!M304="","",[2]tailored_settings!$B$14))</f>
        <v/>
      </c>
      <c r="AI302" s="11" t="str">
        <f>IF([2]source_data!G304="","",IF([2]source_data!M304="","",[2]source_data!M304))</f>
        <v/>
      </c>
    </row>
    <row r="303" spans="1:35" x14ac:dyDescent="0.2">
      <c r="A303" s="6" t="str">
        <f>IF([2]source_data!G305="","",IF(AND([2]source_data!C305&lt;&gt;"",[2]tailored_settings!$B$15="Publish"),CONCATENATE([2]tailored_settings!$B$2&amp;[2]source_data!C305),IF(AND([2]source_data!C305&lt;&gt;"",[2]tailored_settings!$B$15="Do not publish"),CONCATENATE([2]tailored_settings!$B$2&amp;TEXT(ROW(A303)-1,"0000")&amp;"_"&amp;TEXT(F303,"yyyy-mm")),CONCATENATE([2]tailored_settings!$B$2&amp;TEXT(ROW(A303)-1,"0000")&amp;"_"&amp;TEXT(F303,"yyyy-mm")))))</f>
        <v>360G-Longleigh-0302_2024-06</v>
      </c>
      <c r="B303" s="6" t="str">
        <f>IF([2]source_data!G305="","",IF([2]source_data!E305&lt;&gt;"",[2]source_data!E305,CONCATENATE("Grant to "&amp;G303)))</f>
        <v>Grant to Individual Recipient</v>
      </c>
      <c r="C303" s="6" t="str">
        <f>IF([2]source_data!G305="","",IF([2]source_data!F305="",_xlfn.XLOOKUP(T303,[2]tailored_settings!$B$20:$B$25,[2]tailored_settings!$A$20:$A$25,"")))</f>
        <v>Helping to alleviate financial hardship</v>
      </c>
      <c r="D303" s="7">
        <f>IF([2]source_data!G305="","",IF([2]source_data!G305="","",[2]source_data!G305))</f>
        <v>895.97</v>
      </c>
      <c r="E303" s="6" t="str">
        <f>IF([2]source_data!G305="","",[2]tailored_settings!$B$3)</f>
        <v>GBP</v>
      </c>
      <c r="F303" s="8">
        <f>IF([2]source_data!G305="","",IF([2]source_data!H305="","",[2]source_data!H305))</f>
        <v>45462</v>
      </c>
      <c r="G303" s="6" t="str">
        <f>IF([2]source_data!G305="","",[2]tailored_settings!$B$5)</f>
        <v>Individual Recipient</v>
      </c>
      <c r="H303" s="6" t="str">
        <f>IF([2]source_data!G305="","",IF(AND([2]source_data!A305&lt;&gt;"",[2]tailored_settings!$B$16="Publish"),CONCATENATE([2]tailored_settings!$B$2&amp;[2]source_data!A305),IF(AND([2]source_data!A305&lt;&gt;"",[2]tailored_settings!$B$16="Do not publish"),CONCATENATE([2]tailored_settings!$B$4&amp;TEXT(ROW(A303)-1,"0000")&amp;"_"&amp;TEXT(F303,"yyyy-mm")),CONCATENATE([2]tailored_settings!$B$4&amp;TEXT(ROW(A303)-1,"0000")&amp;"_"&amp;TEXT(F303,"yyyy-mm")))))</f>
        <v>360G-Longleigh-IND-0302_2024-06</v>
      </c>
      <c r="I303" s="6" t="str">
        <f>IF([2]source_data!G305="","",[2]tailored_settings!$B$7)</f>
        <v>Longleigh Foundation</v>
      </c>
      <c r="J303" s="6" t="str">
        <f>IF([2]source_data!G305="","",[2]tailored_settings!$B$6)</f>
        <v>GB-CHC-1169016</v>
      </c>
      <c r="K303" s="6" t="str">
        <f>IF([2]source_data!G305="","",IF([2]source_data!I305="","",VLOOKUP([2]source_data!I305,[2]codelist_mapping!A:C,3,FALSE)))</f>
        <v>GTIR060</v>
      </c>
      <c r="L303" s="6" t="str">
        <f>IF([2]source_data!G305="","",IF([2]source_data!J305="","",VLOOKUP([2]source_data!J305,[2]codelist_mapping!A:C,3,FALSE)))</f>
        <v/>
      </c>
      <c r="M303" s="6" t="str">
        <f>IF([2]source_data!G305="","",IF([2]source_data!K305="","",IF([2]source_data!M305&lt;&gt;"",CONCATENATE(VLOOKUP([2]source_data!K305,[2]codelist_mapping!F:H,3,FALSE)&amp;";"&amp;VLOOKUP([2]source_data!L305,[2]codelist_mapping!F:H,3,FALSE)&amp;";"&amp;VLOOKUP([2]source_data!M305,[2]codelist_mapping!F:H,3,FALSE)),IF([2]source_data!L305&lt;&gt;"",CONCATENATE(VLOOKUP([2]source_data!K305,[2]codelist_mapping!F:H,3,FALSE)&amp;";"&amp;VLOOKUP([2]source_data!L305,[2]codelist_mapping!F:H,3,FALSE)),IF([2]source_data!K305&lt;&gt;"",CONCATENATE(VLOOKUP([2]source_data!K305,[2]codelist_mapping!F:H,3,FALSE)))))))</f>
        <v>GTIP020</v>
      </c>
      <c r="N303" s="9" t="str">
        <f>IF([2]source_data!G305="","",IF([2]source_data!D305="","",VLOOKUP([2]source_data!D305,[2]geo_data!A:I,9,FALSE)))</f>
        <v>Dunstable Central</v>
      </c>
      <c r="O303" s="9" t="str">
        <f>IF([2]source_data!G305="","",IF([2]source_data!D305="","",VLOOKUP([2]source_data!D305,[2]geo_data!A:I,8,FALSE)))</f>
        <v>E05014403</v>
      </c>
      <c r="P303" s="9" t="str">
        <f>IF([2]source_data!G305="","",IF(LEFT(O303,3)="E05","WD",IF(LEFT(O303,3)="S13","WD",IF(LEFT(O303,3)="W05","WD",IF(LEFT(O303,3)="W06","UA",IF(LEFT(O303,3)="S12","CA",IF(LEFT(O303,3)="E06","UA",IF(LEFT(O303,3)="E07","NMD",IF(LEFT(O303,3)="E08","MD",IF(LEFT(O303,3)="E09","LONB"))))))))))</f>
        <v>WD</v>
      </c>
      <c r="Q303" s="9" t="str">
        <f>IF([2]source_data!G305="","",IF([2]source_data!D305="","",VLOOKUP([2]source_data!D305,[2]geo_data!A:I,7,FALSE)))</f>
        <v>Central Bedfordshire</v>
      </c>
      <c r="R303" s="9" t="str">
        <f>IF([2]source_data!G305="","",IF([2]source_data!D305="","",VLOOKUP([2]source_data!D305,[2]geo_data!A:I,6,FALSE)))</f>
        <v>E06000056</v>
      </c>
      <c r="S303" s="9" t="str">
        <f>IF([2]source_data!G305="","",IF(LEFT(R303,3)="E05","WD",IF(LEFT(R303,3)="S13","WD",IF(LEFT(R303,3)="W05","WD",IF(LEFT(R303,3)="W06","UA",IF(LEFT(R303,3)="S12","CA",IF(LEFT(R303,3)="E06","UA",IF(LEFT(R303,3)="E07","NMD",IF(LEFT(R303,3)="E08","MD",IF(LEFT(R303,3)="E09","LONB"))))))))))</f>
        <v>UA</v>
      </c>
      <c r="T303" s="6" t="str">
        <f>IF([2]source_data!G305="","",IF([2]source_data!N305="","",[2]source_data!N305))</f>
        <v>Hardship Grant</v>
      </c>
      <c r="U303" s="10">
        <f>IF([2]source_data!G305="","",[2]tailored_settings!$B$8)</f>
        <v>45789</v>
      </c>
      <c r="V303" s="6" t="str">
        <f>IF([2]source_data!G305="","",[2]tailored_settings!$B$9)</f>
        <v>http://www.longleigh.org/</v>
      </c>
      <c r="W303" s="8">
        <f>IF([2]source_data!G305="","",IF([2]source_data!O305="","",[2]source_data!O305))</f>
        <v>45462</v>
      </c>
      <c r="X303" s="12">
        <f>IF([2]source_data!G305="","",IF([2]source_data!P305="","",[2]source_data!P305))</f>
        <v>45484</v>
      </c>
      <c r="Y303" s="13">
        <f>IF([2]source_data!G305="","",IF([2]source_data!Q305="","",[2]source_data!Q305))</f>
        <v>1</v>
      </c>
      <c r="Z303" s="11" t="str">
        <f>IF([2]source_data!G305="","",IF([2]source_data!I305="","",[2]tailored_settings!$B$10))</f>
        <v>Primary grant reason</v>
      </c>
      <c r="AA303" s="11" t="str">
        <f>IF([2]source_data!G305="","",IF([2]source_data!I305="","",[2]source_data!I305))</f>
        <v>4. Customer/family fleeing from a violent or abusive relationship</v>
      </c>
      <c r="AB303" s="11" t="str">
        <f>IF([2]source_data!G305="","",IF([2]source_data!J305="","",[2]tailored_settings!$B$11))</f>
        <v/>
      </c>
      <c r="AC303" s="11" t="str">
        <f>IF([2]source_data!G305="","",IF([2]source_data!J305="","",[2]source_data!J305))</f>
        <v/>
      </c>
      <c r="AD303" s="11" t="str">
        <f>IF([2]source_data!G305="","",IF([2]source_data!K305="","",[2]tailored_settings!$B$12))</f>
        <v>Grant purpose</v>
      </c>
      <c r="AE303" s="11" t="str">
        <f>IF([2]source_data!G305="","",IF([2]source_data!K305="","",[2]source_data!K305))</f>
        <v>Appliances</v>
      </c>
      <c r="AF303" s="11" t="str">
        <f>IF([2]source_data!G305="","",IF([2]source_data!K305="","",[2]tailored_settings!$B$13))</f>
        <v>Grant purpose</v>
      </c>
      <c r="AG303" s="11" t="str">
        <f>IF([2]source_data!G305="","",IF([2]source_data!K305="","",[2]source_data!K305))</f>
        <v>Appliances</v>
      </c>
      <c r="AH303" s="11" t="str">
        <f>IF([2]source_data!G305="","",IF([2]source_data!M305="","",[2]tailored_settings!$B$14))</f>
        <v/>
      </c>
      <c r="AI303" s="11" t="str">
        <f>IF([2]source_data!G305="","",IF([2]source_data!M305="","",[2]source_data!M305))</f>
        <v/>
      </c>
    </row>
    <row r="304" spans="1:35" x14ac:dyDescent="0.2">
      <c r="A304" s="6" t="str">
        <f>IF([2]source_data!G306="","",IF(AND([2]source_data!C306&lt;&gt;"",[2]tailored_settings!$B$15="Publish"),CONCATENATE([2]tailored_settings!$B$2&amp;[2]source_data!C306),IF(AND([2]source_data!C306&lt;&gt;"",[2]tailored_settings!$B$15="Do not publish"),CONCATENATE([2]tailored_settings!$B$2&amp;TEXT(ROW(A304)-1,"0000")&amp;"_"&amp;TEXT(F304,"yyyy-mm")),CONCATENATE([2]tailored_settings!$B$2&amp;TEXT(ROW(A304)-1,"0000")&amp;"_"&amp;TEXT(F304,"yyyy-mm")))))</f>
        <v>360G-Longleigh-0303_2024-06</v>
      </c>
      <c r="B304" s="6" t="str">
        <f>IF([2]source_data!G306="","",IF([2]source_data!E306&lt;&gt;"",[2]source_data!E306,CONCATENATE("Grant to "&amp;G304)))</f>
        <v>Grant to Individual Recipient</v>
      </c>
      <c r="C304" s="6" t="str">
        <f>IF([2]source_data!G306="","",IF([2]source_data!F306="",_xlfn.XLOOKUP(T304,[2]tailored_settings!$B$20:$B$25,[2]tailored_settings!$A$20:$A$25,"")))</f>
        <v>Providing financial aid during a time of crisis</v>
      </c>
      <c r="D304" s="7">
        <f>IF([2]source_data!G306="","",IF([2]source_data!G306="","",[2]source_data!G306))</f>
        <v>500</v>
      </c>
      <c r="E304" s="6" t="str">
        <f>IF([2]source_data!G306="","",[2]tailored_settings!$B$3)</f>
        <v>GBP</v>
      </c>
      <c r="F304" s="8">
        <f>IF([2]source_data!G306="","",IF([2]source_data!H306="","",[2]source_data!H306))</f>
        <v>45462</v>
      </c>
      <c r="G304" s="6" t="str">
        <f>IF([2]source_data!G306="","",[2]tailored_settings!$B$5)</f>
        <v>Individual Recipient</v>
      </c>
      <c r="H304" s="6" t="str">
        <f>IF([2]source_data!G306="","",IF(AND([2]source_data!A306&lt;&gt;"",[2]tailored_settings!$B$16="Publish"),CONCATENATE([2]tailored_settings!$B$2&amp;[2]source_data!A306),IF(AND([2]source_data!A306&lt;&gt;"",[2]tailored_settings!$B$16="Do not publish"),CONCATENATE([2]tailored_settings!$B$4&amp;TEXT(ROW(A304)-1,"0000")&amp;"_"&amp;TEXT(F304,"yyyy-mm")),CONCATENATE([2]tailored_settings!$B$4&amp;TEXT(ROW(A304)-1,"0000")&amp;"_"&amp;TEXT(F304,"yyyy-mm")))))</f>
        <v>360G-Longleigh-IND-0303_2024-06</v>
      </c>
      <c r="I304" s="6" t="str">
        <f>IF([2]source_data!G306="","",[2]tailored_settings!$B$7)</f>
        <v>Longleigh Foundation</v>
      </c>
      <c r="J304" s="6" t="str">
        <f>IF([2]source_data!G306="","",[2]tailored_settings!$B$6)</f>
        <v>GB-CHC-1169016</v>
      </c>
      <c r="K304" s="6" t="str">
        <f>IF([2]source_data!G306="","",IF([2]source_data!I306="","",VLOOKUP([2]source_data!I306,[2]codelist_mapping!A:C,3,FALSE)))</f>
        <v>GTIR060</v>
      </c>
      <c r="L304" s="6" t="str">
        <f>IF([2]source_data!G306="","",IF([2]source_data!J306="","",VLOOKUP([2]source_data!J306,[2]codelist_mapping!A:C,3,FALSE)))</f>
        <v/>
      </c>
      <c r="M304" s="6" t="str">
        <f>IF([2]source_data!G306="","",IF([2]source_data!K306="","",IF([2]source_data!M306&lt;&gt;"",CONCATENATE(VLOOKUP([2]source_data!K306,[2]codelist_mapping!F:H,3,FALSE)&amp;";"&amp;VLOOKUP([2]source_data!L306,[2]codelist_mapping!F:H,3,FALSE)&amp;";"&amp;VLOOKUP([2]source_data!M306,[2]codelist_mapping!F:H,3,FALSE)),IF([2]source_data!L306&lt;&gt;"",CONCATENATE(VLOOKUP([2]source_data!K306,[2]codelist_mapping!F:H,3,FALSE)&amp;";"&amp;VLOOKUP([2]source_data!L306,[2]codelist_mapping!F:H,3,FALSE)),IF([2]source_data!K306&lt;&gt;"",CONCATENATE(VLOOKUP([2]source_data!K306,[2]codelist_mapping!F:H,3,FALSE)))))))</f>
        <v>GTIP070;GTIP080;GTIP110</v>
      </c>
      <c r="N304" s="9" t="str">
        <f>IF([2]source_data!G306="","",IF([2]source_data!D306="","",VLOOKUP([2]source_data!D306,[2]geo_data!A:I,9,FALSE)))</f>
        <v>Dunstable Central</v>
      </c>
      <c r="O304" s="9" t="str">
        <f>IF([2]source_data!G306="","",IF([2]source_data!D306="","",VLOOKUP([2]source_data!D306,[2]geo_data!A:I,8,FALSE)))</f>
        <v>E05014403</v>
      </c>
      <c r="P304" s="9" t="str">
        <f>IF([2]source_data!G306="","",IF(LEFT(O304,3)="E05","WD",IF(LEFT(O304,3)="S13","WD",IF(LEFT(O304,3)="W05","WD",IF(LEFT(O304,3)="W06","UA",IF(LEFT(O304,3)="S12","CA",IF(LEFT(O304,3)="E06","UA",IF(LEFT(O304,3)="E07","NMD",IF(LEFT(O304,3)="E08","MD",IF(LEFT(O304,3)="E09","LONB"))))))))))</f>
        <v>WD</v>
      </c>
      <c r="Q304" s="9" t="str">
        <f>IF([2]source_data!G306="","",IF([2]source_data!D306="","",VLOOKUP([2]source_data!D306,[2]geo_data!A:I,7,FALSE)))</f>
        <v>Central Bedfordshire</v>
      </c>
      <c r="R304" s="9" t="str">
        <f>IF([2]source_data!G306="","",IF([2]source_data!D306="","",VLOOKUP([2]source_data!D306,[2]geo_data!A:I,6,FALSE)))</f>
        <v>E06000056</v>
      </c>
      <c r="S304" s="9" t="str">
        <f>IF([2]source_data!G306="","",IF(LEFT(R304,3)="E05","WD",IF(LEFT(R304,3)="S13","WD",IF(LEFT(R304,3)="W05","WD",IF(LEFT(R304,3)="W06","UA",IF(LEFT(R304,3)="S12","CA",IF(LEFT(R304,3)="E06","UA",IF(LEFT(R304,3)="E07","NMD",IF(LEFT(R304,3)="E08","MD",IF(LEFT(R304,3)="E09","LONB"))))))))))</f>
        <v>UA</v>
      </c>
      <c r="T304" s="6" t="str">
        <f>IF([2]source_data!G306="","",IF([2]source_data!N306="","",[2]source_data!N306))</f>
        <v>Crisis Grant</v>
      </c>
      <c r="U304" s="10">
        <f>IF([2]source_data!G306="","",[2]tailored_settings!$B$8)</f>
        <v>45789</v>
      </c>
      <c r="V304" s="6" t="str">
        <f>IF([2]source_data!G306="","",[2]tailored_settings!$B$9)</f>
        <v>http://www.longleigh.org/</v>
      </c>
      <c r="W304" s="8">
        <f>IF([2]source_data!G306="","",IF([2]source_data!O306="","",[2]source_data!O306))</f>
        <v>45462</v>
      </c>
      <c r="X304" s="12">
        <f>IF([2]source_data!G306="","",IF([2]source_data!P306="","",[2]source_data!P306))</f>
        <v>45515</v>
      </c>
      <c r="Y304" s="13">
        <f>IF([2]source_data!G306="","",IF([2]source_data!Q306="","",[2]source_data!Q306))</f>
        <v>2</v>
      </c>
      <c r="Z304" s="11" t="str">
        <f>IF([2]source_data!G306="","",IF([2]source_data!I306="","",[2]tailored_settings!$B$10))</f>
        <v>Primary grant reason</v>
      </c>
      <c r="AA304" s="11" t="str">
        <f>IF([2]source_data!G306="","",IF([2]source_data!I306="","",[2]source_data!I306))</f>
        <v>4. Customer/family fleeing from a violent or abusive relationship</v>
      </c>
      <c r="AB304" s="11" t="str">
        <f>IF([2]source_data!G306="","",IF([2]source_data!J306="","",[2]tailored_settings!$B$11))</f>
        <v/>
      </c>
      <c r="AC304" s="11" t="str">
        <f>IF([2]source_data!G306="","",IF([2]source_data!J306="","",[2]source_data!J306))</f>
        <v/>
      </c>
      <c r="AD304" s="11" t="str">
        <f>IF([2]source_data!G306="","",IF([2]source_data!K306="","",[2]tailored_settings!$B$12))</f>
        <v>Grant purpose</v>
      </c>
      <c r="AE304" s="11" t="str">
        <f>IF([2]source_data!G306="","",IF([2]source_data!K306="","",[2]source_data!K306))</f>
        <v>Food Vouchers</v>
      </c>
      <c r="AF304" s="11" t="str">
        <f>IF([2]source_data!G306="","",IF([2]source_data!K306="","",[2]tailored_settings!$B$13))</f>
        <v>Grant purpose</v>
      </c>
      <c r="AG304" s="11" t="str">
        <f>IF([2]source_data!G306="","",IF([2]source_data!K306="","",[2]source_data!K306))</f>
        <v>Food Vouchers</v>
      </c>
      <c r="AH304" s="11" t="str">
        <f>IF([2]source_data!G306="","",IF([2]source_data!M306="","",[2]tailored_settings!$B$14))</f>
        <v>Grant purpose</v>
      </c>
      <c r="AI304" s="11" t="str">
        <f>IF([2]source_data!G306="","",IF([2]source_data!M306="","",[2]source_data!M306))</f>
        <v>Toys and Books</v>
      </c>
    </row>
    <row r="305" spans="1:35" x14ac:dyDescent="0.2">
      <c r="A305" s="6" t="str">
        <f>IF([2]source_data!G307="","",IF(AND([2]source_data!C307&lt;&gt;"",[2]tailored_settings!$B$15="Publish"),CONCATENATE([2]tailored_settings!$B$2&amp;[2]source_data!C307),IF(AND([2]source_data!C307&lt;&gt;"",[2]tailored_settings!$B$15="Do not publish"),CONCATENATE([2]tailored_settings!$B$2&amp;TEXT(ROW(A305)-1,"0000")&amp;"_"&amp;TEXT(F305,"yyyy-mm")),CONCATENATE([2]tailored_settings!$B$2&amp;TEXT(ROW(A305)-1,"0000")&amp;"_"&amp;TEXT(F305,"yyyy-mm")))))</f>
        <v>360G-Longleigh-0304_2024-06</v>
      </c>
      <c r="B305" s="6" t="str">
        <f>IF([2]source_data!G307="","",IF([2]source_data!E307&lt;&gt;"",[2]source_data!E307,CONCATENATE("Grant to "&amp;G305)))</f>
        <v>Grant to Individual Recipient</v>
      </c>
      <c r="C305" s="6" t="str">
        <f>IF([2]source_data!G307="","",IF([2]source_data!F307="",_xlfn.XLOOKUP(T305,[2]tailored_settings!$B$20:$B$25,[2]tailored_settings!$A$20:$A$25,"")))</f>
        <v>Providing financial aid during a time of crisis</v>
      </c>
      <c r="D305" s="7">
        <f>IF([2]source_data!G307="","",IF([2]source_data!G307="","",[2]source_data!G307))</f>
        <v>100</v>
      </c>
      <c r="E305" s="6" t="str">
        <f>IF([2]source_data!G307="","",[2]tailored_settings!$B$3)</f>
        <v>GBP</v>
      </c>
      <c r="F305" s="8">
        <f>IF([2]source_data!G307="","",IF([2]source_data!H307="","",[2]source_data!H307))</f>
        <v>45463</v>
      </c>
      <c r="G305" s="6" t="str">
        <f>IF([2]source_data!G307="","",[2]tailored_settings!$B$5)</f>
        <v>Individual Recipient</v>
      </c>
      <c r="H305" s="6" t="str">
        <f>IF([2]source_data!G307="","",IF(AND([2]source_data!A307&lt;&gt;"",[2]tailored_settings!$B$16="Publish"),CONCATENATE([2]tailored_settings!$B$2&amp;[2]source_data!A307),IF(AND([2]source_data!A307&lt;&gt;"",[2]tailored_settings!$B$16="Do not publish"),CONCATENATE([2]tailored_settings!$B$4&amp;TEXT(ROW(A305)-1,"0000")&amp;"_"&amp;TEXT(F305,"yyyy-mm")),CONCATENATE([2]tailored_settings!$B$4&amp;TEXT(ROW(A305)-1,"0000")&amp;"_"&amp;TEXT(F305,"yyyy-mm")))))</f>
        <v>360G-Longleigh-IND-0304_2024-06</v>
      </c>
      <c r="I305" s="6" t="str">
        <f>IF([2]source_data!G307="","",[2]tailored_settings!$B$7)</f>
        <v>Longleigh Foundation</v>
      </c>
      <c r="J305" s="6" t="str">
        <f>IF([2]source_data!G307="","",[2]tailored_settings!$B$6)</f>
        <v>GB-CHC-1169016</v>
      </c>
      <c r="K305" s="6" t="str">
        <f>IF([2]source_data!G307="","",IF([2]source_data!I307="","",VLOOKUP([2]source_data!I307,[2]codelist_mapping!A:C,3,FALSE)))</f>
        <v>GTIR060</v>
      </c>
      <c r="L305" s="6" t="str">
        <f>IF([2]source_data!G307="","",IF([2]source_data!J307="","",VLOOKUP([2]source_data!J307,[2]codelist_mapping!A:C,3,FALSE)))</f>
        <v/>
      </c>
      <c r="M305" s="6" t="str">
        <f>IF([2]source_data!G307="","",IF([2]source_data!K307="","",IF([2]source_data!M307&lt;&gt;"",CONCATENATE(VLOOKUP([2]source_data!K307,[2]codelist_mapping!F:H,3,FALSE)&amp;";"&amp;VLOOKUP([2]source_data!L307,[2]codelist_mapping!F:H,3,FALSE)&amp;";"&amp;VLOOKUP([2]source_data!M307,[2]codelist_mapping!F:H,3,FALSE)),IF([2]source_data!L307&lt;&gt;"",CONCATENATE(VLOOKUP([2]source_data!K307,[2]codelist_mapping!F:H,3,FALSE)&amp;";"&amp;VLOOKUP([2]source_data!L307,[2]codelist_mapping!F:H,3,FALSE)),IF([2]source_data!K307&lt;&gt;"",CONCATENATE(VLOOKUP([2]source_data!K307,[2]codelist_mapping!F:H,3,FALSE)))))))</f>
        <v>GTIP070</v>
      </c>
      <c r="N305" s="9" t="str">
        <f>IF([2]source_data!G307="","",IF([2]source_data!D307="","",VLOOKUP([2]source_data!D307,[2]geo_data!A:I,9,FALSE)))</f>
        <v>Kempston Central &amp; East</v>
      </c>
      <c r="O305" s="9" t="str">
        <f>IF([2]source_data!G307="","",IF([2]source_data!D307="","",VLOOKUP([2]source_data!D307,[2]geo_data!A:I,8,FALSE)))</f>
        <v>E05014504</v>
      </c>
      <c r="P305" s="9" t="str">
        <f>IF([2]source_data!G307="","",IF(LEFT(O305,3)="E05","WD",IF(LEFT(O305,3)="S13","WD",IF(LEFT(O305,3)="W05","WD",IF(LEFT(O305,3)="W06","UA",IF(LEFT(O305,3)="S12","CA",IF(LEFT(O305,3)="E06","UA",IF(LEFT(O305,3)="E07","NMD",IF(LEFT(O305,3)="E08","MD",IF(LEFT(O305,3)="E09","LONB"))))))))))</f>
        <v>WD</v>
      </c>
      <c r="Q305" s="9" t="str">
        <f>IF([2]source_data!G307="","",IF([2]source_data!D307="","",VLOOKUP([2]source_data!D307,[2]geo_data!A:I,7,FALSE)))</f>
        <v>Bedford</v>
      </c>
      <c r="R305" s="9" t="str">
        <f>IF([2]source_data!G307="","",IF([2]source_data!D307="","",VLOOKUP([2]source_data!D307,[2]geo_data!A:I,6,FALSE)))</f>
        <v>E06000055</v>
      </c>
      <c r="S305" s="9" t="str">
        <f>IF([2]source_data!G307="","",IF(LEFT(R305,3)="E05","WD",IF(LEFT(R305,3)="S13","WD",IF(LEFT(R305,3)="W05","WD",IF(LEFT(R305,3)="W06","UA",IF(LEFT(R305,3)="S12","CA",IF(LEFT(R305,3)="E06","UA",IF(LEFT(R305,3)="E07","NMD",IF(LEFT(R305,3)="E08","MD",IF(LEFT(R305,3)="E09","LONB"))))))))))</f>
        <v>UA</v>
      </c>
      <c r="T305" s="6" t="str">
        <f>IF([2]source_data!G307="","",IF([2]source_data!N307="","",[2]source_data!N307))</f>
        <v>Crisis Grant</v>
      </c>
      <c r="U305" s="10">
        <f>IF([2]source_data!G307="","",[2]tailored_settings!$B$8)</f>
        <v>45789</v>
      </c>
      <c r="V305" s="6" t="str">
        <f>IF([2]source_data!G307="","",[2]tailored_settings!$B$9)</f>
        <v>http://www.longleigh.org/</v>
      </c>
      <c r="W305" s="8">
        <f>IF([2]source_data!G307="","",IF([2]source_data!O307="","",[2]source_data!O307))</f>
        <v>45463</v>
      </c>
      <c r="X305" s="12">
        <f>IF([2]source_data!G307="","",IF([2]source_data!P307="","",[2]source_data!P307))</f>
        <v>45498</v>
      </c>
      <c r="Y305" s="13">
        <f>IF([2]source_data!G307="","",IF([2]source_data!Q307="","",[2]source_data!Q307))</f>
        <v>1</v>
      </c>
      <c r="Z305" s="11" t="str">
        <f>IF([2]source_data!G307="","",IF([2]source_data!I307="","",[2]tailored_settings!$B$10))</f>
        <v>Primary grant reason</v>
      </c>
      <c r="AA305" s="11" t="str">
        <f>IF([2]source_data!G307="","",IF([2]source_data!I307="","",[2]source_data!I307))</f>
        <v>4. Customer/family fleeing from a violent or abusive relationship</v>
      </c>
      <c r="AB305" s="11" t="str">
        <f>IF([2]source_data!G307="","",IF([2]source_data!J307="","",[2]tailored_settings!$B$11))</f>
        <v/>
      </c>
      <c r="AC305" s="11" t="str">
        <f>IF([2]source_data!G307="","",IF([2]source_data!J307="","",[2]source_data!J307))</f>
        <v/>
      </c>
      <c r="AD305" s="11" t="str">
        <f>IF([2]source_data!G307="","",IF([2]source_data!K307="","",[2]tailored_settings!$B$12))</f>
        <v>Grant purpose</v>
      </c>
      <c r="AE305" s="11" t="str">
        <f>IF([2]source_data!G307="","",IF([2]source_data!K307="","",[2]source_data!K307))</f>
        <v>Food Vouchers</v>
      </c>
      <c r="AF305" s="11" t="str">
        <f>IF([2]source_data!G307="","",IF([2]source_data!K307="","",[2]tailored_settings!$B$13))</f>
        <v>Grant purpose</v>
      </c>
      <c r="AG305" s="11" t="str">
        <f>IF([2]source_data!G307="","",IF([2]source_data!K307="","",[2]source_data!K307))</f>
        <v>Food Vouchers</v>
      </c>
      <c r="AH305" s="11" t="str">
        <f>IF([2]source_data!G307="","",IF([2]source_data!M307="","",[2]tailored_settings!$B$14))</f>
        <v/>
      </c>
      <c r="AI305" s="11" t="str">
        <f>IF([2]source_data!G307="","",IF([2]source_data!M307="","",[2]source_data!M307))</f>
        <v/>
      </c>
    </row>
    <row r="306" spans="1:35" x14ac:dyDescent="0.2">
      <c r="A306" s="6" t="str">
        <f>IF([2]source_data!G308="","",IF(AND([2]source_data!C308&lt;&gt;"",[2]tailored_settings!$B$15="Publish"),CONCATENATE([2]tailored_settings!$B$2&amp;[2]source_data!C308),IF(AND([2]source_data!C308&lt;&gt;"",[2]tailored_settings!$B$15="Do not publish"),CONCATENATE([2]tailored_settings!$B$2&amp;TEXT(ROW(A306)-1,"0000")&amp;"_"&amp;TEXT(F306,"yyyy-mm")),CONCATENATE([2]tailored_settings!$B$2&amp;TEXT(ROW(A306)-1,"0000")&amp;"_"&amp;TEXT(F306,"yyyy-mm")))))</f>
        <v>360G-Longleigh-0305_2024-06</v>
      </c>
      <c r="B306" s="6" t="str">
        <f>IF([2]source_data!G308="","",IF([2]source_data!E308&lt;&gt;"",[2]source_data!E308,CONCATENATE("Grant to "&amp;G306)))</f>
        <v>Grant to Individual Recipient</v>
      </c>
      <c r="C306" s="6" t="str">
        <f>IF([2]source_data!G308="","",IF([2]source_data!F308="",_xlfn.XLOOKUP(T306,[2]tailored_settings!$B$20:$B$25,[2]tailored_settings!$A$20:$A$25,"")))</f>
        <v>Helping to alleviate financial hardship</v>
      </c>
      <c r="D306" s="7">
        <f>IF([2]source_data!G308="","",IF([2]source_data!G308="","",[2]source_data!G308))</f>
        <v>928.15</v>
      </c>
      <c r="E306" s="6" t="str">
        <f>IF([2]source_data!G308="","",[2]tailored_settings!$B$3)</f>
        <v>GBP</v>
      </c>
      <c r="F306" s="8">
        <f>IF([2]source_data!G308="","",IF([2]source_data!H308="","",[2]source_data!H308))</f>
        <v>45467</v>
      </c>
      <c r="G306" s="6" t="str">
        <f>IF([2]source_data!G308="","",[2]tailored_settings!$B$5)</f>
        <v>Individual Recipient</v>
      </c>
      <c r="H306" s="6" t="str">
        <f>IF([2]source_data!G308="","",IF(AND([2]source_data!A308&lt;&gt;"",[2]tailored_settings!$B$16="Publish"),CONCATENATE([2]tailored_settings!$B$2&amp;[2]source_data!A308),IF(AND([2]source_data!A308&lt;&gt;"",[2]tailored_settings!$B$16="Do not publish"),CONCATENATE([2]tailored_settings!$B$4&amp;TEXT(ROW(A306)-1,"0000")&amp;"_"&amp;TEXT(F306,"yyyy-mm")),CONCATENATE([2]tailored_settings!$B$4&amp;TEXT(ROW(A306)-1,"0000")&amp;"_"&amp;TEXT(F306,"yyyy-mm")))))</f>
        <v>360G-Longleigh-IND-0305_2024-06</v>
      </c>
      <c r="I306" s="6" t="str">
        <f>IF([2]source_data!G308="","",[2]tailored_settings!$B$7)</f>
        <v>Longleigh Foundation</v>
      </c>
      <c r="J306" s="6" t="str">
        <f>IF([2]source_data!G308="","",[2]tailored_settings!$B$6)</f>
        <v>GB-CHC-1169016</v>
      </c>
      <c r="K306" s="6" t="str">
        <f>IF([2]source_data!G308="","",IF([2]source_data!I308="","",VLOOKUP([2]source_data!I308,[2]codelist_mapping!A:C,3,FALSE)))</f>
        <v>GTIR040</v>
      </c>
      <c r="L306" s="6" t="str">
        <f>IF([2]source_data!G308="","",IF([2]source_data!J308="","",VLOOKUP([2]source_data!J308,[2]codelist_mapping!A:C,3,FALSE)))</f>
        <v/>
      </c>
      <c r="M306" s="6" t="str">
        <f>IF([2]source_data!G308="","",IF([2]source_data!K308="","",IF([2]source_data!M308&lt;&gt;"",CONCATENATE(VLOOKUP([2]source_data!K308,[2]codelist_mapping!F:H,3,FALSE)&amp;";"&amp;VLOOKUP([2]source_data!L308,[2]codelist_mapping!F:H,3,FALSE)&amp;";"&amp;VLOOKUP([2]source_data!M308,[2]codelist_mapping!F:H,3,FALSE)),IF([2]source_data!L308&lt;&gt;"",CONCATENATE(VLOOKUP([2]source_data!K308,[2]codelist_mapping!F:H,3,FALSE)&amp;";"&amp;VLOOKUP([2]source_data!L308,[2]codelist_mapping!F:H,3,FALSE)),IF([2]source_data!K308&lt;&gt;"",CONCATENATE(VLOOKUP([2]source_data!K308,[2]codelist_mapping!F:H,3,FALSE)))))))</f>
        <v>GTIP020;GTIP020;GTIP070</v>
      </c>
      <c r="N306" s="9" t="str">
        <f>IF([2]source_data!G308="","",IF([2]source_data!D308="","",VLOOKUP([2]source_data!D308,[2]geo_data!A:I,9,FALSE)))</f>
        <v>Clifton, Henlow &amp; Langford</v>
      </c>
      <c r="O306" s="9" t="str">
        <f>IF([2]source_data!G308="","",IF([2]source_data!D308="","",VLOOKUP([2]source_data!D308,[2]geo_data!A:I,8,FALSE)))</f>
        <v>E05014401</v>
      </c>
      <c r="P306" s="9" t="str">
        <f>IF([2]source_data!G308="","",IF(LEFT(O306,3)="E05","WD",IF(LEFT(O306,3)="S13","WD",IF(LEFT(O306,3)="W05","WD",IF(LEFT(O306,3)="W06","UA",IF(LEFT(O306,3)="S12","CA",IF(LEFT(O306,3)="E06","UA",IF(LEFT(O306,3)="E07","NMD",IF(LEFT(O306,3)="E08","MD",IF(LEFT(O306,3)="E09","LONB"))))))))))</f>
        <v>WD</v>
      </c>
      <c r="Q306" s="9" t="str">
        <f>IF([2]source_data!G308="","",IF([2]source_data!D308="","",VLOOKUP([2]source_data!D308,[2]geo_data!A:I,7,FALSE)))</f>
        <v>Central Bedfordshire</v>
      </c>
      <c r="R306" s="9" t="str">
        <f>IF([2]source_data!G308="","",IF([2]source_data!D308="","",VLOOKUP([2]source_data!D308,[2]geo_data!A:I,6,FALSE)))</f>
        <v>E06000056</v>
      </c>
      <c r="S306" s="9" t="str">
        <f>IF([2]source_data!G308="","",IF(LEFT(R306,3)="E05","WD",IF(LEFT(R306,3)="S13","WD",IF(LEFT(R306,3)="W05","WD",IF(LEFT(R306,3)="W06","UA",IF(LEFT(R306,3)="S12","CA",IF(LEFT(R306,3)="E06","UA",IF(LEFT(R306,3)="E07","NMD",IF(LEFT(R306,3)="E08","MD",IF(LEFT(R306,3)="E09","LONB"))))))))))</f>
        <v>UA</v>
      </c>
      <c r="T306" s="6" t="str">
        <f>IF([2]source_data!G308="","",IF([2]source_data!N308="","",[2]source_data!N308))</f>
        <v>Hardship Grant</v>
      </c>
      <c r="U306" s="10">
        <f>IF([2]source_data!G308="","",[2]tailored_settings!$B$8)</f>
        <v>45789</v>
      </c>
      <c r="V306" s="6" t="str">
        <f>IF([2]source_data!G308="","",[2]tailored_settings!$B$9)</f>
        <v>http://www.longleigh.org/</v>
      </c>
      <c r="W306" s="8">
        <f>IF([2]source_data!G308="","",IF([2]source_data!O308="","",[2]source_data!O308))</f>
        <v>45467</v>
      </c>
      <c r="X306" s="12">
        <f>IF([2]source_data!G308="","",IF([2]source_data!P308="","",[2]source_data!P308))</f>
        <v>45524</v>
      </c>
      <c r="Y306" s="13">
        <f>IF([2]source_data!G308="","",IF([2]source_data!Q308="","",[2]source_data!Q308))</f>
        <v>2</v>
      </c>
      <c r="Z306" s="11" t="str">
        <f>IF([2]source_data!G308="","",IF([2]source_data!I308="","",[2]tailored_settings!$B$10))</f>
        <v>Primary grant reason</v>
      </c>
      <c r="AA306" s="11" t="str">
        <f>IF([2]source_data!G308="","",IF([2]source_data!I308="","",[2]source_data!I308))</f>
        <v>2. Customer receiving medication and/or therapy for a mental health condition or substance addiction</v>
      </c>
      <c r="AB306" s="11" t="str">
        <f>IF([2]source_data!G308="","",IF([2]source_data!J308="","",[2]tailored_settings!$B$11))</f>
        <v/>
      </c>
      <c r="AC306" s="11" t="str">
        <f>IF([2]source_data!G308="","",IF([2]source_data!J308="","",[2]source_data!J308))</f>
        <v/>
      </c>
      <c r="AD306" s="11" t="str">
        <f>IF([2]source_data!G308="","",IF([2]source_data!K308="","",[2]tailored_settings!$B$12))</f>
        <v>Grant purpose</v>
      </c>
      <c r="AE306" s="11" t="str">
        <f>IF([2]source_data!G308="","",IF([2]source_data!K308="","",[2]source_data!K308))</f>
        <v xml:space="preserve">Furniture </v>
      </c>
      <c r="AF306" s="11" t="str">
        <f>IF([2]source_data!G308="","",IF([2]source_data!K308="","",[2]tailored_settings!$B$13))</f>
        <v>Grant purpose</v>
      </c>
      <c r="AG306" s="11" t="str">
        <f>IF([2]source_data!G308="","",IF([2]source_data!K308="","",[2]source_data!K308))</f>
        <v xml:space="preserve">Furniture </v>
      </c>
      <c r="AH306" s="11" t="str">
        <f>IF([2]source_data!G308="","",IF([2]source_data!M308="","",[2]tailored_settings!$B$14))</f>
        <v>Grant purpose</v>
      </c>
      <c r="AI306" s="11" t="str">
        <f>IF([2]source_data!G308="","",IF([2]source_data!M308="","",[2]source_data!M308))</f>
        <v>Food Vouchers</v>
      </c>
    </row>
    <row r="307" spans="1:35" x14ac:dyDescent="0.2">
      <c r="A307" s="6" t="str">
        <f>IF([2]source_data!G309="","",IF(AND([2]source_data!C309&lt;&gt;"",[2]tailored_settings!$B$15="Publish"),CONCATENATE([2]tailored_settings!$B$2&amp;[2]source_data!C309),IF(AND([2]source_data!C309&lt;&gt;"",[2]tailored_settings!$B$15="Do not publish"),CONCATENATE([2]tailored_settings!$B$2&amp;TEXT(ROW(A307)-1,"0000")&amp;"_"&amp;TEXT(F307,"yyyy-mm")),CONCATENATE([2]tailored_settings!$B$2&amp;TEXT(ROW(A307)-1,"0000")&amp;"_"&amp;TEXT(F307,"yyyy-mm")))))</f>
        <v>360G-Longleigh-0306_2024-06</v>
      </c>
      <c r="B307" s="6" t="str">
        <f>IF([2]source_data!G309="","",IF([2]source_data!E309&lt;&gt;"",[2]source_data!E309,CONCATENATE("Grant to "&amp;G307)))</f>
        <v>Grant to Individual Recipient</v>
      </c>
      <c r="C307" s="6" t="str">
        <f>IF([2]source_data!G309="","",IF([2]source_data!F309="",_xlfn.XLOOKUP(T307,[2]tailored_settings!$B$20:$B$25,[2]tailored_settings!$A$20:$A$25,"")))</f>
        <v>Helping to alleviate financial hardship</v>
      </c>
      <c r="D307" s="7">
        <f>IF([2]source_data!G309="","",IF([2]source_data!G309="","",[2]source_data!G309))</f>
        <v>827.54</v>
      </c>
      <c r="E307" s="6" t="str">
        <f>IF([2]source_data!G309="","",[2]tailored_settings!$B$3)</f>
        <v>GBP</v>
      </c>
      <c r="F307" s="8">
        <f>IF([2]source_data!G309="","",IF([2]source_data!H309="","",[2]source_data!H309))</f>
        <v>45467</v>
      </c>
      <c r="G307" s="6" t="str">
        <f>IF([2]source_data!G309="","",[2]tailored_settings!$B$5)</f>
        <v>Individual Recipient</v>
      </c>
      <c r="H307" s="6" t="str">
        <f>IF([2]source_data!G309="","",IF(AND([2]source_data!A309&lt;&gt;"",[2]tailored_settings!$B$16="Publish"),CONCATENATE([2]tailored_settings!$B$2&amp;[2]source_data!A309),IF(AND([2]source_data!A309&lt;&gt;"",[2]tailored_settings!$B$16="Do not publish"),CONCATENATE([2]tailored_settings!$B$4&amp;TEXT(ROW(A307)-1,"0000")&amp;"_"&amp;TEXT(F307,"yyyy-mm")),CONCATENATE([2]tailored_settings!$B$4&amp;TEXT(ROW(A307)-1,"0000")&amp;"_"&amp;TEXT(F307,"yyyy-mm")))))</f>
        <v>360G-Longleigh-IND-0306_2024-06</v>
      </c>
      <c r="I307" s="6" t="str">
        <f>IF([2]source_data!G309="","",[2]tailored_settings!$B$7)</f>
        <v>Longleigh Foundation</v>
      </c>
      <c r="J307" s="6" t="str">
        <f>IF([2]source_data!G309="","",[2]tailored_settings!$B$6)</f>
        <v>GB-CHC-1169016</v>
      </c>
      <c r="K307" s="6" t="str">
        <f>IF([2]source_data!G309="","",IF([2]source_data!I309="","",VLOOKUP([2]source_data!I309,[2]codelist_mapping!A:C,3,FALSE)))</f>
        <v>GTIR040</v>
      </c>
      <c r="L307" s="6" t="str">
        <f>IF([2]source_data!G309="","",IF([2]source_data!J309="","",VLOOKUP([2]source_data!J309,[2]codelist_mapping!A:C,3,FALSE)))</f>
        <v/>
      </c>
      <c r="M307" s="6" t="str">
        <f>IF([2]source_data!G309="","",IF([2]source_data!K309="","",IF([2]source_data!M309&lt;&gt;"",CONCATENATE(VLOOKUP([2]source_data!K309,[2]codelist_mapping!F:H,3,FALSE)&amp;";"&amp;VLOOKUP([2]source_data!L309,[2]codelist_mapping!F:H,3,FALSE)&amp;";"&amp;VLOOKUP([2]source_data!M309,[2]codelist_mapping!F:H,3,FALSE)),IF([2]source_data!L309&lt;&gt;"",CONCATENATE(VLOOKUP([2]source_data!K309,[2]codelist_mapping!F:H,3,FALSE)&amp;";"&amp;VLOOKUP([2]source_data!L309,[2]codelist_mapping!F:H,3,FALSE)),IF([2]source_data!K309&lt;&gt;"",CONCATENATE(VLOOKUP([2]source_data!K309,[2]codelist_mapping!F:H,3,FALSE)))))))</f>
        <v>GTIP020;GTIP020</v>
      </c>
      <c r="N307" s="9" t="str">
        <f>IF([2]source_data!G309="","",IF([2]source_data!D309="","",VLOOKUP([2]source_data!D309,[2]geo_data!A:I,9,FALSE)))</f>
        <v>Weetwood</v>
      </c>
      <c r="O307" s="9" t="str">
        <f>IF([2]source_data!G309="","",IF([2]source_data!D309="","",VLOOKUP([2]source_data!D309,[2]geo_data!A:I,8,FALSE)))</f>
        <v>E05011413</v>
      </c>
      <c r="P307" s="9" t="str">
        <f>IF([2]source_data!G309="","",IF(LEFT(O307,3)="E05","WD",IF(LEFT(O307,3)="S13","WD",IF(LEFT(O307,3)="W05","WD",IF(LEFT(O307,3)="W06","UA",IF(LEFT(O307,3)="S12","CA",IF(LEFT(O307,3)="E06","UA",IF(LEFT(O307,3)="E07","NMD",IF(LEFT(O307,3)="E08","MD",IF(LEFT(O307,3)="E09","LONB"))))))))))</f>
        <v>WD</v>
      </c>
      <c r="Q307" s="9" t="str">
        <f>IF([2]source_data!G309="","",IF([2]source_data!D309="","",VLOOKUP([2]source_data!D309,[2]geo_data!A:I,7,FALSE)))</f>
        <v>Leeds</v>
      </c>
      <c r="R307" s="9" t="str">
        <f>IF([2]source_data!G309="","",IF([2]source_data!D309="","",VLOOKUP([2]source_data!D309,[2]geo_data!A:I,6,FALSE)))</f>
        <v>E08000035</v>
      </c>
      <c r="S307" s="9" t="str">
        <f>IF([2]source_data!G309="","",IF(LEFT(R307,3)="E05","WD",IF(LEFT(R307,3)="S13","WD",IF(LEFT(R307,3)="W05","WD",IF(LEFT(R307,3)="W06","UA",IF(LEFT(R307,3)="S12","CA",IF(LEFT(R307,3)="E06","UA",IF(LEFT(R307,3)="E07","NMD",IF(LEFT(R307,3)="E08","MD",IF(LEFT(R307,3)="E09","LONB"))))))))))</f>
        <v>MD</v>
      </c>
      <c r="T307" s="6" t="str">
        <f>IF([2]source_data!G309="","",IF([2]source_data!N309="","",[2]source_data!N309))</f>
        <v>Hardship Grant</v>
      </c>
      <c r="U307" s="10">
        <f>IF([2]source_data!G309="","",[2]tailored_settings!$B$8)</f>
        <v>45789</v>
      </c>
      <c r="V307" s="6" t="str">
        <f>IF([2]source_data!G309="","",[2]tailored_settings!$B$9)</f>
        <v>http://www.longleigh.org/</v>
      </c>
      <c r="W307" s="8">
        <f>IF([2]source_data!G309="","",IF([2]source_data!O309="","",[2]source_data!O309))</f>
        <v>45467</v>
      </c>
      <c r="X307" s="12">
        <f>IF([2]source_data!G309="","",IF([2]source_data!P309="","",[2]source_data!P309))</f>
        <v>45569</v>
      </c>
      <c r="Y307" s="13">
        <f>IF([2]source_data!G309="","",IF([2]source_data!Q309="","",[2]source_data!Q309))</f>
        <v>3</v>
      </c>
      <c r="Z307" s="11" t="str">
        <f>IF([2]source_data!G309="","",IF([2]source_data!I309="","",[2]tailored_settings!$B$10))</f>
        <v>Primary grant reason</v>
      </c>
      <c r="AA307" s="11" t="str">
        <f>IF([2]source_data!G309="","",IF([2]source_data!I309="","",[2]source_data!I309))</f>
        <v>2. Customer receiving medication and/or therapy for a mental health condition or substance addiction</v>
      </c>
      <c r="AB307" s="11" t="str">
        <f>IF([2]source_data!G309="","",IF([2]source_data!J309="","",[2]tailored_settings!$B$11))</f>
        <v/>
      </c>
      <c r="AC307" s="11" t="str">
        <f>IF([2]source_data!G309="","",IF([2]source_data!J309="","",[2]source_data!J309))</f>
        <v/>
      </c>
      <c r="AD307" s="11" t="str">
        <f>IF([2]source_data!G309="","",IF([2]source_data!K309="","",[2]tailored_settings!$B$12))</f>
        <v>Grant purpose</v>
      </c>
      <c r="AE307" s="11" t="str">
        <f>IF([2]source_data!G309="","",IF([2]source_data!K309="","",[2]source_data!K309))</f>
        <v xml:space="preserve">Furniture </v>
      </c>
      <c r="AF307" s="11" t="str">
        <f>IF([2]source_data!G309="","",IF([2]source_data!K309="","",[2]tailored_settings!$B$13))</f>
        <v>Grant purpose</v>
      </c>
      <c r="AG307" s="11" t="str">
        <f>IF([2]source_data!G309="","",IF([2]source_data!K309="","",[2]source_data!K309))</f>
        <v xml:space="preserve">Furniture </v>
      </c>
      <c r="AH307" s="11" t="str">
        <f>IF([2]source_data!G309="","",IF([2]source_data!M309="","",[2]tailored_settings!$B$14))</f>
        <v/>
      </c>
      <c r="AI307" s="11" t="str">
        <f>IF([2]source_data!G309="","",IF([2]source_data!M309="","",[2]source_data!M309))</f>
        <v/>
      </c>
    </row>
    <row r="308" spans="1:35" x14ac:dyDescent="0.2">
      <c r="A308" s="6" t="str">
        <f>IF([2]source_data!G310="","",IF(AND([2]source_data!C310&lt;&gt;"",[2]tailored_settings!$B$15="Publish"),CONCATENATE([2]tailored_settings!$B$2&amp;[2]source_data!C310),IF(AND([2]source_data!C310&lt;&gt;"",[2]tailored_settings!$B$15="Do not publish"),CONCATENATE([2]tailored_settings!$B$2&amp;TEXT(ROW(A308)-1,"0000")&amp;"_"&amp;TEXT(F308,"yyyy-mm")),CONCATENATE([2]tailored_settings!$B$2&amp;TEXT(ROW(A308)-1,"0000")&amp;"_"&amp;TEXT(F308,"yyyy-mm")))))</f>
        <v>360G-Longleigh-0307_2024-06</v>
      </c>
      <c r="B308" s="6" t="str">
        <f>IF([2]source_data!G310="","",IF([2]source_data!E310&lt;&gt;"",[2]source_data!E310,CONCATENATE("Grant to "&amp;G308)))</f>
        <v>Grant to Individual Recipient</v>
      </c>
      <c r="C308" s="6" t="str">
        <f>IF([2]source_data!G310="","",IF([2]source_data!F310="",_xlfn.XLOOKUP(T308,[2]tailored_settings!$B$20:$B$25,[2]tailored_settings!$A$20:$A$25,"")))</f>
        <v>Helping to alleviate financial hardship</v>
      </c>
      <c r="D308" s="7">
        <f>IF([2]source_data!G310="","",IF([2]source_data!G310="","",[2]source_data!G310))</f>
        <v>554</v>
      </c>
      <c r="E308" s="6" t="str">
        <f>IF([2]source_data!G310="","",[2]tailored_settings!$B$3)</f>
        <v>GBP</v>
      </c>
      <c r="F308" s="8">
        <f>IF([2]source_data!G310="","",IF([2]source_data!H310="","",[2]source_data!H310))</f>
        <v>45467</v>
      </c>
      <c r="G308" s="6" t="str">
        <f>IF([2]source_data!G310="","",[2]tailored_settings!$B$5)</f>
        <v>Individual Recipient</v>
      </c>
      <c r="H308" s="6" t="str">
        <f>IF([2]source_data!G310="","",IF(AND([2]source_data!A310&lt;&gt;"",[2]tailored_settings!$B$16="Publish"),CONCATENATE([2]tailored_settings!$B$2&amp;[2]source_data!A310),IF(AND([2]source_data!A310&lt;&gt;"",[2]tailored_settings!$B$16="Do not publish"),CONCATENATE([2]tailored_settings!$B$4&amp;TEXT(ROW(A308)-1,"0000")&amp;"_"&amp;TEXT(F308,"yyyy-mm")),CONCATENATE([2]tailored_settings!$B$4&amp;TEXT(ROW(A308)-1,"0000")&amp;"_"&amp;TEXT(F308,"yyyy-mm")))))</f>
        <v>360G-Longleigh-IND-0307_2024-06</v>
      </c>
      <c r="I308" s="6" t="str">
        <f>IF([2]source_data!G310="","",[2]tailored_settings!$B$7)</f>
        <v>Longleigh Foundation</v>
      </c>
      <c r="J308" s="6" t="str">
        <f>IF([2]source_data!G310="","",[2]tailored_settings!$B$6)</f>
        <v>GB-CHC-1169016</v>
      </c>
      <c r="K308" s="6" t="str">
        <f>IF([2]source_data!G310="","",IF([2]source_data!I310="","",VLOOKUP([2]source_data!I310,[2]codelist_mapping!A:C,3,FALSE)))</f>
        <v>GTIR040</v>
      </c>
      <c r="L308" s="6" t="str">
        <f>IF([2]source_data!G310="","",IF([2]source_data!J310="","",VLOOKUP([2]source_data!J310,[2]codelist_mapping!A:C,3,FALSE)))</f>
        <v/>
      </c>
      <c r="M308" s="6" t="str">
        <f>IF([2]source_data!G310="","",IF([2]source_data!K310="","",IF([2]source_data!M310&lt;&gt;"",CONCATENATE(VLOOKUP([2]source_data!K310,[2]codelist_mapping!F:H,3,FALSE)&amp;";"&amp;VLOOKUP([2]source_data!L310,[2]codelist_mapping!F:H,3,FALSE)&amp;";"&amp;VLOOKUP([2]source_data!M310,[2]codelist_mapping!F:H,3,FALSE)),IF([2]source_data!L310&lt;&gt;"",CONCATENATE(VLOOKUP([2]source_data!K310,[2]codelist_mapping!F:H,3,FALSE)&amp;";"&amp;VLOOKUP([2]source_data!L310,[2]codelist_mapping!F:H,3,FALSE)),IF([2]source_data!K310&lt;&gt;"",CONCATENATE(VLOOKUP([2]source_data!K310,[2]codelist_mapping!F:H,3,FALSE)))))))</f>
        <v>GTIP070;GTIP050</v>
      </c>
      <c r="N308" s="9" t="str">
        <f>IF([2]source_data!G310="","",IF([2]source_data!D310="","",VLOOKUP([2]source_data!D310,[2]geo_data!A:I,9,FALSE)))</f>
        <v>Salvington</v>
      </c>
      <c r="O308" s="9" t="str">
        <f>IF([2]source_data!G310="","",IF([2]source_data!D310="","",VLOOKUP([2]source_data!D310,[2]geo_data!A:I,8,FALSE)))</f>
        <v>E05007704</v>
      </c>
      <c r="P308" s="9" t="str">
        <f>IF([2]source_data!G310="","",IF(LEFT(O308,3)="E05","WD",IF(LEFT(O308,3)="S13","WD",IF(LEFT(O308,3)="W05","WD",IF(LEFT(O308,3)="W06","UA",IF(LEFT(O308,3)="S12","CA",IF(LEFT(O308,3)="E06","UA",IF(LEFT(O308,3)="E07","NMD",IF(LEFT(O308,3)="E08","MD",IF(LEFT(O308,3)="E09","LONB"))))))))))</f>
        <v>WD</v>
      </c>
      <c r="Q308" s="9" t="str">
        <f>IF([2]source_data!G310="","",IF([2]source_data!D310="","",VLOOKUP([2]source_data!D310,[2]geo_data!A:I,7,FALSE)))</f>
        <v>Worthing</v>
      </c>
      <c r="R308" s="9" t="str">
        <f>IF([2]source_data!G310="","",IF([2]source_data!D310="","",VLOOKUP([2]source_data!D310,[2]geo_data!A:I,6,FALSE)))</f>
        <v>E07000229</v>
      </c>
      <c r="S308" s="9" t="str">
        <f>IF([2]source_data!G310="","",IF(LEFT(R308,3)="E05","WD",IF(LEFT(R308,3)="S13","WD",IF(LEFT(R308,3)="W05","WD",IF(LEFT(R308,3)="W06","UA",IF(LEFT(R308,3)="S12","CA",IF(LEFT(R308,3)="E06","UA",IF(LEFT(R308,3)="E07","NMD",IF(LEFT(R308,3)="E08","MD",IF(LEFT(R308,3)="E09","LONB"))))))))))</f>
        <v>NMD</v>
      </c>
      <c r="T308" s="6" t="str">
        <f>IF([2]source_data!G310="","",IF([2]source_data!N310="","",[2]source_data!N310))</f>
        <v>Hardship Grant</v>
      </c>
      <c r="U308" s="10">
        <f>IF([2]source_data!G310="","",[2]tailored_settings!$B$8)</f>
        <v>45789</v>
      </c>
      <c r="V308" s="6" t="str">
        <f>IF([2]source_data!G310="","",[2]tailored_settings!$B$9)</f>
        <v>http://www.longleigh.org/</v>
      </c>
      <c r="W308" s="8">
        <f>IF([2]source_data!G310="","",IF([2]source_data!O310="","",[2]source_data!O310))</f>
        <v>45467</v>
      </c>
      <c r="X308" s="12">
        <f>IF([2]source_data!G310="","",IF([2]source_data!P310="","",[2]source_data!P310))</f>
        <v>45574</v>
      </c>
      <c r="Y308" s="13">
        <f>IF([2]source_data!G310="","",IF([2]source_data!Q310="","",[2]source_data!Q310))</f>
        <v>4</v>
      </c>
      <c r="Z308" s="11" t="str">
        <f>IF([2]source_data!G310="","",IF([2]source_data!I310="","",[2]tailored_settings!$B$10))</f>
        <v>Primary grant reason</v>
      </c>
      <c r="AA308" s="11" t="str">
        <f>IF([2]source_data!G310="","",IF([2]source_data!I310="","",[2]source_data!I310))</f>
        <v>2. Customer receiving medication and/or therapy for a mental health condition or substance addiction</v>
      </c>
      <c r="AB308" s="11" t="str">
        <f>IF([2]source_data!G310="","",IF([2]source_data!J310="","",[2]tailored_settings!$B$11))</f>
        <v/>
      </c>
      <c r="AC308" s="11" t="str">
        <f>IF([2]source_data!G310="","",IF([2]source_data!J310="","",[2]source_data!J310))</f>
        <v/>
      </c>
      <c r="AD308" s="11" t="str">
        <f>IF([2]source_data!G310="","",IF([2]source_data!K310="","",[2]tailored_settings!$B$12))</f>
        <v>Grant purpose</v>
      </c>
      <c r="AE308" s="11" t="str">
        <f>IF([2]source_data!G310="","",IF([2]source_data!K310="","",[2]source_data!K310))</f>
        <v>Food Vouchers</v>
      </c>
      <c r="AF308" s="11" t="str">
        <f>IF([2]source_data!G310="","",IF([2]source_data!K310="","",[2]tailored_settings!$B$13))</f>
        <v>Grant purpose</v>
      </c>
      <c r="AG308" s="11" t="str">
        <f>IF([2]source_data!G310="","",IF([2]source_data!K310="","",[2]source_data!K310))</f>
        <v>Food Vouchers</v>
      </c>
      <c r="AH308" s="11" t="str">
        <f>IF([2]source_data!G310="","",IF([2]source_data!M310="","",[2]tailored_settings!$B$14))</f>
        <v/>
      </c>
      <c r="AI308" s="11" t="str">
        <f>IF([2]source_data!G310="","",IF([2]source_data!M310="","",[2]source_data!M310))</f>
        <v/>
      </c>
    </row>
    <row r="309" spans="1:35" x14ac:dyDescent="0.2">
      <c r="A309" s="6" t="str">
        <f>IF([2]source_data!G311="","",IF(AND([2]source_data!C311&lt;&gt;"",[2]tailored_settings!$B$15="Publish"),CONCATENATE([2]tailored_settings!$B$2&amp;[2]source_data!C311),IF(AND([2]source_data!C311&lt;&gt;"",[2]tailored_settings!$B$15="Do not publish"),CONCATENATE([2]tailored_settings!$B$2&amp;TEXT(ROW(A309)-1,"0000")&amp;"_"&amp;TEXT(F309,"yyyy-mm")),CONCATENATE([2]tailored_settings!$B$2&amp;TEXT(ROW(A309)-1,"0000")&amp;"_"&amp;TEXT(F309,"yyyy-mm")))))</f>
        <v>360G-Longleigh-0308_2024-06</v>
      </c>
      <c r="B309" s="6" t="str">
        <f>IF([2]source_data!G311="","",IF([2]source_data!E311&lt;&gt;"",[2]source_data!E311,CONCATENATE("Grant to "&amp;G309)))</f>
        <v>Grant to Individual Recipient</v>
      </c>
      <c r="C309" s="6" t="str">
        <f>IF([2]source_data!G311="","",IF([2]source_data!F311="",_xlfn.XLOOKUP(T309,[2]tailored_settings!$B$20:$B$25,[2]tailored_settings!$A$20:$A$25,"")))</f>
        <v>Helping to alleviate financial hardship</v>
      </c>
      <c r="D309" s="7">
        <f>IF([2]source_data!G311="","",IF([2]source_data!G311="","",[2]source_data!G311))</f>
        <v>819.28</v>
      </c>
      <c r="E309" s="6" t="str">
        <f>IF([2]source_data!G311="","",[2]tailored_settings!$B$3)</f>
        <v>GBP</v>
      </c>
      <c r="F309" s="8">
        <f>IF([2]source_data!G311="","",IF([2]source_data!H311="","",[2]source_data!H311))</f>
        <v>45467</v>
      </c>
      <c r="G309" s="6" t="str">
        <f>IF([2]source_data!G311="","",[2]tailored_settings!$B$5)</f>
        <v>Individual Recipient</v>
      </c>
      <c r="H309" s="6" t="str">
        <f>IF([2]source_data!G311="","",IF(AND([2]source_data!A311&lt;&gt;"",[2]tailored_settings!$B$16="Publish"),CONCATENATE([2]tailored_settings!$B$2&amp;[2]source_data!A311),IF(AND([2]source_data!A311&lt;&gt;"",[2]tailored_settings!$B$16="Do not publish"),CONCATENATE([2]tailored_settings!$B$4&amp;TEXT(ROW(A309)-1,"0000")&amp;"_"&amp;TEXT(F309,"yyyy-mm")),CONCATENATE([2]tailored_settings!$B$4&amp;TEXT(ROW(A309)-1,"0000")&amp;"_"&amp;TEXT(F309,"yyyy-mm")))))</f>
        <v>360G-Longleigh-IND-0308_2024-06</v>
      </c>
      <c r="I309" s="6" t="str">
        <f>IF([2]source_data!G311="","",[2]tailored_settings!$B$7)</f>
        <v>Longleigh Foundation</v>
      </c>
      <c r="J309" s="6" t="str">
        <f>IF([2]source_data!G311="","",[2]tailored_settings!$B$6)</f>
        <v>GB-CHC-1169016</v>
      </c>
      <c r="K309" s="6" t="str">
        <f>IF([2]source_data!G311="","",IF([2]source_data!I311="","",VLOOKUP([2]source_data!I311,[2]codelist_mapping!A:C,3,FALSE)))</f>
        <v>GTIR060</v>
      </c>
      <c r="L309" s="6" t="str">
        <f>IF([2]source_data!G311="","",IF([2]source_data!J311="","",VLOOKUP([2]source_data!J311,[2]codelist_mapping!A:C,3,FALSE)))</f>
        <v/>
      </c>
      <c r="M309" s="6" t="str">
        <f>IF([2]source_data!G311="","",IF([2]source_data!K311="","",IF([2]source_data!M311&lt;&gt;"",CONCATENATE(VLOOKUP([2]source_data!K311,[2]codelist_mapping!F:H,3,FALSE)&amp;";"&amp;VLOOKUP([2]source_data!L311,[2]codelist_mapping!F:H,3,FALSE)&amp;";"&amp;VLOOKUP([2]source_data!M311,[2]codelist_mapping!F:H,3,FALSE)),IF([2]source_data!L311&lt;&gt;"",CONCATENATE(VLOOKUP([2]source_data!K311,[2]codelist_mapping!F:H,3,FALSE)&amp;";"&amp;VLOOKUP([2]source_data!L311,[2]codelist_mapping!F:H,3,FALSE)),IF([2]source_data!K311&lt;&gt;"",CONCATENATE(VLOOKUP([2]source_data!K311,[2]codelist_mapping!F:H,3,FALSE)))))))</f>
        <v>GTIP020;GTIP060</v>
      </c>
      <c r="N309" s="9" t="str">
        <f>IF([2]source_data!G311="","",IF([2]source_data!D311="","",VLOOKUP([2]source_data!D311,[2]geo_data!A:I,9,FALSE)))</f>
        <v>Leominster South</v>
      </c>
      <c r="O309" s="9" t="str">
        <f>IF([2]source_data!G311="","",IF([2]source_data!D311="","",VLOOKUP([2]source_data!D311,[2]geo_data!A:I,8,FALSE)))</f>
        <v>E05009470</v>
      </c>
      <c r="P309" s="9" t="str">
        <f>IF([2]source_data!G311="","",IF(LEFT(O309,3)="E05","WD",IF(LEFT(O309,3)="S13","WD",IF(LEFT(O309,3)="W05","WD",IF(LEFT(O309,3)="W06","UA",IF(LEFT(O309,3)="S12","CA",IF(LEFT(O309,3)="E06","UA",IF(LEFT(O309,3)="E07","NMD",IF(LEFT(O309,3)="E08","MD",IF(LEFT(O309,3)="E09","LONB"))))))))))</f>
        <v>WD</v>
      </c>
      <c r="Q309" s="9" t="str">
        <f>IF([2]source_data!G311="","",IF([2]source_data!D311="","",VLOOKUP([2]source_data!D311,[2]geo_data!A:I,7,FALSE)))</f>
        <v>Herefordshire, County of</v>
      </c>
      <c r="R309" s="9" t="str">
        <f>IF([2]source_data!G311="","",IF([2]source_data!D311="","",VLOOKUP([2]source_data!D311,[2]geo_data!A:I,6,FALSE)))</f>
        <v>E06000019</v>
      </c>
      <c r="S309" s="9" t="str">
        <f>IF([2]source_data!G311="","",IF(LEFT(R309,3)="E05","WD",IF(LEFT(R309,3)="S13","WD",IF(LEFT(R309,3)="W05","WD",IF(LEFT(R309,3)="W06","UA",IF(LEFT(R309,3)="S12","CA",IF(LEFT(R309,3)="E06","UA",IF(LEFT(R309,3)="E07","NMD",IF(LEFT(R309,3)="E08","MD",IF(LEFT(R309,3)="E09","LONB"))))))))))</f>
        <v>UA</v>
      </c>
      <c r="T309" s="6" t="str">
        <f>IF([2]source_data!G311="","",IF([2]source_data!N311="","",[2]source_data!N311))</f>
        <v>Hardship Grant</v>
      </c>
      <c r="U309" s="10">
        <f>IF([2]source_data!G311="","",[2]tailored_settings!$B$8)</f>
        <v>45789</v>
      </c>
      <c r="V309" s="6" t="str">
        <f>IF([2]source_data!G311="","",[2]tailored_settings!$B$9)</f>
        <v>http://www.longleigh.org/</v>
      </c>
      <c r="W309" s="8">
        <f>IF([2]source_data!G311="","",IF([2]source_data!O311="","",[2]source_data!O311))</f>
        <v>45467</v>
      </c>
      <c r="X309" s="12">
        <f>IF([2]source_data!G311="","",IF([2]source_data!P311="","",[2]source_data!P311))</f>
        <v>45537</v>
      </c>
      <c r="Y309" s="13">
        <f>IF([2]source_data!G311="","",IF([2]source_data!Q311="","",[2]source_data!Q311))</f>
        <v>4</v>
      </c>
      <c r="Z309" s="11" t="str">
        <f>IF([2]source_data!G311="","",IF([2]source_data!I311="","",[2]tailored_settings!$B$10))</f>
        <v>Primary grant reason</v>
      </c>
      <c r="AA309" s="11" t="str">
        <f>IF([2]source_data!G311="","",IF([2]source_data!I311="","",[2]source_data!I311))</f>
        <v>4. Customer/family fleeing from a violent or abusive relationship</v>
      </c>
      <c r="AB309" s="11" t="str">
        <f>IF([2]source_data!G311="","",IF([2]source_data!J311="","",[2]tailored_settings!$B$11))</f>
        <v/>
      </c>
      <c r="AC309" s="11" t="str">
        <f>IF([2]source_data!G311="","",IF([2]source_data!J311="","",[2]source_data!J311))</f>
        <v/>
      </c>
      <c r="AD309" s="11" t="str">
        <f>IF([2]source_data!G311="","",IF([2]source_data!K311="","",[2]tailored_settings!$B$12))</f>
        <v>Grant purpose</v>
      </c>
      <c r="AE309" s="11" t="str">
        <f>IF([2]source_data!G311="","",IF([2]source_data!K311="","",[2]source_data!K311))</f>
        <v xml:space="preserve">Furniture </v>
      </c>
      <c r="AF309" s="11" t="str">
        <f>IF([2]source_data!G311="","",IF([2]source_data!K311="","",[2]tailored_settings!$B$13))</f>
        <v>Grant purpose</v>
      </c>
      <c r="AG309" s="11" t="str">
        <f>IF([2]source_data!G311="","",IF([2]source_data!K311="","",[2]source_data!K311))</f>
        <v xml:space="preserve">Furniture </v>
      </c>
      <c r="AH309" s="11" t="str">
        <f>IF([2]source_data!G311="","",IF([2]source_data!M311="","",[2]tailored_settings!$B$14))</f>
        <v/>
      </c>
      <c r="AI309" s="11" t="str">
        <f>IF([2]source_data!G311="","",IF([2]source_data!M311="","",[2]source_data!M311))</f>
        <v/>
      </c>
    </row>
    <row r="310" spans="1:35" x14ac:dyDescent="0.2">
      <c r="A310" s="6" t="str">
        <f>IF([2]source_data!G312="","",IF(AND([2]source_data!C312&lt;&gt;"",[2]tailored_settings!$B$15="Publish"),CONCATENATE([2]tailored_settings!$B$2&amp;[2]source_data!C312),IF(AND([2]source_data!C312&lt;&gt;"",[2]tailored_settings!$B$15="Do not publish"),CONCATENATE([2]tailored_settings!$B$2&amp;TEXT(ROW(A310)-1,"0000")&amp;"_"&amp;TEXT(F310,"yyyy-mm")),CONCATENATE([2]tailored_settings!$B$2&amp;TEXT(ROW(A310)-1,"0000")&amp;"_"&amp;TEXT(F310,"yyyy-mm")))))</f>
        <v>360G-Longleigh-0309_2024-06</v>
      </c>
      <c r="B310" s="6" t="str">
        <f>IF([2]source_data!G312="","",IF([2]source_data!E312&lt;&gt;"",[2]source_data!E312,CONCATENATE("Grant to "&amp;G310)))</f>
        <v>Grant to Individual Recipient</v>
      </c>
      <c r="C310" s="6" t="str">
        <f>IF([2]source_data!G312="","",IF([2]source_data!F312="",_xlfn.XLOOKUP(T310,[2]tailored_settings!$B$20:$B$25,[2]tailored_settings!$A$20:$A$25,"")))</f>
        <v>Helping to alleviate financial hardship</v>
      </c>
      <c r="D310" s="7">
        <f>IF([2]source_data!G312="","",IF([2]source_data!G312="","",[2]source_data!G312))</f>
        <v>828.98</v>
      </c>
      <c r="E310" s="6" t="str">
        <f>IF([2]source_data!G312="","",[2]tailored_settings!$B$3)</f>
        <v>GBP</v>
      </c>
      <c r="F310" s="8">
        <f>IF([2]source_data!G312="","",IF([2]source_data!H312="","",[2]source_data!H312))</f>
        <v>45467</v>
      </c>
      <c r="G310" s="6" t="str">
        <f>IF([2]source_data!G312="","",[2]tailored_settings!$B$5)</f>
        <v>Individual Recipient</v>
      </c>
      <c r="H310" s="6" t="str">
        <f>IF([2]source_data!G312="","",IF(AND([2]source_data!A312&lt;&gt;"",[2]tailored_settings!$B$16="Publish"),CONCATENATE([2]tailored_settings!$B$2&amp;[2]source_data!A312),IF(AND([2]source_data!A312&lt;&gt;"",[2]tailored_settings!$B$16="Do not publish"),CONCATENATE([2]tailored_settings!$B$4&amp;TEXT(ROW(A310)-1,"0000")&amp;"_"&amp;TEXT(F310,"yyyy-mm")),CONCATENATE([2]tailored_settings!$B$4&amp;TEXT(ROW(A310)-1,"0000")&amp;"_"&amp;TEXT(F310,"yyyy-mm")))))</f>
        <v>360G-Longleigh-IND-0309_2024-06</v>
      </c>
      <c r="I310" s="6" t="str">
        <f>IF([2]source_data!G312="","",[2]tailored_settings!$B$7)</f>
        <v>Longleigh Foundation</v>
      </c>
      <c r="J310" s="6" t="str">
        <f>IF([2]source_data!G312="","",[2]tailored_settings!$B$6)</f>
        <v>GB-CHC-1169016</v>
      </c>
      <c r="K310" s="6" t="str">
        <f>IF([2]source_data!G312="","",IF([2]source_data!I312="","",VLOOKUP([2]source_data!I312,[2]codelist_mapping!A:C,3,FALSE)))</f>
        <v>GTIR040</v>
      </c>
      <c r="L310" s="6" t="str">
        <f>IF([2]source_data!G312="","",IF([2]source_data!J312="","",VLOOKUP([2]source_data!J312,[2]codelist_mapping!A:C,3,FALSE)))</f>
        <v/>
      </c>
      <c r="M310" s="6" t="str">
        <f>IF([2]source_data!G312="","",IF([2]source_data!K312="","",IF([2]source_data!M312&lt;&gt;"",CONCATENATE(VLOOKUP([2]source_data!K312,[2]codelist_mapping!F:H,3,FALSE)&amp;";"&amp;VLOOKUP([2]source_data!L312,[2]codelist_mapping!F:H,3,FALSE)&amp;";"&amp;VLOOKUP([2]source_data!M312,[2]codelist_mapping!F:H,3,FALSE)),IF([2]source_data!L312&lt;&gt;"",CONCATENATE(VLOOKUP([2]source_data!K312,[2]codelist_mapping!F:H,3,FALSE)&amp;";"&amp;VLOOKUP([2]source_data!L312,[2]codelist_mapping!F:H,3,FALSE)),IF([2]source_data!K312&lt;&gt;"",CONCATENATE(VLOOKUP([2]source_data!K312,[2]codelist_mapping!F:H,3,FALSE)))))))</f>
        <v>GTIP070;GTIP020</v>
      </c>
      <c r="N310" s="9" t="str">
        <f>IF([2]source_data!G312="","",IF([2]source_data!D312="","",VLOOKUP([2]source_data!D312,[2]geo_data!A:I,9,FALSE)))</f>
        <v>Yeovil Central</v>
      </c>
      <c r="O310" s="9" t="str">
        <f>IF([2]source_data!G312="","",IF([2]source_data!D312="","",VLOOKUP([2]source_data!D312,[2]geo_data!A:I,8,FALSE)))</f>
        <v>E05014390</v>
      </c>
      <c r="P310" s="9" t="str">
        <f>IF([2]source_data!G312="","",IF(LEFT(O310,3)="E05","WD",IF(LEFT(O310,3)="S13","WD",IF(LEFT(O310,3)="W05","WD",IF(LEFT(O310,3)="W06","UA",IF(LEFT(O310,3)="S12","CA",IF(LEFT(O310,3)="E06","UA",IF(LEFT(O310,3)="E07","NMD",IF(LEFT(O310,3)="E08","MD",IF(LEFT(O310,3)="E09","LONB"))))))))))</f>
        <v>WD</v>
      </c>
      <c r="Q310" s="9" t="str">
        <f>IF([2]source_data!G312="","",IF([2]source_data!D312="","",VLOOKUP([2]source_data!D312,[2]geo_data!A:I,7,FALSE)))</f>
        <v>Somerset</v>
      </c>
      <c r="R310" s="9" t="str">
        <f>IF([2]source_data!G312="","",IF([2]source_data!D312="","",VLOOKUP([2]source_data!D312,[2]geo_data!A:I,6,FALSE)))</f>
        <v>E06000066</v>
      </c>
      <c r="S310" s="9" t="str">
        <f>IF([2]source_data!G312="","",IF(LEFT(R310,3)="E05","WD",IF(LEFT(R310,3)="S13","WD",IF(LEFT(R310,3)="W05","WD",IF(LEFT(R310,3)="W06","UA",IF(LEFT(R310,3)="S12","CA",IF(LEFT(R310,3)="E06","UA",IF(LEFT(R310,3)="E07","NMD",IF(LEFT(R310,3)="E08","MD",IF(LEFT(R310,3)="E09","LONB"))))))))))</f>
        <v>UA</v>
      </c>
      <c r="T310" s="6" t="str">
        <f>IF([2]source_data!G312="","",IF([2]source_data!N312="","",[2]source_data!N312))</f>
        <v>Hardship Grant</v>
      </c>
      <c r="U310" s="10">
        <f>IF([2]source_data!G312="","",[2]tailored_settings!$B$8)</f>
        <v>45789</v>
      </c>
      <c r="V310" s="6" t="str">
        <f>IF([2]source_data!G312="","",[2]tailored_settings!$B$9)</f>
        <v>http://www.longleigh.org/</v>
      </c>
      <c r="W310" s="8">
        <f>IF([2]source_data!G312="","",IF([2]source_data!O312="","",[2]source_data!O312))</f>
        <v>45467</v>
      </c>
      <c r="X310" s="12">
        <f>IF([2]source_data!G312="","",IF([2]source_data!P312="","",[2]source_data!P312))</f>
        <v>45518</v>
      </c>
      <c r="Y310" s="13">
        <f>IF([2]source_data!G312="","",IF([2]source_data!Q312="","",[2]source_data!Q312))</f>
        <v>2</v>
      </c>
      <c r="Z310" s="11" t="str">
        <f>IF([2]source_data!G312="","",IF([2]source_data!I312="","",[2]tailored_settings!$B$10))</f>
        <v>Primary grant reason</v>
      </c>
      <c r="AA310" s="11" t="str">
        <f>IF([2]source_data!G312="","",IF([2]source_data!I312="","",[2]source_data!I312))</f>
        <v>2. Customer receiving medication and/or therapy for a mental health condition or substance addiction</v>
      </c>
      <c r="AB310" s="11" t="str">
        <f>IF([2]source_data!G312="","",IF([2]source_data!J312="","",[2]tailored_settings!$B$11))</f>
        <v/>
      </c>
      <c r="AC310" s="11" t="str">
        <f>IF([2]source_data!G312="","",IF([2]source_data!J312="","",[2]source_data!J312))</f>
        <v/>
      </c>
      <c r="AD310" s="11" t="str">
        <f>IF([2]source_data!G312="","",IF([2]source_data!K312="","",[2]tailored_settings!$B$12))</f>
        <v>Grant purpose</v>
      </c>
      <c r="AE310" s="11" t="str">
        <f>IF([2]source_data!G312="","",IF([2]source_data!K312="","",[2]source_data!K312))</f>
        <v>Food Vouchers</v>
      </c>
      <c r="AF310" s="11" t="str">
        <f>IF([2]source_data!G312="","",IF([2]source_data!K312="","",[2]tailored_settings!$B$13))</f>
        <v>Grant purpose</v>
      </c>
      <c r="AG310" s="11" t="str">
        <f>IF([2]source_data!G312="","",IF([2]source_data!K312="","",[2]source_data!K312))</f>
        <v>Food Vouchers</v>
      </c>
      <c r="AH310" s="11" t="str">
        <f>IF([2]source_data!G312="","",IF([2]source_data!M312="","",[2]tailored_settings!$B$14))</f>
        <v/>
      </c>
      <c r="AI310" s="11" t="str">
        <f>IF([2]source_data!G312="","",IF([2]source_data!M312="","",[2]source_data!M312))</f>
        <v/>
      </c>
    </row>
    <row r="311" spans="1:35" x14ac:dyDescent="0.2">
      <c r="A311" s="6" t="str">
        <f>IF([2]source_data!G313="","",IF(AND([2]source_data!C313&lt;&gt;"",[2]tailored_settings!$B$15="Publish"),CONCATENATE([2]tailored_settings!$B$2&amp;[2]source_data!C313),IF(AND([2]source_data!C313&lt;&gt;"",[2]tailored_settings!$B$15="Do not publish"),CONCATENATE([2]tailored_settings!$B$2&amp;TEXT(ROW(A311)-1,"0000")&amp;"_"&amp;TEXT(F311,"yyyy-mm")),CONCATENATE([2]tailored_settings!$B$2&amp;TEXT(ROW(A311)-1,"0000")&amp;"_"&amp;TEXT(F311,"yyyy-mm")))))</f>
        <v>360G-Longleigh-0310_2024-06</v>
      </c>
      <c r="B311" s="6" t="str">
        <f>IF([2]source_data!G313="","",IF([2]source_data!E313&lt;&gt;"",[2]source_data!E313,CONCATENATE("Grant to "&amp;G311)))</f>
        <v>Grant to Individual Recipient</v>
      </c>
      <c r="C311" s="6" t="str">
        <f>IF([2]source_data!G313="","",IF([2]source_data!F313="",_xlfn.XLOOKUP(T311,[2]tailored_settings!$B$20:$B$25,[2]tailored_settings!$A$20:$A$25,"")))</f>
        <v>Helping to alleviate financial hardship</v>
      </c>
      <c r="D311" s="7">
        <f>IF([2]source_data!G313="","",IF([2]source_data!G313="","",[2]source_data!G313))</f>
        <v>812.8</v>
      </c>
      <c r="E311" s="6" t="str">
        <f>IF([2]source_data!G313="","",[2]tailored_settings!$B$3)</f>
        <v>GBP</v>
      </c>
      <c r="F311" s="8">
        <f>IF([2]source_data!G313="","",IF([2]source_data!H313="","",[2]source_data!H313))</f>
        <v>45467</v>
      </c>
      <c r="G311" s="6" t="str">
        <f>IF([2]source_data!G313="","",[2]tailored_settings!$B$5)</f>
        <v>Individual Recipient</v>
      </c>
      <c r="H311" s="6" t="str">
        <f>IF([2]source_data!G313="","",IF(AND([2]source_data!A313&lt;&gt;"",[2]tailored_settings!$B$16="Publish"),CONCATENATE([2]tailored_settings!$B$2&amp;[2]source_data!A313),IF(AND([2]source_data!A313&lt;&gt;"",[2]tailored_settings!$B$16="Do not publish"),CONCATENATE([2]tailored_settings!$B$4&amp;TEXT(ROW(A311)-1,"0000")&amp;"_"&amp;TEXT(F311,"yyyy-mm")),CONCATENATE([2]tailored_settings!$B$4&amp;TEXT(ROW(A311)-1,"0000")&amp;"_"&amp;TEXT(F311,"yyyy-mm")))))</f>
        <v>360G-Longleigh-IND-0310_2024-06</v>
      </c>
      <c r="I311" s="6" t="str">
        <f>IF([2]source_data!G313="","",[2]tailored_settings!$B$7)</f>
        <v>Longleigh Foundation</v>
      </c>
      <c r="J311" s="6" t="str">
        <f>IF([2]source_data!G313="","",[2]tailored_settings!$B$6)</f>
        <v>GB-CHC-1169016</v>
      </c>
      <c r="K311" s="6" t="str">
        <f>IF([2]source_data!G313="","",IF([2]source_data!I313="","",VLOOKUP([2]source_data!I313,[2]codelist_mapping!A:C,3,FALSE)))</f>
        <v>GTIR080</v>
      </c>
      <c r="L311" s="6" t="str">
        <f>IF([2]source_data!G313="","",IF([2]source_data!J313="","",VLOOKUP([2]source_data!J313,[2]codelist_mapping!A:C,3,FALSE)))</f>
        <v>GTIR060</v>
      </c>
      <c r="M311" s="6" t="str">
        <f>IF([2]source_data!G313="","",IF([2]source_data!K313="","",IF([2]source_data!M313&lt;&gt;"",CONCATENATE(VLOOKUP([2]source_data!K313,[2]codelist_mapping!F:H,3,FALSE)&amp;";"&amp;VLOOKUP([2]source_data!L313,[2]codelist_mapping!F:H,3,FALSE)&amp;";"&amp;VLOOKUP([2]source_data!M313,[2]codelist_mapping!F:H,3,FALSE)),IF([2]source_data!L313&lt;&gt;"",CONCATENATE(VLOOKUP([2]source_data!K313,[2]codelist_mapping!F:H,3,FALSE)&amp;";"&amp;VLOOKUP([2]source_data!L313,[2]codelist_mapping!F:H,3,FALSE)),IF([2]source_data!K313&lt;&gt;"",CONCATENATE(VLOOKUP([2]source_data!K313,[2]codelist_mapping!F:H,3,FALSE)))))))</f>
        <v>GTIP020;GTIP020;GTIP060</v>
      </c>
      <c r="N311" s="9" t="str">
        <f>IF([2]source_data!G313="","",IF([2]source_data!D313="","",VLOOKUP([2]source_data!D313,[2]geo_data!A:I,9,FALSE)))</f>
        <v>Rudgwick</v>
      </c>
      <c r="O311" s="9" t="str">
        <f>IF([2]source_data!G313="","",IF([2]source_data!D313="","",VLOOKUP([2]source_data!D313,[2]geo_data!A:I,8,FALSE)))</f>
        <v>E05011827</v>
      </c>
      <c r="P311" s="9" t="str">
        <f>IF([2]source_data!G313="","",IF(LEFT(O311,3)="E05","WD",IF(LEFT(O311,3)="S13","WD",IF(LEFT(O311,3)="W05","WD",IF(LEFT(O311,3)="W06","UA",IF(LEFT(O311,3)="S12","CA",IF(LEFT(O311,3)="E06","UA",IF(LEFT(O311,3)="E07","NMD",IF(LEFT(O311,3)="E08","MD",IF(LEFT(O311,3)="E09","LONB"))))))))))</f>
        <v>WD</v>
      </c>
      <c r="Q311" s="9" t="str">
        <f>IF([2]source_data!G313="","",IF([2]source_data!D313="","",VLOOKUP([2]source_data!D313,[2]geo_data!A:I,7,FALSE)))</f>
        <v>Horsham</v>
      </c>
      <c r="R311" s="9" t="str">
        <f>IF([2]source_data!G313="","",IF([2]source_data!D313="","",VLOOKUP([2]source_data!D313,[2]geo_data!A:I,6,FALSE)))</f>
        <v>E07000227</v>
      </c>
      <c r="S311" s="9" t="str">
        <f>IF([2]source_data!G313="","",IF(LEFT(R311,3)="E05","WD",IF(LEFT(R311,3)="S13","WD",IF(LEFT(R311,3)="W05","WD",IF(LEFT(R311,3)="W06","UA",IF(LEFT(R311,3)="S12","CA",IF(LEFT(R311,3)="E06","UA",IF(LEFT(R311,3)="E07","NMD",IF(LEFT(R311,3)="E08","MD",IF(LEFT(R311,3)="E09","LONB"))))))))))</f>
        <v>NMD</v>
      </c>
      <c r="T311" s="6" t="str">
        <f>IF([2]source_data!G313="","",IF([2]source_data!N313="","",[2]source_data!N313))</f>
        <v>Hardship Grant</v>
      </c>
      <c r="U311" s="10">
        <f>IF([2]source_data!G313="","",[2]tailored_settings!$B$8)</f>
        <v>45789</v>
      </c>
      <c r="V311" s="6" t="str">
        <f>IF([2]source_data!G313="","",[2]tailored_settings!$B$9)</f>
        <v>http://www.longleigh.org/</v>
      </c>
      <c r="W311" s="8">
        <f>IF([2]source_data!G313="","",IF([2]source_data!O313="","",[2]source_data!O313))</f>
        <v>45467</v>
      </c>
      <c r="X311" s="12">
        <f>IF([2]source_data!G313="","",IF([2]source_data!P313="","",[2]source_data!P313))</f>
        <v>45491</v>
      </c>
      <c r="Y311" s="13">
        <f>IF([2]source_data!G313="","",IF([2]source_data!Q313="","",[2]source_data!Q313))</f>
        <v>2</v>
      </c>
      <c r="Z311" s="11" t="str">
        <f>IF([2]source_data!G313="","",IF([2]source_data!I313="","",[2]tailored_settings!$B$10))</f>
        <v>Primary grant reason</v>
      </c>
      <c r="AA311" s="11" t="str">
        <f>IF([2]source_data!G313="","",IF([2]source_data!I313="","",[2]source_data!I313))</f>
        <v>3  Customer/family moving from homelessness/supported living into independent living</v>
      </c>
      <c r="AB311" s="11" t="str">
        <f>IF([2]source_data!G313="","",IF([2]source_data!J313="","",[2]tailored_settings!$B$11))</f>
        <v>Secondary grant reason</v>
      </c>
      <c r="AC311" s="11" t="str">
        <f>IF([2]source_data!G313="","",IF([2]source_data!J313="","",[2]source_data!J313))</f>
        <v>4. Customer/family fleeing from a violent or abusive relationship</v>
      </c>
      <c r="AD311" s="11" t="str">
        <f>IF([2]source_data!G313="","",IF([2]source_data!K313="","",[2]tailored_settings!$B$12))</f>
        <v>Grant purpose</v>
      </c>
      <c r="AE311" s="11" t="str">
        <f>IF([2]source_data!G313="","",IF([2]source_data!K313="","",[2]source_data!K313))</f>
        <v xml:space="preserve">Furniture </v>
      </c>
      <c r="AF311" s="11" t="str">
        <f>IF([2]source_data!G313="","",IF([2]source_data!K313="","",[2]tailored_settings!$B$13))</f>
        <v>Grant purpose</v>
      </c>
      <c r="AG311" s="11" t="str">
        <f>IF([2]source_data!G313="","",IF([2]source_data!K313="","",[2]source_data!K313))</f>
        <v xml:space="preserve">Furniture </v>
      </c>
      <c r="AH311" s="11" t="str">
        <f>IF([2]source_data!G313="","",IF([2]source_data!M313="","",[2]tailored_settings!$B$14))</f>
        <v>Grant purpose</v>
      </c>
      <c r="AI311" s="11" t="str">
        <f>IF([2]source_data!G313="","",IF([2]source_data!M313="","",[2]source_data!M313))</f>
        <v>Voucher for small household items</v>
      </c>
    </row>
    <row r="312" spans="1:35" x14ac:dyDescent="0.2">
      <c r="A312" s="6" t="str">
        <f>IF([2]source_data!G314="","",IF(AND([2]source_data!C314&lt;&gt;"",[2]tailored_settings!$B$15="Publish"),CONCATENATE([2]tailored_settings!$B$2&amp;[2]source_data!C314),IF(AND([2]source_data!C314&lt;&gt;"",[2]tailored_settings!$B$15="Do not publish"),CONCATENATE([2]tailored_settings!$B$2&amp;TEXT(ROW(A312)-1,"0000")&amp;"_"&amp;TEXT(F312,"yyyy-mm")),CONCATENATE([2]tailored_settings!$B$2&amp;TEXT(ROW(A312)-1,"0000")&amp;"_"&amp;TEXT(F312,"yyyy-mm")))))</f>
        <v>360G-Longleigh-0311_2024-06</v>
      </c>
      <c r="B312" s="6" t="str">
        <f>IF([2]source_data!G314="","",IF([2]source_data!E314&lt;&gt;"",[2]source_data!E314,CONCATENATE("Grant to "&amp;G312)))</f>
        <v>Grant to Individual Recipient</v>
      </c>
      <c r="C312" s="6" t="str">
        <f>IF([2]source_data!G314="","",IF([2]source_data!F314="",_xlfn.XLOOKUP(T312,[2]tailored_settings!$B$20:$B$25,[2]tailored_settings!$A$20:$A$25,"")))</f>
        <v>Helping to alleviate financial hardship</v>
      </c>
      <c r="D312" s="7">
        <f>IF([2]source_data!G314="","",IF([2]source_data!G314="","",[2]source_data!G314))</f>
        <v>812.22</v>
      </c>
      <c r="E312" s="6" t="str">
        <f>IF([2]source_data!G314="","",[2]tailored_settings!$B$3)</f>
        <v>GBP</v>
      </c>
      <c r="F312" s="8">
        <f>IF([2]source_data!G314="","",IF([2]source_data!H314="","",[2]source_data!H314))</f>
        <v>45468</v>
      </c>
      <c r="G312" s="6" t="str">
        <f>IF([2]source_data!G314="","",[2]tailored_settings!$B$5)</f>
        <v>Individual Recipient</v>
      </c>
      <c r="H312" s="6" t="str">
        <f>IF([2]source_data!G314="","",IF(AND([2]source_data!A314&lt;&gt;"",[2]tailored_settings!$B$16="Publish"),CONCATENATE([2]tailored_settings!$B$2&amp;[2]source_data!A314),IF(AND([2]source_data!A314&lt;&gt;"",[2]tailored_settings!$B$16="Do not publish"),CONCATENATE([2]tailored_settings!$B$4&amp;TEXT(ROW(A312)-1,"0000")&amp;"_"&amp;TEXT(F312,"yyyy-mm")),CONCATENATE([2]tailored_settings!$B$4&amp;TEXT(ROW(A312)-1,"0000")&amp;"_"&amp;TEXT(F312,"yyyy-mm")))))</f>
        <v>360G-Longleigh-IND-0311_2024-06</v>
      </c>
      <c r="I312" s="6" t="str">
        <f>IF([2]source_data!G314="","",[2]tailored_settings!$B$7)</f>
        <v>Longleigh Foundation</v>
      </c>
      <c r="J312" s="6" t="str">
        <f>IF([2]source_data!G314="","",[2]tailored_settings!$B$6)</f>
        <v>GB-CHC-1169016</v>
      </c>
      <c r="K312" s="6" t="str">
        <f>IF([2]source_data!G314="","",IF([2]source_data!I314="","",VLOOKUP([2]source_data!I314,[2]codelist_mapping!A:C,3,FALSE)))</f>
        <v>GTIR040</v>
      </c>
      <c r="L312" s="6" t="str">
        <f>IF([2]source_data!G314="","",IF([2]source_data!J314="","",VLOOKUP([2]source_data!J314,[2]codelist_mapping!A:C,3,FALSE)))</f>
        <v/>
      </c>
      <c r="M312" s="6" t="str">
        <f>IF([2]source_data!G314="","",IF([2]source_data!K314="","",IF([2]source_data!M314&lt;&gt;"",CONCATENATE(VLOOKUP([2]source_data!K314,[2]codelist_mapping!F:H,3,FALSE)&amp;";"&amp;VLOOKUP([2]source_data!L314,[2]codelist_mapping!F:H,3,FALSE)&amp;";"&amp;VLOOKUP([2]source_data!M314,[2]codelist_mapping!F:H,3,FALSE)),IF([2]source_data!L314&lt;&gt;"",CONCATENATE(VLOOKUP([2]source_data!K314,[2]codelist_mapping!F:H,3,FALSE)&amp;";"&amp;VLOOKUP([2]source_data!L314,[2]codelist_mapping!F:H,3,FALSE)),IF([2]source_data!K314&lt;&gt;"",CONCATENATE(VLOOKUP([2]source_data!K314,[2]codelist_mapping!F:H,3,FALSE)))))))</f>
        <v>GTIP070;GTIP020;GTIP050</v>
      </c>
      <c r="N312" s="9" t="str">
        <f>IF([2]source_data!G314="","",IF([2]source_data!D314="","",VLOOKUP([2]source_data!D314,[2]geo_data!A:I,9,FALSE)))</f>
        <v>Weddington</v>
      </c>
      <c r="O312" s="9" t="str">
        <f>IF([2]source_data!G314="","",IF([2]source_data!D314="","",VLOOKUP([2]source_data!D314,[2]geo_data!A:I,8,FALSE)))</f>
        <v>E05007488</v>
      </c>
      <c r="P312" s="9" t="str">
        <f>IF([2]source_data!G314="","",IF(LEFT(O312,3)="E05","WD",IF(LEFT(O312,3)="S13","WD",IF(LEFT(O312,3)="W05","WD",IF(LEFT(O312,3)="W06","UA",IF(LEFT(O312,3)="S12","CA",IF(LEFT(O312,3)="E06","UA",IF(LEFT(O312,3)="E07","NMD",IF(LEFT(O312,3)="E08","MD",IF(LEFT(O312,3)="E09","LONB"))))))))))</f>
        <v>WD</v>
      </c>
      <c r="Q312" s="9" t="str">
        <f>IF([2]source_data!G314="","",IF([2]source_data!D314="","",VLOOKUP([2]source_data!D314,[2]geo_data!A:I,7,FALSE)))</f>
        <v>Nuneaton and Bedworth</v>
      </c>
      <c r="R312" s="9" t="str">
        <f>IF([2]source_data!G314="","",IF([2]source_data!D314="","",VLOOKUP([2]source_data!D314,[2]geo_data!A:I,6,FALSE)))</f>
        <v>E07000219</v>
      </c>
      <c r="S312" s="9" t="str">
        <f>IF([2]source_data!G314="","",IF(LEFT(R312,3)="E05","WD",IF(LEFT(R312,3)="S13","WD",IF(LEFT(R312,3)="W05","WD",IF(LEFT(R312,3)="W06","UA",IF(LEFT(R312,3)="S12","CA",IF(LEFT(R312,3)="E06","UA",IF(LEFT(R312,3)="E07","NMD",IF(LEFT(R312,3)="E08","MD",IF(LEFT(R312,3)="E09","LONB"))))))))))</f>
        <v>NMD</v>
      </c>
      <c r="T312" s="6" t="str">
        <f>IF([2]source_data!G314="","",IF([2]source_data!N314="","",[2]source_data!N314))</f>
        <v>Hardship Grant</v>
      </c>
      <c r="U312" s="10">
        <f>IF([2]source_data!G314="","",[2]tailored_settings!$B$8)</f>
        <v>45789</v>
      </c>
      <c r="V312" s="6" t="str">
        <f>IF([2]source_data!G314="","",[2]tailored_settings!$B$9)</f>
        <v>http://www.longleigh.org/</v>
      </c>
      <c r="W312" s="8">
        <f>IF([2]source_data!G314="","",IF([2]source_data!O314="","",[2]source_data!O314))</f>
        <v>45468</v>
      </c>
      <c r="X312" s="12">
        <f>IF([2]source_data!G314="","",IF([2]source_data!P314="","",[2]source_data!P314))</f>
        <v>45555</v>
      </c>
      <c r="Y312" s="13">
        <f>IF([2]source_data!G314="","",IF([2]source_data!Q314="","",[2]source_data!Q314))</f>
        <v>1</v>
      </c>
      <c r="Z312" s="11" t="str">
        <f>IF([2]source_data!G314="","",IF([2]source_data!I314="","",[2]tailored_settings!$B$10))</f>
        <v>Primary grant reason</v>
      </c>
      <c r="AA312" s="11" t="str">
        <f>IF([2]source_data!G314="","",IF([2]source_data!I314="","",[2]source_data!I314))</f>
        <v>2. Customer receiving medication and/or therapy for a mental health condition or substance addiction</v>
      </c>
      <c r="AB312" s="11" t="str">
        <f>IF([2]source_data!G314="","",IF([2]source_data!J314="","",[2]tailored_settings!$B$11))</f>
        <v/>
      </c>
      <c r="AC312" s="11" t="str">
        <f>IF([2]source_data!G314="","",IF([2]source_data!J314="","",[2]source_data!J314))</f>
        <v/>
      </c>
      <c r="AD312" s="11" t="str">
        <f>IF([2]source_data!G314="","",IF([2]source_data!K314="","",[2]tailored_settings!$B$12))</f>
        <v>Grant purpose</v>
      </c>
      <c r="AE312" s="11" t="str">
        <f>IF([2]source_data!G314="","",IF([2]source_data!K314="","",[2]source_data!K314))</f>
        <v>Food Vouchers</v>
      </c>
      <c r="AF312" s="11" t="str">
        <f>IF([2]source_data!G314="","",IF([2]source_data!K314="","",[2]tailored_settings!$B$13))</f>
        <v>Grant purpose</v>
      </c>
      <c r="AG312" s="11" t="str">
        <f>IF([2]source_data!G314="","",IF([2]source_data!K314="","",[2]source_data!K314))</f>
        <v>Food Vouchers</v>
      </c>
      <c r="AH312" s="11" t="str">
        <f>IF([2]source_data!G314="","",IF([2]source_data!M314="","",[2]tailored_settings!$B$14))</f>
        <v>Grant purpose</v>
      </c>
      <c r="AI312" s="11" t="str">
        <f>IF([2]source_data!G314="","",IF([2]source_data!M314="","",[2]source_data!M314))</f>
        <v>Utility Vouchers</v>
      </c>
    </row>
    <row r="313" spans="1:35" x14ac:dyDescent="0.2">
      <c r="A313" s="6" t="str">
        <f>IF([2]source_data!G315="","",IF(AND([2]source_data!C315&lt;&gt;"",[2]tailored_settings!$B$15="Publish"),CONCATENATE([2]tailored_settings!$B$2&amp;[2]source_data!C315),IF(AND([2]source_data!C315&lt;&gt;"",[2]tailored_settings!$B$15="Do not publish"),CONCATENATE([2]tailored_settings!$B$2&amp;TEXT(ROW(A313)-1,"0000")&amp;"_"&amp;TEXT(F313,"yyyy-mm")),CONCATENATE([2]tailored_settings!$B$2&amp;TEXT(ROW(A313)-1,"0000")&amp;"_"&amp;TEXT(F313,"yyyy-mm")))))</f>
        <v>360G-Longleigh-0312_2024-06</v>
      </c>
      <c r="B313" s="6" t="str">
        <f>IF([2]source_data!G315="","",IF([2]source_data!E315&lt;&gt;"",[2]source_data!E315,CONCATENATE("Grant to "&amp;G313)))</f>
        <v>Grant to Individual Recipient</v>
      </c>
      <c r="C313" s="6" t="str">
        <f>IF([2]source_data!G315="","",IF([2]source_data!F315="",_xlfn.XLOOKUP(T313,[2]tailored_settings!$B$20:$B$25,[2]tailored_settings!$A$20:$A$25,"")))</f>
        <v>Helping to alleviate financial hardship</v>
      </c>
      <c r="D313" s="7">
        <f>IF([2]source_data!G315="","",IF([2]source_data!G315="","",[2]source_data!G315))</f>
        <v>678.11</v>
      </c>
      <c r="E313" s="6" t="str">
        <f>IF([2]source_data!G315="","",[2]tailored_settings!$B$3)</f>
        <v>GBP</v>
      </c>
      <c r="F313" s="8">
        <f>IF([2]source_data!G315="","",IF([2]source_data!H315="","",[2]source_data!H315))</f>
        <v>45468</v>
      </c>
      <c r="G313" s="6" t="str">
        <f>IF([2]source_data!G315="","",[2]tailored_settings!$B$5)</f>
        <v>Individual Recipient</v>
      </c>
      <c r="H313" s="6" t="str">
        <f>IF([2]source_data!G315="","",IF(AND([2]source_data!A315&lt;&gt;"",[2]tailored_settings!$B$16="Publish"),CONCATENATE([2]tailored_settings!$B$2&amp;[2]source_data!A315),IF(AND([2]source_data!A315&lt;&gt;"",[2]tailored_settings!$B$16="Do not publish"),CONCATENATE([2]tailored_settings!$B$4&amp;TEXT(ROW(A313)-1,"0000")&amp;"_"&amp;TEXT(F313,"yyyy-mm")),CONCATENATE([2]tailored_settings!$B$4&amp;TEXT(ROW(A313)-1,"0000")&amp;"_"&amp;TEXT(F313,"yyyy-mm")))))</f>
        <v>360G-Longleigh-IND-0312_2024-06</v>
      </c>
      <c r="I313" s="6" t="str">
        <f>IF([2]source_data!G315="","",[2]tailored_settings!$B$7)</f>
        <v>Longleigh Foundation</v>
      </c>
      <c r="J313" s="6" t="str">
        <f>IF([2]source_data!G315="","",[2]tailored_settings!$B$6)</f>
        <v>GB-CHC-1169016</v>
      </c>
      <c r="K313" s="6" t="str">
        <f>IF([2]source_data!G315="","",IF([2]source_data!I315="","",VLOOKUP([2]source_data!I315,[2]codelist_mapping!A:C,3,FALSE)))</f>
        <v>GTIR030</v>
      </c>
      <c r="L313" s="6" t="str">
        <f>IF([2]source_data!G315="","",IF([2]source_data!J315="","",VLOOKUP([2]source_data!J315,[2]codelist_mapping!A:C,3,FALSE)))</f>
        <v/>
      </c>
      <c r="M313" s="6" t="str">
        <f>IF([2]source_data!G315="","",IF([2]source_data!K315="","",IF([2]source_data!M315&lt;&gt;"",CONCATENATE(VLOOKUP([2]source_data!K315,[2]codelist_mapping!F:H,3,FALSE)&amp;";"&amp;VLOOKUP([2]source_data!L315,[2]codelist_mapping!F:H,3,FALSE)&amp;";"&amp;VLOOKUP([2]source_data!M315,[2]codelist_mapping!F:H,3,FALSE)),IF([2]source_data!L315&lt;&gt;"",CONCATENATE(VLOOKUP([2]source_data!K315,[2]codelist_mapping!F:H,3,FALSE)&amp;";"&amp;VLOOKUP([2]source_data!L315,[2]codelist_mapping!F:H,3,FALSE)),IF([2]source_data!K315&lt;&gt;"",CONCATENATE(VLOOKUP([2]source_data!K315,[2]codelist_mapping!F:H,3,FALSE)))))))</f>
        <v>GTIP020</v>
      </c>
      <c r="N313" s="9" t="str">
        <f>IF([2]source_data!G315="","",IF([2]source_data!D315="","",VLOOKUP([2]source_data!D315,[2]geo_data!A:I,9,FALSE)))</f>
        <v>Chippenham Lowden &amp; Rowden</v>
      </c>
      <c r="O313" s="9" t="str">
        <f>IF([2]source_data!G315="","",IF([2]source_data!D315="","",VLOOKUP([2]source_data!D315,[2]geo_data!A:I,8,FALSE)))</f>
        <v>E05013420</v>
      </c>
      <c r="P313" s="9" t="str">
        <f>IF([2]source_data!G315="","",IF(LEFT(O313,3)="E05","WD",IF(LEFT(O313,3)="S13","WD",IF(LEFT(O313,3)="W05","WD",IF(LEFT(O313,3)="W06","UA",IF(LEFT(O313,3)="S12","CA",IF(LEFT(O313,3)="E06","UA",IF(LEFT(O313,3)="E07","NMD",IF(LEFT(O313,3)="E08","MD",IF(LEFT(O313,3)="E09","LONB"))))))))))</f>
        <v>WD</v>
      </c>
      <c r="Q313" s="9" t="str">
        <f>IF([2]source_data!G315="","",IF([2]source_data!D315="","",VLOOKUP([2]source_data!D315,[2]geo_data!A:I,7,FALSE)))</f>
        <v>Wiltshire</v>
      </c>
      <c r="R313" s="9" t="str">
        <f>IF([2]source_data!G315="","",IF([2]source_data!D315="","",VLOOKUP([2]source_data!D315,[2]geo_data!A:I,6,FALSE)))</f>
        <v>E06000054</v>
      </c>
      <c r="S313" s="9" t="str">
        <f>IF([2]source_data!G315="","",IF(LEFT(R313,3)="E05","WD",IF(LEFT(R313,3)="S13","WD",IF(LEFT(R313,3)="W05","WD",IF(LEFT(R313,3)="W06","UA",IF(LEFT(R313,3)="S12","CA",IF(LEFT(R313,3)="E06","UA",IF(LEFT(R313,3)="E07","NMD",IF(LEFT(R313,3)="E08","MD",IF(LEFT(R313,3)="E09","LONB"))))))))))</f>
        <v>UA</v>
      </c>
      <c r="T313" s="6" t="str">
        <f>IF([2]source_data!G315="","",IF([2]source_data!N315="","",[2]source_data!N315))</f>
        <v>Hardship Grant</v>
      </c>
      <c r="U313" s="10">
        <f>IF([2]source_data!G315="","",[2]tailored_settings!$B$8)</f>
        <v>45789</v>
      </c>
      <c r="V313" s="6" t="str">
        <f>IF([2]source_data!G315="","",[2]tailored_settings!$B$9)</f>
        <v>http://www.longleigh.org/</v>
      </c>
      <c r="W313" s="8">
        <f>IF([2]source_data!G315="","",IF([2]source_data!O315="","",[2]source_data!O315))</f>
        <v>45468</v>
      </c>
      <c r="X313" s="12">
        <f>IF([2]source_data!G315="","",IF([2]source_data!P315="","",[2]source_data!P315))</f>
        <v>45489</v>
      </c>
      <c r="Y313" s="13">
        <f>IF([2]source_data!G315="","",IF([2]source_data!Q315="","",[2]source_data!Q315))</f>
        <v>3</v>
      </c>
      <c r="Z313" s="11" t="str">
        <f>IF([2]source_data!G315="","",IF([2]source_data!I315="","",[2]tailored_settings!$B$10))</f>
        <v>Primary grant reason</v>
      </c>
      <c r="AA313" s="11" t="str">
        <f>IF([2]source_data!G315="","",IF([2]source_data!I315="","",[2]source_data!I315))</f>
        <v>1. Customer (or family member residing with them) with a diagnosed condition or disability (physical and/or sensory and/or behavioural)</v>
      </c>
      <c r="AB313" s="11" t="str">
        <f>IF([2]source_data!G315="","",IF([2]source_data!J315="","",[2]tailored_settings!$B$11))</f>
        <v/>
      </c>
      <c r="AC313" s="11" t="str">
        <f>IF([2]source_data!G315="","",IF([2]source_data!J315="","",[2]source_data!J315))</f>
        <v/>
      </c>
      <c r="AD313" s="11" t="str">
        <f>IF([2]source_data!G315="","",IF([2]source_data!K315="","",[2]tailored_settings!$B$12))</f>
        <v>Grant purpose</v>
      </c>
      <c r="AE313" s="11" t="str">
        <f>IF([2]source_data!G315="","",IF([2]source_data!K315="","",[2]source_data!K315))</f>
        <v xml:space="preserve">Furniture </v>
      </c>
      <c r="AF313" s="11" t="str">
        <f>IF([2]source_data!G315="","",IF([2]source_data!K315="","",[2]tailored_settings!$B$13))</f>
        <v>Grant purpose</v>
      </c>
      <c r="AG313" s="11" t="str">
        <f>IF([2]source_data!G315="","",IF([2]source_data!K315="","",[2]source_data!K315))</f>
        <v xml:space="preserve">Furniture </v>
      </c>
      <c r="AH313" s="11" t="str">
        <f>IF([2]source_data!G315="","",IF([2]source_data!M315="","",[2]tailored_settings!$B$14))</f>
        <v/>
      </c>
      <c r="AI313" s="11" t="str">
        <f>IF([2]source_data!G315="","",IF([2]source_data!M315="","",[2]source_data!M315))</f>
        <v/>
      </c>
    </row>
    <row r="314" spans="1:35" x14ac:dyDescent="0.2">
      <c r="A314" s="6" t="str">
        <f>IF([2]source_data!G316="","",IF(AND([2]source_data!C316&lt;&gt;"",[2]tailored_settings!$B$15="Publish"),CONCATENATE([2]tailored_settings!$B$2&amp;[2]source_data!C316),IF(AND([2]source_data!C316&lt;&gt;"",[2]tailored_settings!$B$15="Do not publish"),CONCATENATE([2]tailored_settings!$B$2&amp;TEXT(ROW(A314)-1,"0000")&amp;"_"&amp;TEXT(F314,"yyyy-mm")),CONCATENATE([2]tailored_settings!$B$2&amp;TEXT(ROW(A314)-1,"0000")&amp;"_"&amp;TEXT(F314,"yyyy-mm")))))</f>
        <v>360G-Longleigh-0313_2024-06</v>
      </c>
      <c r="B314" s="6" t="str">
        <f>IF([2]source_data!G316="","",IF([2]source_data!E316&lt;&gt;"",[2]source_data!E316,CONCATENATE("Grant to "&amp;G314)))</f>
        <v>Grant to Individual Recipient</v>
      </c>
      <c r="C314" s="6" t="str">
        <f>IF([2]source_data!G316="","",IF([2]source_data!F316="",_xlfn.XLOOKUP(T314,[2]tailored_settings!$B$20:$B$25,[2]tailored_settings!$A$20:$A$25,"")))</f>
        <v>Helping to alleviate financial hardship</v>
      </c>
      <c r="D314" s="7">
        <f>IF([2]source_data!G316="","",IF([2]source_data!G316="","",[2]source_data!G316))</f>
        <v>854.51</v>
      </c>
      <c r="E314" s="6" t="str">
        <f>IF([2]source_data!G316="","",[2]tailored_settings!$B$3)</f>
        <v>GBP</v>
      </c>
      <c r="F314" s="8">
        <f>IF([2]source_data!G316="","",IF([2]source_data!H316="","",[2]source_data!H316))</f>
        <v>45468</v>
      </c>
      <c r="G314" s="6" t="str">
        <f>IF([2]source_data!G316="","",[2]tailored_settings!$B$5)</f>
        <v>Individual Recipient</v>
      </c>
      <c r="H314" s="6" t="str">
        <f>IF([2]source_data!G316="","",IF(AND([2]source_data!A316&lt;&gt;"",[2]tailored_settings!$B$16="Publish"),CONCATENATE([2]tailored_settings!$B$2&amp;[2]source_data!A316),IF(AND([2]source_data!A316&lt;&gt;"",[2]tailored_settings!$B$16="Do not publish"),CONCATENATE([2]tailored_settings!$B$4&amp;TEXT(ROW(A314)-1,"0000")&amp;"_"&amp;TEXT(F314,"yyyy-mm")),CONCATENATE([2]tailored_settings!$B$4&amp;TEXT(ROW(A314)-1,"0000")&amp;"_"&amp;TEXT(F314,"yyyy-mm")))))</f>
        <v>360G-Longleigh-IND-0313_2024-06</v>
      </c>
      <c r="I314" s="6" t="str">
        <f>IF([2]source_data!G316="","",[2]tailored_settings!$B$7)</f>
        <v>Longleigh Foundation</v>
      </c>
      <c r="J314" s="6" t="str">
        <f>IF([2]source_data!G316="","",[2]tailored_settings!$B$6)</f>
        <v>GB-CHC-1169016</v>
      </c>
      <c r="K314" s="6" t="str">
        <f>IF([2]source_data!G316="","",IF([2]source_data!I316="","",VLOOKUP([2]source_data!I316,[2]codelist_mapping!A:C,3,FALSE)))</f>
        <v>GTIR010</v>
      </c>
      <c r="L314" s="6" t="str">
        <f>IF([2]source_data!G316="","",IF([2]source_data!J316="","",VLOOKUP([2]source_data!J316,[2]codelist_mapping!A:C,3,FALSE)))</f>
        <v/>
      </c>
      <c r="M314" s="6" t="str">
        <f>IF([2]source_data!G316="","",IF([2]source_data!K316="","",IF([2]source_data!M316&lt;&gt;"",CONCATENATE(VLOOKUP([2]source_data!K316,[2]codelist_mapping!F:H,3,FALSE)&amp;";"&amp;VLOOKUP([2]source_data!L316,[2]codelist_mapping!F:H,3,FALSE)&amp;";"&amp;VLOOKUP([2]source_data!M316,[2]codelist_mapping!F:H,3,FALSE)),IF([2]source_data!L316&lt;&gt;"",CONCATENATE(VLOOKUP([2]source_data!K316,[2]codelist_mapping!F:H,3,FALSE)&amp;";"&amp;VLOOKUP([2]source_data!L316,[2]codelist_mapping!F:H,3,FALSE)),IF([2]source_data!K316&lt;&gt;"",CONCATENATE(VLOOKUP([2]source_data!K316,[2]codelist_mapping!F:H,3,FALSE)))))))</f>
        <v>GTIP020</v>
      </c>
      <c r="N314" s="9" t="str">
        <f>IF([2]source_data!G316="","",IF([2]source_data!D316="","",VLOOKUP([2]source_data!D316,[2]geo_data!A:I,9,FALSE)))</f>
        <v>Yaxley</v>
      </c>
      <c r="O314" s="9" t="str">
        <f>IF([2]source_data!G316="","",IF([2]source_data!D316="","",VLOOKUP([2]source_data!D316,[2]geo_data!A:I,8,FALSE)))</f>
        <v>E05011281</v>
      </c>
      <c r="P314" s="9" t="str">
        <f>IF([2]source_data!G316="","",IF(LEFT(O314,3)="E05","WD",IF(LEFT(O314,3)="S13","WD",IF(LEFT(O314,3)="W05","WD",IF(LEFT(O314,3)="W06","UA",IF(LEFT(O314,3)="S12","CA",IF(LEFT(O314,3)="E06","UA",IF(LEFT(O314,3)="E07","NMD",IF(LEFT(O314,3)="E08","MD",IF(LEFT(O314,3)="E09","LONB"))))))))))</f>
        <v>WD</v>
      </c>
      <c r="Q314" s="9" t="str">
        <f>IF([2]source_data!G316="","",IF([2]source_data!D316="","",VLOOKUP([2]source_data!D316,[2]geo_data!A:I,7,FALSE)))</f>
        <v>Huntingdonshire</v>
      </c>
      <c r="R314" s="9" t="str">
        <f>IF([2]source_data!G316="","",IF([2]source_data!D316="","",VLOOKUP([2]source_data!D316,[2]geo_data!A:I,6,FALSE)))</f>
        <v>E07000011</v>
      </c>
      <c r="S314" s="9" t="str">
        <f>IF([2]source_data!G316="","",IF(LEFT(R314,3)="E05","WD",IF(LEFT(R314,3)="S13","WD",IF(LEFT(R314,3)="W05","WD",IF(LEFT(R314,3)="W06","UA",IF(LEFT(R314,3)="S12","CA",IF(LEFT(R314,3)="E06","UA",IF(LEFT(R314,3)="E07","NMD",IF(LEFT(R314,3)="E08","MD",IF(LEFT(R314,3)="E09","LONB"))))))))))</f>
        <v>NMD</v>
      </c>
      <c r="T314" s="6" t="str">
        <f>IF([2]source_data!G316="","",IF([2]source_data!N316="","",[2]source_data!N316))</f>
        <v>Hardship Grant</v>
      </c>
      <c r="U314" s="10">
        <f>IF([2]source_data!G316="","",[2]tailored_settings!$B$8)</f>
        <v>45789</v>
      </c>
      <c r="V314" s="6" t="str">
        <f>IF([2]source_data!G316="","",[2]tailored_settings!$B$9)</f>
        <v>http://www.longleigh.org/</v>
      </c>
      <c r="W314" s="8">
        <f>IF([2]source_data!G316="","",IF([2]source_data!O316="","",[2]source_data!O316))</f>
        <v>45468</v>
      </c>
      <c r="X314" s="12">
        <f>IF([2]source_data!G316="","",IF([2]source_data!P316="","",[2]source_data!P316))</f>
        <v>45476</v>
      </c>
      <c r="Y314" s="13">
        <f>IF([2]source_data!G316="","",IF([2]source_data!Q316="","",[2]source_data!Q316))</f>
        <v>1</v>
      </c>
      <c r="Z314" s="11" t="str">
        <f>IF([2]source_data!G316="","",IF([2]source_data!I316="","",[2]tailored_settings!$B$10))</f>
        <v>Primary grant reason</v>
      </c>
      <c r="AA314" s="11" t="str">
        <f>IF([2]source_data!G316="","",IF([2]source_data!I316="","",[2]source_data!I316))</f>
        <v>7. Customer where there is a child/ren in receipt of means-tested free school meals</v>
      </c>
      <c r="AB314" s="11" t="str">
        <f>IF([2]source_data!G316="","",IF([2]source_data!J316="","",[2]tailored_settings!$B$11))</f>
        <v/>
      </c>
      <c r="AC314" s="11" t="str">
        <f>IF([2]source_data!G316="","",IF([2]source_data!J316="","",[2]source_data!J316))</f>
        <v/>
      </c>
      <c r="AD314" s="11" t="str">
        <f>IF([2]source_data!G316="","",IF([2]source_data!K316="","",[2]tailored_settings!$B$12))</f>
        <v>Grant purpose</v>
      </c>
      <c r="AE314" s="11" t="str">
        <f>IF([2]source_data!G316="","",IF([2]source_data!K316="","",[2]source_data!K316))</f>
        <v xml:space="preserve">Furniture </v>
      </c>
      <c r="AF314" s="11" t="str">
        <f>IF([2]source_data!G316="","",IF([2]source_data!K316="","",[2]tailored_settings!$B$13))</f>
        <v>Grant purpose</v>
      </c>
      <c r="AG314" s="11" t="str">
        <f>IF([2]source_data!G316="","",IF([2]source_data!K316="","",[2]source_data!K316))</f>
        <v xml:space="preserve">Furniture </v>
      </c>
      <c r="AH314" s="11" t="str">
        <f>IF([2]source_data!G316="","",IF([2]source_data!M316="","",[2]tailored_settings!$B$14))</f>
        <v/>
      </c>
      <c r="AI314" s="11" t="str">
        <f>IF([2]source_data!G316="","",IF([2]source_data!M316="","",[2]source_data!M316))</f>
        <v/>
      </c>
    </row>
    <row r="315" spans="1:35" x14ac:dyDescent="0.2">
      <c r="A315" s="6" t="str">
        <f>IF([2]source_data!G317="","",IF(AND([2]source_data!C317&lt;&gt;"",[2]tailored_settings!$B$15="Publish"),CONCATENATE([2]tailored_settings!$B$2&amp;[2]source_data!C317),IF(AND([2]source_data!C317&lt;&gt;"",[2]tailored_settings!$B$15="Do not publish"),CONCATENATE([2]tailored_settings!$B$2&amp;TEXT(ROW(A315)-1,"0000")&amp;"_"&amp;TEXT(F315,"yyyy-mm")),CONCATENATE([2]tailored_settings!$B$2&amp;TEXT(ROW(A315)-1,"0000")&amp;"_"&amp;TEXT(F315,"yyyy-mm")))))</f>
        <v>360G-Longleigh-0314_2024-07</v>
      </c>
      <c r="B315" s="6" t="str">
        <f>IF([2]source_data!G317="","",IF([2]source_data!E317&lt;&gt;"",[2]source_data!E317,CONCATENATE("Grant to "&amp;G315)))</f>
        <v>Grant to Individual Recipient</v>
      </c>
      <c r="C315" s="6" t="str">
        <f>IF([2]source_data!G317="","",IF([2]source_data!F317="",_xlfn.XLOOKUP(T315,[2]tailored_settings!$B$20:$B$25,[2]tailored_settings!$A$20:$A$25,"")))</f>
        <v>Helping to alleviate financial hardship</v>
      </c>
      <c r="D315" s="7">
        <f>IF([2]source_data!G317="","",IF([2]source_data!G317="","",[2]source_data!G317))</f>
        <v>600</v>
      </c>
      <c r="E315" s="6" t="str">
        <f>IF([2]source_data!G317="","",[2]tailored_settings!$B$3)</f>
        <v>GBP</v>
      </c>
      <c r="F315" s="8">
        <f>IF([2]source_data!G317="","",IF([2]source_data!H317="","",[2]source_data!H317))</f>
        <v>45478</v>
      </c>
      <c r="G315" s="6" t="str">
        <f>IF([2]source_data!G317="","",[2]tailored_settings!$B$5)</f>
        <v>Individual Recipient</v>
      </c>
      <c r="H315" s="6" t="str">
        <f>IF([2]source_data!G317="","",IF(AND([2]source_data!A317&lt;&gt;"",[2]tailored_settings!$B$16="Publish"),CONCATENATE([2]tailored_settings!$B$2&amp;[2]source_data!A317),IF(AND([2]source_data!A317&lt;&gt;"",[2]tailored_settings!$B$16="Do not publish"),CONCATENATE([2]tailored_settings!$B$4&amp;TEXT(ROW(A315)-1,"0000")&amp;"_"&amp;TEXT(F315,"yyyy-mm")),CONCATENATE([2]tailored_settings!$B$4&amp;TEXT(ROW(A315)-1,"0000")&amp;"_"&amp;TEXT(F315,"yyyy-mm")))))</f>
        <v>360G-Longleigh-IND-0314_2024-07</v>
      </c>
      <c r="I315" s="6" t="str">
        <f>IF([2]source_data!G317="","",[2]tailored_settings!$B$7)</f>
        <v>Longleigh Foundation</v>
      </c>
      <c r="J315" s="6" t="str">
        <f>IF([2]source_data!G317="","",[2]tailored_settings!$B$6)</f>
        <v>GB-CHC-1169016</v>
      </c>
      <c r="K315" s="6" t="str">
        <f>IF([2]source_data!G317="","",IF([2]source_data!I317="","",VLOOKUP([2]source_data!I317,[2]codelist_mapping!A:C,3,FALSE)))</f>
        <v>GTIR040</v>
      </c>
      <c r="L315" s="6" t="str">
        <f>IF([2]source_data!G317="","",IF([2]source_data!J317="","",VLOOKUP([2]source_data!J317,[2]codelist_mapping!A:C,3,FALSE)))</f>
        <v/>
      </c>
      <c r="M315" s="6" t="str">
        <f>IF([2]source_data!G317="","",IF([2]source_data!K317="","",IF([2]source_data!M317&lt;&gt;"",CONCATENATE(VLOOKUP([2]source_data!K317,[2]codelist_mapping!F:H,3,FALSE)&amp;";"&amp;VLOOKUP([2]source_data!L317,[2]codelist_mapping!F:H,3,FALSE)&amp;";"&amp;VLOOKUP([2]source_data!M317,[2]codelist_mapping!F:H,3,FALSE)),IF([2]source_data!L317&lt;&gt;"",CONCATENATE(VLOOKUP([2]source_data!K317,[2]codelist_mapping!F:H,3,FALSE)&amp;";"&amp;VLOOKUP([2]source_data!L317,[2]codelist_mapping!F:H,3,FALSE)),IF([2]source_data!K317&lt;&gt;"",CONCATENATE(VLOOKUP([2]source_data!K317,[2]codelist_mapping!F:H,3,FALSE)))))))</f>
        <v>GTIP080;GTIP020;GTIP070</v>
      </c>
      <c r="N315" s="9" t="str">
        <f>IF([2]source_data!G317="","",IF([2]source_data!D317="","",VLOOKUP([2]source_data!D317,[2]geo_data!A:I,9,FALSE)))</f>
        <v>Taunton North</v>
      </c>
      <c r="O315" s="9" t="str">
        <f>IF([2]source_data!G317="","",IF([2]source_data!D317="","",VLOOKUP([2]source_data!D317,[2]geo_data!A:I,8,FALSE)))</f>
        <v>E05014383</v>
      </c>
      <c r="P315" s="9" t="str">
        <f>IF([2]source_data!G317="","",IF(LEFT(O315,3)="E05","WD",IF(LEFT(O315,3)="S13","WD",IF(LEFT(O315,3)="W05","WD",IF(LEFT(O315,3)="W06","UA",IF(LEFT(O315,3)="S12","CA",IF(LEFT(O315,3)="E06","UA",IF(LEFT(O315,3)="E07","NMD",IF(LEFT(O315,3)="E08","MD",IF(LEFT(O315,3)="E09","LONB"))))))))))</f>
        <v>WD</v>
      </c>
      <c r="Q315" s="9" t="str">
        <f>IF([2]source_data!G317="","",IF([2]source_data!D317="","",VLOOKUP([2]source_data!D317,[2]geo_data!A:I,7,FALSE)))</f>
        <v>Somerset</v>
      </c>
      <c r="R315" s="9" t="str">
        <f>IF([2]source_data!G317="","",IF([2]source_data!D317="","",VLOOKUP([2]source_data!D317,[2]geo_data!A:I,6,FALSE)))</f>
        <v>E06000066</v>
      </c>
      <c r="S315" s="9" t="str">
        <f>IF([2]source_data!G317="","",IF(LEFT(R315,3)="E05","WD",IF(LEFT(R315,3)="S13","WD",IF(LEFT(R315,3)="W05","WD",IF(LEFT(R315,3)="W06","UA",IF(LEFT(R315,3)="S12","CA",IF(LEFT(R315,3)="E06","UA",IF(LEFT(R315,3)="E07","NMD",IF(LEFT(R315,3)="E08","MD",IF(LEFT(R315,3)="E09","LONB"))))))))))</f>
        <v>UA</v>
      </c>
      <c r="T315" s="6" t="str">
        <f>IF([2]source_data!G317="","",IF([2]source_data!N317="","",[2]source_data!N317))</f>
        <v>Hardship Grant</v>
      </c>
      <c r="U315" s="10">
        <f>IF([2]source_data!G317="","",[2]tailored_settings!$B$8)</f>
        <v>45789</v>
      </c>
      <c r="V315" s="6" t="str">
        <f>IF([2]source_data!G317="","",[2]tailored_settings!$B$9)</f>
        <v>http://www.longleigh.org/</v>
      </c>
      <c r="W315" s="8">
        <f>IF([2]source_data!G317="","",IF([2]source_data!O317="","",[2]source_data!O317))</f>
        <v>45478</v>
      </c>
      <c r="X315" s="12">
        <f>IF([2]source_data!G317="","",IF([2]source_data!P317="","",[2]source_data!P317))</f>
        <v>45574</v>
      </c>
      <c r="Y315" s="13">
        <f>IF([2]source_data!G317="","",IF([2]source_data!Q317="","",[2]source_data!Q317))</f>
        <v>0</v>
      </c>
      <c r="Z315" s="11" t="str">
        <f>IF([2]source_data!G317="","",IF([2]source_data!I317="","",[2]tailored_settings!$B$10))</f>
        <v>Primary grant reason</v>
      </c>
      <c r="AA315" s="11" t="str">
        <f>IF([2]source_data!G317="","",IF([2]source_data!I317="","",[2]source_data!I317))</f>
        <v>2. Customer receiving medication and/or therapy for a mental health condition or substance addiction</v>
      </c>
      <c r="AB315" s="11" t="str">
        <f>IF([2]source_data!G317="","",IF([2]source_data!J317="","",[2]tailored_settings!$B$11))</f>
        <v/>
      </c>
      <c r="AC315" s="11" t="str">
        <f>IF([2]source_data!G317="","",IF([2]source_data!J317="","",[2]source_data!J317))</f>
        <v/>
      </c>
      <c r="AD315" s="11" t="str">
        <f>IF([2]source_data!G317="","",IF([2]source_data!K317="","",[2]tailored_settings!$B$12))</f>
        <v>Grant purpose</v>
      </c>
      <c r="AE315" s="11" t="str">
        <f>IF([2]source_data!G317="","",IF([2]source_data!K317="","",[2]source_data!K317))</f>
        <v>Clothing</v>
      </c>
      <c r="AF315" s="11" t="str">
        <f>IF([2]source_data!G317="","",IF([2]source_data!K317="","",[2]tailored_settings!$B$13))</f>
        <v>Grant purpose</v>
      </c>
      <c r="AG315" s="11" t="str">
        <f>IF([2]source_data!G317="","",IF([2]source_data!K317="","",[2]source_data!K317))</f>
        <v>Clothing</v>
      </c>
      <c r="AH315" s="11" t="str">
        <f>IF([2]source_data!G317="","",IF([2]source_data!M317="","",[2]tailored_settings!$B$14))</f>
        <v>Grant purpose</v>
      </c>
      <c r="AI315" s="11" t="str">
        <f>IF([2]source_data!G317="","",IF([2]source_data!M317="","",[2]source_data!M317))</f>
        <v>Food Vouchers</v>
      </c>
    </row>
    <row r="316" spans="1:35" x14ac:dyDescent="0.2">
      <c r="A316" s="6" t="str">
        <f>IF([2]source_data!G318="","",IF(AND([2]source_data!C318&lt;&gt;"",[2]tailored_settings!$B$15="Publish"),CONCATENATE([2]tailored_settings!$B$2&amp;[2]source_data!C318),IF(AND([2]source_data!C318&lt;&gt;"",[2]tailored_settings!$B$15="Do not publish"),CONCATENATE([2]tailored_settings!$B$2&amp;TEXT(ROW(A316)-1,"0000")&amp;"_"&amp;TEXT(F316,"yyyy-mm")),CONCATENATE([2]tailored_settings!$B$2&amp;TEXT(ROW(A316)-1,"0000")&amp;"_"&amp;TEXT(F316,"yyyy-mm")))))</f>
        <v>360G-Longleigh-0315_2024-07</v>
      </c>
      <c r="B316" s="6" t="str">
        <f>IF([2]source_data!G318="","",IF([2]source_data!E318&lt;&gt;"",[2]source_data!E318,CONCATENATE("Grant to "&amp;G316)))</f>
        <v>Grant to Individual Recipient</v>
      </c>
      <c r="C316" s="6" t="str">
        <f>IF([2]source_data!G318="","",IF([2]source_data!F318="",_xlfn.XLOOKUP(T316,[2]tailored_settings!$B$20:$B$25,[2]tailored_settings!$A$20:$A$25,"")))</f>
        <v>Helping to alleviate financial hardship</v>
      </c>
      <c r="D316" s="7">
        <f>IF([2]source_data!G318="","",IF([2]source_data!G318="","",[2]source_data!G318))</f>
        <v>1400</v>
      </c>
      <c r="E316" s="6" t="str">
        <f>IF([2]source_data!G318="","",[2]tailored_settings!$B$3)</f>
        <v>GBP</v>
      </c>
      <c r="F316" s="8">
        <f>IF([2]source_data!G318="","",IF([2]source_data!H318="","",[2]source_data!H318))</f>
        <v>45477</v>
      </c>
      <c r="G316" s="6" t="str">
        <f>IF([2]source_data!G318="","",[2]tailored_settings!$B$5)</f>
        <v>Individual Recipient</v>
      </c>
      <c r="H316" s="6" t="str">
        <f>IF([2]source_data!G318="","",IF(AND([2]source_data!A318&lt;&gt;"",[2]tailored_settings!$B$16="Publish"),CONCATENATE([2]tailored_settings!$B$2&amp;[2]source_data!A318),IF(AND([2]source_data!A318&lt;&gt;"",[2]tailored_settings!$B$16="Do not publish"),CONCATENATE([2]tailored_settings!$B$4&amp;TEXT(ROW(A316)-1,"0000")&amp;"_"&amp;TEXT(F316,"yyyy-mm")),CONCATENATE([2]tailored_settings!$B$4&amp;TEXT(ROW(A316)-1,"0000")&amp;"_"&amp;TEXT(F316,"yyyy-mm")))))</f>
        <v>360G-Longleigh-IND-0315_2024-07</v>
      </c>
      <c r="I316" s="6" t="str">
        <f>IF([2]source_data!G318="","",[2]tailored_settings!$B$7)</f>
        <v>Longleigh Foundation</v>
      </c>
      <c r="J316" s="6" t="str">
        <f>IF([2]source_data!G318="","",[2]tailored_settings!$B$6)</f>
        <v>GB-CHC-1169016</v>
      </c>
      <c r="K316" s="6" t="str">
        <f>IF([2]source_data!G318="","",IF([2]source_data!I318="","",VLOOKUP([2]source_data!I318,[2]codelist_mapping!A:C,3,FALSE)))</f>
        <v>GTIR030</v>
      </c>
      <c r="L316" s="6" t="str">
        <f>IF([2]source_data!G318="","",IF([2]source_data!J318="","",VLOOKUP([2]source_data!J318,[2]codelist_mapping!A:C,3,FALSE)))</f>
        <v/>
      </c>
      <c r="M316" s="6" t="str">
        <f>IF([2]source_data!G318="","",IF([2]source_data!K318="","",IF([2]source_data!M318&lt;&gt;"",CONCATENATE(VLOOKUP([2]source_data!K318,[2]codelist_mapping!F:H,3,FALSE)&amp;";"&amp;VLOOKUP([2]source_data!L318,[2]codelist_mapping!F:H,3,FALSE)&amp;";"&amp;VLOOKUP([2]source_data!M318,[2]codelist_mapping!F:H,3,FALSE)),IF([2]source_data!L318&lt;&gt;"",CONCATENATE(VLOOKUP([2]source_data!K318,[2]codelist_mapping!F:H,3,FALSE)&amp;";"&amp;VLOOKUP([2]source_data!L318,[2]codelist_mapping!F:H,3,FALSE)),IF([2]source_data!K318&lt;&gt;"",CONCATENATE(VLOOKUP([2]source_data!K318,[2]codelist_mapping!F:H,3,FALSE)))))))</f>
        <v>GTIP120</v>
      </c>
      <c r="N316" s="9" t="str">
        <f>IF([2]source_data!G318="","",IF([2]source_data!D318="","",VLOOKUP([2]source_data!D318,[2]geo_data!A:I,9,FALSE)))</f>
        <v>Devonshire</v>
      </c>
      <c r="O316" s="9" t="str">
        <f>IF([2]source_data!G318="","",IF([2]source_data!D318="","",VLOOKUP([2]source_data!D318,[2]geo_data!A:I,8,FALSE)))</f>
        <v>E05011574</v>
      </c>
      <c r="P316" s="9" t="str">
        <f>IF([2]source_data!G318="","",IF(LEFT(O316,3)="E05","WD",IF(LEFT(O316,3)="S13","WD",IF(LEFT(O316,3)="W05","WD",IF(LEFT(O316,3)="W06","UA",IF(LEFT(O316,3)="S12","CA",IF(LEFT(O316,3)="E06","UA",IF(LEFT(O316,3)="E07","NMD",IF(LEFT(O316,3)="E08","MD",IF(LEFT(O316,3)="E09","LONB"))))))))))</f>
        <v>WD</v>
      </c>
      <c r="Q316" s="9" t="str">
        <f>IF([2]source_data!G318="","",IF([2]source_data!D318="","",VLOOKUP([2]source_data!D318,[2]geo_data!A:I,7,FALSE)))</f>
        <v>Eastbourne</v>
      </c>
      <c r="R316" s="9" t="str">
        <f>IF([2]source_data!G318="","",IF([2]source_data!D318="","",VLOOKUP([2]source_data!D318,[2]geo_data!A:I,6,FALSE)))</f>
        <v>E07000061</v>
      </c>
      <c r="S316" s="9" t="str">
        <f>IF([2]source_data!G318="","",IF(LEFT(R316,3)="E05","WD",IF(LEFT(R316,3)="S13","WD",IF(LEFT(R316,3)="W05","WD",IF(LEFT(R316,3)="W06","UA",IF(LEFT(R316,3)="S12","CA",IF(LEFT(R316,3)="E06","UA",IF(LEFT(R316,3)="E07","NMD",IF(LEFT(R316,3)="E08","MD",IF(LEFT(R316,3)="E09","LONB"))))))))))</f>
        <v>NMD</v>
      </c>
      <c r="T316" s="6" t="str">
        <f>IF([2]source_data!G318="","",IF([2]source_data!N318="","",[2]source_data!N318))</f>
        <v>Hardship Grant</v>
      </c>
      <c r="U316" s="10">
        <f>IF([2]source_data!G318="","",[2]tailored_settings!$B$8)</f>
        <v>45789</v>
      </c>
      <c r="V316" s="6" t="str">
        <f>IF([2]source_data!G318="","",[2]tailored_settings!$B$9)</f>
        <v>http://www.longleigh.org/</v>
      </c>
      <c r="W316" s="8">
        <f>IF([2]source_data!G318="","",IF([2]source_data!O318="","",[2]source_data!O318))</f>
        <v>45477</v>
      </c>
      <c r="X316" s="12">
        <f>IF([2]source_data!G318="","",IF([2]source_data!P318="","",[2]source_data!P318))</f>
        <v>45511</v>
      </c>
      <c r="Y316" s="13">
        <f>IF([2]source_data!G318="","",IF([2]source_data!Q318="","",[2]source_data!Q318))</f>
        <v>3</v>
      </c>
      <c r="Z316" s="11" t="str">
        <f>IF([2]source_data!G318="","",IF([2]source_data!I318="","",[2]tailored_settings!$B$10))</f>
        <v>Primary grant reason</v>
      </c>
      <c r="AA316" s="11" t="str">
        <f>IF([2]source_data!G318="","",IF([2]source_data!I318="","",[2]source_data!I318))</f>
        <v>1. Customer (or family member residing with them) with a diagnosed condition or disability (physical and/or sensory and/or behavioural)</v>
      </c>
      <c r="AB316" s="11" t="str">
        <f>IF([2]source_data!G318="","",IF([2]source_data!J318="","",[2]tailored_settings!$B$11))</f>
        <v/>
      </c>
      <c r="AC316" s="11" t="str">
        <f>IF([2]source_data!G318="","",IF([2]source_data!J318="","",[2]source_data!J318))</f>
        <v/>
      </c>
      <c r="AD316" s="11" t="str">
        <f>IF([2]source_data!G318="","",IF([2]source_data!K318="","",[2]tailored_settings!$B$12))</f>
        <v>Grant purpose</v>
      </c>
      <c r="AE316" s="11" t="str">
        <f>IF([2]source_data!G318="","",IF([2]source_data!K318="","",[2]source_data!K318))</f>
        <v>House Deep Clean</v>
      </c>
      <c r="AF316" s="11" t="str">
        <f>IF([2]source_data!G318="","",IF([2]source_data!K318="","",[2]tailored_settings!$B$13))</f>
        <v>Grant purpose</v>
      </c>
      <c r="AG316" s="11" t="str">
        <f>IF([2]source_data!G318="","",IF([2]source_data!K318="","",[2]source_data!K318))</f>
        <v>House Deep Clean</v>
      </c>
      <c r="AH316" s="11" t="str">
        <f>IF([2]source_data!G318="","",IF([2]source_data!M318="","",[2]tailored_settings!$B$14))</f>
        <v/>
      </c>
      <c r="AI316" s="11" t="str">
        <f>IF([2]source_data!G318="","",IF([2]source_data!M318="","",[2]source_data!M318))</f>
        <v/>
      </c>
    </row>
    <row r="317" spans="1:35" x14ac:dyDescent="0.2">
      <c r="A317" s="6" t="str">
        <f>IF([2]source_data!G319="","",IF(AND([2]source_data!C319&lt;&gt;"",[2]tailored_settings!$B$15="Publish"),CONCATENATE([2]tailored_settings!$B$2&amp;[2]source_data!C319),IF(AND([2]source_data!C319&lt;&gt;"",[2]tailored_settings!$B$15="Do not publish"),CONCATENATE([2]tailored_settings!$B$2&amp;TEXT(ROW(A317)-1,"0000")&amp;"_"&amp;TEXT(F317,"yyyy-mm")),CONCATENATE([2]tailored_settings!$B$2&amp;TEXT(ROW(A317)-1,"0000")&amp;"_"&amp;TEXT(F317,"yyyy-mm")))))</f>
        <v>360G-Longleigh-0316_2024-07</v>
      </c>
      <c r="B317" s="6" t="str">
        <f>IF([2]source_data!G319="","",IF([2]source_data!E319&lt;&gt;"",[2]source_data!E319,CONCATENATE("Grant to "&amp;G317)))</f>
        <v>Grant to Individual Recipient</v>
      </c>
      <c r="C317" s="6" t="str">
        <f>IF([2]source_data!G319="","",IF([2]source_data!F319="",_xlfn.XLOOKUP(T317,[2]tailored_settings!$B$20:$B$25,[2]tailored_settings!$A$20:$A$25,"")))</f>
        <v>Helping to alleviate financial hardship</v>
      </c>
      <c r="D317" s="7">
        <f>IF([2]source_data!G319="","",IF([2]source_data!G319="","",[2]source_data!G319))</f>
        <v>888.97</v>
      </c>
      <c r="E317" s="6" t="str">
        <f>IF([2]source_data!G319="","",[2]tailored_settings!$B$3)</f>
        <v>GBP</v>
      </c>
      <c r="F317" s="8">
        <f>IF([2]source_data!G319="","",IF([2]source_data!H319="","",[2]source_data!H319))</f>
        <v>45474</v>
      </c>
      <c r="G317" s="6" t="str">
        <f>IF([2]source_data!G319="","",[2]tailored_settings!$B$5)</f>
        <v>Individual Recipient</v>
      </c>
      <c r="H317" s="6" t="str">
        <f>IF([2]source_data!G319="","",IF(AND([2]source_data!A319&lt;&gt;"",[2]tailored_settings!$B$16="Publish"),CONCATENATE([2]tailored_settings!$B$2&amp;[2]source_data!A319),IF(AND([2]source_data!A319&lt;&gt;"",[2]tailored_settings!$B$16="Do not publish"),CONCATENATE([2]tailored_settings!$B$4&amp;TEXT(ROW(A317)-1,"0000")&amp;"_"&amp;TEXT(F317,"yyyy-mm")),CONCATENATE([2]tailored_settings!$B$4&amp;TEXT(ROW(A317)-1,"0000")&amp;"_"&amp;TEXT(F317,"yyyy-mm")))))</f>
        <v>360G-Longleigh-IND-0316_2024-07</v>
      </c>
      <c r="I317" s="6" t="str">
        <f>IF([2]source_data!G319="","",[2]tailored_settings!$B$7)</f>
        <v>Longleigh Foundation</v>
      </c>
      <c r="J317" s="6" t="str">
        <f>IF([2]source_data!G319="","",[2]tailored_settings!$B$6)</f>
        <v>GB-CHC-1169016</v>
      </c>
      <c r="K317" s="6" t="str">
        <f>IF([2]source_data!G319="","",IF([2]source_data!I319="","",VLOOKUP([2]source_data!I319,[2]codelist_mapping!A:C,3,FALSE)))</f>
        <v>GTIR010</v>
      </c>
      <c r="L317" s="6" t="str">
        <f>IF([2]source_data!G319="","",IF([2]source_data!J319="","",VLOOKUP([2]source_data!J319,[2]codelist_mapping!A:C,3,FALSE)))</f>
        <v/>
      </c>
      <c r="M317" s="6" t="str">
        <f>IF([2]source_data!G319="","",IF([2]source_data!K319="","",IF([2]source_data!M319&lt;&gt;"",CONCATENATE(VLOOKUP([2]source_data!K319,[2]codelist_mapping!F:H,3,FALSE)&amp;";"&amp;VLOOKUP([2]source_data!L319,[2]codelist_mapping!F:H,3,FALSE)&amp;";"&amp;VLOOKUP([2]source_data!M319,[2]codelist_mapping!F:H,3,FALSE)),IF([2]source_data!L319&lt;&gt;"",CONCATENATE(VLOOKUP([2]source_data!K319,[2]codelist_mapping!F:H,3,FALSE)&amp;";"&amp;VLOOKUP([2]source_data!L319,[2]codelist_mapping!F:H,3,FALSE)),IF([2]source_data!K319&lt;&gt;"",CONCATENATE(VLOOKUP([2]source_data!K319,[2]codelist_mapping!F:H,3,FALSE)))))))</f>
        <v>GTIP020;GTIP070</v>
      </c>
      <c r="N317" s="9" t="str">
        <f>IF([2]source_data!G319="","",IF([2]source_data!D319="","",VLOOKUP([2]source_data!D319,[2]geo_data!A:I,9,FALSE)))</f>
        <v>Bedwardine</v>
      </c>
      <c r="O317" s="9" t="str">
        <f>IF([2]source_data!G319="","",IF([2]source_data!D319="","",VLOOKUP([2]source_data!D319,[2]geo_data!A:I,8,FALSE)))</f>
        <v>E05007882</v>
      </c>
      <c r="P317" s="9" t="str">
        <f>IF([2]source_data!G319="","",IF(LEFT(O317,3)="E05","WD",IF(LEFT(O317,3)="S13","WD",IF(LEFT(O317,3)="W05","WD",IF(LEFT(O317,3)="W06","UA",IF(LEFT(O317,3)="S12","CA",IF(LEFT(O317,3)="E06","UA",IF(LEFT(O317,3)="E07","NMD",IF(LEFT(O317,3)="E08","MD",IF(LEFT(O317,3)="E09","LONB"))))))))))</f>
        <v>WD</v>
      </c>
      <c r="Q317" s="9" t="str">
        <f>IF([2]source_data!G319="","",IF([2]source_data!D319="","",VLOOKUP([2]source_data!D319,[2]geo_data!A:I,7,FALSE)))</f>
        <v>Worcester</v>
      </c>
      <c r="R317" s="9" t="str">
        <f>IF([2]source_data!G319="","",IF([2]source_data!D319="","",VLOOKUP([2]source_data!D319,[2]geo_data!A:I,6,FALSE)))</f>
        <v>E07000237</v>
      </c>
      <c r="S317" s="9" t="str">
        <f>IF([2]source_data!G319="","",IF(LEFT(R317,3)="E05","WD",IF(LEFT(R317,3)="S13","WD",IF(LEFT(R317,3)="W05","WD",IF(LEFT(R317,3)="W06","UA",IF(LEFT(R317,3)="S12","CA",IF(LEFT(R317,3)="E06","UA",IF(LEFT(R317,3)="E07","NMD",IF(LEFT(R317,3)="E08","MD",IF(LEFT(R317,3)="E09","LONB"))))))))))</f>
        <v>NMD</v>
      </c>
      <c r="T317" s="6" t="str">
        <f>IF([2]source_data!G319="","",IF([2]source_data!N319="","",[2]source_data!N319))</f>
        <v>Hardship Grant</v>
      </c>
      <c r="U317" s="10">
        <f>IF([2]source_data!G319="","",[2]tailored_settings!$B$8)</f>
        <v>45789</v>
      </c>
      <c r="V317" s="6" t="str">
        <f>IF([2]source_data!G319="","",[2]tailored_settings!$B$9)</f>
        <v>http://www.longleigh.org/</v>
      </c>
      <c r="W317" s="8">
        <f>IF([2]source_data!G319="","",IF([2]source_data!O319="","",[2]source_data!O319))</f>
        <v>45474</v>
      </c>
      <c r="X317" s="12">
        <f>IF([2]source_data!G319="","",IF([2]source_data!P319="","",[2]source_data!P319))</f>
        <v>45519</v>
      </c>
      <c r="Y317" s="13">
        <f>IF([2]source_data!G319="","",IF([2]source_data!Q319="","",[2]source_data!Q319))</f>
        <v>1</v>
      </c>
      <c r="Z317" s="11" t="str">
        <f>IF([2]source_data!G319="","",IF([2]source_data!I319="","",[2]tailored_settings!$B$10))</f>
        <v>Primary grant reason</v>
      </c>
      <c r="AA317" s="11" t="str">
        <f>IF([2]source_data!G319="","",IF([2]source_data!I319="","",[2]source_data!I319))</f>
        <v>7. Customer where there is a child/ren in receipt of means-tested free school meals</v>
      </c>
      <c r="AB317" s="11" t="str">
        <f>IF([2]source_data!G319="","",IF([2]source_data!J319="","",[2]tailored_settings!$B$11))</f>
        <v/>
      </c>
      <c r="AC317" s="11" t="str">
        <f>IF([2]source_data!G319="","",IF([2]source_data!J319="","",[2]source_data!J319))</f>
        <v/>
      </c>
      <c r="AD317" s="11" t="str">
        <f>IF([2]source_data!G319="","",IF([2]source_data!K319="","",[2]tailored_settings!$B$12))</f>
        <v>Grant purpose</v>
      </c>
      <c r="AE317" s="11" t="str">
        <f>IF([2]source_data!G319="","",IF([2]source_data!K319="","",[2]source_data!K319))</f>
        <v xml:space="preserve">Furniture </v>
      </c>
      <c r="AF317" s="11" t="str">
        <f>IF([2]source_data!G319="","",IF([2]source_data!K319="","",[2]tailored_settings!$B$13))</f>
        <v>Grant purpose</v>
      </c>
      <c r="AG317" s="11" t="str">
        <f>IF([2]source_data!G319="","",IF([2]source_data!K319="","",[2]source_data!K319))</f>
        <v xml:space="preserve">Furniture </v>
      </c>
      <c r="AH317" s="11" t="str">
        <f>IF([2]source_data!G319="","",IF([2]source_data!M319="","",[2]tailored_settings!$B$14))</f>
        <v/>
      </c>
      <c r="AI317" s="11" t="str">
        <f>IF([2]source_data!G319="","",IF([2]source_data!M319="","",[2]source_data!M319))</f>
        <v/>
      </c>
    </row>
    <row r="318" spans="1:35" x14ac:dyDescent="0.2">
      <c r="A318" s="6" t="str">
        <f>IF([2]source_data!G320="","",IF(AND([2]source_data!C320&lt;&gt;"",[2]tailored_settings!$B$15="Publish"),CONCATENATE([2]tailored_settings!$B$2&amp;[2]source_data!C320),IF(AND([2]source_data!C320&lt;&gt;"",[2]tailored_settings!$B$15="Do not publish"),CONCATENATE([2]tailored_settings!$B$2&amp;TEXT(ROW(A318)-1,"0000")&amp;"_"&amp;TEXT(F318,"yyyy-mm")),CONCATENATE([2]tailored_settings!$B$2&amp;TEXT(ROW(A318)-1,"0000")&amp;"_"&amp;TEXT(F318,"yyyy-mm")))))</f>
        <v>360G-Longleigh-0317_2024-07</v>
      </c>
      <c r="B318" s="6" t="str">
        <f>IF([2]source_data!G320="","",IF([2]source_data!E320&lt;&gt;"",[2]source_data!E320,CONCATENATE("Grant to "&amp;G318)))</f>
        <v>Grant to Individual Recipient</v>
      </c>
      <c r="C318" s="6" t="str">
        <f>IF([2]source_data!G320="","",IF([2]source_data!F320="",_xlfn.XLOOKUP(T318,[2]tailored_settings!$B$20:$B$25,[2]tailored_settings!$A$20:$A$25,"")))</f>
        <v>Helping to alleviate financial hardship</v>
      </c>
      <c r="D318" s="7">
        <f>IF([2]source_data!G320="","",IF([2]source_data!G320="","",[2]source_data!G320))</f>
        <v>918.8</v>
      </c>
      <c r="E318" s="6" t="str">
        <f>IF([2]source_data!G320="","",[2]tailored_settings!$B$3)</f>
        <v>GBP</v>
      </c>
      <c r="F318" s="8">
        <f>IF([2]source_data!G320="","",IF([2]source_data!H320="","",[2]source_data!H320))</f>
        <v>45475</v>
      </c>
      <c r="G318" s="6" t="str">
        <f>IF([2]source_data!G320="","",[2]tailored_settings!$B$5)</f>
        <v>Individual Recipient</v>
      </c>
      <c r="H318" s="6" t="str">
        <f>IF([2]source_data!G320="","",IF(AND([2]source_data!A320&lt;&gt;"",[2]tailored_settings!$B$16="Publish"),CONCATENATE([2]tailored_settings!$B$2&amp;[2]source_data!A320),IF(AND([2]source_data!A320&lt;&gt;"",[2]tailored_settings!$B$16="Do not publish"),CONCATENATE([2]tailored_settings!$B$4&amp;TEXT(ROW(A318)-1,"0000")&amp;"_"&amp;TEXT(F318,"yyyy-mm")),CONCATENATE([2]tailored_settings!$B$4&amp;TEXT(ROW(A318)-1,"0000")&amp;"_"&amp;TEXT(F318,"yyyy-mm")))))</f>
        <v>360G-Longleigh-IND-0317_2024-07</v>
      </c>
      <c r="I318" s="6" t="str">
        <f>IF([2]source_data!G320="","",[2]tailored_settings!$B$7)</f>
        <v>Longleigh Foundation</v>
      </c>
      <c r="J318" s="6" t="str">
        <f>IF([2]source_data!G320="","",[2]tailored_settings!$B$6)</f>
        <v>GB-CHC-1169016</v>
      </c>
      <c r="K318" s="6" t="str">
        <f>IF([2]source_data!G320="","",IF([2]source_data!I320="","",VLOOKUP([2]source_data!I320,[2]codelist_mapping!A:C,3,FALSE)))</f>
        <v>GTIR080</v>
      </c>
      <c r="L318" s="6" t="str">
        <f>IF([2]source_data!G320="","",IF([2]source_data!J320="","",VLOOKUP([2]source_data!J320,[2]codelist_mapping!A:C,3,FALSE)))</f>
        <v/>
      </c>
      <c r="M318" s="6" t="str">
        <f>IF([2]source_data!G320="","",IF([2]source_data!K320="","",IF([2]source_data!M320&lt;&gt;"",CONCATENATE(VLOOKUP([2]source_data!K320,[2]codelist_mapping!F:H,3,FALSE)&amp;";"&amp;VLOOKUP([2]source_data!L320,[2]codelist_mapping!F:H,3,FALSE)&amp;";"&amp;VLOOKUP([2]source_data!M320,[2]codelist_mapping!F:H,3,FALSE)),IF([2]source_data!L320&lt;&gt;"",CONCATENATE(VLOOKUP([2]source_data!K320,[2]codelist_mapping!F:H,3,FALSE)&amp;";"&amp;VLOOKUP([2]source_data!L320,[2]codelist_mapping!F:H,3,FALSE)),IF([2]source_data!K320&lt;&gt;"",CONCATENATE(VLOOKUP([2]source_data!K320,[2]codelist_mapping!F:H,3,FALSE)))))))</f>
        <v>GTIP020;GTIP020</v>
      </c>
      <c r="N318" s="9" t="str">
        <f>IF([2]source_data!G320="","",IF([2]source_data!D320="","",VLOOKUP([2]source_data!D320,[2]geo_data!A:I,9,FALSE)))</f>
        <v>Shortstown</v>
      </c>
      <c r="O318" s="9" t="str">
        <f>IF([2]source_data!G320="","",IF([2]source_data!D320="","",VLOOKUP([2]source_data!D320,[2]geo_data!A:I,8,FALSE)))</f>
        <v>E05014515</v>
      </c>
      <c r="P318" s="9" t="str">
        <f>IF([2]source_data!G320="","",IF(LEFT(O318,3)="E05","WD",IF(LEFT(O318,3)="S13","WD",IF(LEFT(O318,3)="W05","WD",IF(LEFT(O318,3)="W06","UA",IF(LEFT(O318,3)="S12","CA",IF(LEFT(O318,3)="E06","UA",IF(LEFT(O318,3)="E07","NMD",IF(LEFT(O318,3)="E08","MD",IF(LEFT(O318,3)="E09","LONB"))))))))))</f>
        <v>WD</v>
      </c>
      <c r="Q318" s="9" t="str">
        <f>IF([2]source_data!G320="","",IF([2]source_data!D320="","",VLOOKUP([2]source_data!D320,[2]geo_data!A:I,7,FALSE)))</f>
        <v>Bedford</v>
      </c>
      <c r="R318" s="9" t="str">
        <f>IF([2]source_data!G320="","",IF([2]source_data!D320="","",VLOOKUP([2]source_data!D320,[2]geo_data!A:I,6,FALSE)))</f>
        <v>E06000055</v>
      </c>
      <c r="S318" s="9" t="str">
        <f>IF([2]source_data!G320="","",IF(LEFT(R318,3)="E05","WD",IF(LEFT(R318,3)="S13","WD",IF(LEFT(R318,3)="W05","WD",IF(LEFT(R318,3)="W06","UA",IF(LEFT(R318,3)="S12","CA",IF(LEFT(R318,3)="E06","UA",IF(LEFT(R318,3)="E07","NMD",IF(LEFT(R318,3)="E08","MD",IF(LEFT(R318,3)="E09","LONB"))))))))))</f>
        <v>UA</v>
      </c>
      <c r="T318" s="6" t="str">
        <f>IF([2]source_data!G320="","",IF([2]source_data!N320="","",[2]source_data!N320))</f>
        <v>Hardship Grant</v>
      </c>
      <c r="U318" s="10">
        <f>IF([2]source_data!G320="","",[2]tailored_settings!$B$8)</f>
        <v>45789</v>
      </c>
      <c r="V318" s="6" t="str">
        <f>IF([2]source_data!G320="","",[2]tailored_settings!$B$9)</f>
        <v>http://www.longleigh.org/</v>
      </c>
      <c r="W318" s="8">
        <f>IF([2]source_data!G320="","",IF([2]source_data!O320="","",[2]source_data!O320))</f>
        <v>45475</v>
      </c>
      <c r="X318" s="12">
        <f>IF([2]source_data!G320="","",IF([2]source_data!P320="","",[2]source_data!P320))</f>
        <v>45491</v>
      </c>
      <c r="Y318" s="13">
        <f>IF([2]source_data!G320="","",IF([2]source_data!Q320="","",[2]source_data!Q320))</f>
        <v>2</v>
      </c>
      <c r="Z318" s="11" t="str">
        <f>IF([2]source_data!G320="","",IF([2]source_data!I320="","",[2]tailored_settings!$B$10))</f>
        <v>Primary grant reason</v>
      </c>
      <c r="AA318" s="11" t="str">
        <f>IF([2]source_data!G320="","",IF([2]source_data!I320="","",[2]source_data!I320))</f>
        <v>3  Customer/family moving from homelessness/supported living into independent living</v>
      </c>
      <c r="AB318" s="11" t="str">
        <f>IF([2]source_data!G320="","",IF([2]source_data!J320="","",[2]tailored_settings!$B$11))</f>
        <v/>
      </c>
      <c r="AC318" s="11" t="str">
        <f>IF([2]source_data!G320="","",IF([2]source_data!J320="","",[2]source_data!J320))</f>
        <v/>
      </c>
      <c r="AD318" s="11" t="str">
        <f>IF([2]source_data!G320="","",IF([2]source_data!K320="","",[2]tailored_settings!$B$12))</f>
        <v>Grant purpose</v>
      </c>
      <c r="AE318" s="11" t="str">
        <f>IF([2]source_data!G320="","",IF([2]source_data!K320="","",[2]source_data!K320))</f>
        <v>Appliances</v>
      </c>
      <c r="AF318" s="11" t="str">
        <f>IF([2]source_data!G320="","",IF([2]source_data!K320="","",[2]tailored_settings!$B$13))</f>
        <v>Grant purpose</v>
      </c>
      <c r="AG318" s="11" t="str">
        <f>IF([2]source_data!G320="","",IF([2]source_data!K320="","",[2]source_data!K320))</f>
        <v>Appliances</v>
      </c>
      <c r="AH318" s="11" t="str">
        <f>IF([2]source_data!G320="","",IF([2]source_data!M320="","",[2]tailored_settings!$B$14))</f>
        <v/>
      </c>
      <c r="AI318" s="11" t="str">
        <f>IF([2]source_data!G320="","",IF([2]source_data!M320="","",[2]source_data!M320))</f>
        <v/>
      </c>
    </row>
    <row r="319" spans="1:35" x14ac:dyDescent="0.2">
      <c r="A319" s="6" t="str">
        <f>IF([2]source_data!G321="","",IF(AND([2]source_data!C321&lt;&gt;"",[2]tailored_settings!$B$15="Publish"),CONCATENATE([2]tailored_settings!$B$2&amp;[2]source_data!C321),IF(AND([2]source_data!C321&lt;&gt;"",[2]tailored_settings!$B$15="Do not publish"),CONCATENATE([2]tailored_settings!$B$2&amp;TEXT(ROW(A319)-1,"0000")&amp;"_"&amp;TEXT(F319,"yyyy-mm")),CONCATENATE([2]tailored_settings!$B$2&amp;TEXT(ROW(A319)-1,"0000")&amp;"_"&amp;TEXT(F319,"yyyy-mm")))))</f>
        <v>360G-Longleigh-0318_2024-07</v>
      </c>
      <c r="B319" s="6" t="str">
        <f>IF([2]source_data!G321="","",IF([2]source_data!E321&lt;&gt;"",[2]source_data!E321,CONCATENATE("Grant to "&amp;G319)))</f>
        <v>Grant to Individual Recipient</v>
      </c>
      <c r="C319" s="6" t="str">
        <f>IF([2]source_data!G321="","",IF([2]source_data!F321="",_xlfn.XLOOKUP(T319,[2]tailored_settings!$B$20:$B$25,[2]tailored_settings!$A$20:$A$25,"")))</f>
        <v>Helping to alleviate financial hardship</v>
      </c>
      <c r="D319" s="7">
        <f>IF([2]source_data!G321="","",IF([2]source_data!G321="","",[2]source_data!G321))</f>
        <v>731.91</v>
      </c>
      <c r="E319" s="6" t="str">
        <f>IF([2]source_data!G321="","",[2]tailored_settings!$B$3)</f>
        <v>GBP</v>
      </c>
      <c r="F319" s="8">
        <f>IF([2]source_data!G321="","",IF([2]source_data!H321="","",[2]source_data!H321))</f>
        <v>45478</v>
      </c>
      <c r="G319" s="6" t="str">
        <f>IF([2]source_data!G321="","",[2]tailored_settings!$B$5)</f>
        <v>Individual Recipient</v>
      </c>
      <c r="H319" s="6" t="str">
        <f>IF([2]source_data!G321="","",IF(AND([2]source_data!A321&lt;&gt;"",[2]tailored_settings!$B$16="Publish"),CONCATENATE([2]tailored_settings!$B$2&amp;[2]source_data!A321),IF(AND([2]source_data!A321&lt;&gt;"",[2]tailored_settings!$B$16="Do not publish"),CONCATENATE([2]tailored_settings!$B$4&amp;TEXT(ROW(A319)-1,"0000")&amp;"_"&amp;TEXT(F319,"yyyy-mm")),CONCATENATE([2]tailored_settings!$B$4&amp;TEXT(ROW(A319)-1,"0000")&amp;"_"&amp;TEXT(F319,"yyyy-mm")))))</f>
        <v>360G-Longleigh-IND-0318_2024-07</v>
      </c>
      <c r="I319" s="6" t="str">
        <f>IF([2]source_data!G321="","",[2]tailored_settings!$B$7)</f>
        <v>Longleigh Foundation</v>
      </c>
      <c r="J319" s="6" t="str">
        <f>IF([2]source_data!G321="","",[2]tailored_settings!$B$6)</f>
        <v>GB-CHC-1169016</v>
      </c>
      <c r="K319" s="6" t="str">
        <f>IF([2]source_data!G321="","",IF([2]source_data!I321="","",VLOOKUP([2]source_data!I321,[2]codelist_mapping!A:C,3,FALSE)))</f>
        <v>GTIR060</v>
      </c>
      <c r="L319" s="6" t="str">
        <f>IF([2]source_data!G321="","",IF([2]source_data!J321="","",VLOOKUP([2]source_data!J321,[2]codelist_mapping!A:C,3,FALSE)))</f>
        <v/>
      </c>
      <c r="M319" s="6" t="str">
        <f>IF([2]source_data!G321="","",IF([2]source_data!K321="","",IF([2]source_data!M321&lt;&gt;"",CONCATENATE(VLOOKUP([2]source_data!K321,[2]codelist_mapping!F:H,3,FALSE)&amp;";"&amp;VLOOKUP([2]source_data!L321,[2]codelist_mapping!F:H,3,FALSE)&amp;";"&amp;VLOOKUP([2]source_data!M321,[2]codelist_mapping!F:H,3,FALSE)),IF([2]source_data!L321&lt;&gt;"",CONCATENATE(VLOOKUP([2]source_data!K321,[2]codelist_mapping!F:H,3,FALSE)&amp;";"&amp;VLOOKUP([2]source_data!L321,[2]codelist_mapping!F:H,3,FALSE)),IF([2]source_data!K321&lt;&gt;"",CONCATENATE(VLOOKUP([2]source_data!K321,[2]codelist_mapping!F:H,3,FALSE)))))))</f>
        <v>GTIP020;GTIP020</v>
      </c>
      <c r="N319" s="9" t="str">
        <f>IF([2]source_data!G321="","",IF([2]source_data!D321="","",VLOOKUP([2]source_data!D321,[2]geo_data!A:I,9,FALSE)))</f>
        <v>Devizes South</v>
      </c>
      <c r="O319" s="9" t="str">
        <f>IF([2]source_data!G321="","",IF([2]source_data!D321="","",VLOOKUP([2]source_data!D321,[2]geo_data!A:I,8,FALSE)))</f>
        <v>E05013431</v>
      </c>
      <c r="P319" s="9" t="str">
        <f>IF([2]source_data!G321="","",IF(LEFT(O319,3)="E05","WD",IF(LEFT(O319,3)="S13","WD",IF(LEFT(O319,3)="W05","WD",IF(LEFT(O319,3)="W06","UA",IF(LEFT(O319,3)="S12","CA",IF(LEFT(O319,3)="E06","UA",IF(LEFT(O319,3)="E07","NMD",IF(LEFT(O319,3)="E08","MD",IF(LEFT(O319,3)="E09","LONB"))))))))))</f>
        <v>WD</v>
      </c>
      <c r="Q319" s="9" t="str">
        <f>IF([2]source_data!G321="","",IF([2]source_data!D321="","",VLOOKUP([2]source_data!D321,[2]geo_data!A:I,7,FALSE)))</f>
        <v>Wiltshire</v>
      </c>
      <c r="R319" s="9" t="str">
        <f>IF([2]source_data!G321="","",IF([2]source_data!D321="","",VLOOKUP([2]source_data!D321,[2]geo_data!A:I,6,FALSE)))</f>
        <v>E06000054</v>
      </c>
      <c r="S319" s="9" t="str">
        <f>IF([2]source_data!G321="","",IF(LEFT(R319,3)="E05","WD",IF(LEFT(R319,3)="S13","WD",IF(LEFT(R319,3)="W05","WD",IF(LEFT(R319,3)="W06","UA",IF(LEFT(R319,3)="S12","CA",IF(LEFT(R319,3)="E06","UA",IF(LEFT(R319,3)="E07","NMD",IF(LEFT(R319,3)="E08","MD",IF(LEFT(R319,3)="E09","LONB"))))))))))</f>
        <v>UA</v>
      </c>
      <c r="T319" s="6" t="str">
        <f>IF([2]source_data!G321="","",IF([2]source_data!N321="","",[2]source_data!N321))</f>
        <v>Hardship Grant</v>
      </c>
      <c r="U319" s="10">
        <f>IF([2]source_data!G321="","",[2]tailored_settings!$B$8)</f>
        <v>45789</v>
      </c>
      <c r="V319" s="6" t="str">
        <f>IF([2]source_data!G321="","",[2]tailored_settings!$B$9)</f>
        <v>http://www.longleigh.org/</v>
      </c>
      <c r="W319" s="8">
        <f>IF([2]source_data!G321="","",IF([2]source_data!O321="","",[2]source_data!O321))</f>
        <v>45478</v>
      </c>
      <c r="X319" s="12">
        <f>IF([2]source_data!G321="","",IF([2]source_data!P321="","",[2]source_data!P321))</f>
        <v>45520</v>
      </c>
      <c r="Y319" s="13">
        <f>IF([2]source_data!G321="","",IF([2]source_data!Q321="","",[2]source_data!Q321))</f>
        <v>1</v>
      </c>
      <c r="Z319" s="11" t="str">
        <f>IF([2]source_data!G321="","",IF([2]source_data!I321="","",[2]tailored_settings!$B$10))</f>
        <v>Primary grant reason</v>
      </c>
      <c r="AA319" s="11" t="str">
        <f>IF([2]source_data!G321="","",IF([2]source_data!I321="","",[2]source_data!I321))</f>
        <v>4. Customer/family fleeing from a violent or abusive relationship</v>
      </c>
      <c r="AB319" s="11" t="str">
        <f>IF([2]source_data!G321="","",IF([2]source_data!J321="","",[2]tailored_settings!$B$11))</f>
        <v/>
      </c>
      <c r="AC319" s="11" t="str">
        <f>IF([2]source_data!G321="","",IF([2]source_data!J321="","",[2]source_data!J321))</f>
        <v/>
      </c>
      <c r="AD319" s="11" t="str">
        <f>IF([2]source_data!G321="","",IF([2]source_data!K321="","",[2]tailored_settings!$B$12))</f>
        <v>Grant purpose</v>
      </c>
      <c r="AE319" s="11" t="str">
        <f>IF([2]source_data!G321="","",IF([2]source_data!K321="","",[2]source_data!K321))</f>
        <v>Appliances</v>
      </c>
      <c r="AF319" s="11" t="str">
        <f>IF([2]source_data!G321="","",IF([2]source_data!K321="","",[2]tailored_settings!$B$13))</f>
        <v>Grant purpose</v>
      </c>
      <c r="AG319" s="11" t="str">
        <f>IF([2]source_data!G321="","",IF([2]source_data!K321="","",[2]source_data!K321))</f>
        <v>Appliances</v>
      </c>
      <c r="AH319" s="11" t="str">
        <f>IF([2]source_data!G321="","",IF([2]source_data!M321="","",[2]tailored_settings!$B$14))</f>
        <v/>
      </c>
      <c r="AI319" s="11" t="str">
        <f>IF([2]source_data!G321="","",IF([2]source_data!M321="","",[2]source_data!M321))</f>
        <v/>
      </c>
    </row>
    <row r="320" spans="1:35" x14ac:dyDescent="0.2">
      <c r="A320" s="6" t="str">
        <f>IF([2]source_data!G322="","",IF(AND([2]source_data!C322&lt;&gt;"",[2]tailored_settings!$B$15="Publish"),CONCATENATE([2]tailored_settings!$B$2&amp;[2]source_data!C322),IF(AND([2]source_data!C322&lt;&gt;"",[2]tailored_settings!$B$15="Do not publish"),CONCATENATE([2]tailored_settings!$B$2&amp;TEXT(ROW(A320)-1,"0000")&amp;"_"&amp;TEXT(F320,"yyyy-mm")),CONCATENATE([2]tailored_settings!$B$2&amp;TEXT(ROW(A320)-1,"0000")&amp;"_"&amp;TEXT(F320,"yyyy-mm")))))</f>
        <v>360G-Longleigh-0319_2024-07</v>
      </c>
      <c r="B320" s="6" t="str">
        <f>IF([2]source_data!G322="","",IF([2]source_data!E322&lt;&gt;"",[2]source_data!E322,CONCATENATE("Grant to "&amp;G320)))</f>
        <v>Grant to Individual Recipient</v>
      </c>
      <c r="C320" s="6" t="str">
        <f>IF([2]source_data!G322="","",IF([2]source_data!F322="",_xlfn.XLOOKUP(T320,[2]tailored_settings!$B$20:$B$25,[2]tailored_settings!$A$20:$A$25,"")))</f>
        <v>Helping to alleviate financial hardship</v>
      </c>
      <c r="D320" s="7">
        <f>IF([2]source_data!G322="","",IF([2]source_data!G322="","",[2]source_data!G322))</f>
        <v>928.95</v>
      </c>
      <c r="E320" s="6" t="str">
        <f>IF([2]source_data!G322="","",[2]tailored_settings!$B$3)</f>
        <v>GBP</v>
      </c>
      <c r="F320" s="8">
        <f>IF([2]source_data!G322="","",IF([2]source_data!H322="","",[2]source_data!H322))</f>
        <v>45474</v>
      </c>
      <c r="G320" s="6" t="str">
        <f>IF([2]source_data!G322="","",[2]tailored_settings!$B$5)</f>
        <v>Individual Recipient</v>
      </c>
      <c r="H320" s="6" t="str">
        <f>IF([2]source_data!G322="","",IF(AND([2]source_data!A322&lt;&gt;"",[2]tailored_settings!$B$16="Publish"),CONCATENATE([2]tailored_settings!$B$2&amp;[2]source_data!A322),IF(AND([2]source_data!A322&lt;&gt;"",[2]tailored_settings!$B$16="Do not publish"),CONCATENATE([2]tailored_settings!$B$4&amp;TEXT(ROW(A320)-1,"0000")&amp;"_"&amp;TEXT(F320,"yyyy-mm")),CONCATENATE([2]tailored_settings!$B$4&amp;TEXT(ROW(A320)-1,"0000")&amp;"_"&amp;TEXT(F320,"yyyy-mm")))))</f>
        <v>360G-Longleigh-IND-0319_2024-07</v>
      </c>
      <c r="I320" s="6" t="str">
        <f>IF([2]source_data!G322="","",[2]tailored_settings!$B$7)</f>
        <v>Longleigh Foundation</v>
      </c>
      <c r="J320" s="6" t="str">
        <f>IF([2]source_data!G322="","",[2]tailored_settings!$B$6)</f>
        <v>GB-CHC-1169016</v>
      </c>
      <c r="K320" s="6" t="str">
        <f>IF([2]source_data!G322="","",IF([2]source_data!I322="","",VLOOKUP([2]source_data!I322,[2]codelist_mapping!A:C,3,FALSE)))</f>
        <v>GTIR030</v>
      </c>
      <c r="L320" s="6" t="str">
        <f>IF([2]source_data!G322="","",IF([2]source_data!J322="","",VLOOKUP([2]source_data!J322,[2]codelist_mapping!A:C,3,FALSE)))</f>
        <v>GTIR080</v>
      </c>
      <c r="M320" s="6" t="str">
        <f>IF([2]source_data!G322="","",IF([2]source_data!K322="","",IF([2]source_data!M322&lt;&gt;"",CONCATENATE(VLOOKUP([2]source_data!K322,[2]codelist_mapping!F:H,3,FALSE)&amp;";"&amp;VLOOKUP([2]source_data!L322,[2]codelist_mapping!F:H,3,FALSE)&amp;";"&amp;VLOOKUP([2]source_data!M322,[2]codelist_mapping!F:H,3,FALSE)),IF([2]source_data!L322&lt;&gt;"",CONCATENATE(VLOOKUP([2]source_data!K322,[2]codelist_mapping!F:H,3,FALSE)&amp;";"&amp;VLOOKUP([2]source_data!L322,[2]codelist_mapping!F:H,3,FALSE)),IF([2]source_data!K322&lt;&gt;"",CONCATENATE(VLOOKUP([2]source_data!K322,[2]codelist_mapping!F:H,3,FALSE)))))))</f>
        <v>GTIP020</v>
      </c>
      <c r="N320" s="9" t="str">
        <f>IF([2]source_data!G322="","",IF([2]source_data!D322="","",VLOOKUP([2]source_data!D322,[2]geo_data!A:I,9,FALSE)))</f>
        <v>Shirley South</v>
      </c>
      <c r="O320" s="9" t="str">
        <f>IF([2]source_data!G322="","",IF([2]source_data!D322="","",VLOOKUP([2]source_data!D322,[2]geo_data!A:I,8,FALSE)))</f>
        <v>E05001297</v>
      </c>
      <c r="P320" s="9" t="str">
        <f>IF([2]source_data!G322="","",IF(LEFT(O320,3)="E05","WD",IF(LEFT(O320,3)="S13","WD",IF(LEFT(O320,3)="W05","WD",IF(LEFT(O320,3)="W06","UA",IF(LEFT(O320,3)="S12","CA",IF(LEFT(O320,3)="E06","UA",IF(LEFT(O320,3)="E07","NMD",IF(LEFT(O320,3)="E08","MD",IF(LEFT(O320,3)="E09","LONB"))))))))))</f>
        <v>WD</v>
      </c>
      <c r="Q320" s="9" t="str">
        <f>IF([2]source_data!G322="","",IF([2]source_data!D322="","",VLOOKUP([2]source_data!D322,[2]geo_data!A:I,7,FALSE)))</f>
        <v>Solihull</v>
      </c>
      <c r="R320" s="9" t="str">
        <f>IF([2]source_data!G322="","",IF([2]source_data!D322="","",VLOOKUP([2]source_data!D322,[2]geo_data!A:I,6,FALSE)))</f>
        <v>E08000029</v>
      </c>
      <c r="S320" s="9" t="str">
        <f>IF([2]source_data!G322="","",IF(LEFT(R320,3)="E05","WD",IF(LEFT(R320,3)="S13","WD",IF(LEFT(R320,3)="W05","WD",IF(LEFT(R320,3)="W06","UA",IF(LEFT(R320,3)="S12","CA",IF(LEFT(R320,3)="E06","UA",IF(LEFT(R320,3)="E07","NMD",IF(LEFT(R320,3)="E08","MD",IF(LEFT(R320,3)="E09","LONB"))))))))))</f>
        <v>MD</v>
      </c>
      <c r="T320" s="6" t="str">
        <f>IF([2]source_data!G322="","",IF([2]source_data!N322="","",[2]source_data!N322))</f>
        <v>Hardship Grant</v>
      </c>
      <c r="U320" s="10">
        <f>IF([2]source_data!G322="","",[2]tailored_settings!$B$8)</f>
        <v>45789</v>
      </c>
      <c r="V320" s="6" t="str">
        <f>IF([2]source_data!G322="","",[2]tailored_settings!$B$9)</f>
        <v>http://www.longleigh.org/</v>
      </c>
      <c r="W320" s="8">
        <f>IF([2]source_data!G322="","",IF([2]source_data!O322="","",[2]source_data!O322))</f>
        <v>45474</v>
      </c>
      <c r="X320" s="12">
        <f>IF([2]source_data!G322="","",IF([2]source_data!P322="","",[2]source_data!P322))</f>
        <v>45489</v>
      </c>
      <c r="Y320" s="13">
        <f>IF([2]source_data!G322="","",IF([2]source_data!Q322="","",[2]source_data!Q322))</f>
        <v>0</v>
      </c>
      <c r="Z320" s="11" t="str">
        <f>IF([2]source_data!G322="","",IF([2]source_data!I322="","",[2]tailored_settings!$B$10))</f>
        <v>Primary grant reason</v>
      </c>
      <c r="AA320" s="11" t="str">
        <f>IF([2]source_data!G322="","",IF([2]source_data!I322="","",[2]source_data!I322))</f>
        <v>1. Customer (or family member residing with them) with a diagnosed condition or disability (physical and/or sensory and/or behavioural)</v>
      </c>
      <c r="AB320" s="11" t="str">
        <f>IF([2]source_data!G322="","",IF([2]source_data!J322="","",[2]tailored_settings!$B$11))</f>
        <v>Secondary grant reason</v>
      </c>
      <c r="AC320" s="11" t="str">
        <f>IF([2]source_data!G322="","",IF([2]source_data!J322="","",[2]source_data!J322))</f>
        <v>3  Customer/family moving from homelessness/supported living into independent living</v>
      </c>
      <c r="AD320" s="11" t="str">
        <f>IF([2]source_data!G322="","",IF([2]source_data!K322="","",[2]tailored_settings!$B$12))</f>
        <v>Grant purpose</v>
      </c>
      <c r="AE320" s="11" t="str">
        <f>IF([2]source_data!G322="","",IF([2]source_data!K322="","",[2]source_data!K322))</f>
        <v>Appliances</v>
      </c>
      <c r="AF320" s="11" t="str">
        <f>IF([2]source_data!G322="","",IF([2]source_data!K322="","",[2]tailored_settings!$B$13))</f>
        <v>Grant purpose</v>
      </c>
      <c r="AG320" s="11" t="str">
        <f>IF([2]source_data!G322="","",IF([2]source_data!K322="","",[2]source_data!K322))</f>
        <v>Appliances</v>
      </c>
      <c r="AH320" s="11" t="str">
        <f>IF([2]source_data!G322="","",IF([2]source_data!M322="","",[2]tailored_settings!$B$14))</f>
        <v/>
      </c>
      <c r="AI320" s="11" t="str">
        <f>IF([2]source_data!G322="","",IF([2]source_data!M322="","",[2]source_data!M322))</f>
        <v/>
      </c>
    </row>
    <row r="321" spans="1:35" x14ac:dyDescent="0.2">
      <c r="A321" s="6" t="str">
        <f>IF([2]source_data!G323="","",IF(AND([2]source_data!C323&lt;&gt;"",[2]tailored_settings!$B$15="Publish"),CONCATENATE([2]tailored_settings!$B$2&amp;[2]source_data!C323),IF(AND([2]source_data!C323&lt;&gt;"",[2]tailored_settings!$B$15="Do not publish"),CONCATENATE([2]tailored_settings!$B$2&amp;TEXT(ROW(A321)-1,"0000")&amp;"_"&amp;TEXT(F321,"yyyy-mm")),CONCATENATE([2]tailored_settings!$B$2&amp;TEXT(ROW(A321)-1,"0000")&amp;"_"&amp;TEXT(F321,"yyyy-mm")))))</f>
        <v>360G-Longleigh-0320_2024-07</v>
      </c>
      <c r="B321" s="6" t="str">
        <f>IF([2]source_data!G323="","",IF([2]source_data!E323&lt;&gt;"",[2]source_data!E323,CONCATENATE("Grant to "&amp;G321)))</f>
        <v>Grant to Individual Recipient</v>
      </c>
      <c r="C321" s="6" t="str">
        <f>IF([2]source_data!G323="","",IF([2]source_data!F323="",_xlfn.XLOOKUP(T321,[2]tailored_settings!$B$20:$B$25,[2]tailored_settings!$A$20:$A$25,"")))</f>
        <v>Helping to alleviate financial hardship</v>
      </c>
      <c r="D321" s="7">
        <f>IF([2]source_data!G323="","",IF([2]source_data!G323="","",[2]source_data!G323))</f>
        <v>890.07</v>
      </c>
      <c r="E321" s="6" t="str">
        <f>IF([2]source_data!G323="","",[2]tailored_settings!$B$3)</f>
        <v>GBP</v>
      </c>
      <c r="F321" s="8">
        <f>IF([2]source_data!G323="","",IF([2]source_data!H323="","",[2]source_data!H323))</f>
        <v>45475</v>
      </c>
      <c r="G321" s="6" t="str">
        <f>IF([2]source_data!G323="","",[2]tailored_settings!$B$5)</f>
        <v>Individual Recipient</v>
      </c>
      <c r="H321" s="6" t="str">
        <f>IF([2]source_data!G323="","",IF(AND([2]source_data!A323&lt;&gt;"",[2]tailored_settings!$B$16="Publish"),CONCATENATE([2]tailored_settings!$B$2&amp;[2]source_data!A323),IF(AND([2]source_data!A323&lt;&gt;"",[2]tailored_settings!$B$16="Do not publish"),CONCATENATE([2]tailored_settings!$B$4&amp;TEXT(ROW(A321)-1,"0000")&amp;"_"&amp;TEXT(F321,"yyyy-mm")),CONCATENATE([2]tailored_settings!$B$4&amp;TEXT(ROW(A321)-1,"0000")&amp;"_"&amp;TEXT(F321,"yyyy-mm")))))</f>
        <v>360G-Longleigh-IND-0320_2024-07</v>
      </c>
      <c r="I321" s="6" t="str">
        <f>IF([2]source_data!G323="","",[2]tailored_settings!$B$7)</f>
        <v>Longleigh Foundation</v>
      </c>
      <c r="J321" s="6" t="str">
        <f>IF([2]source_data!G323="","",[2]tailored_settings!$B$6)</f>
        <v>GB-CHC-1169016</v>
      </c>
      <c r="K321" s="6" t="str">
        <f>IF([2]source_data!G323="","",IF([2]source_data!I323="","",VLOOKUP([2]source_data!I323,[2]codelist_mapping!A:C,3,FALSE)))</f>
        <v>GTIR040</v>
      </c>
      <c r="L321" s="6" t="str">
        <f>IF([2]source_data!G323="","",IF([2]source_data!J323="","",VLOOKUP([2]source_data!J323,[2]codelist_mapping!A:C,3,FALSE)))</f>
        <v/>
      </c>
      <c r="M321" s="6" t="str">
        <f>IF([2]source_data!G323="","",IF([2]source_data!K323="","",IF([2]source_data!M323&lt;&gt;"",CONCATENATE(VLOOKUP([2]source_data!K323,[2]codelist_mapping!F:H,3,FALSE)&amp;";"&amp;VLOOKUP([2]source_data!L323,[2]codelist_mapping!F:H,3,FALSE)&amp;";"&amp;VLOOKUP([2]source_data!M323,[2]codelist_mapping!F:H,3,FALSE)),IF([2]source_data!L323&lt;&gt;"",CONCATENATE(VLOOKUP([2]source_data!K323,[2]codelist_mapping!F:H,3,FALSE)&amp;";"&amp;VLOOKUP([2]source_data!L323,[2]codelist_mapping!F:H,3,FALSE)),IF([2]source_data!K323&lt;&gt;"",CONCATENATE(VLOOKUP([2]source_data!K323,[2]codelist_mapping!F:H,3,FALSE)))))))</f>
        <v>GTIP020;GTIP020</v>
      </c>
      <c r="N321" s="9" t="str">
        <f>IF([2]source_data!G323="","",IF([2]source_data!D323="","",VLOOKUP([2]source_data!D323,[2]geo_data!A:I,9,FALSE)))</f>
        <v>Hitchin Bearton</v>
      </c>
      <c r="O321" s="9" t="str">
        <f>IF([2]source_data!G323="","",IF([2]source_data!D323="","",VLOOKUP([2]source_data!D323,[2]geo_data!A:I,8,FALSE)))</f>
        <v>E05004768</v>
      </c>
      <c r="P321" s="9" t="str">
        <f>IF([2]source_data!G323="","",IF(LEFT(O321,3)="E05","WD",IF(LEFT(O321,3)="S13","WD",IF(LEFT(O321,3)="W05","WD",IF(LEFT(O321,3)="W06","UA",IF(LEFT(O321,3)="S12","CA",IF(LEFT(O321,3)="E06","UA",IF(LEFT(O321,3)="E07","NMD",IF(LEFT(O321,3)="E08","MD",IF(LEFT(O321,3)="E09","LONB"))))))))))</f>
        <v>WD</v>
      </c>
      <c r="Q321" s="9" t="str">
        <f>IF([2]source_data!G323="","",IF([2]source_data!D323="","",VLOOKUP([2]source_data!D323,[2]geo_data!A:I,7,FALSE)))</f>
        <v>North Hertfordshire</v>
      </c>
      <c r="R321" s="9" t="str">
        <f>IF([2]source_data!G323="","",IF([2]source_data!D323="","",VLOOKUP([2]source_data!D323,[2]geo_data!A:I,6,FALSE)))</f>
        <v>E07000099</v>
      </c>
      <c r="S321" s="9" t="str">
        <f>IF([2]source_data!G323="","",IF(LEFT(R321,3)="E05","WD",IF(LEFT(R321,3)="S13","WD",IF(LEFT(R321,3)="W05","WD",IF(LEFT(R321,3)="W06","UA",IF(LEFT(R321,3)="S12","CA",IF(LEFT(R321,3)="E06","UA",IF(LEFT(R321,3)="E07","NMD",IF(LEFT(R321,3)="E08","MD",IF(LEFT(R321,3)="E09","LONB"))))))))))</f>
        <v>NMD</v>
      </c>
      <c r="T321" s="6" t="str">
        <f>IF([2]source_data!G323="","",IF([2]source_data!N323="","",[2]source_data!N323))</f>
        <v>Hardship Grant</v>
      </c>
      <c r="U321" s="10">
        <f>IF([2]source_data!G323="","",[2]tailored_settings!$B$8)</f>
        <v>45789</v>
      </c>
      <c r="V321" s="6" t="str">
        <f>IF([2]source_data!G323="","",[2]tailored_settings!$B$9)</f>
        <v>http://www.longleigh.org/</v>
      </c>
      <c r="W321" s="8">
        <f>IF([2]source_data!G323="","",IF([2]source_data!O323="","",[2]source_data!O323))</f>
        <v>45475</v>
      </c>
      <c r="X321" s="12">
        <f>IF([2]source_data!G323="","",IF([2]source_data!P323="","",[2]source_data!P323))</f>
        <v>45511</v>
      </c>
      <c r="Y321" s="13">
        <f>IF([2]source_data!G323="","",IF([2]source_data!Q323="","",[2]source_data!Q323))</f>
        <v>1</v>
      </c>
      <c r="Z321" s="11" t="str">
        <f>IF([2]source_data!G323="","",IF([2]source_data!I323="","",[2]tailored_settings!$B$10))</f>
        <v>Primary grant reason</v>
      </c>
      <c r="AA321" s="11" t="str">
        <f>IF([2]source_data!G323="","",IF([2]source_data!I323="","",[2]source_data!I323))</f>
        <v>2. Customer receiving medication and/or therapy for a mental health condition or substance addiction</v>
      </c>
      <c r="AB321" s="11" t="str">
        <f>IF([2]source_data!G323="","",IF([2]source_data!J323="","",[2]tailored_settings!$B$11))</f>
        <v/>
      </c>
      <c r="AC321" s="11" t="str">
        <f>IF([2]source_data!G323="","",IF([2]source_data!J323="","",[2]source_data!J323))</f>
        <v/>
      </c>
      <c r="AD321" s="11" t="str">
        <f>IF([2]source_data!G323="","",IF([2]source_data!K323="","",[2]tailored_settings!$B$12))</f>
        <v>Grant purpose</v>
      </c>
      <c r="AE321" s="11" t="str">
        <f>IF([2]source_data!G323="","",IF([2]source_data!K323="","",[2]source_data!K323))</f>
        <v>Appliances</v>
      </c>
      <c r="AF321" s="11" t="str">
        <f>IF([2]source_data!G323="","",IF([2]source_data!K323="","",[2]tailored_settings!$B$13))</f>
        <v>Grant purpose</v>
      </c>
      <c r="AG321" s="11" t="str">
        <f>IF([2]source_data!G323="","",IF([2]source_data!K323="","",[2]source_data!K323))</f>
        <v>Appliances</v>
      </c>
      <c r="AH321" s="11" t="str">
        <f>IF([2]source_data!G323="","",IF([2]source_data!M323="","",[2]tailored_settings!$B$14))</f>
        <v/>
      </c>
      <c r="AI321" s="11" t="str">
        <f>IF([2]source_data!G323="","",IF([2]source_data!M323="","",[2]source_data!M323))</f>
        <v/>
      </c>
    </row>
    <row r="322" spans="1:35" x14ac:dyDescent="0.2">
      <c r="A322" s="6" t="str">
        <f>IF([2]source_data!G324="","",IF(AND([2]source_data!C324&lt;&gt;"",[2]tailored_settings!$B$15="Publish"),CONCATENATE([2]tailored_settings!$B$2&amp;[2]source_data!C324),IF(AND([2]source_data!C324&lt;&gt;"",[2]tailored_settings!$B$15="Do not publish"),CONCATENATE([2]tailored_settings!$B$2&amp;TEXT(ROW(A322)-1,"0000")&amp;"_"&amp;TEXT(F322,"yyyy-mm")),CONCATENATE([2]tailored_settings!$B$2&amp;TEXT(ROW(A322)-1,"0000")&amp;"_"&amp;TEXT(F322,"yyyy-mm")))))</f>
        <v>360G-Longleigh-0321_2024-07</v>
      </c>
      <c r="B322" s="6" t="str">
        <f>IF([2]source_data!G324="","",IF([2]source_data!E324&lt;&gt;"",[2]source_data!E324,CONCATENATE("Grant to "&amp;G322)))</f>
        <v>Grant to Individual Recipient</v>
      </c>
      <c r="C322" s="6" t="str">
        <f>IF([2]source_data!G324="","",IF([2]source_data!F324="",_xlfn.XLOOKUP(T322,[2]tailored_settings!$B$20:$B$25,[2]tailored_settings!$A$20:$A$25,"")))</f>
        <v>Helping to alleviate financial hardship</v>
      </c>
      <c r="D322" s="7">
        <f>IF([2]source_data!G324="","",IF([2]source_data!G324="","",[2]source_data!G324))</f>
        <v>926.52</v>
      </c>
      <c r="E322" s="6" t="str">
        <f>IF([2]source_data!G324="","",[2]tailored_settings!$B$3)</f>
        <v>GBP</v>
      </c>
      <c r="F322" s="8">
        <f>IF([2]source_data!G324="","",IF([2]source_data!H324="","",[2]source_data!H324))</f>
        <v>45475</v>
      </c>
      <c r="G322" s="6" t="str">
        <f>IF([2]source_data!G324="","",[2]tailored_settings!$B$5)</f>
        <v>Individual Recipient</v>
      </c>
      <c r="H322" s="6" t="str">
        <f>IF([2]source_data!G324="","",IF(AND([2]source_data!A324&lt;&gt;"",[2]tailored_settings!$B$16="Publish"),CONCATENATE([2]tailored_settings!$B$2&amp;[2]source_data!A324),IF(AND([2]source_data!A324&lt;&gt;"",[2]tailored_settings!$B$16="Do not publish"),CONCATENATE([2]tailored_settings!$B$4&amp;TEXT(ROW(A322)-1,"0000")&amp;"_"&amp;TEXT(F322,"yyyy-mm")),CONCATENATE([2]tailored_settings!$B$4&amp;TEXT(ROW(A322)-1,"0000")&amp;"_"&amp;TEXT(F322,"yyyy-mm")))))</f>
        <v>360G-Longleigh-IND-0321_2024-07</v>
      </c>
      <c r="I322" s="6" t="str">
        <f>IF([2]source_data!G324="","",[2]tailored_settings!$B$7)</f>
        <v>Longleigh Foundation</v>
      </c>
      <c r="J322" s="6" t="str">
        <f>IF([2]source_data!G324="","",[2]tailored_settings!$B$6)</f>
        <v>GB-CHC-1169016</v>
      </c>
      <c r="K322" s="6" t="str">
        <f>IF([2]source_data!G324="","",IF([2]source_data!I324="","",VLOOKUP([2]source_data!I324,[2]codelist_mapping!A:C,3,FALSE)))</f>
        <v>GTIR040</v>
      </c>
      <c r="L322" s="6" t="str">
        <f>IF([2]source_data!G324="","",IF([2]source_data!J324="","",VLOOKUP([2]source_data!J324,[2]codelist_mapping!A:C,3,FALSE)))</f>
        <v/>
      </c>
      <c r="M322" s="6" t="str">
        <f>IF([2]source_data!G324="","",IF([2]source_data!K324="","",IF([2]source_data!M324&lt;&gt;"",CONCATENATE(VLOOKUP([2]source_data!K324,[2]codelist_mapping!F:H,3,FALSE)&amp;";"&amp;VLOOKUP([2]source_data!L324,[2]codelist_mapping!F:H,3,FALSE)&amp;";"&amp;VLOOKUP([2]source_data!M324,[2]codelist_mapping!F:H,3,FALSE)),IF([2]source_data!L324&lt;&gt;"",CONCATENATE(VLOOKUP([2]source_data!K324,[2]codelist_mapping!F:H,3,FALSE)&amp;";"&amp;VLOOKUP([2]source_data!L324,[2]codelist_mapping!F:H,3,FALSE)),IF([2]source_data!K324&lt;&gt;"",CONCATENATE(VLOOKUP([2]source_data!K324,[2]codelist_mapping!F:H,3,FALSE)))))))</f>
        <v>GTIP020;GTIP020;GTIP070</v>
      </c>
      <c r="N322" s="9" t="str">
        <f>IF([2]source_data!G324="","",IF([2]source_data!D324="","",VLOOKUP([2]source_data!D324,[2]geo_data!A:I,9,FALSE)))</f>
        <v>Leominster East</v>
      </c>
      <c r="O322" s="9" t="str">
        <f>IF([2]source_data!G324="","",IF([2]source_data!D324="","",VLOOKUP([2]source_data!D324,[2]geo_data!A:I,8,FALSE)))</f>
        <v>E05009468</v>
      </c>
      <c r="P322" s="9" t="str">
        <f>IF([2]source_data!G324="","",IF(LEFT(O322,3)="E05","WD",IF(LEFT(O322,3)="S13","WD",IF(LEFT(O322,3)="W05","WD",IF(LEFT(O322,3)="W06","UA",IF(LEFT(O322,3)="S12","CA",IF(LEFT(O322,3)="E06","UA",IF(LEFT(O322,3)="E07","NMD",IF(LEFT(O322,3)="E08","MD",IF(LEFT(O322,3)="E09","LONB"))))))))))</f>
        <v>WD</v>
      </c>
      <c r="Q322" s="9" t="str">
        <f>IF([2]source_data!G324="","",IF([2]source_data!D324="","",VLOOKUP([2]source_data!D324,[2]geo_data!A:I,7,FALSE)))</f>
        <v>Herefordshire, County of</v>
      </c>
      <c r="R322" s="9" t="str">
        <f>IF([2]source_data!G324="","",IF([2]source_data!D324="","",VLOOKUP([2]source_data!D324,[2]geo_data!A:I,6,FALSE)))</f>
        <v>E06000019</v>
      </c>
      <c r="S322" s="9" t="str">
        <f>IF([2]source_data!G324="","",IF(LEFT(R322,3)="E05","WD",IF(LEFT(R322,3)="S13","WD",IF(LEFT(R322,3)="W05","WD",IF(LEFT(R322,3)="W06","UA",IF(LEFT(R322,3)="S12","CA",IF(LEFT(R322,3)="E06","UA",IF(LEFT(R322,3)="E07","NMD",IF(LEFT(R322,3)="E08","MD",IF(LEFT(R322,3)="E09","LONB"))))))))))</f>
        <v>UA</v>
      </c>
      <c r="T322" s="6" t="str">
        <f>IF([2]source_data!G324="","",IF([2]source_data!N324="","",[2]source_data!N324))</f>
        <v>Hardship Grant</v>
      </c>
      <c r="U322" s="10">
        <f>IF([2]source_data!G324="","",[2]tailored_settings!$B$8)</f>
        <v>45789</v>
      </c>
      <c r="V322" s="6" t="str">
        <f>IF([2]source_data!G324="","",[2]tailored_settings!$B$9)</f>
        <v>http://www.longleigh.org/</v>
      </c>
      <c r="W322" s="8">
        <f>IF([2]source_data!G324="","",IF([2]source_data!O324="","",[2]source_data!O324))</f>
        <v>45475</v>
      </c>
      <c r="X322" s="12">
        <f>IF([2]source_data!G324="","",IF([2]source_data!P324="","",[2]source_data!P324))</f>
        <v>45560</v>
      </c>
      <c r="Y322" s="13">
        <f>IF([2]source_data!G324="","",IF([2]source_data!Q324="","",[2]source_data!Q324))</f>
        <v>3</v>
      </c>
      <c r="Z322" s="11" t="str">
        <f>IF([2]source_data!G324="","",IF([2]source_data!I324="","",[2]tailored_settings!$B$10))</f>
        <v>Primary grant reason</v>
      </c>
      <c r="AA322" s="11" t="str">
        <f>IF([2]source_data!G324="","",IF([2]source_data!I324="","",[2]source_data!I324))</f>
        <v>2. Customer receiving medication and/or therapy for a mental health condition or substance addiction</v>
      </c>
      <c r="AB322" s="11" t="str">
        <f>IF([2]source_data!G324="","",IF([2]source_data!J324="","",[2]tailored_settings!$B$11))</f>
        <v/>
      </c>
      <c r="AC322" s="11" t="str">
        <f>IF([2]source_data!G324="","",IF([2]source_data!J324="","",[2]source_data!J324))</f>
        <v/>
      </c>
      <c r="AD322" s="11" t="str">
        <f>IF([2]source_data!G324="","",IF([2]source_data!K324="","",[2]tailored_settings!$B$12))</f>
        <v>Grant purpose</v>
      </c>
      <c r="AE322" s="11" t="str">
        <f>IF([2]source_data!G324="","",IF([2]source_data!K324="","",[2]source_data!K324))</f>
        <v xml:space="preserve">Furniture </v>
      </c>
      <c r="AF322" s="11" t="str">
        <f>IF([2]source_data!G324="","",IF([2]source_data!K324="","",[2]tailored_settings!$B$13))</f>
        <v>Grant purpose</v>
      </c>
      <c r="AG322" s="11" t="str">
        <f>IF([2]source_data!G324="","",IF([2]source_data!K324="","",[2]source_data!K324))</f>
        <v xml:space="preserve">Furniture </v>
      </c>
      <c r="AH322" s="11" t="str">
        <f>IF([2]source_data!G324="","",IF([2]source_data!M324="","",[2]tailored_settings!$B$14))</f>
        <v>Grant purpose</v>
      </c>
      <c r="AI322" s="11" t="str">
        <f>IF([2]source_data!G324="","",IF([2]source_data!M324="","",[2]source_data!M324))</f>
        <v>Food Vouchers</v>
      </c>
    </row>
    <row r="323" spans="1:35" x14ac:dyDescent="0.2">
      <c r="A323" s="6" t="str">
        <f>IF([2]source_data!G325="","",IF(AND([2]source_data!C325&lt;&gt;"",[2]tailored_settings!$B$15="Publish"),CONCATENATE([2]tailored_settings!$B$2&amp;[2]source_data!C325),IF(AND([2]source_data!C325&lt;&gt;"",[2]tailored_settings!$B$15="Do not publish"),CONCATENATE([2]tailored_settings!$B$2&amp;TEXT(ROW(A323)-1,"0000")&amp;"_"&amp;TEXT(F323,"yyyy-mm")),CONCATENATE([2]tailored_settings!$B$2&amp;TEXT(ROW(A323)-1,"0000")&amp;"_"&amp;TEXT(F323,"yyyy-mm")))))</f>
        <v>360G-Longleigh-0322_2024-07</v>
      </c>
      <c r="B323" s="6" t="str">
        <f>IF([2]source_data!G325="","",IF([2]source_data!E325&lt;&gt;"",[2]source_data!E325,CONCATENATE("Grant to "&amp;G323)))</f>
        <v>Grant to Individual Recipient</v>
      </c>
      <c r="C323" s="6" t="str">
        <f>IF([2]source_data!G325="","",IF([2]source_data!F325="",_xlfn.XLOOKUP(T323,[2]tailored_settings!$B$20:$B$25,[2]tailored_settings!$A$20:$A$25,"")))</f>
        <v>Helping to alleviate financial hardship</v>
      </c>
      <c r="D323" s="7">
        <f>IF([2]source_data!G325="","",IF([2]source_data!G325="","",[2]source_data!G325))</f>
        <v>640.96</v>
      </c>
      <c r="E323" s="6" t="str">
        <f>IF([2]source_data!G325="","",[2]tailored_settings!$B$3)</f>
        <v>GBP</v>
      </c>
      <c r="F323" s="8">
        <f>IF([2]source_data!G325="","",IF([2]source_data!H325="","",[2]source_data!H325))</f>
        <v>45475</v>
      </c>
      <c r="G323" s="6" t="str">
        <f>IF([2]source_data!G325="","",[2]tailored_settings!$B$5)</f>
        <v>Individual Recipient</v>
      </c>
      <c r="H323" s="6" t="str">
        <f>IF([2]source_data!G325="","",IF(AND([2]source_data!A325&lt;&gt;"",[2]tailored_settings!$B$16="Publish"),CONCATENATE([2]tailored_settings!$B$2&amp;[2]source_data!A325),IF(AND([2]source_data!A325&lt;&gt;"",[2]tailored_settings!$B$16="Do not publish"),CONCATENATE([2]tailored_settings!$B$4&amp;TEXT(ROW(A323)-1,"0000")&amp;"_"&amp;TEXT(F323,"yyyy-mm")),CONCATENATE([2]tailored_settings!$B$4&amp;TEXT(ROW(A323)-1,"0000")&amp;"_"&amp;TEXT(F323,"yyyy-mm")))))</f>
        <v>360G-Longleigh-IND-0322_2024-07</v>
      </c>
      <c r="I323" s="6" t="str">
        <f>IF([2]source_data!G325="","",[2]tailored_settings!$B$7)</f>
        <v>Longleigh Foundation</v>
      </c>
      <c r="J323" s="6" t="str">
        <f>IF([2]source_data!G325="","",[2]tailored_settings!$B$6)</f>
        <v>GB-CHC-1169016</v>
      </c>
      <c r="K323" s="6" t="str">
        <f>IF([2]source_data!G325="","",IF([2]source_data!I325="","",VLOOKUP([2]source_data!I325,[2]codelist_mapping!A:C,3,FALSE)))</f>
        <v>GTIR030</v>
      </c>
      <c r="L323" s="6" t="str">
        <f>IF([2]source_data!G325="","",IF([2]source_data!J325="","",VLOOKUP([2]source_data!J325,[2]codelist_mapping!A:C,3,FALSE)))</f>
        <v>GTIR040</v>
      </c>
      <c r="M323" s="6" t="str">
        <f>IF([2]source_data!G325="","",IF([2]source_data!K325="","",IF([2]source_data!M325&lt;&gt;"",CONCATENATE(VLOOKUP([2]source_data!K325,[2]codelist_mapping!F:H,3,FALSE)&amp;";"&amp;VLOOKUP([2]source_data!L325,[2]codelist_mapping!F:H,3,FALSE)&amp;";"&amp;VLOOKUP([2]source_data!M325,[2]codelist_mapping!F:H,3,FALSE)),IF([2]source_data!L325&lt;&gt;"",CONCATENATE(VLOOKUP([2]source_data!K325,[2]codelist_mapping!F:H,3,FALSE)&amp;";"&amp;VLOOKUP([2]source_data!L325,[2]codelist_mapping!F:H,3,FALSE)),IF([2]source_data!K325&lt;&gt;"",CONCATENATE(VLOOKUP([2]source_data!K325,[2]codelist_mapping!F:H,3,FALSE)))))))</f>
        <v>GTIP020;GTIP020</v>
      </c>
      <c r="N323" s="9" t="str">
        <f>IF([2]source_data!G325="","",IF([2]source_data!D325="","",VLOOKUP([2]source_data!D325,[2]geo_data!A:I,9,FALSE)))</f>
        <v>Houghton Regis West</v>
      </c>
      <c r="O323" s="9" t="str">
        <f>IF([2]source_data!G325="","",IF([2]source_data!D325="","",VLOOKUP([2]source_data!D325,[2]geo_data!A:I,8,FALSE)))</f>
        <v>E05014413</v>
      </c>
      <c r="P323" s="9" t="str">
        <f>IF([2]source_data!G325="","",IF(LEFT(O323,3)="E05","WD",IF(LEFT(O323,3)="S13","WD",IF(LEFT(O323,3)="W05","WD",IF(LEFT(O323,3)="W06","UA",IF(LEFT(O323,3)="S12","CA",IF(LEFT(O323,3)="E06","UA",IF(LEFT(O323,3)="E07","NMD",IF(LEFT(O323,3)="E08","MD",IF(LEFT(O323,3)="E09","LONB"))))))))))</f>
        <v>WD</v>
      </c>
      <c r="Q323" s="9" t="str">
        <f>IF([2]source_data!G325="","",IF([2]source_data!D325="","",VLOOKUP([2]source_data!D325,[2]geo_data!A:I,7,FALSE)))</f>
        <v>Central Bedfordshire</v>
      </c>
      <c r="R323" s="9" t="str">
        <f>IF([2]source_data!G325="","",IF([2]source_data!D325="","",VLOOKUP([2]source_data!D325,[2]geo_data!A:I,6,FALSE)))</f>
        <v>E06000056</v>
      </c>
      <c r="S323" s="9" t="str">
        <f>IF([2]source_data!G325="","",IF(LEFT(R323,3)="E05","WD",IF(LEFT(R323,3)="S13","WD",IF(LEFT(R323,3)="W05","WD",IF(LEFT(R323,3)="W06","UA",IF(LEFT(R323,3)="S12","CA",IF(LEFT(R323,3)="E06","UA",IF(LEFT(R323,3)="E07","NMD",IF(LEFT(R323,3)="E08","MD",IF(LEFT(R323,3)="E09","LONB"))))))))))</f>
        <v>UA</v>
      </c>
      <c r="T323" s="6" t="str">
        <f>IF([2]source_data!G325="","",IF([2]source_data!N325="","",[2]source_data!N325))</f>
        <v>Hardship Grant</v>
      </c>
      <c r="U323" s="10">
        <f>IF([2]source_data!G325="","",[2]tailored_settings!$B$8)</f>
        <v>45789</v>
      </c>
      <c r="V323" s="6" t="str">
        <f>IF([2]source_data!G325="","",[2]tailored_settings!$B$9)</f>
        <v>http://www.longleigh.org/</v>
      </c>
      <c r="W323" s="8">
        <f>IF([2]source_data!G325="","",IF([2]source_data!O325="","",[2]source_data!O325))</f>
        <v>45475</v>
      </c>
      <c r="X323" s="12">
        <f>IF([2]source_data!G325="","",IF([2]source_data!P325="","",[2]source_data!P325))</f>
        <v>45490</v>
      </c>
      <c r="Y323" s="13">
        <f>IF([2]source_data!G325="","",IF([2]source_data!Q325="","",[2]source_data!Q325))</f>
        <v>0</v>
      </c>
      <c r="Z323" s="11" t="str">
        <f>IF([2]source_data!G325="","",IF([2]source_data!I325="","",[2]tailored_settings!$B$10))</f>
        <v>Primary grant reason</v>
      </c>
      <c r="AA323" s="11" t="str">
        <f>IF([2]source_data!G325="","",IF([2]source_data!I325="","",[2]source_data!I325))</f>
        <v>1. Customer (or family member residing with them) with a diagnosed condition or disability (physical and/or sensory and/or behavioural)</v>
      </c>
      <c r="AB323" s="11" t="str">
        <f>IF([2]source_data!G325="","",IF([2]source_data!J325="","",[2]tailored_settings!$B$11))</f>
        <v>Secondary grant reason</v>
      </c>
      <c r="AC323" s="11" t="str">
        <f>IF([2]source_data!G325="","",IF([2]source_data!J325="","",[2]source_data!J325))</f>
        <v>2. Customer receiving medication and/or therapy for a mental health condition or substance addiction</v>
      </c>
      <c r="AD323" s="11" t="str">
        <f>IF([2]source_data!G325="","",IF([2]source_data!K325="","",[2]tailored_settings!$B$12))</f>
        <v>Grant purpose</v>
      </c>
      <c r="AE323" s="11" t="str">
        <f>IF([2]source_data!G325="","",IF([2]source_data!K325="","",[2]source_data!K325))</f>
        <v xml:space="preserve">Furniture </v>
      </c>
      <c r="AF323" s="11" t="str">
        <f>IF([2]source_data!G325="","",IF([2]source_data!K325="","",[2]tailored_settings!$B$13))</f>
        <v>Grant purpose</v>
      </c>
      <c r="AG323" s="11" t="str">
        <f>IF([2]source_data!G325="","",IF([2]source_data!K325="","",[2]source_data!K325))</f>
        <v xml:space="preserve">Furniture </v>
      </c>
      <c r="AH323" s="11" t="str">
        <f>IF([2]source_data!G325="","",IF([2]source_data!M325="","",[2]tailored_settings!$B$14))</f>
        <v/>
      </c>
      <c r="AI323" s="11" t="str">
        <f>IF([2]source_data!G325="","",IF([2]source_data!M325="","",[2]source_data!M325))</f>
        <v/>
      </c>
    </row>
    <row r="324" spans="1:35" x14ac:dyDescent="0.2">
      <c r="A324" s="6" t="str">
        <f>IF([2]source_data!G326="","",IF(AND([2]source_data!C326&lt;&gt;"",[2]tailored_settings!$B$15="Publish"),CONCATENATE([2]tailored_settings!$B$2&amp;[2]source_data!C326),IF(AND([2]source_data!C326&lt;&gt;"",[2]tailored_settings!$B$15="Do not publish"),CONCATENATE([2]tailored_settings!$B$2&amp;TEXT(ROW(A324)-1,"0000")&amp;"_"&amp;TEXT(F324,"yyyy-mm")),CONCATENATE([2]tailored_settings!$B$2&amp;TEXT(ROW(A324)-1,"0000")&amp;"_"&amp;TEXT(F324,"yyyy-mm")))))</f>
        <v>360G-Longleigh-0323_2024-07</v>
      </c>
      <c r="B324" s="6" t="str">
        <f>IF([2]source_data!G326="","",IF([2]source_data!E326&lt;&gt;"",[2]source_data!E326,CONCATENATE("Grant to "&amp;G324)))</f>
        <v>Grant to Individual Recipient</v>
      </c>
      <c r="C324" s="6" t="str">
        <f>IF([2]source_data!G326="","",IF([2]source_data!F326="",_xlfn.XLOOKUP(T324,[2]tailored_settings!$B$20:$B$25,[2]tailored_settings!$A$20:$A$25,"")))</f>
        <v>Helping to alleviate financial hardship</v>
      </c>
      <c r="D324" s="7">
        <f>IF([2]source_data!G326="","",IF([2]source_data!G326="","",[2]source_data!G326))</f>
        <v>904.97</v>
      </c>
      <c r="E324" s="6" t="str">
        <f>IF([2]source_data!G326="","",[2]tailored_settings!$B$3)</f>
        <v>GBP</v>
      </c>
      <c r="F324" s="8">
        <f>IF([2]source_data!G326="","",IF([2]source_data!H326="","",[2]source_data!H326))</f>
        <v>45474</v>
      </c>
      <c r="G324" s="6" t="str">
        <f>IF([2]source_data!G326="","",[2]tailored_settings!$B$5)</f>
        <v>Individual Recipient</v>
      </c>
      <c r="H324" s="6" t="str">
        <f>IF([2]source_data!G326="","",IF(AND([2]source_data!A326&lt;&gt;"",[2]tailored_settings!$B$16="Publish"),CONCATENATE([2]tailored_settings!$B$2&amp;[2]source_data!A326),IF(AND([2]source_data!A326&lt;&gt;"",[2]tailored_settings!$B$16="Do not publish"),CONCATENATE([2]tailored_settings!$B$4&amp;TEXT(ROW(A324)-1,"0000")&amp;"_"&amp;TEXT(F324,"yyyy-mm")),CONCATENATE([2]tailored_settings!$B$4&amp;TEXT(ROW(A324)-1,"0000")&amp;"_"&amp;TEXT(F324,"yyyy-mm")))))</f>
        <v>360G-Longleigh-IND-0323_2024-07</v>
      </c>
      <c r="I324" s="6" t="str">
        <f>IF([2]source_data!G326="","",[2]tailored_settings!$B$7)</f>
        <v>Longleigh Foundation</v>
      </c>
      <c r="J324" s="6" t="str">
        <f>IF([2]source_data!G326="","",[2]tailored_settings!$B$6)</f>
        <v>GB-CHC-1169016</v>
      </c>
      <c r="K324" s="6" t="str">
        <f>IF([2]source_data!G326="","",IF([2]source_data!I326="","",VLOOKUP([2]source_data!I326,[2]codelist_mapping!A:C,3,FALSE)))</f>
        <v>GTIR040</v>
      </c>
      <c r="L324" s="6" t="str">
        <f>IF([2]source_data!G326="","",IF([2]source_data!J326="","",VLOOKUP([2]source_data!J326,[2]codelist_mapping!A:C,3,FALSE)))</f>
        <v/>
      </c>
      <c r="M324" s="6" t="str">
        <f>IF([2]source_data!G326="","",IF([2]source_data!K326="","",IF([2]source_data!M326&lt;&gt;"",CONCATENATE(VLOOKUP([2]source_data!K326,[2]codelist_mapping!F:H,3,FALSE)&amp;";"&amp;VLOOKUP([2]source_data!L326,[2]codelist_mapping!F:H,3,FALSE)&amp;";"&amp;VLOOKUP([2]source_data!M326,[2]codelist_mapping!F:H,3,FALSE)),IF([2]source_data!L326&lt;&gt;"",CONCATENATE(VLOOKUP([2]source_data!K326,[2]codelist_mapping!F:H,3,FALSE)&amp;";"&amp;VLOOKUP([2]source_data!L326,[2]codelist_mapping!F:H,3,FALSE)),IF([2]source_data!K326&lt;&gt;"",CONCATENATE(VLOOKUP([2]source_data!K326,[2]codelist_mapping!F:H,3,FALSE)))))))</f>
        <v>GTIP020</v>
      </c>
      <c r="N324" s="9" t="str">
        <f>IF([2]source_data!G326="","",IF([2]source_data!D326="","",VLOOKUP([2]source_data!D326,[2]geo_data!A:I,9,FALSE)))</f>
        <v>Amblecote</v>
      </c>
      <c r="O324" s="9" t="str">
        <f>IF([2]source_data!G326="","",IF([2]source_data!D326="","",VLOOKUP([2]source_data!D326,[2]geo_data!A:I,8,FALSE)))</f>
        <v>E05001236</v>
      </c>
      <c r="P324" s="9" t="str">
        <f>IF([2]source_data!G326="","",IF(LEFT(O324,3)="E05","WD",IF(LEFT(O324,3)="S13","WD",IF(LEFT(O324,3)="W05","WD",IF(LEFT(O324,3)="W06","UA",IF(LEFT(O324,3)="S12","CA",IF(LEFT(O324,3)="E06","UA",IF(LEFT(O324,3)="E07","NMD",IF(LEFT(O324,3)="E08","MD",IF(LEFT(O324,3)="E09","LONB"))))))))))</f>
        <v>WD</v>
      </c>
      <c r="Q324" s="9" t="str">
        <f>IF([2]source_data!G326="","",IF([2]source_data!D326="","",VLOOKUP([2]source_data!D326,[2]geo_data!A:I,7,FALSE)))</f>
        <v>Dudley</v>
      </c>
      <c r="R324" s="9" t="str">
        <f>IF([2]source_data!G326="","",IF([2]source_data!D326="","",VLOOKUP([2]source_data!D326,[2]geo_data!A:I,6,FALSE)))</f>
        <v>E08000027</v>
      </c>
      <c r="S324" s="9" t="str">
        <f>IF([2]source_data!G326="","",IF(LEFT(R324,3)="E05","WD",IF(LEFT(R324,3)="S13","WD",IF(LEFT(R324,3)="W05","WD",IF(LEFT(R324,3)="W06","UA",IF(LEFT(R324,3)="S12","CA",IF(LEFT(R324,3)="E06","UA",IF(LEFT(R324,3)="E07","NMD",IF(LEFT(R324,3)="E08","MD",IF(LEFT(R324,3)="E09","LONB"))))))))))</f>
        <v>MD</v>
      </c>
      <c r="T324" s="6" t="str">
        <f>IF([2]source_data!G326="","",IF([2]source_data!N326="","",[2]source_data!N326))</f>
        <v>Hardship Grant</v>
      </c>
      <c r="U324" s="10">
        <f>IF([2]source_data!G326="","",[2]tailored_settings!$B$8)</f>
        <v>45789</v>
      </c>
      <c r="V324" s="6" t="str">
        <f>IF([2]source_data!G326="","",[2]tailored_settings!$B$9)</f>
        <v>http://www.longleigh.org/</v>
      </c>
      <c r="W324" s="8">
        <f>IF([2]source_data!G326="","",IF([2]source_data!O326="","",[2]source_data!O326))</f>
        <v>45474</v>
      </c>
      <c r="X324" s="12">
        <f>IF([2]source_data!G326="","",IF([2]source_data!P326="","",[2]source_data!P326))</f>
        <v>45484</v>
      </c>
      <c r="Y324" s="13">
        <f>IF([2]source_data!G326="","",IF([2]source_data!Q326="","",[2]source_data!Q326))</f>
        <v>0</v>
      </c>
      <c r="Z324" s="11" t="str">
        <f>IF([2]source_data!G326="","",IF([2]source_data!I326="","",[2]tailored_settings!$B$10))</f>
        <v>Primary grant reason</v>
      </c>
      <c r="AA324" s="11" t="str">
        <f>IF([2]source_data!G326="","",IF([2]source_data!I326="","",[2]source_data!I326))</f>
        <v>2. Customer receiving medication and/or therapy for a mental health condition or substance addiction</v>
      </c>
      <c r="AB324" s="11" t="str">
        <f>IF([2]source_data!G326="","",IF([2]source_data!J326="","",[2]tailored_settings!$B$11))</f>
        <v/>
      </c>
      <c r="AC324" s="11" t="str">
        <f>IF([2]source_data!G326="","",IF([2]source_data!J326="","",[2]source_data!J326))</f>
        <v/>
      </c>
      <c r="AD324" s="11" t="str">
        <f>IF([2]source_data!G326="","",IF([2]source_data!K326="","",[2]tailored_settings!$B$12))</f>
        <v>Grant purpose</v>
      </c>
      <c r="AE324" s="11" t="str">
        <f>IF([2]source_data!G326="","",IF([2]source_data!K326="","",[2]source_data!K326))</f>
        <v>Appliances</v>
      </c>
      <c r="AF324" s="11" t="str">
        <f>IF([2]source_data!G326="","",IF([2]source_data!K326="","",[2]tailored_settings!$B$13))</f>
        <v>Grant purpose</v>
      </c>
      <c r="AG324" s="11" t="str">
        <f>IF([2]source_data!G326="","",IF([2]source_data!K326="","",[2]source_data!K326))</f>
        <v>Appliances</v>
      </c>
      <c r="AH324" s="11" t="str">
        <f>IF([2]source_data!G326="","",IF([2]source_data!M326="","",[2]tailored_settings!$B$14))</f>
        <v/>
      </c>
      <c r="AI324" s="11" t="str">
        <f>IF([2]source_data!G326="","",IF([2]source_data!M326="","",[2]source_data!M326))</f>
        <v/>
      </c>
    </row>
    <row r="325" spans="1:35" x14ac:dyDescent="0.2">
      <c r="A325" s="6" t="str">
        <f>IF([2]source_data!G327="","",IF(AND([2]source_data!C327&lt;&gt;"",[2]tailored_settings!$B$15="Publish"),CONCATENATE([2]tailored_settings!$B$2&amp;[2]source_data!C327),IF(AND([2]source_data!C327&lt;&gt;"",[2]tailored_settings!$B$15="Do not publish"),CONCATENATE([2]tailored_settings!$B$2&amp;TEXT(ROW(A325)-1,"0000")&amp;"_"&amp;TEXT(F325,"yyyy-mm")),CONCATENATE([2]tailored_settings!$B$2&amp;TEXT(ROW(A325)-1,"0000")&amp;"_"&amp;TEXT(F325,"yyyy-mm")))))</f>
        <v>360G-Longleigh-0324_2024-07</v>
      </c>
      <c r="B325" s="6" t="str">
        <f>IF([2]source_data!G327="","",IF([2]source_data!E327&lt;&gt;"",[2]source_data!E327,CONCATENATE("Grant to "&amp;G325)))</f>
        <v>Grant to Individual Recipient</v>
      </c>
      <c r="C325" s="6" t="str">
        <f>IF([2]source_data!G327="","",IF([2]source_data!F327="",_xlfn.XLOOKUP(T325,[2]tailored_settings!$B$20:$B$25,[2]tailored_settings!$A$20:$A$25,"")))</f>
        <v>Helping to alleviate financial hardship</v>
      </c>
      <c r="D325" s="7">
        <f>IF([2]source_data!G327="","",IF([2]source_data!G327="","",[2]source_data!G327))</f>
        <v>325</v>
      </c>
      <c r="E325" s="6" t="str">
        <f>IF([2]source_data!G327="","",[2]tailored_settings!$B$3)</f>
        <v>GBP</v>
      </c>
      <c r="F325" s="8">
        <f>IF([2]source_data!G327="","",IF([2]source_data!H327="","",[2]source_data!H327))</f>
        <v>45474</v>
      </c>
      <c r="G325" s="6" t="str">
        <f>IF([2]source_data!G327="","",[2]tailored_settings!$B$5)</f>
        <v>Individual Recipient</v>
      </c>
      <c r="H325" s="6" t="str">
        <f>IF([2]source_data!G327="","",IF(AND([2]source_data!A327&lt;&gt;"",[2]tailored_settings!$B$16="Publish"),CONCATENATE([2]tailored_settings!$B$2&amp;[2]source_data!A327),IF(AND([2]source_data!A327&lt;&gt;"",[2]tailored_settings!$B$16="Do not publish"),CONCATENATE([2]tailored_settings!$B$4&amp;TEXT(ROW(A325)-1,"0000")&amp;"_"&amp;TEXT(F325,"yyyy-mm")),CONCATENATE([2]tailored_settings!$B$4&amp;TEXT(ROW(A325)-1,"0000")&amp;"_"&amp;TEXT(F325,"yyyy-mm")))))</f>
        <v>360G-Longleigh-IND-0324_2024-07</v>
      </c>
      <c r="I325" s="6" t="str">
        <f>IF([2]source_data!G327="","",[2]tailored_settings!$B$7)</f>
        <v>Longleigh Foundation</v>
      </c>
      <c r="J325" s="6" t="str">
        <f>IF([2]source_data!G327="","",[2]tailored_settings!$B$6)</f>
        <v>GB-CHC-1169016</v>
      </c>
      <c r="K325" s="6" t="str">
        <f>IF([2]source_data!G327="","",IF([2]source_data!I327="","",VLOOKUP([2]source_data!I327,[2]codelist_mapping!A:C,3,FALSE)))</f>
        <v>GTIR060</v>
      </c>
      <c r="L325" s="6" t="str">
        <f>IF([2]source_data!G327="","",IF([2]source_data!J327="","",VLOOKUP([2]source_data!J327,[2]codelist_mapping!A:C,3,FALSE)))</f>
        <v/>
      </c>
      <c r="M325" s="6" t="str">
        <f>IF([2]source_data!G327="","",IF([2]source_data!K327="","",IF([2]source_data!M327&lt;&gt;"",CONCATENATE(VLOOKUP([2]source_data!K327,[2]codelist_mapping!F:H,3,FALSE)&amp;";"&amp;VLOOKUP([2]source_data!L327,[2]codelist_mapping!F:H,3,FALSE)&amp;";"&amp;VLOOKUP([2]source_data!M327,[2]codelist_mapping!F:H,3,FALSE)),IF([2]source_data!L327&lt;&gt;"",CONCATENATE(VLOOKUP([2]source_data!K327,[2]codelist_mapping!F:H,3,FALSE)&amp;";"&amp;VLOOKUP([2]source_data!L327,[2]codelist_mapping!F:H,3,FALSE)),IF([2]source_data!K327&lt;&gt;"",CONCATENATE(VLOOKUP([2]source_data!K327,[2]codelist_mapping!F:H,3,FALSE)))))))</f>
        <v>GTIP060</v>
      </c>
      <c r="N325" s="9" t="str">
        <f>IF([2]source_data!G327="","",IF([2]source_data!D327="","",VLOOKUP([2]source_data!D327,[2]geo_data!A:I,9,FALSE)))</f>
        <v>West Hill &amp; North Laine</v>
      </c>
      <c r="O325" s="9" t="str">
        <f>IF([2]source_data!G327="","",IF([2]source_data!D327="","",VLOOKUP([2]source_data!D327,[2]geo_data!A:I,8,FALSE)))</f>
        <v>E05015415</v>
      </c>
      <c r="P325" s="9" t="str">
        <f>IF([2]source_data!G327="","",IF(LEFT(O325,3)="E05","WD",IF(LEFT(O325,3)="S13","WD",IF(LEFT(O325,3)="W05","WD",IF(LEFT(O325,3)="W06","UA",IF(LEFT(O325,3)="S12","CA",IF(LEFT(O325,3)="E06","UA",IF(LEFT(O325,3)="E07","NMD",IF(LEFT(O325,3)="E08","MD",IF(LEFT(O325,3)="E09","LONB"))))))))))</f>
        <v>WD</v>
      </c>
      <c r="Q325" s="9" t="str">
        <f>IF([2]source_data!G327="","",IF([2]source_data!D327="","",VLOOKUP([2]source_data!D327,[2]geo_data!A:I,7,FALSE)))</f>
        <v>Brighton and Hove</v>
      </c>
      <c r="R325" s="9" t="str">
        <f>IF([2]source_data!G327="","",IF([2]source_data!D327="","",VLOOKUP([2]source_data!D327,[2]geo_data!A:I,6,FALSE)))</f>
        <v>E06000043</v>
      </c>
      <c r="S325" s="9" t="str">
        <f>IF([2]source_data!G327="","",IF(LEFT(R325,3)="E05","WD",IF(LEFT(R325,3)="S13","WD",IF(LEFT(R325,3)="W05","WD",IF(LEFT(R325,3)="W06","UA",IF(LEFT(R325,3)="S12","CA",IF(LEFT(R325,3)="E06","UA",IF(LEFT(R325,3)="E07","NMD",IF(LEFT(R325,3)="E08","MD",IF(LEFT(R325,3)="E09","LONB"))))))))))</f>
        <v>UA</v>
      </c>
      <c r="T325" s="6" t="str">
        <f>IF([2]source_data!G327="","",IF([2]source_data!N327="","",[2]source_data!N327))</f>
        <v>Hardship Grant</v>
      </c>
      <c r="U325" s="10">
        <f>IF([2]source_data!G327="","",[2]tailored_settings!$B$8)</f>
        <v>45789</v>
      </c>
      <c r="V325" s="6" t="str">
        <f>IF([2]source_data!G327="","",[2]tailored_settings!$B$9)</f>
        <v>http://www.longleigh.org/</v>
      </c>
      <c r="W325" s="8">
        <f>IF([2]source_data!G327="","",IF([2]source_data!O327="","",[2]source_data!O327))</f>
        <v>45474</v>
      </c>
      <c r="X325" s="12">
        <f>IF([2]source_data!G327="","",IF([2]source_data!P327="","",[2]source_data!P327))</f>
        <v>45483</v>
      </c>
      <c r="Y325" s="13">
        <f>IF([2]source_data!G327="","",IF([2]source_data!Q327="","",[2]source_data!Q327))</f>
        <v>0</v>
      </c>
      <c r="Z325" s="11" t="str">
        <f>IF([2]source_data!G327="","",IF([2]source_data!I327="","",[2]tailored_settings!$B$10))</f>
        <v>Primary grant reason</v>
      </c>
      <c r="AA325" s="11" t="str">
        <f>IF([2]source_data!G327="","",IF([2]source_data!I327="","",[2]source_data!I327))</f>
        <v>4. Customer/family fleeing from a violent or abusive relationship</v>
      </c>
      <c r="AB325" s="11" t="str">
        <f>IF([2]source_data!G327="","",IF([2]source_data!J327="","",[2]tailored_settings!$B$11))</f>
        <v/>
      </c>
      <c r="AC325" s="11" t="str">
        <f>IF([2]source_data!G327="","",IF([2]source_data!J327="","",[2]source_data!J327))</f>
        <v/>
      </c>
      <c r="AD325" s="11" t="str">
        <f>IF([2]source_data!G327="","",IF([2]source_data!K327="","",[2]tailored_settings!$B$12))</f>
        <v>Grant purpose</v>
      </c>
      <c r="AE325" s="11" t="str">
        <f>IF([2]source_data!G327="","",IF([2]source_data!K327="","",[2]source_data!K327))</f>
        <v>Removals</v>
      </c>
      <c r="AF325" s="11" t="str">
        <f>IF([2]source_data!G327="","",IF([2]source_data!K327="","",[2]tailored_settings!$B$13))</f>
        <v>Grant purpose</v>
      </c>
      <c r="AG325" s="11" t="str">
        <f>IF([2]source_data!G327="","",IF([2]source_data!K327="","",[2]source_data!K327))</f>
        <v>Removals</v>
      </c>
      <c r="AH325" s="11" t="str">
        <f>IF([2]source_data!G327="","",IF([2]source_data!M327="","",[2]tailored_settings!$B$14))</f>
        <v/>
      </c>
      <c r="AI325" s="11" t="str">
        <f>IF([2]source_data!G327="","",IF([2]source_data!M327="","",[2]source_data!M327))</f>
        <v/>
      </c>
    </row>
    <row r="326" spans="1:35" x14ac:dyDescent="0.2">
      <c r="A326" s="6" t="str">
        <f>IF([2]source_data!G328="","",IF(AND([2]source_data!C328&lt;&gt;"",[2]tailored_settings!$B$15="Publish"),CONCATENATE([2]tailored_settings!$B$2&amp;[2]source_data!C328),IF(AND([2]source_data!C328&lt;&gt;"",[2]tailored_settings!$B$15="Do not publish"),CONCATENATE([2]tailored_settings!$B$2&amp;TEXT(ROW(A326)-1,"0000")&amp;"_"&amp;TEXT(F326,"yyyy-mm")),CONCATENATE([2]tailored_settings!$B$2&amp;TEXT(ROW(A326)-1,"0000")&amp;"_"&amp;TEXT(F326,"yyyy-mm")))))</f>
        <v>360G-Longleigh-0325_2024-07</v>
      </c>
      <c r="B326" s="6" t="str">
        <f>IF([2]source_data!G328="","",IF([2]source_data!E328&lt;&gt;"",[2]source_data!E328,CONCATENATE("Grant to "&amp;G326)))</f>
        <v>Grant to Individual Recipient</v>
      </c>
      <c r="C326" s="6" t="str">
        <f>IF([2]source_data!G328="","",IF([2]source_data!F328="",_xlfn.XLOOKUP(T326,[2]tailored_settings!$B$20:$B$25,[2]tailored_settings!$A$20:$A$25,"")))</f>
        <v>Providing financial aid during a time of crisis</v>
      </c>
      <c r="D326" s="7">
        <f>IF([2]source_data!G328="","",IF([2]source_data!G328="","",[2]source_data!G328))</f>
        <v>500</v>
      </c>
      <c r="E326" s="6" t="str">
        <f>IF([2]source_data!G328="","",[2]tailored_settings!$B$3)</f>
        <v>GBP</v>
      </c>
      <c r="F326" s="8">
        <f>IF([2]source_data!G328="","",IF([2]source_data!H328="","",[2]source_data!H328))</f>
        <v>45474</v>
      </c>
      <c r="G326" s="6" t="str">
        <f>IF([2]source_data!G328="","",[2]tailored_settings!$B$5)</f>
        <v>Individual Recipient</v>
      </c>
      <c r="H326" s="6" t="str">
        <f>IF([2]source_data!G328="","",IF(AND([2]source_data!A328&lt;&gt;"",[2]tailored_settings!$B$16="Publish"),CONCATENATE([2]tailored_settings!$B$2&amp;[2]source_data!A328),IF(AND([2]source_data!A328&lt;&gt;"",[2]tailored_settings!$B$16="Do not publish"),CONCATENATE([2]tailored_settings!$B$4&amp;TEXT(ROW(A326)-1,"0000")&amp;"_"&amp;TEXT(F326,"yyyy-mm")),CONCATENATE([2]tailored_settings!$B$4&amp;TEXT(ROW(A326)-1,"0000")&amp;"_"&amp;TEXT(F326,"yyyy-mm")))))</f>
        <v>360G-Longleigh-IND-0325_2024-07</v>
      </c>
      <c r="I326" s="6" t="str">
        <f>IF([2]source_data!G328="","",[2]tailored_settings!$B$7)</f>
        <v>Longleigh Foundation</v>
      </c>
      <c r="J326" s="6" t="str">
        <f>IF([2]source_data!G328="","",[2]tailored_settings!$B$6)</f>
        <v>GB-CHC-1169016</v>
      </c>
      <c r="K326" s="6" t="str">
        <f>IF([2]source_data!G328="","",IF([2]source_data!I328="","",VLOOKUP([2]source_data!I328,[2]codelist_mapping!A:C,3,FALSE)))</f>
        <v>GTIR060</v>
      </c>
      <c r="L326" s="6" t="str">
        <f>IF([2]source_data!G328="","",IF([2]source_data!J328="","",VLOOKUP([2]source_data!J328,[2]codelist_mapping!A:C,3,FALSE)))</f>
        <v/>
      </c>
      <c r="M326" s="6" t="str">
        <f>IF([2]source_data!G328="","",IF([2]source_data!K328="","",IF([2]source_data!M328&lt;&gt;"",CONCATENATE(VLOOKUP([2]source_data!K328,[2]codelist_mapping!F:H,3,FALSE)&amp;";"&amp;VLOOKUP([2]source_data!L328,[2]codelist_mapping!F:H,3,FALSE)&amp;";"&amp;VLOOKUP([2]source_data!M328,[2]codelist_mapping!F:H,3,FALSE)),IF([2]source_data!L328&lt;&gt;"",CONCATENATE(VLOOKUP([2]source_data!K328,[2]codelist_mapping!F:H,3,FALSE)&amp;";"&amp;VLOOKUP([2]source_data!L328,[2]codelist_mapping!F:H,3,FALSE)),IF([2]source_data!K328&lt;&gt;"",CONCATENATE(VLOOKUP([2]source_data!K328,[2]codelist_mapping!F:H,3,FALSE)))))))</f>
        <v>GTIP070;GTIP080;GTIP100</v>
      </c>
      <c r="N326" s="9" t="str">
        <f>IF([2]source_data!G328="","",IF([2]source_data!D328="","",VLOOKUP([2]source_data!D328,[2]geo_data!A:I,9,FALSE)))</f>
        <v>West Hill &amp; North Laine</v>
      </c>
      <c r="O326" s="9" t="str">
        <f>IF([2]source_data!G328="","",IF([2]source_data!D328="","",VLOOKUP([2]source_data!D328,[2]geo_data!A:I,8,FALSE)))</f>
        <v>E05015415</v>
      </c>
      <c r="P326" s="9" t="str">
        <f>IF([2]source_data!G328="","",IF(LEFT(O326,3)="E05","WD",IF(LEFT(O326,3)="S13","WD",IF(LEFT(O326,3)="W05","WD",IF(LEFT(O326,3)="W06","UA",IF(LEFT(O326,3)="S12","CA",IF(LEFT(O326,3)="E06","UA",IF(LEFT(O326,3)="E07","NMD",IF(LEFT(O326,3)="E08","MD",IF(LEFT(O326,3)="E09","LONB"))))))))))</f>
        <v>WD</v>
      </c>
      <c r="Q326" s="9" t="str">
        <f>IF([2]source_data!G328="","",IF([2]source_data!D328="","",VLOOKUP([2]source_data!D328,[2]geo_data!A:I,7,FALSE)))</f>
        <v>Brighton and Hove</v>
      </c>
      <c r="R326" s="9" t="str">
        <f>IF([2]source_data!G328="","",IF([2]source_data!D328="","",VLOOKUP([2]source_data!D328,[2]geo_data!A:I,6,FALSE)))</f>
        <v>E06000043</v>
      </c>
      <c r="S326" s="9" t="str">
        <f>IF([2]source_data!G328="","",IF(LEFT(R326,3)="E05","WD",IF(LEFT(R326,3)="S13","WD",IF(LEFT(R326,3)="W05","WD",IF(LEFT(R326,3)="W06","UA",IF(LEFT(R326,3)="S12","CA",IF(LEFT(R326,3)="E06","UA",IF(LEFT(R326,3)="E07","NMD",IF(LEFT(R326,3)="E08","MD",IF(LEFT(R326,3)="E09","LONB"))))))))))</f>
        <v>UA</v>
      </c>
      <c r="T326" s="6" t="str">
        <f>IF([2]source_data!G328="","",IF([2]source_data!N328="","",[2]source_data!N328))</f>
        <v>Crisis Grant</v>
      </c>
      <c r="U326" s="10">
        <f>IF([2]source_data!G328="","",[2]tailored_settings!$B$8)</f>
        <v>45789</v>
      </c>
      <c r="V326" s="6" t="str">
        <f>IF([2]source_data!G328="","",[2]tailored_settings!$B$9)</f>
        <v>http://www.longleigh.org/</v>
      </c>
      <c r="W326" s="8">
        <f>IF([2]source_data!G328="","",IF([2]source_data!O328="","",[2]source_data!O328))</f>
        <v>45474</v>
      </c>
      <c r="X326" s="12">
        <f>IF([2]source_data!G328="","",IF([2]source_data!P328="","",[2]source_data!P328))</f>
        <v>45520</v>
      </c>
      <c r="Y326" s="13">
        <f>IF([2]source_data!G328="","",IF([2]source_data!Q328="","",[2]source_data!Q328))</f>
        <v>2</v>
      </c>
      <c r="Z326" s="11" t="str">
        <f>IF([2]source_data!G328="","",IF([2]source_data!I328="","",[2]tailored_settings!$B$10))</f>
        <v>Primary grant reason</v>
      </c>
      <c r="AA326" s="11" t="str">
        <f>IF([2]source_data!G328="","",IF([2]source_data!I328="","",[2]source_data!I328))</f>
        <v>4. Customer/family fleeing from a violent or abusive relationship</v>
      </c>
      <c r="AB326" s="11" t="str">
        <f>IF([2]source_data!G328="","",IF([2]source_data!J328="","",[2]tailored_settings!$B$11))</f>
        <v/>
      </c>
      <c r="AC326" s="11" t="str">
        <f>IF([2]source_data!G328="","",IF([2]source_data!J328="","",[2]source_data!J328))</f>
        <v/>
      </c>
      <c r="AD326" s="11" t="str">
        <f>IF([2]source_data!G328="","",IF([2]source_data!K328="","",[2]tailored_settings!$B$12))</f>
        <v>Grant purpose</v>
      </c>
      <c r="AE326" s="11" t="str">
        <f>IF([2]source_data!G328="","",IF([2]source_data!K328="","",[2]source_data!K328))</f>
        <v>Food Vouchers</v>
      </c>
      <c r="AF326" s="11" t="str">
        <f>IF([2]source_data!G328="","",IF([2]source_data!K328="","",[2]tailored_settings!$B$13))</f>
        <v>Grant purpose</v>
      </c>
      <c r="AG326" s="11" t="str">
        <f>IF([2]source_data!G328="","",IF([2]source_data!K328="","",[2]source_data!K328))</f>
        <v>Food Vouchers</v>
      </c>
      <c r="AH326" s="11" t="str">
        <f>IF([2]source_data!G328="","",IF([2]source_data!M328="","",[2]tailored_settings!$B$14))</f>
        <v>Grant purpose</v>
      </c>
      <c r="AI326" s="11" t="str">
        <f>IF([2]source_data!G328="","",IF([2]source_data!M328="","",[2]source_data!M328))</f>
        <v>Travel costs</v>
      </c>
    </row>
    <row r="327" spans="1:35" x14ac:dyDescent="0.2">
      <c r="A327" s="6" t="str">
        <f>IF([2]source_data!G329="","",IF(AND([2]source_data!C329&lt;&gt;"",[2]tailored_settings!$B$15="Publish"),CONCATENATE([2]tailored_settings!$B$2&amp;[2]source_data!C329),IF(AND([2]source_data!C329&lt;&gt;"",[2]tailored_settings!$B$15="Do not publish"),CONCATENATE([2]tailored_settings!$B$2&amp;TEXT(ROW(A327)-1,"0000")&amp;"_"&amp;TEXT(F327,"yyyy-mm")),CONCATENATE([2]tailored_settings!$B$2&amp;TEXT(ROW(A327)-1,"0000")&amp;"_"&amp;TEXT(F327,"yyyy-mm")))))</f>
        <v>360G-Longleigh-0326_2024-07</v>
      </c>
      <c r="B327" s="6" t="str">
        <f>IF([2]source_data!G329="","",IF([2]source_data!E329&lt;&gt;"",[2]source_data!E329,CONCATENATE("Grant to "&amp;G327)))</f>
        <v>Grant to Individual Recipient</v>
      </c>
      <c r="C327" s="6" t="str">
        <f>IF([2]source_data!G329="","",IF([2]source_data!F329="",_xlfn.XLOOKUP(T327,[2]tailored_settings!$B$20:$B$25,[2]tailored_settings!$A$20:$A$25,"")))</f>
        <v>Providing financial aid during a time of crisis</v>
      </c>
      <c r="D327" s="7">
        <f>IF([2]source_data!G329="","",IF([2]source_data!G329="","",[2]source_data!G329))</f>
        <v>500</v>
      </c>
      <c r="E327" s="6" t="str">
        <f>IF([2]source_data!G329="","",[2]tailored_settings!$B$3)</f>
        <v>GBP</v>
      </c>
      <c r="F327" s="8">
        <f>IF([2]source_data!G329="","",IF([2]source_data!H329="","",[2]source_data!H329))</f>
        <v>45475</v>
      </c>
      <c r="G327" s="6" t="str">
        <f>IF([2]source_data!G329="","",[2]tailored_settings!$B$5)</f>
        <v>Individual Recipient</v>
      </c>
      <c r="H327" s="6" t="str">
        <f>IF([2]source_data!G329="","",IF(AND([2]source_data!A329&lt;&gt;"",[2]tailored_settings!$B$16="Publish"),CONCATENATE([2]tailored_settings!$B$2&amp;[2]source_data!A329),IF(AND([2]source_data!A329&lt;&gt;"",[2]tailored_settings!$B$16="Do not publish"),CONCATENATE([2]tailored_settings!$B$4&amp;TEXT(ROW(A327)-1,"0000")&amp;"_"&amp;TEXT(F327,"yyyy-mm")),CONCATENATE([2]tailored_settings!$B$4&amp;TEXT(ROW(A327)-1,"0000")&amp;"_"&amp;TEXT(F327,"yyyy-mm")))))</f>
        <v>360G-Longleigh-IND-0326_2024-07</v>
      </c>
      <c r="I327" s="6" t="str">
        <f>IF([2]source_data!G329="","",[2]tailored_settings!$B$7)</f>
        <v>Longleigh Foundation</v>
      </c>
      <c r="J327" s="6" t="str">
        <f>IF([2]source_data!G329="","",[2]tailored_settings!$B$6)</f>
        <v>GB-CHC-1169016</v>
      </c>
      <c r="K327" s="6" t="str">
        <f>IF([2]source_data!G329="","",IF([2]source_data!I329="","",VLOOKUP([2]source_data!I329,[2]codelist_mapping!A:C,3,FALSE)))</f>
        <v>GTIR060</v>
      </c>
      <c r="L327" s="6" t="str">
        <f>IF([2]source_data!G329="","",IF([2]source_data!J329="","",VLOOKUP([2]source_data!J329,[2]codelist_mapping!A:C,3,FALSE)))</f>
        <v/>
      </c>
      <c r="M327" s="6" t="str">
        <f>IF([2]source_data!G329="","",IF([2]source_data!K329="","",IF([2]source_data!M329&lt;&gt;"",CONCATENATE(VLOOKUP([2]source_data!K329,[2]codelist_mapping!F:H,3,FALSE)&amp;";"&amp;VLOOKUP([2]source_data!L329,[2]codelist_mapping!F:H,3,FALSE)&amp;";"&amp;VLOOKUP([2]source_data!M329,[2]codelist_mapping!F:H,3,FALSE)),IF([2]source_data!L329&lt;&gt;"",CONCATENATE(VLOOKUP([2]source_data!K329,[2]codelist_mapping!F:H,3,FALSE)&amp;";"&amp;VLOOKUP([2]source_data!L329,[2]codelist_mapping!F:H,3,FALSE)),IF([2]source_data!K329&lt;&gt;"",CONCATENATE(VLOOKUP([2]source_data!K329,[2]codelist_mapping!F:H,3,FALSE)))))))</f>
        <v>GTIP080;GTIP070</v>
      </c>
      <c r="N327" s="9" t="str">
        <f>IF([2]source_data!G329="","",IF([2]source_data!D329="","",VLOOKUP([2]source_data!D329,[2]geo_data!A:I,9,FALSE)))</f>
        <v>Ledbury South</v>
      </c>
      <c r="O327" s="9" t="str">
        <f>IF([2]source_data!G329="","",IF([2]source_data!D329="","",VLOOKUP([2]source_data!D329,[2]geo_data!A:I,8,FALSE)))</f>
        <v>E05009466</v>
      </c>
      <c r="P327" s="9" t="str">
        <f>IF([2]source_data!G329="","",IF(LEFT(O327,3)="E05","WD",IF(LEFT(O327,3)="S13","WD",IF(LEFT(O327,3)="W05","WD",IF(LEFT(O327,3)="W06","UA",IF(LEFT(O327,3)="S12","CA",IF(LEFT(O327,3)="E06","UA",IF(LEFT(O327,3)="E07","NMD",IF(LEFT(O327,3)="E08","MD",IF(LEFT(O327,3)="E09","LONB"))))))))))</f>
        <v>WD</v>
      </c>
      <c r="Q327" s="9" t="str">
        <f>IF([2]source_data!G329="","",IF([2]source_data!D329="","",VLOOKUP([2]source_data!D329,[2]geo_data!A:I,7,FALSE)))</f>
        <v>Herefordshire, County of</v>
      </c>
      <c r="R327" s="9" t="str">
        <f>IF([2]source_data!G329="","",IF([2]source_data!D329="","",VLOOKUP([2]source_data!D329,[2]geo_data!A:I,6,FALSE)))</f>
        <v>E06000019</v>
      </c>
      <c r="S327" s="9" t="str">
        <f>IF([2]source_data!G329="","",IF(LEFT(R327,3)="E05","WD",IF(LEFT(R327,3)="S13","WD",IF(LEFT(R327,3)="W05","WD",IF(LEFT(R327,3)="W06","UA",IF(LEFT(R327,3)="S12","CA",IF(LEFT(R327,3)="E06","UA",IF(LEFT(R327,3)="E07","NMD",IF(LEFT(R327,3)="E08","MD",IF(LEFT(R327,3)="E09","LONB"))))))))))</f>
        <v>UA</v>
      </c>
      <c r="T327" s="6" t="str">
        <f>IF([2]source_data!G329="","",IF([2]source_data!N329="","",[2]source_data!N329))</f>
        <v>Crisis Grant</v>
      </c>
      <c r="U327" s="10">
        <f>IF([2]source_data!G329="","",[2]tailored_settings!$B$8)</f>
        <v>45789</v>
      </c>
      <c r="V327" s="6" t="str">
        <f>IF([2]source_data!G329="","",[2]tailored_settings!$B$9)</f>
        <v>http://www.longleigh.org/</v>
      </c>
      <c r="W327" s="8">
        <f>IF([2]source_data!G329="","",IF([2]source_data!O329="","",[2]source_data!O329))</f>
        <v>45475</v>
      </c>
      <c r="X327" s="12">
        <f>IF([2]source_data!G329="","",IF([2]source_data!P329="","",[2]source_data!P329))</f>
        <v>45518</v>
      </c>
      <c r="Y327" s="13">
        <f>IF([2]source_data!G329="","",IF([2]source_data!Q329="","",[2]source_data!Q329))</f>
        <v>1</v>
      </c>
      <c r="Z327" s="11" t="str">
        <f>IF([2]source_data!G329="","",IF([2]source_data!I329="","",[2]tailored_settings!$B$10))</f>
        <v>Primary grant reason</v>
      </c>
      <c r="AA327" s="11" t="str">
        <f>IF([2]source_data!G329="","",IF([2]source_data!I329="","",[2]source_data!I329))</f>
        <v>4. Customer/family fleeing from a violent or abusive relationship</v>
      </c>
      <c r="AB327" s="11" t="str">
        <f>IF([2]source_data!G329="","",IF([2]source_data!J329="","",[2]tailored_settings!$B$11))</f>
        <v/>
      </c>
      <c r="AC327" s="11" t="str">
        <f>IF([2]source_data!G329="","",IF([2]source_data!J329="","",[2]source_data!J329))</f>
        <v/>
      </c>
      <c r="AD327" s="11" t="str">
        <f>IF([2]source_data!G329="","",IF([2]source_data!K329="","",[2]tailored_settings!$B$12))</f>
        <v>Grant purpose</v>
      </c>
      <c r="AE327" s="11" t="str">
        <f>IF([2]source_data!G329="","",IF([2]source_data!K329="","",[2]source_data!K329))</f>
        <v>Clothing</v>
      </c>
      <c r="AF327" s="11" t="str">
        <f>IF([2]source_data!G329="","",IF([2]source_data!K329="","",[2]tailored_settings!$B$13))</f>
        <v>Grant purpose</v>
      </c>
      <c r="AG327" s="11" t="str">
        <f>IF([2]source_data!G329="","",IF([2]source_data!K329="","",[2]source_data!K329))</f>
        <v>Clothing</v>
      </c>
      <c r="AH327" s="11" t="str">
        <f>IF([2]source_data!G329="","",IF([2]source_data!M329="","",[2]tailored_settings!$B$14))</f>
        <v/>
      </c>
      <c r="AI327" s="11" t="str">
        <f>IF([2]source_data!G329="","",IF([2]source_data!M329="","",[2]source_data!M329))</f>
        <v/>
      </c>
    </row>
    <row r="328" spans="1:35" x14ac:dyDescent="0.2">
      <c r="A328" s="6" t="str">
        <f>IF([2]source_data!G330="","",IF(AND([2]source_data!C330&lt;&gt;"",[2]tailored_settings!$B$15="Publish"),CONCATENATE([2]tailored_settings!$B$2&amp;[2]source_data!C330),IF(AND([2]source_data!C330&lt;&gt;"",[2]tailored_settings!$B$15="Do not publish"),CONCATENATE([2]tailored_settings!$B$2&amp;TEXT(ROW(A328)-1,"0000")&amp;"_"&amp;TEXT(F328,"yyyy-mm")),CONCATENATE([2]tailored_settings!$B$2&amp;TEXT(ROW(A328)-1,"0000")&amp;"_"&amp;TEXT(F328,"yyyy-mm")))))</f>
        <v>360G-Longleigh-0327_2024-07</v>
      </c>
      <c r="B328" s="6" t="str">
        <f>IF([2]source_data!G330="","",IF([2]source_data!E330&lt;&gt;"",[2]source_data!E330,CONCATENATE("Grant to "&amp;G328)))</f>
        <v>Grant to Individual Recipient</v>
      </c>
      <c r="C328" s="6" t="str">
        <f>IF([2]source_data!G330="","",IF([2]source_data!F330="",_xlfn.XLOOKUP(T328,[2]tailored_settings!$B$20:$B$25,[2]tailored_settings!$A$20:$A$25,"")))</f>
        <v>Providing financial aid during a time of crisis</v>
      </c>
      <c r="D328" s="7">
        <f>IF([2]source_data!G330="","",IF([2]source_data!G330="","",[2]source_data!G330))</f>
        <v>500</v>
      </c>
      <c r="E328" s="6" t="str">
        <f>IF([2]source_data!G330="","",[2]tailored_settings!$B$3)</f>
        <v>GBP</v>
      </c>
      <c r="F328" s="8">
        <f>IF([2]source_data!G330="","",IF([2]source_data!H330="","",[2]source_data!H330))</f>
        <v>45477</v>
      </c>
      <c r="G328" s="6" t="str">
        <f>IF([2]source_data!G330="","",[2]tailored_settings!$B$5)</f>
        <v>Individual Recipient</v>
      </c>
      <c r="H328" s="6" t="str">
        <f>IF([2]source_data!G330="","",IF(AND([2]source_data!A330&lt;&gt;"",[2]tailored_settings!$B$16="Publish"),CONCATENATE([2]tailored_settings!$B$2&amp;[2]source_data!A330),IF(AND([2]source_data!A330&lt;&gt;"",[2]tailored_settings!$B$16="Do not publish"),CONCATENATE([2]tailored_settings!$B$4&amp;TEXT(ROW(A328)-1,"0000")&amp;"_"&amp;TEXT(F328,"yyyy-mm")),CONCATENATE([2]tailored_settings!$B$4&amp;TEXT(ROW(A328)-1,"0000")&amp;"_"&amp;TEXT(F328,"yyyy-mm")))))</f>
        <v>360G-Longleigh-IND-0327_2024-07</v>
      </c>
      <c r="I328" s="6" t="str">
        <f>IF([2]source_data!G330="","",[2]tailored_settings!$B$7)</f>
        <v>Longleigh Foundation</v>
      </c>
      <c r="J328" s="6" t="str">
        <f>IF([2]source_data!G330="","",[2]tailored_settings!$B$6)</f>
        <v>GB-CHC-1169016</v>
      </c>
      <c r="K328" s="6" t="str">
        <f>IF([2]source_data!G330="","",IF([2]source_data!I330="","",VLOOKUP([2]source_data!I330,[2]codelist_mapping!A:C,3,FALSE)))</f>
        <v>GTIR060</v>
      </c>
      <c r="L328" s="6" t="str">
        <f>IF([2]source_data!G330="","",IF([2]source_data!J330="","",VLOOKUP([2]source_data!J330,[2]codelist_mapping!A:C,3,FALSE)))</f>
        <v/>
      </c>
      <c r="M328" s="6" t="str">
        <f>IF([2]source_data!G330="","",IF([2]source_data!K330="","",IF([2]source_data!M330&lt;&gt;"",CONCATENATE(VLOOKUP([2]source_data!K330,[2]codelist_mapping!F:H,3,FALSE)&amp;";"&amp;VLOOKUP([2]source_data!L330,[2]codelist_mapping!F:H,3,FALSE)&amp;";"&amp;VLOOKUP([2]source_data!M330,[2]codelist_mapping!F:H,3,FALSE)),IF([2]source_data!L330&lt;&gt;"",CONCATENATE(VLOOKUP([2]source_data!K330,[2]codelist_mapping!F:H,3,FALSE)&amp;";"&amp;VLOOKUP([2]source_data!L330,[2]codelist_mapping!F:H,3,FALSE)),IF([2]source_data!K330&lt;&gt;"",CONCATENATE(VLOOKUP([2]source_data!K330,[2]codelist_mapping!F:H,3,FALSE)))))))</f>
        <v>GTIP070;GTIP080;GTIP100</v>
      </c>
      <c r="N328" s="9" t="str">
        <f>IF([2]source_data!G330="","",IF([2]source_data!D330="","",VLOOKUP([2]source_data!D330,[2]geo_data!A:I,9,FALSE)))</f>
        <v>Biggleswade West</v>
      </c>
      <c r="O328" s="9" t="str">
        <f>IF([2]source_data!G330="","",IF([2]source_data!D330="","",VLOOKUP([2]source_data!D330,[2]geo_data!A:I,8,FALSE)))</f>
        <v>E05014399</v>
      </c>
      <c r="P328" s="9" t="str">
        <f>IF([2]source_data!G330="","",IF(LEFT(O328,3)="E05","WD",IF(LEFT(O328,3)="S13","WD",IF(LEFT(O328,3)="W05","WD",IF(LEFT(O328,3)="W06","UA",IF(LEFT(O328,3)="S12","CA",IF(LEFT(O328,3)="E06","UA",IF(LEFT(O328,3)="E07","NMD",IF(LEFT(O328,3)="E08","MD",IF(LEFT(O328,3)="E09","LONB"))))))))))</f>
        <v>WD</v>
      </c>
      <c r="Q328" s="9" t="str">
        <f>IF([2]source_data!G330="","",IF([2]source_data!D330="","",VLOOKUP([2]source_data!D330,[2]geo_data!A:I,7,FALSE)))</f>
        <v>Central Bedfordshire</v>
      </c>
      <c r="R328" s="9" t="str">
        <f>IF([2]source_data!G330="","",IF([2]source_data!D330="","",VLOOKUP([2]source_data!D330,[2]geo_data!A:I,6,FALSE)))</f>
        <v>E06000056</v>
      </c>
      <c r="S328" s="9" t="str">
        <f>IF([2]source_data!G330="","",IF(LEFT(R328,3)="E05","WD",IF(LEFT(R328,3)="S13","WD",IF(LEFT(R328,3)="W05","WD",IF(LEFT(R328,3)="W06","UA",IF(LEFT(R328,3)="S12","CA",IF(LEFT(R328,3)="E06","UA",IF(LEFT(R328,3)="E07","NMD",IF(LEFT(R328,3)="E08","MD",IF(LEFT(R328,3)="E09","LONB"))))))))))</f>
        <v>UA</v>
      </c>
      <c r="T328" s="6" t="str">
        <f>IF([2]source_data!G330="","",IF([2]source_data!N330="","",[2]source_data!N330))</f>
        <v>Crisis Grant</v>
      </c>
      <c r="U328" s="10">
        <f>IF([2]source_data!G330="","",[2]tailored_settings!$B$8)</f>
        <v>45789</v>
      </c>
      <c r="V328" s="6" t="str">
        <f>IF([2]source_data!G330="","",[2]tailored_settings!$B$9)</f>
        <v>http://www.longleigh.org/</v>
      </c>
      <c r="W328" s="8">
        <f>IF([2]source_data!G330="","",IF([2]source_data!O330="","",[2]source_data!O330))</f>
        <v>45477</v>
      </c>
      <c r="X328" s="12">
        <f>IF([2]source_data!G330="","",IF([2]source_data!P330="","",[2]source_data!P330))</f>
        <v>45560</v>
      </c>
      <c r="Y328" s="13">
        <f>IF([2]source_data!G330="","",IF([2]source_data!Q330="","",[2]source_data!Q330))</f>
        <v>3</v>
      </c>
      <c r="Z328" s="11" t="str">
        <f>IF([2]source_data!G330="","",IF([2]source_data!I330="","",[2]tailored_settings!$B$10))</f>
        <v>Primary grant reason</v>
      </c>
      <c r="AA328" s="11" t="str">
        <f>IF([2]source_data!G330="","",IF([2]source_data!I330="","",[2]source_data!I330))</f>
        <v>4. Customer/family fleeing from a violent or abusive relationship</v>
      </c>
      <c r="AB328" s="11" t="str">
        <f>IF([2]source_data!G330="","",IF([2]source_data!J330="","",[2]tailored_settings!$B$11))</f>
        <v/>
      </c>
      <c r="AC328" s="11" t="str">
        <f>IF([2]source_data!G330="","",IF([2]source_data!J330="","",[2]source_data!J330))</f>
        <v/>
      </c>
      <c r="AD328" s="11" t="str">
        <f>IF([2]source_data!G330="","",IF([2]source_data!K330="","",[2]tailored_settings!$B$12))</f>
        <v>Grant purpose</v>
      </c>
      <c r="AE328" s="11" t="str">
        <f>IF([2]source_data!G330="","",IF([2]source_data!K330="","",[2]source_data!K330))</f>
        <v>Food Vouchers</v>
      </c>
      <c r="AF328" s="11" t="str">
        <f>IF([2]source_data!G330="","",IF([2]source_data!K330="","",[2]tailored_settings!$B$13))</f>
        <v>Grant purpose</v>
      </c>
      <c r="AG328" s="11" t="str">
        <f>IF([2]source_data!G330="","",IF([2]source_data!K330="","",[2]source_data!K330))</f>
        <v>Food Vouchers</v>
      </c>
      <c r="AH328" s="11" t="str">
        <f>IF([2]source_data!G330="","",IF([2]source_data!M330="","",[2]tailored_settings!$B$14))</f>
        <v>Grant purpose</v>
      </c>
      <c r="AI328" s="11" t="str">
        <f>IF([2]source_data!G330="","",IF([2]source_data!M330="","",[2]source_data!M330))</f>
        <v>Travel costs</v>
      </c>
    </row>
    <row r="329" spans="1:35" x14ac:dyDescent="0.2">
      <c r="A329" s="6" t="str">
        <f>IF([2]source_data!G331="","",IF(AND([2]source_data!C331&lt;&gt;"",[2]tailored_settings!$B$15="Publish"),CONCATENATE([2]tailored_settings!$B$2&amp;[2]source_data!C331),IF(AND([2]source_data!C331&lt;&gt;"",[2]tailored_settings!$B$15="Do not publish"),CONCATENATE([2]tailored_settings!$B$2&amp;TEXT(ROW(A329)-1,"0000")&amp;"_"&amp;TEXT(F329,"yyyy-mm")),CONCATENATE([2]tailored_settings!$B$2&amp;TEXT(ROW(A329)-1,"0000")&amp;"_"&amp;TEXT(F329,"yyyy-mm")))))</f>
        <v>360G-Longleigh-0328_2024-07</v>
      </c>
      <c r="B329" s="6" t="str">
        <f>IF([2]source_data!G331="","",IF([2]source_data!E331&lt;&gt;"",[2]source_data!E331,CONCATENATE("Grant to "&amp;G329)))</f>
        <v>Grant to Individual Recipient</v>
      </c>
      <c r="C329" s="6" t="str">
        <f>IF([2]source_data!G331="","",IF([2]source_data!F331="",_xlfn.XLOOKUP(T329,[2]tailored_settings!$B$20:$B$25,[2]tailored_settings!$A$20:$A$25,"")))</f>
        <v>Providing financial aid after an impactful incident</v>
      </c>
      <c r="D329" s="7">
        <f>IF([2]source_data!G331="","",IF([2]source_data!G331="","",[2]source_data!G331))</f>
        <v>1358</v>
      </c>
      <c r="E329" s="6" t="str">
        <f>IF([2]source_data!G331="","",[2]tailored_settings!$B$3)</f>
        <v>GBP</v>
      </c>
      <c r="F329" s="8">
        <f>IF([2]source_data!G331="","",IF([2]source_data!H331="","",[2]source_data!H331))</f>
        <v>45482</v>
      </c>
      <c r="G329" s="6" t="str">
        <f>IF([2]source_data!G331="","",[2]tailored_settings!$B$5)</f>
        <v>Individual Recipient</v>
      </c>
      <c r="H329" s="6" t="str">
        <f>IF([2]source_data!G331="","",IF(AND([2]source_data!A331&lt;&gt;"",[2]tailored_settings!$B$16="Publish"),CONCATENATE([2]tailored_settings!$B$2&amp;[2]source_data!A331),IF(AND([2]source_data!A331&lt;&gt;"",[2]tailored_settings!$B$16="Do not publish"),CONCATENATE([2]tailored_settings!$B$4&amp;TEXT(ROW(A329)-1,"0000")&amp;"_"&amp;TEXT(F329,"yyyy-mm")),CONCATENATE([2]tailored_settings!$B$4&amp;TEXT(ROW(A329)-1,"0000")&amp;"_"&amp;TEXT(F329,"yyyy-mm")))))</f>
        <v>360G-Longleigh-IND-0328_2024-07</v>
      </c>
      <c r="I329" s="6" t="str">
        <f>IF([2]source_data!G331="","",[2]tailored_settings!$B$7)</f>
        <v>Longleigh Foundation</v>
      </c>
      <c r="J329" s="6" t="str">
        <f>IF([2]source_data!G331="","",[2]tailored_settings!$B$6)</f>
        <v>GB-CHC-1169016</v>
      </c>
      <c r="K329" s="6" t="str">
        <f>IF([2]source_data!G331="","",IF([2]source_data!I331="","",VLOOKUP([2]source_data!I331,[2]codelist_mapping!A:C,3,FALSE)))</f>
        <v>GTIR060</v>
      </c>
      <c r="L329" s="6" t="str">
        <f>IF([2]source_data!G331="","",IF([2]source_data!J331="","",VLOOKUP([2]source_data!J331,[2]codelist_mapping!A:C,3,FALSE)))</f>
        <v/>
      </c>
      <c r="M329" s="6" t="str">
        <f>IF([2]source_data!G331="","",IF([2]source_data!K331="","",IF([2]source_data!M331&lt;&gt;"",CONCATENATE(VLOOKUP([2]source_data!K331,[2]codelist_mapping!F:H,3,FALSE)&amp;";"&amp;VLOOKUP([2]source_data!L331,[2]codelist_mapping!F:H,3,FALSE)&amp;";"&amp;VLOOKUP([2]source_data!M331,[2]codelist_mapping!F:H,3,FALSE)),IF([2]source_data!L331&lt;&gt;"",CONCATENATE(VLOOKUP([2]source_data!K331,[2]codelist_mapping!F:H,3,FALSE)&amp;";"&amp;VLOOKUP([2]source_data!L331,[2]codelist_mapping!F:H,3,FALSE)),IF([2]source_data!K331&lt;&gt;"",CONCATENATE(VLOOKUP([2]source_data!K331,[2]codelist_mapping!F:H,3,FALSE)))))))</f>
        <v>GTIP060</v>
      </c>
      <c r="N329" s="9" t="str">
        <f>IF([2]source_data!G331="","",IF([2]source_data!D331="","",VLOOKUP([2]source_data!D331,[2]geo_data!A:I,9,FALSE)))</f>
        <v>Siddington &amp; Cerney Rural</v>
      </c>
      <c r="O329" s="9" t="str">
        <f>IF([2]source_data!G331="","",IF([2]source_data!D331="","",VLOOKUP([2]source_data!D331,[2]geo_data!A:I,8,FALSE)))</f>
        <v>E05010717</v>
      </c>
      <c r="P329" s="9" t="str">
        <f>IF([2]source_data!G331="","",IF(LEFT(O329,3)="E05","WD",IF(LEFT(O329,3)="S13","WD",IF(LEFT(O329,3)="W05","WD",IF(LEFT(O329,3)="W06","UA",IF(LEFT(O329,3)="S12","CA",IF(LEFT(O329,3)="E06","UA",IF(LEFT(O329,3)="E07","NMD",IF(LEFT(O329,3)="E08","MD",IF(LEFT(O329,3)="E09","LONB"))))))))))</f>
        <v>WD</v>
      </c>
      <c r="Q329" s="9" t="str">
        <f>IF([2]source_data!G331="","",IF([2]source_data!D331="","",VLOOKUP([2]source_data!D331,[2]geo_data!A:I,7,FALSE)))</f>
        <v>Cotswold</v>
      </c>
      <c r="R329" s="9" t="str">
        <f>IF([2]source_data!G331="","",IF([2]source_data!D331="","",VLOOKUP([2]source_data!D331,[2]geo_data!A:I,6,FALSE)))</f>
        <v>E07000079</v>
      </c>
      <c r="S329" s="9" t="str">
        <f>IF([2]source_data!G331="","",IF(LEFT(R329,3)="E05","WD",IF(LEFT(R329,3)="S13","WD",IF(LEFT(R329,3)="W05","WD",IF(LEFT(R329,3)="W06","UA",IF(LEFT(R329,3)="S12","CA",IF(LEFT(R329,3)="E06","UA",IF(LEFT(R329,3)="E07","NMD",IF(LEFT(R329,3)="E08","MD",IF(LEFT(R329,3)="E09","LONB"))))))))))</f>
        <v>NMD</v>
      </c>
      <c r="T329" s="6" t="str">
        <f>IF([2]source_data!G331="","",IF([2]source_data!N331="","",[2]source_data!N331))</f>
        <v>Critical Incident Grant</v>
      </c>
      <c r="U329" s="10">
        <f>IF([2]source_data!G331="","",[2]tailored_settings!$B$8)</f>
        <v>45789</v>
      </c>
      <c r="V329" s="6" t="str">
        <f>IF([2]source_data!G331="","",[2]tailored_settings!$B$9)</f>
        <v>http://www.longleigh.org/</v>
      </c>
      <c r="W329" s="8">
        <f>IF([2]source_data!G331="","",IF([2]source_data!O331="","",[2]source_data!O331))</f>
        <v>45482</v>
      </c>
      <c r="X329" s="12">
        <f>IF([2]source_data!G331="","",IF([2]source_data!P331="","",[2]source_data!P331))</f>
        <v>45562</v>
      </c>
      <c r="Y329" s="13">
        <f>IF([2]source_data!G331="","",IF([2]source_data!Q331="","",[2]source_data!Q331))</f>
        <v>3</v>
      </c>
      <c r="Z329" s="11" t="str">
        <f>IF([2]source_data!G331="","",IF([2]source_data!I331="","",[2]tailored_settings!$B$10))</f>
        <v>Primary grant reason</v>
      </c>
      <c r="AA329" s="11" t="str">
        <f>IF([2]source_data!G331="","",IF([2]source_data!I331="","",[2]source_data!I331))</f>
        <v>4. Customer/family fleeing from a violent or abusive relationship</v>
      </c>
      <c r="AB329" s="11" t="str">
        <f>IF([2]source_data!G331="","",IF([2]source_data!J331="","",[2]tailored_settings!$B$11))</f>
        <v/>
      </c>
      <c r="AC329" s="11" t="str">
        <f>IF([2]source_data!G331="","",IF([2]source_data!J331="","",[2]source_data!J331))</f>
        <v/>
      </c>
      <c r="AD329" s="11" t="str">
        <f>IF([2]source_data!G331="","",IF([2]source_data!K331="","",[2]tailored_settings!$B$12))</f>
        <v>Grant purpose</v>
      </c>
      <c r="AE329" s="11" t="str">
        <f>IF([2]source_data!G331="","",IF([2]source_data!K331="","",[2]source_data!K331))</f>
        <v>Removals</v>
      </c>
      <c r="AF329" s="11" t="str">
        <f>IF([2]source_data!G331="","",IF([2]source_data!K331="","",[2]tailored_settings!$B$13))</f>
        <v>Grant purpose</v>
      </c>
      <c r="AG329" s="11" t="str">
        <f>IF([2]source_data!G331="","",IF([2]source_data!K331="","",[2]source_data!K331))</f>
        <v>Removals</v>
      </c>
      <c r="AH329" s="11" t="str">
        <f>IF([2]source_data!G331="","",IF([2]source_data!M331="","",[2]tailored_settings!$B$14))</f>
        <v/>
      </c>
      <c r="AI329" s="11" t="str">
        <f>IF([2]source_data!G331="","",IF([2]source_data!M331="","",[2]source_data!M331))</f>
        <v/>
      </c>
    </row>
    <row r="330" spans="1:35" x14ac:dyDescent="0.2">
      <c r="A330" s="6" t="str">
        <f>IF([2]source_data!G332="","",IF(AND([2]source_data!C332&lt;&gt;"",[2]tailored_settings!$B$15="Publish"),CONCATENATE([2]tailored_settings!$B$2&amp;[2]source_data!C332),IF(AND([2]source_data!C332&lt;&gt;"",[2]tailored_settings!$B$15="Do not publish"),CONCATENATE([2]tailored_settings!$B$2&amp;TEXT(ROW(A330)-1,"0000")&amp;"_"&amp;TEXT(F330,"yyyy-mm")),CONCATENATE([2]tailored_settings!$B$2&amp;TEXT(ROW(A330)-1,"0000")&amp;"_"&amp;TEXT(F330,"yyyy-mm")))))</f>
        <v>360G-Longleigh-0329_2024-07</v>
      </c>
      <c r="B330" s="6" t="str">
        <f>IF([2]source_data!G332="","",IF([2]source_data!E332&lt;&gt;"",[2]source_data!E332,CONCATENATE("Grant to "&amp;G330)))</f>
        <v>Grant to Individual Recipient</v>
      </c>
      <c r="C330" s="6" t="str">
        <f>IF([2]source_data!G332="","",IF([2]source_data!F332="",_xlfn.XLOOKUP(T330,[2]tailored_settings!$B$20:$B$25,[2]tailored_settings!$A$20:$A$25,"")))</f>
        <v>Providing financial aid during a time of crisis</v>
      </c>
      <c r="D330" s="7">
        <f>IF([2]source_data!G332="","",IF([2]source_data!G332="","",[2]source_data!G332))</f>
        <v>500</v>
      </c>
      <c r="E330" s="6" t="str">
        <f>IF([2]source_data!G332="","",[2]tailored_settings!$B$3)</f>
        <v>GBP</v>
      </c>
      <c r="F330" s="8">
        <f>IF([2]source_data!G332="","",IF([2]source_data!H332="","",[2]source_data!H332))</f>
        <v>45478</v>
      </c>
      <c r="G330" s="6" t="str">
        <f>IF([2]source_data!G332="","",[2]tailored_settings!$B$5)</f>
        <v>Individual Recipient</v>
      </c>
      <c r="H330" s="6" t="str">
        <f>IF([2]source_data!G332="","",IF(AND([2]source_data!A332&lt;&gt;"",[2]tailored_settings!$B$16="Publish"),CONCATENATE([2]tailored_settings!$B$2&amp;[2]source_data!A332),IF(AND([2]source_data!A332&lt;&gt;"",[2]tailored_settings!$B$16="Do not publish"),CONCATENATE([2]tailored_settings!$B$4&amp;TEXT(ROW(A330)-1,"0000")&amp;"_"&amp;TEXT(F330,"yyyy-mm")),CONCATENATE([2]tailored_settings!$B$4&amp;TEXT(ROW(A330)-1,"0000")&amp;"_"&amp;TEXT(F330,"yyyy-mm")))))</f>
        <v>360G-Longleigh-IND-0329_2024-07</v>
      </c>
      <c r="I330" s="6" t="str">
        <f>IF([2]source_data!G332="","",[2]tailored_settings!$B$7)</f>
        <v>Longleigh Foundation</v>
      </c>
      <c r="J330" s="6" t="str">
        <f>IF([2]source_data!G332="","",[2]tailored_settings!$B$6)</f>
        <v>GB-CHC-1169016</v>
      </c>
      <c r="K330" s="6" t="str">
        <f>IF([2]source_data!G332="","",IF([2]source_data!I332="","",VLOOKUP([2]source_data!I332,[2]codelist_mapping!A:C,3,FALSE)))</f>
        <v>GTIR060</v>
      </c>
      <c r="L330" s="6" t="str">
        <f>IF([2]source_data!G332="","",IF([2]source_data!J332="","",VLOOKUP([2]source_data!J332,[2]codelist_mapping!A:C,3,FALSE)))</f>
        <v/>
      </c>
      <c r="M330" s="6" t="str">
        <f>IF([2]source_data!G332="","",IF([2]source_data!K332="","",IF([2]source_data!M332&lt;&gt;"",CONCATENATE(VLOOKUP([2]source_data!K332,[2]codelist_mapping!F:H,3,FALSE)&amp;";"&amp;VLOOKUP([2]source_data!L332,[2]codelist_mapping!F:H,3,FALSE)&amp;";"&amp;VLOOKUP([2]source_data!M332,[2]codelist_mapping!F:H,3,FALSE)),IF([2]source_data!L332&lt;&gt;"",CONCATENATE(VLOOKUP([2]source_data!K332,[2]codelist_mapping!F:H,3,FALSE)&amp;";"&amp;VLOOKUP([2]source_data!L332,[2]codelist_mapping!F:H,3,FALSE)),IF([2]source_data!K332&lt;&gt;"",CONCATENATE(VLOOKUP([2]source_data!K332,[2]codelist_mapping!F:H,3,FALSE)))))))</f>
        <v>GTIP080;GTIP070;GTIP100</v>
      </c>
      <c r="N330" s="9" t="str">
        <f>IF([2]source_data!G332="","",IF([2]source_data!D332="","",VLOOKUP([2]source_data!D332,[2]geo_data!A:I,9,FALSE)))</f>
        <v>Biggleswade West</v>
      </c>
      <c r="O330" s="9" t="str">
        <f>IF([2]source_data!G332="","",IF([2]source_data!D332="","",VLOOKUP([2]source_data!D332,[2]geo_data!A:I,8,FALSE)))</f>
        <v>E05014399</v>
      </c>
      <c r="P330" s="9" t="str">
        <f>IF([2]source_data!G332="","",IF(LEFT(O330,3)="E05","WD",IF(LEFT(O330,3)="S13","WD",IF(LEFT(O330,3)="W05","WD",IF(LEFT(O330,3)="W06","UA",IF(LEFT(O330,3)="S12","CA",IF(LEFT(O330,3)="E06","UA",IF(LEFT(O330,3)="E07","NMD",IF(LEFT(O330,3)="E08","MD",IF(LEFT(O330,3)="E09","LONB"))))))))))</f>
        <v>WD</v>
      </c>
      <c r="Q330" s="9" t="str">
        <f>IF([2]source_data!G332="","",IF([2]source_data!D332="","",VLOOKUP([2]source_data!D332,[2]geo_data!A:I,7,FALSE)))</f>
        <v>Central Bedfordshire</v>
      </c>
      <c r="R330" s="9" t="str">
        <f>IF([2]source_data!G332="","",IF([2]source_data!D332="","",VLOOKUP([2]source_data!D332,[2]geo_data!A:I,6,FALSE)))</f>
        <v>E06000056</v>
      </c>
      <c r="S330" s="9" t="str">
        <f>IF([2]source_data!G332="","",IF(LEFT(R330,3)="E05","WD",IF(LEFT(R330,3)="S13","WD",IF(LEFT(R330,3)="W05","WD",IF(LEFT(R330,3)="W06","UA",IF(LEFT(R330,3)="S12","CA",IF(LEFT(R330,3)="E06","UA",IF(LEFT(R330,3)="E07","NMD",IF(LEFT(R330,3)="E08","MD",IF(LEFT(R330,3)="E09","LONB"))))))))))</f>
        <v>UA</v>
      </c>
      <c r="T330" s="6" t="str">
        <f>IF([2]source_data!G332="","",IF([2]source_data!N332="","",[2]source_data!N332))</f>
        <v>Crisis Grant</v>
      </c>
      <c r="U330" s="10">
        <f>IF([2]source_data!G332="","",[2]tailored_settings!$B$8)</f>
        <v>45789</v>
      </c>
      <c r="V330" s="6" t="str">
        <f>IF([2]source_data!G332="","",[2]tailored_settings!$B$9)</f>
        <v>http://www.longleigh.org/</v>
      </c>
      <c r="W330" s="8">
        <f>IF([2]source_data!G332="","",IF([2]source_data!O332="","",[2]source_data!O332))</f>
        <v>45478</v>
      </c>
      <c r="X330" s="12">
        <f>IF([2]source_data!G332="","",IF([2]source_data!P332="","",[2]source_data!P332))</f>
        <v>45524</v>
      </c>
      <c r="Y330" s="13">
        <f>IF([2]source_data!G332="","",IF([2]source_data!Q332="","",[2]source_data!Q332))</f>
        <v>2</v>
      </c>
      <c r="Z330" s="11" t="str">
        <f>IF([2]source_data!G332="","",IF([2]source_data!I332="","",[2]tailored_settings!$B$10))</f>
        <v>Primary grant reason</v>
      </c>
      <c r="AA330" s="11" t="str">
        <f>IF([2]source_data!G332="","",IF([2]source_data!I332="","",[2]source_data!I332))</f>
        <v>4. Customer/family fleeing from a violent or abusive relationship</v>
      </c>
      <c r="AB330" s="11" t="str">
        <f>IF([2]source_data!G332="","",IF([2]source_data!J332="","",[2]tailored_settings!$B$11))</f>
        <v/>
      </c>
      <c r="AC330" s="11" t="str">
        <f>IF([2]source_data!G332="","",IF([2]source_data!J332="","",[2]source_data!J332))</f>
        <v/>
      </c>
      <c r="AD330" s="11" t="str">
        <f>IF([2]source_data!G332="","",IF([2]source_data!K332="","",[2]tailored_settings!$B$12))</f>
        <v>Grant purpose</v>
      </c>
      <c r="AE330" s="11" t="str">
        <f>IF([2]source_data!G332="","",IF([2]source_data!K332="","",[2]source_data!K332))</f>
        <v>Clothing</v>
      </c>
      <c r="AF330" s="11" t="str">
        <f>IF([2]source_data!G332="","",IF([2]source_data!K332="","",[2]tailored_settings!$B$13))</f>
        <v>Grant purpose</v>
      </c>
      <c r="AG330" s="11" t="str">
        <f>IF([2]source_data!G332="","",IF([2]source_data!K332="","",[2]source_data!K332))</f>
        <v>Clothing</v>
      </c>
      <c r="AH330" s="11" t="str">
        <f>IF([2]source_data!G332="","",IF([2]source_data!M332="","",[2]tailored_settings!$B$14))</f>
        <v>Grant purpose</v>
      </c>
      <c r="AI330" s="11" t="str">
        <f>IF([2]source_data!G332="","",IF([2]source_data!M332="","",[2]source_data!M332))</f>
        <v>Travel costs</v>
      </c>
    </row>
    <row r="331" spans="1:35" x14ac:dyDescent="0.2">
      <c r="A331" s="6" t="str">
        <f>IF([2]source_data!G333="","",IF(AND([2]source_data!C333&lt;&gt;"",[2]tailored_settings!$B$15="Publish"),CONCATENATE([2]tailored_settings!$B$2&amp;[2]source_data!C333),IF(AND([2]source_data!C333&lt;&gt;"",[2]tailored_settings!$B$15="Do not publish"),CONCATENATE([2]tailored_settings!$B$2&amp;TEXT(ROW(A331)-1,"0000")&amp;"_"&amp;TEXT(F331,"yyyy-mm")),CONCATENATE([2]tailored_settings!$B$2&amp;TEXT(ROW(A331)-1,"0000")&amp;"_"&amp;TEXT(F331,"yyyy-mm")))))</f>
        <v>360G-Longleigh-0330_2024-07</v>
      </c>
      <c r="B331" s="6" t="str">
        <f>IF([2]source_data!G333="","",IF([2]source_data!E333&lt;&gt;"",[2]source_data!E333,CONCATENATE("Grant to "&amp;G331)))</f>
        <v>Grant to Individual Recipient</v>
      </c>
      <c r="C331" s="6" t="str">
        <f>IF([2]source_data!G333="","",IF([2]source_data!F333="",_xlfn.XLOOKUP(T331,[2]tailored_settings!$B$20:$B$25,[2]tailored_settings!$A$20:$A$25,"")))</f>
        <v>Helping to alleviate financial hardship</v>
      </c>
      <c r="D331" s="7">
        <f>IF([2]source_data!G333="","",IF([2]source_data!G333="","",[2]source_data!G333))</f>
        <v>793.83</v>
      </c>
      <c r="E331" s="6" t="str">
        <f>IF([2]source_data!G333="","",[2]tailored_settings!$B$3)</f>
        <v>GBP</v>
      </c>
      <c r="F331" s="8">
        <f>IF([2]source_data!G333="","",IF([2]source_data!H333="","",[2]source_data!H333))</f>
        <v>45481</v>
      </c>
      <c r="G331" s="6" t="str">
        <f>IF([2]source_data!G333="","",[2]tailored_settings!$B$5)</f>
        <v>Individual Recipient</v>
      </c>
      <c r="H331" s="6" t="str">
        <f>IF([2]source_data!G333="","",IF(AND([2]source_data!A333&lt;&gt;"",[2]tailored_settings!$B$16="Publish"),CONCATENATE([2]tailored_settings!$B$2&amp;[2]source_data!A333),IF(AND([2]source_data!A333&lt;&gt;"",[2]tailored_settings!$B$16="Do not publish"),CONCATENATE([2]tailored_settings!$B$4&amp;TEXT(ROW(A331)-1,"0000")&amp;"_"&amp;TEXT(F331,"yyyy-mm")),CONCATENATE([2]tailored_settings!$B$4&amp;TEXT(ROW(A331)-1,"0000")&amp;"_"&amp;TEXT(F331,"yyyy-mm")))))</f>
        <v>360G-Longleigh-IND-0330_2024-07</v>
      </c>
      <c r="I331" s="6" t="str">
        <f>IF([2]source_data!G333="","",[2]tailored_settings!$B$7)</f>
        <v>Longleigh Foundation</v>
      </c>
      <c r="J331" s="6" t="str">
        <f>IF([2]source_data!G333="","",[2]tailored_settings!$B$6)</f>
        <v>GB-CHC-1169016</v>
      </c>
      <c r="K331" s="6" t="str">
        <f>IF([2]source_data!G333="","",IF([2]source_data!I333="","",VLOOKUP([2]source_data!I333,[2]codelist_mapping!A:C,3,FALSE)))</f>
        <v>GTIR030</v>
      </c>
      <c r="L331" s="6" t="str">
        <f>IF([2]source_data!G333="","",IF([2]source_data!J333="","",VLOOKUP([2]source_data!J333,[2]codelist_mapping!A:C,3,FALSE)))</f>
        <v/>
      </c>
      <c r="M331" s="6" t="str">
        <f>IF([2]source_data!G333="","",IF([2]source_data!K333="","",IF([2]source_data!M333&lt;&gt;"",CONCATENATE(VLOOKUP([2]source_data!K333,[2]codelist_mapping!F:H,3,FALSE)&amp;";"&amp;VLOOKUP([2]source_data!L333,[2]codelist_mapping!F:H,3,FALSE)&amp;";"&amp;VLOOKUP([2]source_data!M333,[2]codelist_mapping!F:H,3,FALSE)),IF([2]source_data!L333&lt;&gt;"",CONCATENATE(VLOOKUP([2]source_data!K333,[2]codelist_mapping!F:H,3,FALSE)&amp;";"&amp;VLOOKUP([2]source_data!L333,[2]codelist_mapping!F:H,3,FALSE)),IF([2]source_data!K333&lt;&gt;"",CONCATENATE(VLOOKUP([2]source_data!K333,[2]codelist_mapping!F:H,3,FALSE)))))))</f>
        <v>GTIP060;GTIP070;GTIP020</v>
      </c>
      <c r="N331" s="9" t="str">
        <f>IF([2]source_data!G333="","",IF([2]source_data!D333="","",VLOOKUP([2]source_data!D333,[2]geo_data!A:I,9,FALSE)))</f>
        <v>Lydiard and Freshbrook</v>
      </c>
      <c r="O331" s="9" t="str">
        <f>IF([2]source_data!G333="","",IF([2]source_data!D333="","",VLOOKUP([2]source_data!D333,[2]geo_data!A:I,8,FALSE)))</f>
        <v>E05008961</v>
      </c>
      <c r="P331" s="9" t="str">
        <f>IF([2]source_data!G333="","",IF(LEFT(O331,3)="E05","WD",IF(LEFT(O331,3)="S13","WD",IF(LEFT(O331,3)="W05","WD",IF(LEFT(O331,3)="W06","UA",IF(LEFT(O331,3)="S12","CA",IF(LEFT(O331,3)="E06","UA",IF(LEFT(O331,3)="E07","NMD",IF(LEFT(O331,3)="E08","MD",IF(LEFT(O331,3)="E09","LONB"))))))))))</f>
        <v>WD</v>
      </c>
      <c r="Q331" s="9" t="str">
        <f>IF([2]source_data!G333="","",IF([2]source_data!D333="","",VLOOKUP([2]source_data!D333,[2]geo_data!A:I,7,FALSE)))</f>
        <v>Swindon</v>
      </c>
      <c r="R331" s="9" t="str">
        <f>IF([2]source_data!G333="","",IF([2]source_data!D333="","",VLOOKUP([2]source_data!D333,[2]geo_data!A:I,6,FALSE)))</f>
        <v>E06000030</v>
      </c>
      <c r="S331" s="9" t="str">
        <f>IF([2]source_data!G333="","",IF(LEFT(R331,3)="E05","WD",IF(LEFT(R331,3)="S13","WD",IF(LEFT(R331,3)="W05","WD",IF(LEFT(R331,3)="W06","UA",IF(LEFT(R331,3)="S12","CA",IF(LEFT(R331,3)="E06","UA",IF(LEFT(R331,3)="E07","NMD",IF(LEFT(R331,3)="E08","MD",IF(LEFT(R331,3)="E09","LONB"))))))))))</f>
        <v>UA</v>
      </c>
      <c r="T331" s="6" t="str">
        <f>IF([2]source_data!G333="","",IF([2]source_data!N333="","",[2]source_data!N333))</f>
        <v>Hardship Grant</v>
      </c>
      <c r="U331" s="10">
        <f>IF([2]source_data!G333="","",[2]tailored_settings!$B$8)</f>
        <v>45789</v>
      </c>
      <c r="V331" s="6" t="str">
        <f>IF([2]source_data!G333="","",[2]tailored_settings!$B$9)</f>
        <v>http://www.longleigh.org/</v>
      </c>
      <c r="W331" s="8">
        <f>IF([2]source_data!G333="","",IF([2]source_data!O333="","",[2]source_data!O333))</f>
        <v>45481</v>
      </c>
      <c r="X331" s="12">
        <f>IF([2]source_data!G333="","",IF([2]source_data!P333="","",[2]source_data!P333))</f>
        <v>45614</v>
      </c>
      <c r="Y331" s="13">
        <f>IF([2]source_data!G333="","",IF([2]source_data!Q333="","",[2]source_data!Q333))</f>
        <v>4</v>
      </c>
      <c r="Z331" s="11" t="str">
        <f>IF([2]source_data!G333="","",IF([2]source_data!I333="","",[2]tailored_settings!$B$10))</f>
        <v>Primary grant reason</v>
      </c>
      <c r="AA331" s="11" t="str">
        <f>IF([2]source_data!G333="","",IF([2]source_data!I333="","",[2]source_data!I333))</f>
        <v>1. Customer (or family member residing with them) with a diagnosed condition or disability (physical and/or sensory and/or behavioural)</v>
      </c>
      <c r="AB331" s="11" t="str">
        <f>IF([2]source_data!G333="","",IF([2]source_data!J333="","",[2]tailored_settings!$B$11))</f>
        <v/>
      </c>
      <c r="AC331" s="11" t="str">
        <f>IF([2]source_data!G333="","",IF([2]source_data!J333="","",[2]source_data!J333))</f>
        <v/>
      </c>
      <c r="AD331" s="11" t="str">
        <f>IF([2]source_data!G333="","",IF([2]source_data!K333="","",[2]tailored_settings!$B$12))</f>
        <v>Grant purpose</v>
      </c>
      <c r="AE331" s="11" t="str">
        <f>IF([2]source_data!G333="","",IF([2]source_data!K333="","",[2]source_data!K333))</f>
        <v>Voucher for small household items</v>
      </c>
      <c r="AF331" s="11" t="str">
        <f>IF([2]source_data!G333="","",IF([2]source_data!K333="","",[2]tailored_settings!$B$13))</f>
        <v>Grant purpose</v>
      </c>
      <c r="AG331" s="11" t="str">
        <f>IF([2]source_data!G333="","",IF([2]source_data!K333="","",[2]source_data!K333))</f>
        <v>Voucher for small household items</v>
      </c>
      <c r="AH331" s="11" t="str">
        <f>IF([2]source_data!G333="","",IF([2]source_data!M333="","",[2]tailored_settings!$B$14))</f>
        <v>Grant purpose</v>
      </c>
      <c r="AI331" s="11" t="str">
        <f>IF([2]source_data!G333="","",IF([2]source_data!M333="","",[2]source_data!M333))</f>
        <v xml:space="preserve">Furniture </v>
      </c>
    </row>
    <row r="332" spans="1:35" x14ac:dyDescent="0.2">
      <c r="A332" s="6" t="str">
        <f>IF([2]source_data!G334="","",IF(AND([2]source_data!C334&lt;&gt;"",[2]tailored_settings!$B$15="Publish"),CONCATENATE([2]tailored_settings!$B$2&amp;[2]source_data!C334),IF(AND([2]source_data!C334&lt;&gt;"",[2]tailored_settings!$B$15="Do not publish"),CONCATENATE([2]tailored_settings!$B$2&amp;TEXT(ROW(A332)-1,"0000")&amp;"_"&amp;TEXT(F332,"yyyy-mm")),CONCATENATE([2]tailored_settings!$B$2&amp;TEXT(ROW(A332)-1,"0000")&amp;"_"&amp;TEXT(F332,"yyyy-mm")))))</f>
        <v>360G-Longleigh-0331_2024-07</v>
      </c>
      <c r="B332" s="6" t="str">
        <f>IF([2]source_data!G334="","",IF([2]source_data!E334&lt;&gt;"",[2]source_data!E334,CONCATENATE("Grant to "&amp;G332)))</f>
        <v>Grant to Individual Recipient</v>
      </c>
      <c r="C332" s="6" t="str">
        <f>IF([2]source_data!G334="","",IF([2]source_data!F334="",_xlfn.XLOOKUP(T332,[2]tailored_settings!$B$20:$B$25,[2]tailored_settings!$A$20:$A$25,"")))</f>
        <v>Helping to alleviate financial hardship</v>
      </c>
      <c r="D332" s="7">
        <f>IF([2]source_data!G334="","",IF([2]source_data!G334="","",[2]source_data!G334))</f>
        <v>1226.94</v>
      </c>
      <c r="E332" s="6" t="str">
        <f>IF([2]source_data!G334="","",[2]tailored_settings!$B$3)</f>
        <v>GBP</v>
      </c>
      <c r="F332" s="8">
        <f>IF([2]source_data!G334="","",IF([2]source_data!H334="","",[2]source_data!H334))</f>
        <v>45481</v>
      </c>
      <c r="G332" s="6" t="str">
        <f>IF([2]source_data!G334="","",[2]tailored_settings!$B$5)</f>
        <v>Individual Recipient</v>
      </c>
      <c r="H332" s="6" t="str">
        <f>IF([2]source_data!G334="","",IF(AND([2]source_data!A334&lt;&gt;"",[2]tailored_settings!$B$16="Publish"),CONCATENATE([2]tailored_settings!$B$2&amp;[2]source_data!A334),IF(AND([2]source_data!A334&lt;&gt;"",[2]tailored_settings!$B$16="Do not publish"),CONCATENATE([2]tailored_settings!$B$4&amp;TEXT(ROW(A332)-1,"0000")&amp;"_"&amp;TEXT(F332,"yyyy-mm")),CONCATENATE([2]tailored_settings!$B$4&amp;TEXT(ROW(A332)-1,"0000")&amp;"_"&amp;TEXT(F332,"yyyy-mm")))))</f>
        <v>360G-Longleigh-IND-0331_2024-07</v>
      </c>
      <c r="I332" s="6" t="str">
        <f>IF([2]source_data!G334="","",[2]tailored_settings!$B$7)</f>
        <v>Longleigh Foundation</v>
      </c>
      <c r="J332" s="6" t="str">
        <f>IF([2]source_data!G334="","",[2]tailored_settings!$B$6)</f>
        <v>GB-CHC-1169016</v>
      </c>
      <c r="K332" s="6" t="str">
        <f>IF([2]source_data!G334="","",IF([2]source_data!I334="","",VLOOKUP([2]source_data!I334,[2]codelist_mapping!A:C,3,FALSE)))</f>
        <v>GTIR030</v>
      </c>
      <c r="L332" s="6" t="str">
        <f>IF([2]source_data!G334="","",IF([2]source_data!J334="","",VLOOKUP([2]source_data!J334,[2]codelist_mapping!A:C,3,FALSE)))</f>
        <v/>
      </c>
      <c r="M332" s="6" t="str">
        <f>IF([2]source_data!G334="","",IF([2]source_data!K334="","",IF([2]source_data!M334&lt;&gt;"",CONCATENATE(VLOOKUP([2]source_data!K334,[2]codelist_mapping!F:H,3,FALSE)&amp;";"&amp;VLOOKUP([2]source_data!L334,[2]codelist_mapping!F:H,3,FALSE)&amp;";"&amp;VLOOKUP([2]source_data!M334,[2]codelist_mapping!F:H,3,FALSE)),IF([2]source_data!L334&lt;&gt;"",CONCATENATE(VLOOKUP([2]source_data!K334,[2]codelist_mapping!F:H,3,FALSE)&amp;";"&amp;VLOOKUP([2]source_data!L334,[2]codelist_mapping!F:H,3,FALSE)),IF([2]source_data!K334&lt;&gt;"",CONCATENATE(VLOOKUP([2]source_data!K334,[2]codelist_mapping!F:H,3,FALSE)))))))</f>
        <v>GTIP020</v>
      </c>
      <c r="N332" s="9" t="str">
        <f>IF([2]source_data!G334="","",IF([2]source_data!D334="","",VLOOKUP([2]source_data!D334,[2]geo_data!A:I,9,FALSE)))</f>
        <v>Wroughton and Wichelstowe</v>
      </c>
      <c r="O332" s="9" t="str">
        <f>IF([2]source_data!G334="","",IF([2]source_data!D334="","",VLOOKUP([2]source_data!D334,[2]geo_data!A:I,8,FALSE)))</f>
        <v>E05008972</v>
      </c>
      <c r="P332" s="9" t="str">
        <f>IF([2]source_data!G334="","",IF(LEFT(O332,3)="E05","WD",IF(LEFT(O332,3)="S13","WD",IF(LEFT(O332,3)="W05","WD",IF(LEFT(O332,3)="W06","UA",IF(LEFT(O332,3)="S12","CA",IF(LEFT(O332,3)="E06","UA",IF(LEFT(O332,3)="E07","NMD",IF(LEFT(O332,3)="E08","MD",IF(LEFT(O332,3)="E09","LONB"))))))))))</f>
        <v>WD</v>
      </c>
      <c r="Q332" s="9" t="str">
        <f>IF([2]source_data!G334="","",IF([2]source_data!D334="","",VLOOKUP([2]source_data!D334,[2]geo_data!A:I,7,FALSE)))</f>
        <v>Swindon</v>
      </c>
      <c r="R332" s="9" t="str">
        <f>IF([2]source_data!G334="","",IF([2]source_data!D334="","",VLOOKUP([2]source_data!D334,[2]geo_data!A:I,6,FALSE)))</f>
        <v>E06000030</v>
      </c>
      <c r="S332" s="9" t="str">
        <f>IF([2]source_data!G334="","",IF(LEFT(R332,3)="E05","WD",IF(LEFT(R332,3)="S13","WD",IF(LEFT(R332,3)="W05","WD",IF(LEFT(R332,3)="W06","UA",IF(LEFT(R332,3)="S12","CA",IF(LEFT(R332,3)="E06","UA",IF(LEFT(R332,3)="E07","NMD",IF(LEFT(R332,3)="E08","MD",IF(LEFT(R332,3)="E09","LONB"))))))))))</f>
        <v>UA</v>
      </c>
      <c r="T332" s="6" t="str">
        <f>IF([2]source_data!G334="","",IF([2]source_data!N334="","",[2]source_data!N334))</f>
        <v>Hardship Grant</v>
      </c>
      <c r="U332" s="10">
        <f>IF([2]source_data!G334="","",[2]tailored_settings!$B$8)</f>
        <v>45789</v>
      </c>
      <c r="V332" s="6" t="str">
        <f>IF([2]source_data!G334="","",[2]tailored_settings!$B$9)</f>
        <v>http://www.longleigh.org/</v>
      </c>
      <c r="W332" s="8">
        <f>IF([2]source_data!G334="","",IF([2]source_data!O334="","",[2]source_data!O334))</f>
        <v>45481</v>
      </c>
      <c r="X332" s="12">
        <f>IF([2]source_data!G334="","",IF([2]source_data!P334="","",[2]source_data!P334))</f>
        <v>45538</v>
      </c>
      <c r="Y332" s="13">
        <f>IF([2]source_data!G334="","",IF([2]source_data!Q334="","",[2]source_data!Q334))</f>
        <v>2</v>
      </c>
      <c r="Z332" s="11" t="str">
        <f>IF([2]source_data!G334="","",IF([2]source_data!I334="","",[2]tailored_settings!$B$10))</f>
        <v>Primary grant reason</v>
      </c>
      <c r="AA332" s="11" t="str">
        <f>IF([2]source_data!G334="","",IF([2]source_data!I334="","",[2]source_data!I334))</f>
        <v>1. Customer (or family member residing with them) with a diagnosed condition or disability (physical and/or sensory and/or behavioural)</v>
      </c>
      <c r="AB332" s="11" t="str">
        <f>IF([2]source_data!G334="","",IF([2]source_data!J334="","",[2]tailored_settings!$B$11))</f>
        <v/>
      </c>
      <c r="AC332" s="11" t="str">
        <f>IF([2]source_data!G334="","",IF([2]source_data!J334="","",[2]source_data!J334))</f>
        <v/>
      </c>
      <c r="AD332" s="11" t="str">
        <f>IF([2]source_data!G334="","",IF([2]source_data!K334="","",[2]tailored_settings!$B$12))</f>
        <v>Grant purpose</v>
      </c>
      <c r="AE332" s="11" t="str">
        <f>IF([2]source_data!G334="","",IF([2]source_data!K334="","",[2]source_data!K334))</f>
        <v>Appliances</v>
      </c>
      <c r="AF332" s="11" t="str">
        <f>IF([2]source_data!G334="","",IF([2]source_data!K334="","",[2]tailored_settings!$B$13))</f>
        <v>Grant purpose</v>
      </c>
      <c r="AG332" s="11" t="str">
        <f>IF([2]source_data!G334="","",IF([2]source_data!K334="","",[2]source_data!K334))</f>
        <v>Appliances</v>
      </c>
      <c r="AH332" s="11" t="str">
        <f>IF([2]source_data!G334="","",IF([2]source_data!M334="","",[2]tailored_settings!$B$14))</f>
        <v/>
      </c>
      <c r="AI332" s="11" t="str">
        <f>IF([2]source_data!G334="","",IF([2]source_data!M334="","",[2]source_data!M334))</f>
        <v/>
      </c>
    </row>
    <row r="333" spans="1:35" x14ac:dyDescent="0.2">
      <c r="A333" s="6" t="str">
        <f>IF([2]source_data!G335="","",IF(AND([2]source_data!C335&lt;&gt;"",[2]tailored_settings!$B$15="Publish"),CONCATENATE([2]tailored_settings!$B$2&amp;[2]source_data!C335),IF(AND([2]source_data!C335&lt;&gt;"",[2]tailored_settings!$B$15="Do not publish"),CONCATENATE([2]tailored_settings!$B$2&amp;TEXT(ROW(A333)-1,"0000")&amp;"_"&amp;TEXT(F333,"yyyy-mm")),CONCATENATE([2]tailored_settings!$B$2&amp;TEXT(ROW(A333)-1,"0000")&amp;"_"&amp;TEXT(F333,"yyyy-mm")))))</f>
        <v>360G-Longleigh-0332_2024-07</v>
      </c>
      <c r="B333" s="6" t="str">
        <f>IF([2]source_data!G335="","",IF([2]source_data!E335&lt;&gt;"",[2]source_data!E335,CONCATENATE("Grant to "&amp;G333)))</f>
        <v>Grant to Individual Recipient</v>
      </c>
      <c r="C333" s="6" t="str">
        <f>IF([2]source_data!G335="","",IF([2]source_data!F335="",_xlfn.XLOOKUP(T333,[2]tailored_settings!$B$20:$B$25,[2]tailored_settings!$A$20:$A$25,"")))</f>
        <v>Helping to alleviate financial hardship</v>
      </c>
      <c r="D333" s="7">
        <f>IF([2]source_data!G335="","",IF([2]source_data!G335="","",[2]source_data!G335))</f>
        <v>884.82</v>
      </c>
      <c r="E333" s="6" t="str">
        <f>IF([2]source_data!G335="","",[2]tailored_settings!$B$3)</f>
        <v>GBP</v>
      </c>
      <c r="F333" s="8">
        <f>IF([2]source_data!G335="","",IF([2]source_data!H335="","",[2]source_data!H335))</f>
        <v>45481</v>
      </c>
      <c r="G333" s="6" t="str">
        <f>IF([2]source_data!G335="","",[2]tailored_settings!$B$5)</f>
        <v>Individual Recipient</v>
      </c>
      <c r="H333" s="6" t="str">
        <f>IF([2]source_data!G335="","",IF(AND([2]source_data!A335&lt;&gt;"",[2]tailored_settings!$B$16="Publish"),CONCATENATE([2]tailored_settings!$B$2&amp;[2]source_data!A335),IF(AND([2]source_data!A335&lt;&gt;"",[2]tailored_settings!$B$16="Do not publish"),CONCATENATE([2]tailored_settings!$B$4&amp;TEXT(ROW(A333)-1,"0000")&amp;"_"&amp;TEXT(F333,"yyyy-mm")),CONCATENATE([2]tailored_settings!$B$4&amp;TEXT(ROW(A333)-1,"0000")&amp;"_"&amp;TEXT(F333,"yyyy-mm")))))</f>
        <v>360G-Longleigh-IND-0332_2024-07</v>
      </c>
      <c r="I333" s="6" t="str">
        <f>IF([2]source_data!G335="","",[2]tailored_settings!$B$7)</f>
        <v>Longleigh Foundation</v>
      </c>
      <c r="J333" s="6" t="str">
        <f>IF([2]source_data!G335="","",[2]tailored_settings!$B$6)</f>
        <v>GB-CHC-1169016</v>
      </c>
      <c r="K333" s="6" t="str">
        <f>IF([2]source_data!G335="","",IF([2]source_data!I335="","",VLOOKUP([2]source_data!I335,[2]codelist_mapping!A:C,3,FALSE)))</f>
        <v>GTIR030</v>
      </c>
      <c r="L333" s="6" t="str">
        <f>IF([2]source_data!G335="","",IF([2]source_data!J335="","",VLOOKUP([2]source_data!J335,[2]codelist_mapping!A:C,3,FALSE)))</f>
        <v/>
      </c>
      <c r="M333" s="6" t="str">
        <f>IF([2]source_data!G335="","",IF([2]source_data!K335="","",IF([2]source_data!M335&lt;&gt;"",CONCATENATE(VLOOKUP([2]source_data!K335,[2]codelist_mapping!F:H,3,FALSE)&amp;";"&amp;VLOOKUP([2]source_data!L335,[2]codelist_mapping!F:H,3,FALSE)&amp;";"&amp;VLOOKUP([2]source_data!M335,[2]codelist_mapping!F:H,3,FALSE)),IF([2]source_data!L335&lt;&gt;"",CONCATENATE(VLOOKUP([2]source_data!K335,[2]codelist_mapping!F:H,3,FALSE)&amp;";"&amp;VLOOKUP([2]source_data!L335,[2]codelist_mapping!F:H,3,FALSE)),IF([2]source_data!K335&lt;&gt;"",CONCATENATE(VLOOKUP([2]source_data!K335,[2]codelist_mapping!F:H,3,FALSE)))))))</f>
        <v>GTIP070;GTIP020</v>
      </c>
      <c r="N333" s="9" t="str">
        <f>IF([2]source_data!G335="","",IF([2]source_data!D335="","",VLOOKUP([2]source_data!D335,[2]geo_data!A:I,9,FALSE)))</f>
        <v>Lydiard and Freshbrook</v>
      </c>
      <c r="O333" s="9" t="str">
        <f>IF([2]source_data!G335="","",IF([2]source_data!D335="","",VLOOKUP([2]source_data!D335,[2]geo_data!A:I,8,FALSE)))</f>
        <v>E05008961</v>
      </c>
      <c r="P333" s="9" t="str">
        <f>IF([2]source_data!G335="","",IF(LEFT(O333,3)="E05","WD",IF(LEFT(O333,3)="S13","WD",IF(LEFT(O333,3)="W05","WD",IF(LEFT(O333,3)="W06","UA",IF(LEFT(O333,3)="S12","CA",IF(LEFT(O333,3)="E06","UA",IF(LEFT(O333,3)="E07","NMD",IF(LEFT(O333,3)="E08","MD",IF(LEFT(O333,3)="E09","LONB"))))))))))</f>
        <v>WD</v>
      </c>
      <c r="Q333" s="9" t="str">
        <f>IF([2]source_data!G335="","",IF([2]source_data!D335="","",VLOOKUP([2]source_data!D335,[2]geo_data!A:I,7,FALSE)))</f>
        <v>Swindon</v>
      </c>
      <c r="R333" s="9" t="str">
        <f>IF([2]source_data!G335="","",IF([2]source_data!D335="","",VLOOKUP([2]source_data!D335,[2]geo_data!A:I,6,FALSE)))</f>
        <v>E06000030</v>
      </c>
      <c r="S333" s="9" t="str">
        <f>IF([2]source_data!G335="","",IF(LEFT(R333,3)="E05","WD",IF(LEFT(R333,3)="S13","WD",IF(LEFT(R333,3)="W05","WD",IF(LEFT(R333,3)="W06","UA",IF(LEFT(R333,3)="S12","CA",IF(LEFT(R333,3)="E06","UA",IF(LEFT(R333,3)="E07","NMD",IF(LEFT(R333,3)="E08","MD",IF(LEFT(R333,3)="E09","LONB"))))))))))</f>
        <v>UA</v>
      </c>
      <c r="T333" s="6" t="str">
        <f>IF([2]source_data!G335="","",IF([2]source_data!N335="","",[2]source_data!N335))</f>
        <v>Hardship Grant</v>
      </c>
      <c r="U333" s="10">
        <f>IF([2]source_data!G335="","",[2]tailored_settings!$B$8)</f>
        <v>45789</v>
      </c>
      <c r="V333" s="6" t="str">
        <f>IF([2]source_data!G335="","",[2]tailored_settings!$B$9)</f>
        <v>http://www.longleigh.org/</v>
      </c>
      <c r="W333" s="8">
        <f>IF([2]source_data!G335="","",IF([2]source_data!O335="","",[2]source_data!O335))</f>
        <v>45481</v>
      </c>
      <c r="X333" s="12">
        <f>IF([2]source_data!G335="","",IF([2]source_data!P335="","",[2]source_data!P335))</f>
        <v>45720</v>
      </c>
      <c r="Y333" s="13">
        <f>IF([2]source_data!G335="","",IF([2]source_data!Q335="","",[2]source_data!Q335))</f>
        <v>8</v>
      </c>
      <c r="Z333" s="11" t="str">
        <f>IF([2]source_data!G335="","",IF([2]source_data!I335="","",[2]tailored_settings!$B$10))</f>
        <v>Primary grant reason</v>
      </c>
      <c r="AA333" s="11" t="str">
        <f>IF([2]source_data!G335="","",IF([2]source_data!I335="","",[2]source_data!I335))</f>
        <v>1. Customer (or family member residing with them) with a diagnosed condition or disability (physical and/or sensory and/or behavioural)</v>
      </c>
      <c r="AB333" s="11" t="str">
        <f>IF([2]source_data!G335="","",IF([2]source_data!J335="","",[2]tailored_settings!$B$11))</f>
        <v/>
      </c>
      <c r="AC333" s="11" t="str">
        <f>IF([2]source_data!G335="","",IF([2]source_data!J335="","",[2]source_data!J335))</f>
        <v/>
      </c>
      <c r="AD333" s="11" t="str">
        <f>IF([2]source_data!G335="","",IF([2]source_data!K335="","",[2]tailored_settings!$B$12))</f>
        <v>Grant purpose</v>
      </c>
      <c r="AE333" s="11" t="str">
        <f>IF([2]source_data!G335="","",IF([2]source_data!K335="","",[2]source_data!K335))</f>
        <v>Food Vouchers</v>
      </c>
      <c r="AF333" s="11" t="str">
        <f>IF([2]source_data!G335="","",IF([2]source_data!K335="","",[2]tailored_settings!$B$13))</f>
        <v>Grant purpose</v>
      </c>
      <c r="AG333" s="11" t="str">
        <f>IF([2]source_data!G335="","",IF([2]source_data!K335="","",[2]source_data!K335))</f>
        <v>Food Vouchers</v>
      </c>
      <c r="AH333" s="11" t="str">
        <f>IF([2]source_data!G335="","",IF([2]source_data!M335="","",[2]tailored_settings!$B$14))</f>
        <v/>
      </c>
      <c r="AI333" s="11" t="str">
        <f>IF([2]source_data!G335="","",IF([2]source_data!M335="","",[2]source_data!M335))</f>
        <v/>
      </c>
    </row>
    <row r="334" spans="1:35" x14ac:dyDescent="0.2">
      <c r="A334" s="6" t="str">
        <f>IF([2]source_data!G336="","",IF(AND([2]source_data!C336&lt;&gt;"",[2]tailored_settings!$B$15="Publish"),CONCATENATE([2]tailored_settings!$B$2&amp;[2]source_data!C336),IF(AND([2]source_data!C336&lt;&gt;"",[2]tailored_settings!$B$15="Do not publish"),CONCATENATE([2]tailored_settings!$B$2&amp;TEXT(ROW(A334)-1,"0000")&amp;"_"&amp;TEXT(F334,"yyyy-mm")),CONCATENATE([2]tailored_settings!$B$2&amp;TEXT(ROW(A334)-1,"0000")&amp;"_"&amp;TEXT(F334,"yyyy-mm")))))</f>
        <v>360G-Longleigh-0333_2024-07</v>
      </c>
      <c r="B334" s="6" t="str">
        <f>IF([2]source_data!G336="","",IF([2]source_data!E336&lt;&gt;"",[2]source_data!E336,CONCATENATE("Grant to "&amp;G334)))</f>
        <v>Grant to Individual Recipient</v>
      </c>
      <c r="C334" s="6" t="str">
        <f>IF([2]source_data!G336="","",IF([2]source_data!F336="",_xlfn.XLOOKUP(T334,[2]tailored_settings!$B$20:$B$25,[2]tailored_settings!$A$20:$A$25,"")))</f>
        <v>Helping to alleviate financial hardship</v>
      </c>
      <c r="D334" s="7">
        <f>IF([2]source_data!G336="","",IF([2]source_data!G336="","",[2]source_data!G336))</f>
        <v>998.98</v>
      </c>
      <c r="E334" s="6" t="str">
        <f>IF([2]source_data!G336="","",[2]tailored_settings!$B$3)</f>
        <v>GBP</v>
      </c>
      <c r="F334" s="8">
        <f>IF([2]source_data!G336="","",IF([2]source_data!H336="","",[2]source_data!H336))</f>
        <v>45481</v>
      </c>
      <c r="G334" s="6" t="str">
        <f>IF([2]source_data!G336="","",[2]tailored_settings!$B$5)</f>
        <v>Individual Recipient</v>
      </c>
      <c r="H334" s="6" t="str">
        <f>IF([2]source_data!G336="","",IF(AND([2]source_data!A336&lt;&gt;"",[2]tailored_settings!$B$16="Publish"),CONCATENATE([2]tailored_settings!$B$2&amp;[2]source_data!A336),IF(AND([2]source_data!A336&lt;&gt;"",[2]tailored_settings!$B$16="Do not publish"),CONCATENATE([2]tailored_settings!$B$4&amp;TEXT(ROW(A334)-1,"0000")&amp;"_"&amp;TEXT(F334,"yyyy-mm")),CONCATENATE([2]tailored_settings!$B$4&amp;TEXT(ROW(A334)-1,"0000")&amp;"_"&amp;TEXT(F334,"yyyy-mm")))))</f>
        <v>360G-Longleigh-IND-0333_2024-07</v>
      </c>
      <c r="I334" s="6" t="str">
        <f>IF([2]source_data!G336="","",[2]tailored_settings!$B$7)</f>
        <v>Longleigh Foundation</v>
      </c>
      <c r="J334" s="6" t="str">
        <f>IF([2]source_data!G336="","",[2]tailored_settings!$B$6)</f>
        <v>GB-CHC-1169016</v>
      </c>
      <c r="K334" s="6" t="str">
        <f>IF([2]source_data!G336="","",IF([2]source_data!I336="","",VLOOKUP([2]source_data!I336,[2]codelist_mapping!A:C,3,FALSE)))</f>
        <v>GTIR060</v>
      </c>
      <c r="L334" s="6" t="str">
        <f>IF([2]source_data!G336="","",IF([2]source_data!J336="","",VLOOKUP([2]source_data!J336,[2]codelist_mapping!A:C,3,FALSE)))</f>
        <v/>
      </c>
      <c r="M334" s="6" t="str">
        <f>IF([2]source_data!G336="","",IF([2]source_data!K336="","",IF([2]source_data!M336&lt;&gt;"",CONCATENATE(VLOOKUP([2]source_data!K336,[2]codelist_mapping!F:H,3,FALSE)&amp;";"&amp;VLOOKUP([2]source_data!L336,[2]codelist_mapping!F:H,3,FALSE)&amp;";"&amp;VLOOKUP([2]source_data!M336,[2]codelist_mapping!F:H,3,FALSE)),IF([2]source_data!L336&lt;&gt;"",CONCATENATE(VLOOKUP([2]source_data!K336,[2]codelist_mapping!F:H,3,FALSE)&amp;";"&amp;VLOOKUP([2]source_data!L336,[2]codelist_mapping!F:H,3,FALSE)),IF([2]source_data!K336&lt;&gt;"",CONCATENATE(VLOOKUP([2]source_data!K336,[2]codelist_mapping!F:H,3,FALSE)))))))</f>
        <v>GTIP070;GTIP020</v>
      </c>
      <c r="N334" s="9" t="str">
        <f>IF([2]source_data!G336="","",IF([2]source_data!D336="","",VLOOKUP([2]source_data!D336,[2]geo_data!A:I,9,FALSE)))</f>
        <v>Ashbrow</v>
      </c>
      <c r="O334" s="9" t="str">
        <f>IF([2]source_data!G336="","",IF([2]source_data!D336="","",VLOOKUP([2]source_data!D336,[2]geo_data!A:I,8,FALSE)))</f>
        <v>E05001389</v>
      </c>
      <c r="P334" s="9" t="str">
        <f>IF([2]source_data!G336="","",IF(LEFT(O334,3)="E05","WD",IF(LEFT(O334,3)="S13","WD",IF(LEFT(O334,3)="W05","WD",IF(LEFT(O334,3)="W06","UA",IF(LEFT(O334,3)="S12","CA",IF(LEFT(O334,3)="E06","UA",IF(LEFT(O334,3)="E07","NMD",IF(LEFT(O334,3)="E08","MD",IF(LEFT(O334,3)="E09","LONB"))))))))))</f>
        <v>WD</v>
      </c>
      <c r="Q334" s="9" t="str">
        <f>IF([2]source_data!G336="","",IF([2]source_data!D336="","",VLOOKUP([2]source_data!D336,[2]geo_data!A:I,7,FALSE)))</f>
        <v>Kirklees</v>
      </c>
      <c r="R334" s="9" t="str">
        <f>IF([2]source_data!G336="","",IF([2]source_data!D336="","",VLOOKUP([2]source_data!D336,[2]geo_data!A:I,6,FALSE)))</f>
        <v>E08000034</v>
      </c>
      <c r="S334" s="9" t="str">
        <f>IF([2]source_data!G336="","",IF(LEFT(R334,3)="E05","WD",IF(LEFT(R334,3)="S13","WD",IF(LEFT(R334,3)="W05","WD",IF(LEFT(R334,3)="W06","UA",IF(LEFT(R334,3)="S12","CA",IF(LEFT(R334,3)="E06","UA",IF(LEFT(R334,3)="E07","NMD",IF(LEFT(R334,3)="E08","MD",IF(LEFT(R334,3)="E09","LONB"))))))))))</f>
        <v>MD</v>
      </c>
      <c r="T334" s="6" t="str">
        <f>IF([2]source_data!G336="","",IF([2]source_data!N336="","",[2]source_data!N336))</f>
        <v>Hardship Grant</v>
      </c>
      <c r="U334" s="10">
        <f>IF([2]source_data!G336="","",[2]tailored_settings!$B$8)</f>
        <v>45789</v>
      </c>
      <c r="V334" s="6" t="str">
        <f>IF([2]source_data!G336="","",[2]tailored_settings!$B$9)</f>
        <v>http://www.longleigh.org/</v>
      </c>
      <c r="W334" s="8">
        <f>IF([2]source_data!G336="","",IF([2]source_data!O336="","",[2]source_data!O336))</f>
        <v>45481</v>
      </c>
      <c r="X334" s="12">
        <f>IF([2]source_data!G336="","",IF([2]source_data!P336="","",[2]source_data!P336))</f>
        <v>45546</v>
      </c>
      <c r="Y334" s="13">
        <f>IF([2]source_data!G336="","",IF([2]source_data!Q336="","",[2]source_data!Q336))</f>
        <v>2</v>
      </c>
      <c r="Z334" s="11" t="str">
        <f>IF([2]source_data!G336="","",IF([2]source_data!I336="","",[2]tailored_settings!$B$10))</f>
        <v>Primary grant reason</v>
      </c>
      <c r="AA334" s="11" t="str">
        <f>IF([2]source_data!G336="","",IF([2]source_data!I336="","",[2]source_data!I336))</f>
        <v>4. Customer/family fleeing from a violent or abusive relationship</v>
      </c>
      <c r="AB334" s="11" t="str">
        <f>IF([2]source_data!G336="","",IF([2]source_data!J336="","",[2]tailored_settings!$B$11))</f>
        <v/>
      </c>
      <c r="AC334" s="11" t="str">
        <f>IF([2]source_data!G336="","",IF([2]source_data!J336="","",[2]source_data!J336))</f>
        <v/>
      </c>
      <c r="AD334" s="11" t="str">
        <f>IF([2]source_data!G336="","",IF([2]source_data!K336="","",[2]tailored_settings!$B$12))</f>
        <v>Grant purpose</v>
      </c>
      <c r="AE334" s="11" t="str">
        <f>IF([2]source_data!G336="","",IF([2]source_data!K336="","",[2]source_data!K336))</f>
        <v>Food Vouchers</v>
      </c>
      <c r="AF334" s="11" t="str">
        <f>IF([2]source_data!G336="","",IF([2]source_data!K336="","",[2]tailored_settings!$B$13))</f>
        <v>Grant purpose</v>
      </c>
      <c r="AG334" s="11" t="str">
        <f>IF([2]source_data!G336="","",IF([2]source_data!K336="","",[2]source_data!K336))</f>
        <v>Food Vouchers</v>
      </c>
      <c r="AH334" s="11" t="str">
        <f>IF([2]source_data!G336="","",IF([2]source_data!M336="","",[2]tailored_settings!$B$14))</f>
        <v/>
      </c>
      <c r="AI334" s="11" t="str">
        <f>IF([2]source_data!G336="","",IF([2]source_data!M336="","",[2]source_data!M336))</f>
        <v/>
      </c>
    </row>
    <row r="335" spans="1:35" x14ac:dyDescent="0.2">
      <c r="A335" s="6" t="str">
        <f>IF([2]source_data!G337="","",IF(AND([2]source_data!C337&lt;&gt;"",[2]tailored_settings!$B$15="Publish"),CONCATENATE([2]tailored_settings!$B$2&amp;[2]source_data!C337),IF(AND([2]source_data!C337&lt;&gt;"",[2]tailored_settings!$B$15="Do not publish"),CONCATENATE([2]tailored_settings!$B$2&amp;TEXT(ROW(A335)-1,"0000")&amp;"_"&amp;TEXT(F335,"yyyy-mm")),CONCATENATE([2]tailored_settings!$B$2&amp;TEXT(ROW(A335)-1,"0000")&amp;"_"&amp;TEXT(F335,"yyyy-mm")))))</f>
        <v>360G-Longleigh-0334_2024-07</v>
      </c>
      <c r="B335" s="6" t="str">
        <f>IF([2]source_data!G337="","",IF([2]source_data!E337&lt;&gt;"",[2]source_data!E337,CONCATENATE("Grant to "&amp;G335)))</f>
        <v>Grant to Individual Recipient</v>
      </c>
      <c r="C335" s="6" t="str">
        <f>IF([2]source_data!G337="","",IF([2]source_data!F337="",_xlfn.XLOOKUP(T335,[2]tailored_settings!$B$20:$B$25,[2]tailored_settings!$A$20:$A$25,"")))</f>
        <v>Helping to alleviate financial hardship</v>
      </c>
      <c r="D335" s="7">
        <f>IF([2]source_data!G337="","",IF([2]source_data!G337="","",[2]source_data!G337))</f>
        <v>739.97</v>
      </c>
      <c r="E335" s="6" t="str">
        <f>IF([2]source_data!G337="","",[2]tailored_settings!$B$3)</f>
        <v>GBP</v>
      </c>
      <c r="F335" s="8">
        <f>IF([2]source_data!G337="","",IF([2]source_data!H337="","",[2]source_data!H337))</f>
        <v>45481</v>
      </c>
      <c r="G335" s="6" t="str">
        <f>IF([2]source_data!G337="","",[2]tailored_settings!$B$5)</f>
        <v>Individual Recipient</v>
      </c>
      <c r="H335" s="6" t="str">
        <f>IF([2]source_data!G337="","",IF(AND([2]source_data!A337&lt;&gt;"",[2]tailored_settings!$B$16="Publish"),CONCATENATE([2]tailored_settings!$B$2&amp;[2]source_data!A337),IF(AND([2]source_data!A337&lt;&gt;"",[2]tailored_settings!$B$16="Do not publish"),CONCATENATE([2]tailored_settings!$B$4&amp;TEXT(ROW(A335)-1,"0000")&amp;"_"&amp;TEXT(F335,"yyyy-mm")),CONCATENATE([2]tailored_settings!$B$4&amp;TEXT(ROW(A335)-1,"0000")&amp;"_"&amp;TEXT(F335,"yyyy-mm")))))</f>
        <v>360G-Longleigh-IND-0334_2024-07</v>
      </c>
      <c r="I335" s="6" t="str">
        <f>IF([2]source_data!G337="","",[2]tailored_settings!$B$7)</f>
        <v>Longleigh Foundation</v>
      </c>
      <c r="J335" s="6" t="str">
        <f>IF([2]source_data!G337="","",[2]tailored_settings!$B$6)</f>
        <v>GB-CHC-1169016</v>
      </c>
      <c r="K335" s="6" t="str">
        <f>IF([2]source_data!G337="","",IF([2]source_data!I337="","",VLOOKUP([2]source_data!I337,[2]codelist_mapping!A:C,3,FALSE)))</f>
        <v>GTIR080</v>
      </c>
      <c r="L335" s="6" t="str">
        <f>IF([2]source_data!G337="","",IF([2]source_data!J337="","",VLOOKUP([2]source_data!J337,[2]codelist_mapping!A:C,3,FALSE)))</f>
        <v/>
      </c>
      <c r="M335" s="6" t="str">
        <f>IF([2]source_data!G337="","",IF([2]source_data!K337="","",IF([2]source_data!M337&lt;&gt;"",CONCATENATE(VLOOKUP([2]source_data!K337,[2]codelist_mapping!F:H,3,FALSE)&amp;";"&amp;VLOOKUP([2]source_data!L337,[2]codelist_mapping!F:H,3,FALSE)&amp;";"&amp;VLOOKUP([2]source_data!M337,[2]codelist_mapping!F:H,3,FALSE)),IF([2]source_data!L337&lt;&gt;"",CONCATENATE(VLOOKUP([2]source_data!K337,[2]codelist_mapping!F:H,3,FALSE)&amp;";"&amp;VLOOKUP([2]source_data!L337,[2]codelist_mapping!F:H,3,FALSE)),IF([2]source_data!K337&lt;&gt;"",CONCATENATE(VLOOKUP([2]source_data!K337,[2]codelist_mapping!F:H,3,FALSE)))))))</f>
        <v>GTIP020</v>
      </c>
      <c r="N335" s="9" t="str">
        <f>IF([2]source_data!G337="","",IF([2]source_data!D337="","",VLOOKUP([2]source_data!D337,[2]geo_data!A:I,9,FALSE)))</f>
        <v>Kington</v>
      </c>
      <c r="O335" s="9" t="str">
        <f>IF([2]source_data!G337="","",IF([2]source_data!D337="","",VLOOKUP([2]source_data!D337,[2]geo_data!A:I,8,FALSE)))</f>
        <v>E05009464</v>
      </c>
      <c r="P335" s="9" t="str">
        <f>IF([2]source_data!G337="","",IF(LEFT(O335,3)="E05","WD",IF(LEFT(O335,3)="S13","WD",IF(LEFT(O335,3)="W05","WD",IF(LEFT(O335,3)="W06","UA",IF(LEFT(O335,3)="S12","CA",IF(LEFT(O335,3)="E06","UA",IF(LEFT(O335,3)="E07","NMD",IF(LEFT(O335,3)="E08","MD",IF(LEFT(O335,3)="E09","LONB"))))))))))</f>
        <v>WD</v>
      </c>
      <c r="Q335" s="9" t="str">
        <f>IF([2]source_data!G337="","",IF([2]source_data!D337="","",VLOOKUP([2]source_data!D337,[2]geo_data!A:I,7,FALSE)))</f>
        <v>Herefordshire, County of</v>
      </c>
      <c r="R335" s="9" t="str">
        <f>IF([2]source_data!G337="","",IF([2]source_data!D337="","",VLOOKUP([2]source_data!D337,[2]geo_data!A:I,6,FALSE)))</f>
        <v>E06000019</v>
      </c>
      <c r="S335" s="9" t="str">
        <f>IF([2]source_data!G337="","",IF(LEFT(R335,3)="E05","WD",IF(LEFT(R335,3)="S13","WD",IF(LEFT(R335,3)="W05","WD",IF(LEFT(R335,3)="W06","UA",IF(LEFT(R335,3)="S12","CA",IF(LEFT(R335,3)="E06","UA",IF(LEFT(R335,3)="E07","NMD",IF(LEFT(R335,3)="E08","MD",IF(LEFT(R335,3)="E09","LONB"))))))))))</f>
        <v>UA</v>
      </c>
      <c r="T335" s="6" t="str">
        <f>IF([2]source_data!G337="","",IF([2]source_data!N337="","",[2]source_data!N337))</f>
        <v>Hardship Grant</v>
      </c>
      <c r="U335" s="10">
        <f>IF([2]source_data!G337="","",[2]tailored_settings!$B$8)</f>
        <v>45789</v>
      </c>
      <c r="V335" s="6" t="str">
        <f>IF([2]source_data!G337="","",[2]tailored_settings!$B$9)</f>
        <v>http://www.longleigh.org/</v>
      </c>
      <c r="W335" s="8">
        <f>IF([2]source_data!G337="","",IF([2]source_data!O337="","",[2]source_data!O337))</f>
        <v>45481</v>
      </c>
      <c r="X335" s="12">
        <f>IF([2]source_data!G337="","",IF([2]source_data!P337="","",[2]source_data!P337))</f>
        <v>45511</v>
      </c>
      <c r="Y335" s="13">
        <f>IF([2]source_data!G337="","",IF([2]source_data!Q337="","",[2]source_data!Q337))</f>
        <v>1</v>
      </c>
      <c r="Z335" s="11" t="str">
        <f>IF([2]source_data!G337="","",IF([2]source_data!I337="","",[2]tailored_settings!$B$10))</f>
        <v>Primary grant reason</v>
      </c>
      <c r="AA335" s="11" t="str">
        <f>IF([2]source_data!G337="","",IF([2]source_data!I337="","",[2]source_data!I337))</f>
        <v>3  Customer/family moving from homelessness/supported living into independent living</v>
      </c>
      <c r="AB335" s="11" t="str">
        <f>IF([2]source_data!G337="","",IF([2]source_data!J337="","",[2]tailored_settings!$B$11))</f>
        <v/>
      </c>
      <c r="AC335" s="11" t="str">
        <f>IF([2]source_data!G337="","",IF([2]source_data!J337="","",[2]source_data!J337))</f>
        <v/>
      </c>
      <c r="AD335" s="11" t="str">
        <f>IF([2]source_data!G337="","",IF([2]source_data!K337="","",[2]tailored_settings!$B$12))</f>
        <v>Grant purpose</v>
      </c>
      <c r="AE335" s="11" t="str">
        <f>IF([2]source_data!G337="","",IF([2]source_data!K337="","",[2]source_data!K337))</f>
        <v>Appliances</v>
      </c>
      <c r="AF335" s="11" t="str">
        <f>IF([2]source_data!G337="","",IF([2]source_data!K337="","",[2]tailored_settings!$B$13))</f>
        <v>Grant purpose</v>
      </c>
      <c r="AG335" s="11" t="str">
        <f>IF([2]source_data!G337="","",IF([2]source_data!K337="","",[2]source_data!K337))</f>
        <v>Appliances</v>
      </c>
      <c r="AH335" s="11" t="str">
        <f>IF([2]source_data!G337="","",IF([2]source_data!M337="","",[2]tailored_settings!$B$14))</f>
        <v/>
      </c>
      <c r="AI335" s="11" t="str">
        <f>IF([2]source_data!G337="","",IF([2]source_data!M337="","",[2]source_data!M337))</f>
        <v/>
      </c>
    </row>
    <row r="336" spans="1:35" x14ac:dyDescent="0.2">
      <c r="A336" s="6" t="str">
        <f>IF([2]source_data!G338="","",IF(AND([2]source_data!C338&lt;&gt;"",[2]tailored_settings!$B$15="Publish"),CONCATENATE([2]tailored_settings!$B$2&amp;[2]source_data!C338),IF(AND([2]source_data!C338&lt;&gt;"",[2]tailored_settings!$B$15="Do not publish"),CONCATENATE([2]tailored_settings!$B$2&amp;TEXT(ROW(A336)-1,"0000")&amp;"_"&amp;TEXT(F336,"yyyy-mm")),CONCATENATE([2]tailored_settings!$B$2&amp;TEXT(ROW(A336)-1,"0000")&amp;"_"&amp;TEXT(F336,"yyyy-mm")))))</f>
        <v>360G-Longleigh-0335_2024-07</v>
      </c>
      <c r="B336" s="6" t="str">
        <f>IF([2]source_data!G338="","",IF([2]source_data!E338&lt;&gt;"",[2]source_data!E338,CONCATENATE("Grant to "&amp;G336)))</f>
        <v>Grant to Individual Recipient</v>
      </c>
      <c r="C336" s="6" t="str">
        <f>IF([2]source_data!G338="","",IF([2]source_data!F338="",_xlfn.XLOOKUP(T336,[2]tailored_settings!$B$20:$B$25,[2]tailored_settings!$A$20:$A$25,"")))</f>
        <v xml:space="preserve">Providing new flooring </v>
      </c>
      <c r="D336" s="7">
        <f>IF([2]source_data!G338="","",IF([2]source_data!G338="","",[2]source_data!G338))</f>
        <v>2071.39</v>
      </c>
      <c r="E336" s="6" t="str">
        <f>IF([2]source_data!G338="","",[2]tailored_settings!$B$3)</f>
        <v>GBP</v>
      </c>
      <c r="F336" s="8">
        <f>IF([2]source_data!G338="","",IF([2]source_data!H338="","",[2]source_data!H338))</f>
        <v>45482</v>
      </c>
      <c r="G336" s="6" t="str">
        <f>IF([2]source_data!G338="","",[2]tailored_settings!$B$5)</f>
        <v>Individual Recipient</v>
      </c>
      <c r="H336" s="6" t="str">
        <f>IF([2]source_data!G338="","",IF(AND([2]source_data!A338&lt;&gt;"",[2]tailored_settings!$B$16="Publish"),CONCATENATE([2]tailored_settings!$B$2&amp;[2]source_data!A338),IF(AND([2]source_data!A338&lt;&gt;"",[2]tailored_settings!$B$16="Do not publish"),CONCATENATE([2]tailored_settings!$B$4&amp;TEXT(ROW(A336)-1,"0000")&amp;"_"&amp;TEXT(F336,"yyyy-mm")),CONCATENATE([2]tailored_settings!$B$4&amp;TEXT(ROW(A336)-1,"0000")&amp;"_"&amp;TEXT(F336,"yyyy-mm")))))</f>
        <v>360G-Longleigh-IND-0335_2024-07</v>
      </c>
      <c r="I336" s="6" t="str">
        <f>IF([2]source_data!G338="","",[2]tailored_settings!$B$7)</f>
        <v>Longleigh Foundation</v>
      </c>
      <c r="J336" s="6" t="str">
        <f>IF([2]source_data!G338="","",[2]tailored_settings!$B$6)</f>
        <v>GB-CHC-1169016</v>
      </c>
      <c r="K336" s="6" t="str">
        <f>IF([2]source_data!G338="","",IF([2]source_data!I338="","",VLOOKUP([2]source_data!I338,[2]codelist_mapping!A:C,3,FALSE)))</f>
        <v>GTIR030</v>
      </c>
      <c r="L336" s="6" t="str">
        <f>IF([2]source_data!G338="","",IF([2]source_data!J338="","",VLOOKUP([2]source_data!J338,[2]codelist_mapping!A:C,3,FALSE)))</f>
        <v/>
      </c>
      <c r="M336" s="6" t="str">
        <f>IF([2]source_data!G338="","",IF([2]source_data!K338="","",IF([2]source_data!M338&lt;&gt;"",CONCATENATE(VLOOKUP([2]source_data!K338,[2]codelist_mapping!F:H,3,FALSE)&amp;";"&amp;VLOOKUP([2]source_data!L338,[2]codelist_mapping!F:H,3,FALSE)&amp;";"&amp;VLOOKUP([2]source_data!M338,[2]codelist_mapping!F:H,3,FALSE)),IF([2]source_data!L338&lt;&gt;"",CONCATENATE(VLOOKUP([2]source_data!K338,[2]codelist_mapping!F:H,3,FALSE)&amp;";"&amp;VLOOKUP([2]source_data!L338,[2]codelist_mapping!F:H,3,FALSE)),IF([2]source_data!K338&lt;&gt;"",CONCATENATE(VLOOKUP([2]source_data!K338,[2]codelist_mapping!F:H,3,FALSE)))))))</f>
        <v>GTIP030</v>
      </c>
      <c r="N336" s="9" t="str">
        <f>IF([2]source_data!G338="","",IF([2]source_data!D338="","",VLOOKUP([2]source_data!D338,[2]geo_data!A:I,9,FALSE)))</f>
        <v>Weston-super-Mare Central</v>
      </c>
      <c r="O336" s="9" t="str">
        <f>IF([2]source_data!G338="","",IF([2]source_data!D338="","",VLOOKUP([2]source_data!D338,[2]geo_data!A:I,8,FALSE)))</f>
        <v>E05010298</v>
      </c>
      <c r="P336" s="9" t="str">
        <f>IF([2]source_data!G338="","",IF(LEFT(O336,3)="E05","WD",IF(LEFT(O336,3)="S13","WD",IF(LEFT(O336,3)="W05","WD",IF(LEFT(O336,3)="W06","UA",IF(LEFT(O336,3)="S12","CA",IF(LEFT(O336,3)="E06","UA",IF(LEFT(O336,3)="E07","NMD",IF(LEFT(O336,3)="E08","MD",IF(LEFT(O336,3)="E09","LONB"))))))))))</f>
        <v>WD</v>
      </c>
      <c r="Q336" s="9" t="str">
        <f>IF([2]source_data!G338="","",IF([2]source_data!D338="","",VLOOKUP([2]source_data!D338,[2]geo_data!A:I,7,FALSE)))</f>
        <v>North Somerset</v>
      </c>
      <c r="R336" s="9" t="str">
        <f>IF([2]source_data!G338="","",IF([2]source_data!D338="","",VLOOKUP([2]source_data!D338,[2]geo_data!A:I,6,FALSE)))</f>
        <v>E06000024</v>
      </c>
      <c r="S336" s="9" t="str">
        <f>IF([2]source_data!G338="","",IF(LEFT(R336,3)="E05","WD",IF(LEFT(R336,3)="S13","WD",IF(LEFT(R336,3)="W05","WD",IF(LEFT(R336,3)="W06","UA",IF(LEFT(R336,3)="S12","CA",IF(LEFT(R336,3)="E06","UA",IF(LEFT(R336,3)="E07","NMD",IF(LEFT(R336,3)="E08","MD",IF(LEFT(R336,3)="E09","LONB"))))))))))</f>
        <v>UA</v>
      </c>
      <c r="T336" s="6" t="str">
        <f>IF([2]source_data!G338="","",IF([2]source_data!N338="","",[2]source_data!N338))</f>
        <v>Flooring Grant</v>
      </c>
      <c r="U336" s="10">
        <f>IF([2]source_data!G338="","",[2]tailored_settings!$B$8)</f>
        <v>45789</v>
      </c>
      <c r="V336" s="6" t="str">
        <f>IF([2]source_data!G338="","",[2]tailored_settings!$B$9)</f>
        <v>http://www.longleigh.org/</v>
      </c>
      <c r="W336" s="8">
        <f>IF([2]source_data!G338="","",IF([2]source_data!O338="","",[2]source_data!O338))</f>
        <v>45482</v>
      </c>
      <c r="X336" s="12">
        <f>IF([2]source_data!G338="","",IF([2]source_data!P338="","",[2]source_data!P338))</f>
        <v>45524</v>
      </c>
      <c r="Y336" s="13">
        <f>IF([2]source_data!G338="","",IF([2]source_data!Q338="","",[2]source_data!Q338))</f>
        <v>1</v>
      </c>
      <c r="Z336" s="11" t="str">
        <f>IF([2]source_data!G338="","",IF([2]source_data!I338="","",[2]tailored_settings!$B$10))</f>
        <v>Primary grant reason</v>
      </c>
      <c r="AA336" s="11" t="str">
        <f>IF([2]source_data!G338="","",IF([2]source_data!I338="","",[2]source_data!I338))</f>
        <v>1. Customer (or family member residing with them) with a diagnosed condition or disability (physical and/or sensory and/or behavioural)</v>
      </c>
      <c r="AB336" s="11" t="str">
        <f>IF([2]source_data!G338="","",IF([2]source_data!J338="","",[2]tailored_settings!$B$11))</f>
        <v/>
      </c>
      <c r="AC336" s="11" t="str">
        <f>IF([2]source_data!G338="","",IF([2]source_data!J338="","",[2]source_data!J338))</f>
        <v/>
      </c>
      <c r="AD336" s="11" t="str">
        <f>IF([2]source_data!G338="","",IF([2]source_data!K338="","",[2]tailored_settings!$B$12))</f>
        <v>Grant purpose</v>
      </c>
      <c r="AE336" s="11" t="str">
        <f>IF([2]source_data!G338="","",IF([2]source_data!K338="","",[2]source_data!K338))</f>
        <v>Flooring</v>
      </c>
      <c r="AF336" s="11" t="str">
        <f>IF([2]source_data!G338="","",IF([2]source_data!K338="","",[2]tailored_settings!$B$13))</f>
        <v>Grant purpose</v>
      </c>
      <c r="AG336" s="11" t="str">
        <f>IF([2]source_data!G338="","",IF([2]source_data!K338="","",[2]source_data!K338))</f>
        <v>Flooring</v>
      </c>
      <c r="AH336" s="11" t="str">
        <f>IF([2]source_data!G338="","",IF([2]source_data!M338="","",[2]tailored_settings!$B$14))</f>
        <v/>
      </c>
      <c r="AI336" s="11" t="str">
        <f>IF([2]source_data!G338="","",IF([2]source_data!M338="","",[2]source_data!M338))</f>
        <v/>
      </c>
    </row>
    <row r="337" spans="1:35" x14ac:dyDescent="0.2">
      <c r="A337" s="6" t="str">
        <f>IF([2]source_data!G339="","",IF(AND([2]source_data!C339&lt;&gt;"",[2]tailored_settings!$B$15="Publish"),CONCATENATE([2]tailored_settings!$B$2&amp;[2]source_data!C339),IF(AND([2]source_data!C339&lt;&gt;"",[2]tailored_settings!$B$15="Do not publish"),CONCATENATE([2]tailored_settings!$B$2&amp;TEXT(ROW(A337)-1,"0000")&amp;"_"&amp;TEXT(F337,"yyyy-mm")),CONCATENATE([2]tailored_settings!$B$2&amp;TEXT(ROW(A337)-1,"0000")&amp;"_"&amp;TEXT(F337,"yyyy-mm")))))</f>
        <v>360G-Longleigh-0336_2024-07</v>
      </c>
      <c r="B337" s="6" t="str">
        <f>IF([2]source_data!G339="","",IF([2]source_data!E339&lt;&gt;"",[2]source_data!E339,CONCATENATE("Grant to "&amp;G337)))</f>
        <v>Grant to Individual Recipient</v>
      </c>
      <c r="C337" s="6" t="str">
        <f>IF([2]source_data!G339="","",IF([2]source_data!F339="",_xlfn.XLOOKUP(T337,[2]tailored_settings!$B$20:$B$25,[2]tailored_settings!$A$20:$A$25,"")))</f>
        <v>Helping to alleviate financial hardship</v>
      </c>
      <c r="D337" s="7">
        <f>IF([2]source_data!G339="","",IF([2]source_data!G339="","",[2]source_data!G339))</f>
        <v>1039.03</v>
      </c>
      <c r="E337" s="6" t="str">
        <f>IF([2]source_data!G339="","",[2]tailored_settings!$B$3)</f>
        <v>GBP</v>
      </c>
      <c r="F337" s="8">
        <f>IF([2]source_data!G339="","",IF([2]source_data!H339="","",[2]source_data!H339))</f>
        <v>45481</v>
      </c>
      <c r="G337" s="6" t="str">
        <f>IF([2]source_data!G339="","",[2]tailored_settings!$B$5)</f>
        <v>Individual Recipient</v>
      </c>
      <c r="H337" s="6" t="str">
        <f>IF([2]source_data!G339="","",IF(AND([2]source_data!A339&lt;&gt;"",[2]tailored_settings!$B$16="Publish"),CONCATENATE([2]tailored_settings!$B$2&amp;[2]source_data!A339),IF(AND([2]source_data!A339&lt;&gt;"",[2]tailored_settings!$B$16="Do not publish"),CONCATENATE([2]tailored_settings!$B$4&amp;TEXT(ROW(A337)-1,"0000")&amp;"_"&amp;TEXT(F337,"yyyy-mm")),CONCATENATE([2]tailored_settings!$B$4&amp;TEXT(ROW(A337)-1,"0000")&amp;"_"&amp;TEXT(F337,"yyyy-mm")))))</f>
        <v>360G-Longleigh-IND-0336_2024-07</v>
      </c>
      <c r="I337" s="6" t="str">
        <f>IF([2]source_data!G339="","",[2]tailored_settings!$B$7)</f>
        <v>Longleigh Foundation</v>
      </c>
      <c r="J337" s="6" t="str">
        <f>IF([2]source_data!G339="","",[2]tailored_settings!$B$6)</f>
        <v>GB-CHC-1169016</v>
      </c>
      <c r="K337" s="6" t="str">
        <f>IF([2]source_data!G339="","",IF([2]source_data!I339="","",VLOOKUP([2]source_data!I339,[2]codelist_mapping!A:C,3,FALSE)))</f>
        <v>GTIR040</v>
      </c>
      <c r="L337" s="6" t="str">
        <f>IF([2]source_data!G339="","",IF([2]source_data!J339="","",VLOOKUP([2]source_data!J339,[2]codelist_mapping!A:C,3,FALSE)))</f>
        <v/>
      </c>
      <c r="M337" s="6" t="str">
        <f>IF([2]source_data!G339="","",IF([2]source_data!K339="","",IF([2]source_data!M339&lt;&gt;"",CONCATENATE(VLOOKUP([2]source_data!K339,[2]codelist_mapping!F:H,3,FALSE)&amp;";"&amp;VLOOKUP([2]source_data!L339,[2]codelist_mapping!F:H,3,FALSE)&amp;";"&amp;VLOOKUP([2]source_data!M339,[2]codelist_mapping!F:H,3,FALSE)),IF([2]source_data!L339&lt;&gt;"",CONCATENATE(VLOOKUP([2]source_data!K339,[2]codelist_mapping!F:H,3,FALSE)&amp;";"&amp;VLOOKUP([2]source_data!L339,[2]codelist_mapping!F:H,3,FALSE)),IF([2]source_data!K339&lt;&gt;"",CONCATENATE(VLOOKUP([2]source_data!K339,[2]codelist_mapping!F:H,3,FALSE)))))))</f>
        <v>GTIP020;GTIP020;GTIP070</v>
      </c>
      <c r="N337" s="9" t="str">
        <f>IF([2]source_data!G339="","",IF([2]source_data!D339="","",VLOOKUP([2]source_data!D339,[2]geo_data!A:I,9,FALSE)))</f>
        <v>Hampden Park</v>
      </c>
      <c r="O337" s="9" t="str">
        <f>IF([2]source_data!G339="","",IF([2]source_data!D339="","",VLOOKUP([2]source_data!D339,[2]geo_data!A:I,8,FALSE)))</f>
        <v>E05011575</v>
      </c>
      <c r="P337" s="9" t="str">
        <f>IF([2]source_data!G339="","",IF(LEFT(O337,3)="E05","WD",IF(LEFT(O337,3)="S13","WD",IF(LEFT(O337,3)="W05","WD",IF(LEFT(O337,3)="W06","UA",IF(LEFT(O337,3)="S12","CA",IF(LEFT(O337,3)="E06","UA",IF(LEFT(O337,3)="E07","NMD",IF(LEFT(O337,3)="E08","MD",IF(LEFT(O337,3)="E09","LONB"))))))))))</f>
        <v>WD</v>
      </c>
      <c r="Q337" s="9" t="str">
        <f>IF([2]source_data!G339="","",IF([2]source_data!D339="","",VLOOKUP([2]source_data!D339,[2]geo_data!A:I,7,FALSE)))</f>
        <v>Eastbourne</v>
      </c>
      <c r="R337" s="9" t="str">
        <f>IF([2]source_data!G339="","",IF([2]source_data!D339="","",VLOOKUP([2]source_data!D339,[2]geo_data!A:I,6,FALSE)))</f>
        <v>E07000061</v>
      </c>
      <c r="S337" s="9" t="str">
        <f>IF([2]source_data!G339="","",IF(LEFT(R337,3)="E05","WD",IF(LEFT(R337,3)="S13","WD",IF(LEFT(R337,3)="W05","WD",IF(LEFT(R337,3)="W06","UA",IF(LEFT(R337,3)="S12","CA",IF(LEFT(R337,3)="E06","UA",IF(LEFT(R337,3)="E07","NMD",IF(LEFT(R337,3)="E08","MD",IF(LEFT(R337,3)="E09","LONB"))))))))))</f>
        <v>NMD</v>
      </c>
      <c r="T337" s="6" t="str">
        <f>IF([2]source_data!G339="","",IF([2]source_data!N339="","",[2]source_data!N339))</f>
        <v>Hardship Grant</v>
      </c>
      <c r="U337" s="10">
        <f>IF([2]source_data!G339="","",[2]tailored_settings!$B$8)</f>
        <v>45789</v>
      </c>
      <c r="V337" s="6" t="str">
        <f>IF([2]source_data!G339="","",[2]tailored_settings!$B$9)</f>
        <v>http://www.longleigh.org/</v>
      </c>
      <c r="W337" s="8">
        <f>IF([2]source_data!G339="","",IF([2]source_data!O339="","",[2]source_data!O339))</f>
        <v>45481</v>
      </c>
      <c r="X337" s="12">
        <f>IF([2]source_data!G339="","",IF([2]source_data!P339="","",[2]source_data!P339))</f>
        <v>45511</v>
      </c>
      <c r="Y337" s="13">
        <f>IF([2]source_data!G339="","",IF([2]source_data!Q339="","",[2]source_data!Q339))</f>
        <v>1</v>
      </c>
      <c r="Z337" s="11" t="str">
        <f>IF([2]source_data!G339="","",IF([2]source_data!I339="","",[2]tailored_settings!$B$10))</f>
        <v>Primary grant reason</v>
      </c>
      <c r="AA337" s="11" t="str">
        <f>IF([2]source_data!G339="","",IF([2]source_data!I339="","",[2]source_data!I339))</f>
        <v>2. Customer receiving medication and/or therapy for a mental health condition or substance addiction</v>
      </c>
      <c r="AB337" s="11" t="str">
        <f>IF([2]source_data!G339="","",IF([2]source_data!J339="","",[2]tailored_settings!$B$11))</f>
        <v/>
      </c>
      <c r="AC337" s="11" t="str">
        <f>IF([2]source_data!G339="","",IF([2]source_data!J339="","",[2]source_data!J339))</f>
        <v/>
      </c>
      <c r="AD337" s="11" t="str">
        <f>IF([2]source_data!G339="","",IF([2]source_data!K339="","",[2]tailored_settings!$B$12))</f>
        <v>Grant purpose</v>
      </c>
      <c r="AE337" s="11" t="str">
        <f>IF([2]source_data!G339="","",IF([2]source_data!K339="","",[2]source_data!K339))</f>
        <v xml:space="preserve">Furniture </v>
      </c>
      <c r="AF337" s="11" t="str">
        <f>IF([2]source_data!G339="","",IF([2]source_data!K339="","",[2]tailored_settings!$B$13))</f>
        <v>Grant purpose</v>
      </c>
      <c r="AG337" s="11" t="str">
        <f>IF([2]source_data!G339="","",IF([2]source_data!K339="","",[2]source_data!K339))</f>
        <v xml:space="preserve">Furniture </v>
      </c>
      <c r="AH337" s="11" t="str">
        <f>IF([2]source_data!G339="","",IF([2]source_data!M339="","",[2]tailored_settings!$B$14))</f>
        <v>Grant purpose</v>
      </c>
      <c r="AI337" s="11" t="str">
        <f>IF([2]source_data!G339="","",IF([2]source_data!M339="","",[2]source_data!M339))</f>
        <v>Food Vouchers</v>
      </c>
    </row>
    <row r="338" spans="1:35" x14ac:dyDescent="0.2">
      <c r="A338" s="6" t="str">
        <f>IF([2]source_data!G340="","",IF(AND([2]source_data!C340&lt;&gt;"",[2]tailored_settings!$B$15="Publish"),CONCATENATE([2]tailored_settings!$B$2&amp;[2]source_data!C340),IF(AND([2]source_data!C340&lt;&gt;"",[2]tailored_settings!$B$15="Do not publish"),CONCATENATE([2]tailored_settings!$B$2&amp;TEXT(ROW(A338)-1,"0000")&amp;"_"&amp;TEXT(F338,"yyyy-mm")),CONCATENATE([2]tailored_settings!$B$2&amp;TEXT(ROW(A338)-1,"0000")&amp;"_"&amp;TEXT(F338,"yyyy-mm")))))</f>
        <v>360G-Longleigh-0337_2024-07</v>
      </c>
      <c r="B338" s="6" t="str">
        <f>IF([2]source_data!G340="","",IF([2]source_data!E340&lt;&gt;"",[2]source_data!E340,CONCATENATE("Grant to "&amp;G338)))</f>
        <v>Grant to Individual Recipient</v>
      </c>
      <c r="C338" s="6" t="str">
        <f>IF([2]source_data!G340="","",IF([2]source_data!F340="",_xlfn.XLOOKUP(T338,[2]tailored_settings!$B$20:$B$25,[2]tailored_settings!$A$20:$A$25,"")))</f>
        <v>Helping to alleviate financial hardship</v>
      </c>
      <c r="D338" s="7">
        <f>IF([2]source_data!G340="","",IF([2]source_data!G340="","",[2]source_data!G340))</f>
        <v>787.97</v>
      </c>
      <c r="E338" s="6" t="str">
        <f>IF([2]source_data!G340="","",[2]tailored_settings!$B$3)</f>
        <v>GBP</v>
      </c>
      <c r="F338" s="8">
        <f>IF([2]source_data!G340="","",IF([2]source_data!H340="","",[2]source_data!H340))</f>
        <v>45481</v>
      </c>
      <c r="G338" s="6" t="str">
        <f>IF([2]source_data!G340="","",[2]tailored_settings!$B$5)</f>
        <v>Individual Recipient</v>
      </c>
      <c r="H338" s="6" t="str">
        <f>IF([2]source_data!G340="","",IF(AND([2]source_data!A340&lt;&gt;"",[2]tailored_settings!$B$16="Publish"),CONCATENATE([2]tailored_settings!$B$2&amp;[2]source_data!A340),IF(AND([2]source_data!A340&lt;&gt;"",[2]tailored_settings!$B$16="Do not publish"),CONCATENATE([2]tailored_settings!$B$4&amp;TEXT(ROW(A338)-1,"0000")&amp;"_"&amp;TEXT(F338,"yyyy-mm")),CONCATENATE([2]tailored_settings!$B$4&amp;TEXT(ROW(A338)-1,"0000")&amp;"_"&amp;TEXT(F338,"yyyy-mm")))))</f>
        <v>360G-Longleigh-IND-0337_2024-07</v>
      </c>
      <c r="I338" s="6" t="str">
        <f>IF([2]source_data!G340="","",[2]tailored_settings!$B$7)</f>
        <v>Longleigh Foundation</v>
      </c>
      <c r="J338" s="6" t="str">
        <f>IF([2]source_data!G340="","",[2]tailored_settings!$B$6)</f>
        <v>GB-CHC-1169016</v>
      </c>
      <c r="K338" s="6" t="str">
        <f>IF([2]source_data!G340="","",IF([2]source_data!I340="","",VLOOKUP([2]source_data!I340,[2]codelist_mapping!A:C,3,FALSE)))</f>
        <v>GTIR080</v>
      </c>
      <c r="L338" s="6" t="str">
        <f>IF([2]source_data!G340="","",IF([2]source_data!J340="","",VLOOKUP([2]source_data!J340,[2]codelist_mapping!A:C,3,FALSE)))</f>
        <v/>
      </c>
      <c r="M338" s="6" t="str">
        <f>IF([2]source_data!G340="","",IF([2]source_data!K340="","",IF([2]source_data!M340&lt;&gt;"",CONCATENATE(VLOOKUP([2]source_data!K340,[2]codelist_mapping!F:H,3,FALSE)&amp;";"&amp;VLOOKUP([2]source_data!L340,[2]codelist_mapping!F:H,3,FALSE)&amp;";"&amp;VLOOKUP([2]source_data!M340,[2]codelist_mapping!F:H,3,FALSE)),IF([2]source_data!L340&lt;&gt;"",CONCATENATE(VLOOKUP([2]source_data!K340,[2]codelist_mapping!F:H,3,FALSE)&amp;";"&amp;VLOOKUP([2]source_data!L340,[2]codelist_mapping!F:H,3,FALSE)),IF([2]source_data!K340&lt;&gt;"",CONCATENATE(VLOOKUP([2]source_data!K340,[2]codelist_mapping!F:H,3,FALSE)))))))</f>
        <v>GTIP020;GTIP060</v>
      </c>
      <c r="N338" s="9" t="str">
        <f>IF([2]source_data!G340="","",IF([2]source_data!D340="","",VLOOKUP([2]source_data!D340,[2]geo_data!A:I,9,FALSE)))</f>
        <v>Marlborough East</v>
      </c>
      <c r="O338" s="9" t="str">
        <f>IF([2]source_data!G340="","",IF([2]source_data!D340="","",VLOOKUP([2]source_data!D340,[2]geo_data!A:I,8,FALSE)))</f>
        <v>E05013443</v>
      </c>
      <c r="P338" s="9" t="str">
        <f>IF([2]source_data!G340="","",IF(LEFT(O338,3)="E05","WD",IF(LEFT(O338,3)="S13","WD",IF(LEFT(O338,3)="W05","WD",IF(LEFT(O338,3)="W06","UA",IF(LEFT(O338,3)="S12","CA",IF(LEFT(O338,3)="E06","UA",IF(LEFT(O338,3)="E07","NMD",IF(LEFT(O338,3)="E08","MD",IF(LEFT(O338,3)="E09","LONB"))))))))))</f>
        <v>WD</v>
      </c>
      <c r="Q338" s="9" t="str">
        <f>IF([2]source_data!G340="","",IF([2]source_data!D340="","",VLOOKUP([2]source_data!D340,[2]geo_data!A:I,7,FALSE)))</f>
        <v>Wiltshire</v>
      </c>
      <c r="R338" s="9" t="str">
        <f>IF([2]source_data!G340="","",IF([2]source_data!D340="","",VLOOKUP([2]source_data!D340,[2]geo_data!A:I,6,FALSE)))</f>
        <v>E06000054</v>
      </c>
      <c r="S338" s="9" t="str">
        <f>IF([2]source_data!G340="","",IF(LEFT(R338,3)="E05","WD",IF(LEFT(R338,3)="S13","WD",IF(LEFT(R338,3)="W05","WD",IF(LEFT(R338,3)="W06","UA",IF(LEFT(R338,3)="S12","CA",IF(LEFT(R338,3)="E06","UA",IF(LEFT(R338,3)="E07","NMD",IF(LEFT(R338,3)="E08","MD",IF(LEFT(R338,3)="E09","LONB"))))))))))</f>
        <v>UA</v>
      </c>
      <c r="T338" s="6" t="str">
        <f>IF([2]source_data!G340="","",IF([2]source_data!N340="","",[2]source_data!N340))</f>
        <v>Hardship Grant</v>
      </c>
      <c r="U338" s="10">
        <f>IF([2]source_data!G340="","",[2]tailored_settings!$B$8)</f>
        <v>45789</v>
      </c>
      <c r="V338" s="6" t="str">
        <f>IF([2]source_data!G340="","",[2]tailored_settings!$B$9)</f>
        <v>http://www.longleigh.org/</v>
      </c>
      <c r="W338" s="8">
        <f>IF([2]source_data!G340="","",IF([2]source_data!O340="","",[2]source_data!O340))</f>
        <v>45481</v>
      </c>
      <c r="X338" s="12">
        <f>IF([2]source_data!G340="","",IF([2]source_data!P340="","",[2]source_data!P340))</f>
        <v>45518</v>
      </c>
      <c r="Y338" s="13">
        <f>IF([2]source_data!G340="","",IF([2]source_data!Q340="","",[2]source_data!Q340))</f>
        <v>1</v>
      </c>
      <c r="Z338" s="11" t="str">
        <f>IF([2]source_data!G340="","",IF([2]source_data!I340="","",[2]tailored_settings!$B$10))</f>
        <v>Primary grant reason</v>
      </c>
      <c r="AA338" s="11" t="str">
        <f>IF([2]source_data!G340="","",IF([2]source_data!I340="","",[2]source_data!I340))</f>
        <v>3  Customer/family moving from homelessness/supported living into independent living</v>
      </c>
      <c r="AB338" s="11" t="str">
        <f>IF([2]source_data!G340="","",IF([2]source_data!J340="","",[2]tailored_settings!$B$11))</f>
        <v/>
      </c>
      <c r="AC338" s="11" t="str">
        <f>IF([2]source_data!G340="","",IF([2]source_data!J340="","",[2]source_data!J340))</f>
        <v/>
      </c>
      <c r="AD338" s="11" t="str">
        <f>IF([2]source_data!G340="","",IF([2]source_data!K340="","",[2]tailored_settings!$B$12))</f>
        <v>Grant purpose</v>
      </c>
      <c r="AE338" s="11" t="str">
        <f>IF([2]source_data!G340="","",IF([2]source_data!K340="","",[2]source_data!K340))</f>
        <v>Appliances</v>
      </c>
      <c r="AF338" s="11" t="str">
        <f>IF([2]source_data!G340="","",IF([2]source_data!K340="","",[2]tailored_settings!$B$13))</f>
        <v>Grant purpose</v>
      </c>
      <c r="AG338" s="11" t="str">
        <f>IF([2]source_data!G340="","",IF([2]source_data!K340="","",[2]source_data!K340))</f>
        <v>Appliances</v>
      </c>
      <c r="AH338" s="11" t="str">
        <f>IF([2]source_data!G340="","",IF([2]source_data!M340="","",[2]tailored_settings!$B$14))</f>
        <v/>
      </c>
      <c r="AI338" s="11" t="str">
        <f>IF([2]source_data!G340="","",IF([2]source_data!M340="","",[2]source_data!M340))</f>
        <v/>
      </c>
    </row>
    <row r="339" spans="1:35" x14ac:dyDescent="0.2">
      <c r="A339" s="6" t="str">
        <f>IF([2]source_data!G341="","",IF(AND([2]source_data!C341&lt;&gt;"",[2]tailored_settings!$B$15="Publish"),CONCATENATE([2]tailored_settings!$B$2&amp;[2]source_data!C341),IF(AND([2]source_data!C341&lt;&gt;"",[2]tailored_settings!$B$15="Do not publish"),CONCATENATE([2]tailored_settings!$B$2&amp;TEXT(ROW(A339)-1,"0000")&amp;"_"&amp;TEXT(F339,"yyyy-mm")),CONCATENATE([2]tailored_settings!$B$2&amp;TEXT(ROW(A339)-1,"0000")&amp;"_"&amp;TEXT(F339,"yyyy-mm")))))</f>
        <v>360G-Longleigh-0338_2024-07</v>
      </c>
      <c r="B339" s="6" t="str">
        <f>IF([2]source_data!G341="","",IF([2]source_data!E341&lt;&gt;"",[2]source_data!E341,CONCATENATE("Grant to "&amp;G339)))</f>
        <v>Grant to Individual Recipient</v>
      </c>
      <c r="C339" s="6" t="str">
        <f>IF([2]source_data!G341="","",IF([2]source_data!F341="",_xlfn.XLOOKUP(T339,[2]tailored_settings!$B$20:$B$25,[2]tailored_settings!$A$20:$A$25,"")))</f>
        <v>Helping to alleviate financial hardship</v>
      </c>
      <c r="D339" s="7">
        <f>IF([2]source_data!G341="","",IF([2]source_data!G341="","",[2]source_data!G341))</f>
        <v>948</v>
      </c>
      <c r="E339" s="6" t="str">
        <f>IF([2]source_data!G341="","",[2]tailored_settings!$B$3)</f>
        <v>GBP</v>
      </c>
      <c r="F339" s="8">
        <f>IF([2]source_data!G341="","",IF([2]source_data!H341="","",[2]source_data!H341))</f>
        <v>45481</v>
      </c>
      <c r="G339" s="6" t="str">
        <f>IF([2]source_data!G341="","",[2]tailored_settings!$B$5)</f>
        <v>Individual Recipient</v>
      </c>
      <c r="H339" s="6" t="str">
        <f>IF([2]source_data!G341="","",IF(AND([2]source_data!A341&lt;&gt;"",[2]tailored_settings!$B$16="Publish"),CONCATENATE([2]tailored_settings!$B$2&amp;[2]source_data!A341),IF(AND([2]source_data!A341&lt;&gt;"",[2]tailored_settings!$B$16="Do not publish"),CONCATENATE([2]tailored_settings!$B$4&amp;TEXT(ROW(A339)-1,"0000")&amp;"_"&amp;TEXT(F339,"yyyy-mm")),CONCATENATE([2]tailored_settings!$B$4&amp;TEXT(ROW(A339)-1,"0000")&amp;"_"&amp;TEXT(F339,"yyyy-mm")))))</f>
        <v>360G-Longleigh-IND-0338_2024-07</v>
      </c>
      <c r="I339" s="6" t="str">
        <f>IF([2]source_data!G341="","",[2]tailored_settings!$B$7)</f>
        <v>Longleigh Foundation</v>
      </c>
      <c r="J339" s="6" t="str">
        <f>IF([2]source_data!G341="","",[2]tailored_settings!$B$6)</f>
        <v>GB-CHC-1169016</v>
      </c>
      <c r="K339" s="6" t="str">
        <f>IF([2]source_data!G341="","",IF([2]source_data!I341="","",VLOOKUP([2]source_data!I341,[2]codelist_mapping!A:C,3,FALSE)))</f>
        <v>GTIR040</v>
      </c>
      <c r="L339" s="6" t="str">
        <f>IF([2]source_data!G341="","",IF([2]source_data!J341="","",VLOOKUP([2]source_data!J341,[2]codelist_mapping!A:C,3,FALSE)))</f>
        <v/>
      </c>
      <c r="M339" s="6" t="str">
        <f>IF([2]source_data!G341="","",IF([2]source_data!K341="","",IF([2]source_data!M341&lt;&gt;"",CONCATENATE(VLOOKUP([2]source_data!K341,[2]codelist_mapping!F:H,3,FALSE)&amp;";"&amp;VLOOKUP([2]source_data!L341,[2]codelist_mapping!F:H,3,FALSE)&amp;";"&amp;VLOOKUP([2]source_data!M341,[2]codelist_mapping!F:H,3,FALSE)),IF([2]source_data!L341&lt;&gt;"",CONCATENATE(VLOOKUP([2]source_data!K341,[2]codelist_mapping!F:H,3,FALSE)&amp;";"&amp;VLOOKUP([2]source_data!L341,[2]codelist_mapping!F:H,3,FALSE)),IF([2]source_data!K341&lt;&gt;"",CONCATENATE(VLOOKUP([2]source_data!K341,[2]codelist_mapping!F:H,3,FALSE)))))))</f>
        <v>GTIP050;GTIP070;GTIP100</v>
      </c>
      <c r="N339" s="9" t="str">
        <f>IF([2]source_data!G341="","",IF([2]source_data!D341="","",VLOOKUP([2]source_data!D341,[2]geo_data!A:I,9,FALSE)))</f>
        <v>Mortimer</v>
      </c>
      <c r="O339" s="9" t="str">
        <f>IF([2]source_data!G341="","",IF([2]source_data!D341="","",VLOOKUP([2]source_data!D341,[2]geo_data!A:I,8,FALSE)))</f>
        <v>E05009473</v>
      </c>
      <c r="P339" s="9" t="str">
        <f>IF([2]source_data!G341="","",IF(LEFT(O339,3)="E05","WD",IF(LEFT(O339,3)="S13","WD",IF(LEFT(O339,3)="W05","WD",IF(LEFT(O339,3)="W06","UA",IF(LEFT(O339,3)="S12","CA",IF(LEFT(O339,3)="E06","UA",IF(LEFT(O339,3)="E07","NMD",IF(LEFT(O339,3)="E08","MD",IF(LEFT(O339,3)="E09","LONB"))))))))))</f>
        <v>WD</v>
      </c>
      <c r="Q339" s="9" t="str">
        <f>IF([2]source_data!G341="","",IF([2]source_data!D341="","",VLOOKUP([2]source_data!D341,[2]geo_data!A:I,7,FALSE)))</f>
        <v>Herefordshire, County of</v>
      </c>
      <c r="R339" s="9" t="str">
        <f>IF([2]source_data!G341="","",IF([2]source_data!D341="","",VLOOKUP([2]source_data!D341,[2]geo_data!A:I,6,FALSE)))</f>
        <v>E06000019</v>
      </c>
      <c r="S339" s="9" t="str">
        <f>IF([2]source_data!G341="","",IF(LEFT(R339,3)="E05","WD",IF(LEFT(R339,3)="S13","WD",IF(LEFT(R339,3)="W05","WD",IF(LEFT(R339,3)="W06","UA",IF(LEFT(R339,3)="S12","CA",IF(LEFT(R339,3)="E06","UA",IF(LEFT(R339,3)="E07","NMD",IF(LEFT(R339,3)="E08","MD",IF(LEFT(R339,3)="E09","LONB"))))))))))</f>
        <v>UA</v>
      </c>
      <c r="T339" s="6" t="str">
        <f>IF([2]source_data!G341="","",IF([2]source_data!N341="","",[2]source_data!N341))</f>
        <v>Hardship Grant</v>
      </c>
      <c r="U339" s="10">
        <f>IF([2]source_data!G341="","",[2]tailored_settings!$B$8)</f>
        <v>45789</v>
      </c>
      <c r="V339" s="6" t="str">
        <f>IF([2]source_data!G341="","",[2]tailored_settings!$B$9)</f>
        <v>http://www.longleigh.org/</v>
      </c>
      <c r="W339" s="8">
        <f>IF([2]source_data!G341="","",IF([2]source_data!O341="","",[2]source_data!O341))</f>
        <v>45481</v>
      </c>
      <c r="X339" s="12">
        <f>IF([2]source_data!G341="","",IF([2]source_data!P341="","",[2]source_data!P341))</f>
        <v>45560</v>
      </c>
      <c r="Y339" s="13">
        <f>IF([2]source_data!G341="","",IF([2]source_data!Q341="","",[2]source_data!Q341))</f>
        <v>3</v>
      </c>
      <c r="Z339" s="11" t="str">
        <f>IF([2]source_data!G341="","",IF([2]source_data!I341="","",[2]tailored_settings!$B$10))</f>
        <v>Primary grant reason</v>
      </c>
      <c r="AA339" s="11" t="str">
        <f>IF([2]source_data!G341="","",IF([2]source_data!I341="","",[2]source_data!I341))</f>
        <v>2. Customer receiving medication and/or therapy for a mental health condition or substance addiction</v>
      </c>
      <c r="AB339" s="11" t="str">
        <f>IF([2]source_data!G341="","",IF([2]source_data!J341="","",[2]tailored_settings!$B$11))</f>
        <v/>
      </c>
      <c r="AC339" s="11" t="str">
        <f>IF([2]source_data!G341="","",IF([2]source_data!J341="","",[2]source_data!J341))</f>
        <v/>
      </c>
      <c r="AD339" s="11" t="str">
        <f>IF([2]source_data!G341="","",IF([2]source_data!K341="","",[2]tailored_settings!$B$12))</f>
        <v>Grant purpose</v>
      </c>
      <c r="AE339" s="11" t="str">
        <f>IF([2]source_data!G341="","",IF([2]source_data!K341="","",[2]source_data!K341))</f>
        <v>Utility Vouchers</v>
      </c>
      <c r="AF339" s="11" t="str">
        <f>IF([2]source_data!G341="","",IF([2]source_data!K341="","",[2]tailored_settings!$B$13))</f>
        <v>Grant purpose</v>
      </c>
      <c r="AG339" s="11" t="str">
        <f>IF([2]source_data!G341="","",IF([2]source_data!K341="","",[2]source_data!K341))</f>
        <v>Utility Vouchers</v>
      </c>
      <c r="AH339" s="11" t="str">
        <f>IF([2]source_data!G341="","",IF([2]source_data!M341="","",[2]tailored_settings!$B$14))</f>
        <v>Grant purpose</v>
      </c>
      <c r="AI339" s="11" t="str">
        <f>IF([2]source_data!G341="","",IF([2]source_data!M341="","",[2]source_data!M341))</f>
        <v>Travel costs</v>
      </c>
    </row>
    <row r="340" spans="1:35" x14ac:dyDescent="0.2">
      <c r="A340" s="6" t="str">
        <f>IF([2]source_data!G342="","",IF(AND([2]source_data!C342&lt;&gt;"",[2]tailored_settings!$B$15="Publish"),CONCATENATE([2]tailored_settings!$B$2&amp;[2]source_data!C342),IF(AND([2]source_data!C342&lt;&gt;"",[2]tailored_settings!$B$15="Do not publish"),CONCATENATE([2]tailored_settings!$B$2&amp;TEXT(ROW(A340)-1,"0000")&amp;"_"&amp;TEXT(F340,"yyyy-mm")),CONCATENATE([2]tailored_settings!$B$2&amp;TEXT(ROW(A340)-1,"0000")&amp;"_"&amp;TEXT(F340,"yyyy-mm")))))</f>
        <v>360G-Longleigh-0339_2024-07</v>
      </c>
      <c r="B340" s="6" t="str">
        <f>IF([2]source_data!G342="","",IF([2]source_data!E342&lt;&gt;"",[2]source_data!E342,CONCATENATE("Grant to "&amp;G340)))</f>
        <v>Grant to Individual Recipient</v>
      </c>
      <c r="C340" s="6" t="str">
        <f>IF([2]source_data!G342="","",IF([2]source_data!F342="",_xlfn.XLOOKUP(T340,[2]tailored_settings!$B$20:$B$25,[2]tailored_settings!$A$20:$A$25,"")))</f>
        <v>Providing aid to the staff of our donor</v>
      </c>
      <c r="D340" s="7">
        <f>IF([2]source_data!G342="","",IF([2]source_data!G342="","",[2]source_data!G342))</f>
        <v>982</v>
      </c>
      <c r="E340" s="6" t="str">
        <f>IF([2]source_data!G342="","",[2]tailored_settings!$B$3)</f>
        <v>GBP</v>
      </c>
      <c r="F340" s="8">
        <f>IF([2]source_data!G342="","",IF([2]source_data!H342="","",[2]source_data!H342))</f>
        <v>45483</v>
      </c>
      <c r="G340" s="6" t="str">
        <f>IF([2]source_data!G342="","",[2]tailored_settings!$B$5)</f>
        <v>Individual Recipient</v>
      </c>
      <c r="H340" s="6" t="str">
        <f>IF([2]source_data!G342="","",IF(AND([2]source_data!A342&lt;&gt;"",[2]tailored_settings!$B$16="Publish"),CONCATENATE([2]tailored_settings!$B$2&amp;[2]source_data!A342),IF(AND([2]source_data!A342&lt;&gt;"",[2]tailored_settings!$B$16="Do not publish"),CONCATENATE([2]tailored_settings!$B$4&amp;TEXT(ROW(A340)-1,"0000")&amp;"_"&amp;TEXT(F340,"yyyy-mm")),CONCATENATE([2]tailored_settings!$B$4&amp;TEXT(ROW(A340)-1,"0000")&amp;"_"&amp;TEXT(F340,"yyyy-mm")))))</f>
        <v>360G-Longleigh-IND-0339_2024-07</v>
      </c>
      <c r="I340" s="6" t="str">
        <f>IF([2]source_data!G342="","",[2]tailored_settings!$B$7)</f>
        <v>Longleigh Foundation</v>
      </c>
      <c r="J340" s="6" t="str">
        <f>IF([2]source_data!G342="","",[2]tailored_settings!$B$6)</f>
        <v>GB-CHC-1169016</v>
      </c>
      <c r="K340" s="6" t="str">
        <f>IF([2]source_data!G342="","",IF([2]source_data!I342="","",VLOOKUP([2]source_data!I342,[2]codelist_mapping!A:C,3,FALSE)))</f>
        <v>GTIR010</v>
      </c>
      <c r="L340" s="6" t="str">
        <f>IF([2]source_data!G342="","",IF([2]source_data!J342="","",VLOOKUP([2]source_data!J342,[2]codelist_mapping!A:C,3,FALSE)))</f>
        <v/>
      </c>
      <c r="M340" s="6" t="str">
        <f>IF([2]source_data!G342="","",IF([2]source_data!K342="","",IF([2]source_data!M342&lt;&gt;"",CONCATENATE(VLOOKUP([2]source_data!K342,[2]codelist_mapping!F:H,3,FALSE)&amp;";"&amp;VLOOKUP([2]source_data!L342,[2]codelist_mapping!F:H,3,FALSE)&amp;";"&amp;VLOOKUP([2]source_data!M342,[2]codelist_mapping!F:H,3,FALSE)),IF([2]source_data!L342&lt;&gt;"",CONCATENATE(VLOOKUP([2]source_data!K342,[2]codelist_mapping!F:H,3,FALSE)&amp;";"&amp;VLOOKUP([2]source_data!L342,[2]codelist_mapping!F:H,3,FALSE)),IF([2]source_data!K342&lt;&gt;"",CONCATENATE(VLOOKUP([2]source_data!K342,[2]codelist_mapping!F:H,3,FALSE)))))))</f>
        <v>GTIP070;GTIP100;GTIP050</v>
      </c>
      <c r="N340" s="9" t="str">
        <f>IF([2]source_data!G342="","",IF([2]source_data!D342="","",VLOOKUP([2]source_data!D342,[2]geo_data!A:I,9,FALSE)))</f>
        <v>Peacehaven North</v>
      </c>
      <c r="O340" s="9" t="str">
        <f>IF([2]source_data!G342="","",IF([2]source_data!D342="","",VLOOKUP([2]source_data!D342,[2]geo_data!A:I,8,FALSE)))</f>
        <v>E05011595</v>
      </c>
      <c r="P340" s="9" t="str">
        <f>IF([2]source_data!G342="","",IF(LEFT(O340,3)="E05","WD",IF(LEFT(O340,3)="S13","WD",IF(LEFT(O340,3)="W05","WD",IF(LEFT(O340,3)="W06","UA",IF(LEFT(O340,3)="S12","CA",IF(LEFT(O340,3)="E06","UA",IF(LEFT(O340,3)="E07","NMD",IF(LEFT(O340,3)="E08","MD",IF(LEFT(O340,3)="E09","LONB"))))))))))</f>
        <v>WD</v>
      </c>
      <c r="Q340" s="9" t="str">
        <f>IF([2]source_data!G342="","",IF([2]source_data!D342="","",VLOOKUP([2]source_data!D342,[2]geo_data!A:I,7,FALSE)))</f>
        <v>Lewes</v>
      </c>
      <c r="R340" s="9" t="str">
        <f>IF([2]source_data!G342="","",IF([2]source_data!D342="","",VLOOKUP([2]source_data!D342,[2]geo_data!A:I,6,FALSE)))</f>
        <v>E07000063</v>
      </c>
      <c r="S340" s="9" t="str">
        <f>IF([2]source_data!G342="","",IF(LEFT(R340,3)="E05","WD",IF(LEFT(R340,3)="S13","WD",IF(LEFT(R340,3)="W05","WD",IF(LEFT(R340,3)="W06","UA",IF(LEFT(R340,3)="S12","CA",IF(LEFT(R340,3)="E06","UA",IF(LEFT(R340,3)="E07","NMD",IF(LEFT(R340,3)="E08","MD",IF(LEFT(R340,3)="E09","LONB"))))))))))</f>
        <v>NMD</v>
      </c>
      <c r="T340" s="6" t="str">
        <f>IF([2]source_data!G342="","",IF([2]source_data!N342="","",[2]source_data!N342))</f>
        <v>Stonewater Employee Support Fund</v>
      </c>
      <c r="U340" s="10">
        <f>IF([2]source_data!G342="","",[2]tailored_settings!$B$8)</f>
        <v>45789</v>
      </c>
      <c r="V340" s="6" t="str">
        <f>IF([2]source_data!G342="","",[2]tailored_settings!$B$9)</f>
        <v>http://www.longleigh.org/</v>
      </c>
      <c r="W340" s="8">
        <f>IF([2]source_data!G342="","",IF([2]source_data!O342="","",[2]source_data!O342))</f>
        <v>45483</v>
      </c>
      <c r="X340" s="12">
        <f>IF([2]source_data!G342="","",IF([2]source_data!P342="","",[2]source_data!P342))</f>
        <v>45518</v>
      </c>
      <c r="Y340" s="13">
        <f>IF([2]source_data!G342="","",IF([2]source_data!Q342="","",[2]source_data!Q342))</f>
        <v>1</v>
      </c>
      <c r="Z340" s="11" t="str">
        <f>IF([2]source_data!G342="","",IF([2]source_data!I342="","",[2]tailored_settings!$B$10))</f>
        <v>Primary grant reason</v>
      </c>
      <c r="AA340" s="11" t="str">
        <f>IF([2]source_data!G342="","",IF([2]source_data!I342="","",[2]source_data!I342))</f>
        <v>8. Customer is in financial hardship and their household meets one of two criteria</v>
      </c>
      <c r="AB340" s="11" t="str">
        <f>IF([2]source_data!G342="","",IF([2]source_data!J342="","",[2]tailored_settings!$B$11))</f>
        <v/>
      </c>
      <c r="AC340" s="11" t="str">
        <f>IF([2]source_data!G342="","",IF([2]source_data!J342="","",[2]source_data!J342))</f>
        <v/>
      </c>
      <c r="AD340" s="11" t="str">
        <f>IF([2]source_data!G342="","",IF([2]source_data!K342="","",[2]tailored_settings!$B$12))</f>
        <v>Grant purpose</v>
      </c>
      <c r="AE340" s="11" t="str">
        <f>IF([2]source_data!G342="","",IF([2]source_data!K342="","",[2]source_data!K342))</f>
        <v>Food Vouchers</v>
      </c>
      <c r="AF340" s="11" t="str">
        <f>IF([2]source_data!G342="","",IF([2]source_data!K342="","",[2]tailored_settings!$B$13))</f>
        <v>Grant purpose</v>
      </c>
      <c r="AG340" s="11" t="str">
        <f>IF([2]source_data!G342="","",IF([2]source_data!K342="","",[2]source_data!K342))</f>
        <v>Food Vouchers</v>
      </c>
      <c r="AH340" s="11" t="str">
        <f>IF([2]source_data!G342="","",IF([2]source_data!M342="","",[2]tailored_settings!$B$14))</f>
        <v>Grant purpose</v>
      </c>
      <c r="AI340" s="11" t="str">
        <f>IF([2]source_data!G342="","",IF([2]source_data!M342="","",[2]source_data!M342))</f>
        <v>Utility Vouchers</v>
      </c>
    </row>
    <row r="341" spans="1:35" x14ac:dyDescent="0.2">
      <c r="A341" s="6" t="str">
        <f>IF([2]source_data!G343="","",IF(AND([2]source_data!C343&lt;&gt;"",[2]tailored_settings!$B$15="Publish"),CONCATENATE([2]tailored_settings!$B$2&amp;[2]source_data!C343),IF(AND([2]source_data!C343&lt;&gt;"",[2]tailored_settings!$B$15="Do not publish"),CONCATENATE([2]tailored_settings!$B$2&amp;TEXT(ROW(A341)-1,"0000")&amp;"_"&amp;TEXT(F341,"yyyy-mm")),CONCATENATE([2]tailored_settings!$B$2&amp;TEXT(ROW(A341)-1,"0000")&amp;"_"&amp;TEXT(F341,"yyyy-mm")))))</f>
        <v>360G-Longleigh-0340_2024-07</v>
      </c>
      <c r="B341" s="6" t="str">
        <f>IF([2]source_data!G343="","",IF([2]source_data!E343&lt;&gt;"",[2]source_data!E343,CONCATENATE("Grant to "&amp;G341)))</f>
        <v>Grant to Individual Recipient</v>
      </c>
      <c r="C341" s="6" t="str">
        <f>IF([2]source_data!G343="","",IF([2]source_data!F343="",_xlfn.XLOOKUP(T341,[2]tailored_settings!$B$20:$B$25,[2]tailored_settings!$A$20:$A$25,"")))</f>
        <v>Providing financial aid during a time of crisis</v>
      </c>
      <c r="D341" s="7">
        <f>IF([2]source_data!G343="","",IF([2]source_data!G343="","",[2]source_data!G343))</f>
        <v>500</v>
      </c>
      <c r="E341" s="6" t="str">
        <f>IF([2]source_data!G343="","",[2]tailored_settings!$B$3)</f>
        <v>GBP</v>
      </c>
      <c r="F341" s="8">
        <f>IF([2]source_data!G343="","",IF([2]source_data!H343="","",[2]source_data!H343))</f>
        <v>45488</v>
      </c>
      <c r="G341" s="6" t="str">
        <f>IF([2]source_data!G343="","",[2]tailored_settings!$B$5)</f>
        <v>Individual Recipient</v>
      </c>
      <c r="H341" s="6" t="str">
        <f>IF([2]source_data!G343="","",IF(AND([2]source_data!A343&lt;&gt;"",[2]tailored_settings!$B$16="Publish"),CONCATENATE([2]tailored_settings!$B$2&amp;[2]source_data!A343),IF(AND([2]source_data!A343&lt;&gt;"",[2]tailored_settings!$B$16="Do not publish"),CONCATENATE([2]tailored_settings!$B$4&amp;TEXT(ROW(A341)-1,"0000")&amp;"_"&amp;TEXT(F341,"yyyy-mm")),CONCATENATE([2]tailored_settings!$B$4&amp;TEXT(ROW(A341)-1,"0000")&amp;"_"&amp;TEXT(F341,"yyyy-mm")))))</f>
        <v>360G-Longleigh-IND-0340_2024-07</v>
      </c>
      <c r="I341" s="6" t="str">
        <f>IF([2]source_data!G343="","",[2]tailored_settings!$B$7)</f>
        <v>Longleigh Foundation</v>
      </c>
      <c r="J341" s="6" t="str">
        <f>IF([2]source_data!G343="","",[2]tailored_settings!$B$6)</f>
        <v>GB-CHC-1169016</v>
      </c>
      <c r="K341" s="6" t="str">
        <f>IF([2]source_data!G343="","",IF([2]source_data!I343="","",VLOOKUP([2]source_data!I343,[2]codelist_mapping!A:C,3,FALSE)))</f>
        <v>GTIR060</v>
      </c>
      <c r="L341" s="6" t="str">
        <f>IF([2]source_data!G343="","",IF([2]source_data!J343="","",VLOOKUP([2]source_data!J343,[2]codelist_mapping!A:C,3,FALSE)))</f>
        <v/>
      </c>
      <c r="M341" s="6" t="str">
        <f>IF([2]source_data!G343="","",IF([2]source_data!K343="","",IF([2]source_data!M343&lt;&gt;"",CONCATENATE(VLOOKUP([2]source_data!K343,[2]codelist_mapping!F:H,3,FALSE)&amp;";"&amp;VLOOKUP([2]source_data!L343,[2]codelist_mapping!F:H,3,FALSE)&amp;";"&amp;VLOOKUP([2]source_data!M343,[2]codelist_mapping!F:H,3,FALSE)),IF([2]source_data!L343&lt;&gt;"",CONCATENATE(VLOOKUP([2]source_data!K343,[2]codelist_mapping!F:H,3,FALSE)&amp;";"&amp;VLOOKUP([2]source_data!L343,[2]codelist_mapping!F:H,3,FALSE)),IF([2]source_data!K343&lt;&gt;"",CONCATENATE(VLOOKUP([2]source_data!K343,[2]codelist_mapping!F:H,3,FALSE)))))))</f>
        <v>GTIP070</v>
      </c>
      <c r="N341" s="9" t="str">
        <f>IF([2]source_data!G343="","",IF([2]source_data!D343="","",VLOOKUP([2]source_data!D343,[2]geo_data!A:I,9,FALSE)))</f>
        <v>West Hill &amp; North Laine</v>
      </c>
      <c r="O341" s="9" t="str">
        <f>IF([2]source_data!G343="","",IF([2]source_data!D343="","",VLOOKUP([2]source_data!D343,[2]geo_data!A:I,8,FALSE)))</f>
        <v>E05015415</v>
      </c>
      <c r="P341" s="9" t="str">
        <f>IF([2]source_data!G343="","",IF(LEFT(O341,3)="E05","WD",IF(LEFT(O341,3)="S13","WD",IF(LEFT(O341,3)="W05","WD",IF(LEFT(O341,3)="W06","UA",IF(LEFT(O341,3)="S12","CA",IF(LEFT(O341,3)="E06","UA",IF(LEFT(O341,3)="E07","NMD",IF(LEFT(O341,3)="E08","MD",IF(LEFT(O341,3)="E09","LONB"))))))))))</f>
        <v>WD</v>
      </c>
      <c r="Q341" s="9" t="str">
        <f>IF([2]source_data!G343="","",IF([2]source_data!D343="","",VLOOKUP([2]source_data!D343,[2]geo_data!A:I,7,FALSE)))</f>
        <v>Brighton and Hove</v>
      </c>
      <c r="R341" s="9" t="str">
        <f>IF([2]source_data!G343="","",IF([2]source_data!D343="","",VLOOKUP([2]source_data!D343,[2]geo_data!A:I,6,FALSE)))</f>
        <v>E06000043</v>
      </c>
      <c r="S341" s="9" t="str">
        <f>IF([2]source_data!G343="","",IF(LEFT(R341,3)="E05","WD",IF(LEFT(R341,3)="S13","WD",IF(LEFT(R341,3)="W05","WD",IF(LEFT(R341,3)="W06","UA",IF(LEFT(R341,3)="S12","CA",IF(LEFT(R341,3)="E06","UA",IF(LEFT(R341,3)="E07","NMD",IF(LEFT(R341,3)="E08","MD",IF(LEFT(R341,3)="E09","LONB"))))))))))</f>
        <v>UA</v>
      </c>
      <c r="T341" s="6" t="str">
        <f>IF([2]source_data!G343="","",IF([2]source_data!N343="","",[2]source_data!N343))</f>
        <v>Crisis Grant</v>
      </c>
      <c r="U341" s="10">
        <f>IF([2]source_data!G343="","",[2]tailored_settings!$B$8)</f>
        <v>45789</v>
      </c>
      <c r="V341" s="6" t="str">
        <f>IF([2]source_data!G343="","",[2]tailored_settings!$B$9)</f>
        <v>http://www.longleigh.org/</v>
      </c>
      <c r="W341" s="8">
        <f>IF([2]source_data!G343="","",IF([2]source_data!O343="","",[2]source_data!O343))</f>
        <v>45488</v>
      </c>
      <c r="X341" s="12">
        <f>IF([2]source_data!G343="","",IF([2]source_data!P343="","",[2]source_data!P343))</f>
        <v>45558</v>
      </c>
      <c r="Y341" s="13">
        <f>IF([2]source_data!G343="","",IF([2]source_data!Q343="","",[2]source_data!Q343))</f>
        <v>2</v>
      </c>
      <c r="Z341" s="11" t="str">
        <f>IF([2]source_data!G343="","",IF([2]source_data!I343="","",[2]tailored_settings!$B$10))</f>
        <v>Primary grant reason</v>
      </c>
      <c r="AA341" s="11" t="str">
        <f>IF([2]source_data!G343="","",IF([2]source_data!I343="","",[2]source_data!I343))</f>
        <v>4. Customer/family fleeing from a violent or abusive relationship</v>
      </c>
      <c r="AB341" s="11" t="str">
        <f>IF([2]source_data!G343="","",IF([2]source_data!J343="","",[2]tailored_settings!$B$11))</f>
        <v/>
      </c>
      <c r="AC341" s="11" t="str">
        <f>IF([2]source_data!G343="","",IF([2]source_data!J343="","",[2]source_data!J343))</f>
        <v/>
      </c>
      <c r="AD341" s="11" t="str">
        <f>IF([2]source_data!G343="","",IF([2]source_data!K343="","",[2]tailored_settings!$B$12))</f>
        <v>Grant purpose</v>
      </c>
      <c r="AE341" s="11" t="str">
        <f>IF([2]source_data!G343="","",IF([2]source_data!K343="","",[2]source_data!K343))</f>
        <v>Food Vouchers</v>
      </c>
      <c r="AF341" s="11" t="str">
        <f>IF([2]source_data!G343="","",IF([2]source_data!K343="","",[2]tailored_settings!$B$13))</f>
        <v>Grant purpose</v>
      </c>
      <c r="AG341" s="11" t="str">
        <f>IF([2]source_data!G343="","",IF([2]source_data!K343="","",[2]source_data!K343))</f>
        <v>Food Vouchers</v>
      </c>
      <c r="AH341" s="11" t="str">
        <f>IF([2]source_data!G343="","",IF([2]source_data!M343="","",[2]tailored_settings!$B$14))</f>
        <v/>
      </c>
      <c r="AI341" s="11" t="str">
        <f>IF([2]source_data!G343="","",IF([2]source_data!M343="","",[2]source_data!M343))</f>
        <v/>
      </c>
    </row>
    <row r="342" spans="1:35" x14ac:dyDescent="0.2">
      <c r="A342" s="6" t="str">
        <f>IF([2]source_data!G344="","",IF(AND([2]source_data!C344&lt;&gt;"",[2]tailored_settings!$B$15="Publish"),CONCATENATE([2]tailored_settings!$B$2&amp;[2]source_data!C344),IF(AND([2]source_data!C344&lt;&gt;"",[2]tailored_settings!$B$15="Do not publish"),CONCATENATE([2]tailored_settings!$B$2&amp;TEXT(ROW(A342)-1,"0000")&amp;"_"&amp;TEXT(F342,"yyyy-mm")),CONCATENATE([2]tailored_settings!$B$2&amp;TEXT(ROW(A342)-1,"0000")&amp;"_"&amp;TEXT(F342,"yyyy-mm")))))</f>
        <v>360G-Longleigh-0341_2024-07</v>
      </c>
      <c r="B342" s="6" t="str">
        <f>IF([2]source_data!G344="","",IF([2]source_data!E344&lt;&gt;"",[2]source_data!E344,CONCATENATE("Grant to "&amp;G342)))</f>
        <v>Grant to Individual Recipient</v>
      </c>
      <c r="C342" s="6" t="str">
        <f>IF([2]source_data!G344="","",IF([2]source_data!F344="",_xlfn.XLOOKUP(T342,[2]tailored_settings!$B$20:$B$25,[2]tailored_settings!$A$20:$A$25,"")))</f>
        <v>Helping to alleviate financial hardship</v>
      </c>
      <c r="D342" s="7">
        <f>IF([2]source_data!G344="","",IF([2]source_data!G344="","",[2]source_data!G344))</f>
        <v>500</v>
      </c>
      <c r="E342" s="6" t="str">
        <f>IF([2]source_data!G344="","",[2]tailored_settings!$B$3)</f>
        <v>GBP</v>
      </c>
      <c r="F342" s="8">
        <f>IF([2]source_data!G344="","",IF([2]source_data!H344="","",[2]source_data!H344))</f>
        <v>45489</v>
      </c>
      <c r="G342" s="6" t="str">
        <f>IF([2]source_data!G344="","",[2]tailored_settings!$B$5)</f>
        <v>Individual Recipient</v>
      </c>
      <c r="H342" s="6" t="str">
        <f>IF([2]source_data!G344="","",IF(AND([2]source_data!A344&lt;&gt;"",[2]tailored_settings!$B$16="Publish"),CONCATENATE([2]tailored_settings!$B$2&amp;[2]source_data!A344),IF(AND([2]source_data!A344&lt;&gt;"",[2]tailored_settings!$B$16="Do not publish"),CONCATENATE([2]tailored_settings!$B$4&amp;TEXT(ROW(A342)-1,"0000")&amp;"_"&amp;TEXT(F342,"yyyy-mm")),CONCATENATE([2]tailored_settings!$B$4&amp;TEXT(ROW(A342)-1,"0000")&amp;"_"&amp;TEXT(F342,"yyyy-mm")))))</f>
        <v>360G-Longleigh-IND-0341_2024-07</v>
      </c>
      <c r="I342" s="6" t="str">
        <f>IF([2]source_data!G344="","",[2]tailored_settings!$B$7)</f>
        <v>Longleigh Foundation</v>
      </c>
      <c r="J342" s="6" t="str">
        <f>IF([2]source_data!G344="","",[2]tailored_settings!$B$6)</f>
        <v>GB-CHC-1169016</v>
      </c>
      <c r="K342" s="6" t="str">
        <f>IF([2]source_data!G344="","",IF([2]source_data!I344="","",VLOOKUP([2]source_data!I344,[2]codelist_mapping!A:C,3,FALSE)))</f>
        <v>GTIR030</v>
      </c>
      <c r="L342" s="6" t="str">
        <f>IF([2]source_data!G344="","",IF([2]source_data!J344="","",VLOOKUP([2]source_data!J344,[2]codelist_mapping!A:C,3,FALSE)))</f>
        <v/>
      </c>
      <c r="M342" s="6" t="str">
        <f>IF([2]source_data!G344="","",IF([2]source_data!K344="","",IF([2]source_data!M344&lt;&gt;"",CONCATENATE(VLOOKUP([2]source_data!K344,[2]codelist_mapping!F:H,3,FALSE)&amp;";"&amp;VLOOKUP([2]source_data!L344,[2]codelist_mapping!F:H,3,FALSE)&amp;";"&amp;VLOOKUP([2]source_data!M344,[2]codelist_mapping!F:H,3,FALSE)),IF([2]source_data!L344&lt;&gt;"",CONCATENATE(VLOOKUP([2]source_data!K344,[2]codelist_mapping!F:H,3,FALSE)&amp;";"&amp;VLOOKUP([2]source_data!L344,[2]codelist_mapping!F:H,3,FALSE)),IF([2]source_data!K344&lt;&gt;"",CONCATENATE(VLOOKUP([2]source_data!K344,[2]codelist_mapping!F:H,3,FALSE)))))))</f>
        <v>GTIP070;GTIP050</v>
      </c>
      <c r="N342" s="9" t="str">
        <f>IF([2]source_data!G344="","",IF([2]source_data!D344="","",VLOOKUP([2]source_data!D344,[2]geo_data!A:I,9,FALSE)))</f>
        <v>Brierley Hill</v>
      </c>
      <c r="O342" s="9" t="str">
        <f>IF([2]source_data!G344="","",IF([2]source_data!D344="","",VLOOKUP([2]source_data!D344,[2]geo_data!A:I,8,FALSE)))</f>
        <v>E05001238</v>
      </c>
      <c r="P342" s="9" t="str">
        <f>IF([2]source_data!G344="","",IF(LEFT(O342,3)="E05","WD",IF(LEFT(O342,3)="S13","WD",IF(LEFT(O342,3)="W05","WD",IF(LEFT(O342,3)="W06","UA",IF(LEFT(O342,3)="S12","CA",IF(LEFT(O342,3)="E06","UA",IF(LEFT(O342,3)="E07","NMD",IF(LEFT(O342,3)="E08","MD",IF(LEFT(O342,3)="E09","LONB"))))))))))</f>
        <v>WD</v>
      </c>
      <c r="Q342" s="9" t="str">
        <f>IF([2]source_data!G344="","",IF([2]source_data!D344="","",VLOOKUP([2]source_data!D344,[2]geo_data!A:I,7,FALSE)))</f>
        <v>Dudley</v>
      </c>
      <c r="R342" s="9" t="str">
        <f>IF([2]source_data!G344="","",IF([2]source_data!D344="","",VLOOKUP([2]source_data!D344,[2]geo_data!A:I,6,FALSE)))</f>
        <v>E08000027</v>
      </c>
      <c r="S342" s="9" t="str">
        <f>IF([2]source_data!G344="","",IF(LEFT(R342,3)="E05","WD",IF(LEFT(R342,3)="S13","WD",IF(LEFT(R342,3)="W05","WD",IF(LEFT(R342,3)="W06","UA",IF(LEFT(R342,3)="S12","CA",IF(LEFT(R342,3)="E06","UA",IF(LEFT(R342,3)="E07","NMD",IF(LEFT(R342,3)="E08","MD",IF(LEFT(R342,3)="E09","LONB"))))))))))</f>
        <v>MD</v>
      </c>
      <c r="T342" s="6" t="str">
        <f>IF([2]source_data!G344="","",IF([2]source_data!N344="","",[2]source_data!N344))</f>
        <v>Hardship Grant</v>
      </c>
      <c r="U342" s="10">
        <f>IF([2]source_data!G344="","",[2]tailored_settings!$B$8)</f>
        <v>45789</v>
      </c>
      <c r="V342" s="6" t="str">
        <f>IF([2]source_data!G344="","",[2]tailored_settings!$B$9)</f>
        <v>http://www.longleigh.org/</v>
      </c>
      <c r="W342" s="8">
        <f>IF([2]source_data!G344="","",IF([2]source_data!O344="","",[2]source_data!O344))</f>
        <v>45489</v>
      </c>
      <c r="X342" s="12">
        <f>IF([2]source_data!G344="","",IF([2]source_data!P344="","",[2]source_data!P344))</f>
        <v>45574</v>
      </c>
      <c r="Y342" s="13">
        <f>IF([2]source_data!G344="","",IF([2]source_data!Q344="","",[2]source_data!Q344))</f>
        <v>3</v>
      </c>
      <c r="Z342" s="11" t="str">
        <f>IF([2]source_data!G344="","",IF([2]source_data!I344="","",[2]tailored_settings!$B$10))</f>
        <v>Primary grant reason</v>
      </c>
      <c r="AA342" s="11" t="str">
        <f>IF([2]source_data!G344="","",IF([2]source_data!I344="","",[2]source_data!I344))</f>
        <v>1. Customer (or family member residing with them) with a diagnosed condition or disability (physical and/or sensory and/or behavioural)</v>
      </c>
      <c r="AB342" s="11" t="str">
        <f>IF([2]source_data!G344="","",IF([2]source_data!J344="","",[2]tailored_settings!$B$11))</f>
        <v/>
      </c>
      <c r="AC342" s="11" t="str">
        <f>IF([2]source_data!G344="","",IF([2]source_data!J344="","",[2]source_data!J344))</f>
        <v/>
      </c>
      <c r="AD342" s="11" t="str">
        <f>IF([2]source_data!G344="","",IF([2]source_data!K344="","",[2]tailored_settings!$B$12))</f>
        <v>Grant purpose</v>
      </c>
      <c r="AE342" s="11" t="str">
        <f>IF([2]source_data!G344="","",IF([2]source_data!K344="","",[2]source_data!K344))</f>
        <v>Food Vouchers</v>
      </c>
      <c r="AF342" s="11" t="str">
        <f>IF([2]source_data!G344="","",IF([2]source_data!K344="","",[2]tailored_settings!$B$13))</f>
        <v>Grant purpose</v>
      </c>
      <c r="AG342" s="11" t="str">
        <f>IF([2]source_data!G344="","",IF([2]source_data!K344="","",[2]source_data!K344))</f>
        <v>Food Vouchers</v>
      </c>
      <c r="AH342" s="11" t="str">
        <f>IF([2]source_data!G344="","",IF([2]source_data!M344="","",[2]tailored_settings!$B$14))</f>
        <v/>
      </c>
      <c r="AI342" s="11" t="str">
        <f>IF([2]source_data!G344="","",IF([2]source_data!M344="","",[2]source_data!M344))</f>
        <v/>
      </c>
    </row>
    <row r="343" spans="1:35" x14ac:dyDescent="0.2">
      <c r="A343" s="6" t="str">
        <f>IF([2]source_data!G345="","",IF(AND([2]source_data!C345&lt;&gt;"",[2]tailored_settings!$B$15="Publish"),CONCATENATE([2]tailored_settings!$B$2&amp;[2]source_data!C345),IF(AND([2]source_data!C345&lt;&gt;"",[2]tailored_settings!$B$15="Do not publish"),CONCATENATE([2]tailored_settings!$B$2&amp;TEXT(ROW(A343)-1,"0000")&amp;"_"&amp;TEXT(F343,"yyyy-mm")),CONCATENATE([2]tailored_settings!$B$2&amp;TEXT(ROW(A343)-1,"0000")&amp;"_"&amp;TEXT(F343,"yyyy-mm")))))</f>
        <v>360G-Longleigh-0342_2024-07</v>
      </c>
      <c r="B343" s="6" t="str">
        <f>IF([2]source_data!G345="","",IF([2]source_data!E345&lt;&gt;"",[2]source_data!E345,CONCATENATE("Grant to "&amp;G343)))</f>
        <v>Grant to Individual Recipient</v>
      </c>
      <c r="C343" s="6" t="str">
        <f>IF([2]source_data!G345="","",IF([2]source_data!F345="",_xlfn.XLOOKUP(T343,[2]tailored_settings!$B$20:$B$25,[2]tailored_settings!$A$20:$A$25,"")))</f>
        <v>Helping to alleviate financial hardship</v>
      </c>
      <c r="D343" s="7">
        <f>IF([2]source_data!G345="","",IF([2]source_data!G345="","",[2]source_data!G345))</f>
        <v>920.96</v>
      </c>
      <c r="E343" s="6" t="str">
        <f>IF([2]source_data!G345="","",[2]tailored_settings!$B$3)</f>
        <v>GBP</v>
      </c>
      <c r="F343" s="8">
        <f>IF([2]source_data!G345="","",IF([2]source_data!H345="","",[2]source_data!H345))</f>
        <v>45488</v>
      </c>
      <c r="G343" s="6" t="str">
        <f>IF([2]source_data!G345="","",[2]tailored_settings!$B$5)</f>
        <v>Individual Recipient</v>
      </c>
      <c r="H343" s="6" t="str">
        <f>IF([2]source_data!G345="","",IF(AND([2]source_data!A345&lt;&gt;"",[2]tailored_settings!$B$16="Publish"),CONCATENATE([2]tailored_settings!$B$2&amp;[2]source_data!A345),IF(AND([2]source_data!A345&lt;&gt;"",[2]tailored_settings!$B$16="Do not publish"),CONCATENATE([2]tailored_settings!$B$4&amp;TEXT(ROW(A343)-1,"0000")&amp;"_"&amp;TEXT(F343,"yyyy-mm")),CONCATENATE([2]tailored_settings!$B$4&amp;TEXT(ROW(A343)-1,"0000")&amp;"_"&amp;TEXT(F343,"yyyy-mm")))))</f>
        <v>360G-Longleigh-IND-0342_2024-07</v>
      </c>
      <c r="I343" s="6" t="str">
        <f>IF([2]source_data!G345="","",[2]tailored_settings!$B$7)</f>
        <v>Longleigh Foundation</v>
      </c>
      <c r="J343" s="6" t="str">
        <f>IF([2]source_data!G345="","",[2]tailored_settings!$B$6)</f>
        <v>GB-CHC-1169016</v>
      </c>
      <c r="K343" s="6" t="str">
        <f>IF([2]source_data!G345="","",IF([2]source_data!I345="","",VLOOKUP([2]source_data!I345,[2]codelist_mapping!A:C,3,FALSE)))</f>
        <v>GTIR010</v>
      </c>
      <c r="L343" s="6" t="str">
        <f>IF([2]source_data!G345="","",IF([2]source_data!J345="","",VLOOKUP([2]source_data!J345,[2]codelist_mapping!A:C,3,FALSE)))</f>
        <v/>
      </c>
      <c r="M343" s="6" t="str">
        <f>IF([2]source_data!G345="","",IF([2]source_data!K345="","",IF([2]source_data!M345&lt;&gt;"",CONCATENATE(VLOOKUP([2]source_data!K345,[2]codelist_mapping!F:H,3,FALSE)&amp;";"&amp;VLOOKUP([2]source_data!L345,[2]codelist_mapping!F:H,3,FALSE)&amp;";"&amp;VLOOKUP([2]source_data!M345,[2]codelist_mapping!F:H,3,FALSE)),IF([2]source_data!L345&lt;&gt;"",CONCATENATE(VLOOKUP([2]source_data!K345,[2]codelist_mapping!F:H,3,FALSE)&amp;";"&amp;VLOOKUP([2]source_data!L345,[2]codelist_mapping!F:H,3,FALSE)),IF([2]source_data!K345&lt;&gt;"",CONCATENATE(VLOOKUP([2]source_data!K345,[2]codelist_mapping!F:H,3,FALSE)))))))</f>
        <v>GTIP020;GTIP060</v>
      </c>
      <c r="N343" s="9" t="str">
        <f>IF([2]source_data!G345="","",IF([2]source_data!D345="","",VLOOKUP([2]source_data!D345,[2]geo_data!A:I,9,FALSE)))</f>
        <v>Alcester East</v>
      </c>
      <c r="O343" s="9" t="str">
        <f>IF([2]source_data!G345="","",IF([2]source_data!D345="","",VLOOKUP([2]source_data!D345,[2]geo_data!A:I,8,FALSE)))</f>
        <v>E05015107</v>
      </c>
      <c r="P343" s="9" t="str">
        <f>IF([2]source_data!G345="","",IF(LEFT(O343,3)="E05","WD",IF(LEFT(O343,3)="S13","WD",IF(LEFT(O343,3)="W05","WD",IF(LEFT(O343,3)="W06","UA",IF(LEFT(O343,3)="S12","CA",IF(LEFT(O343,3)="E06","UA",IF(LEFT(O343,3)="E07","NMD",IF(LEFT(O343,3)="E08","MD",IF(LEFT(O343,3)="E09","LONB"))))))))))</f>
        <v>WD</v>
      </c>
      <c r="Q343" s="9" t="str">
        <f>IF([2]source_data!G345="","",IF([2]source_data!D345="","",VLOOKUP([2]source_data!D345,[2]geo_data!A:I,7,FALSE)))</f>
        <v>Stratford-on-Avon</v>
      </c>
      <c r="R343" s="9" t="str">
        <f>IF([2]source_data!G345="","",IF([2]source_data!D345="","",VLOOKUP([2]source_data!D345,[2]geo_data!A:I,6,FALSE)))</f>
        <v>E07000221</v>
      </c>
      <c r="S343" s="9" t="str">
        <f>IF([2]source_data!G345="","",IF(LEFT(R343,3)="E05","WD",IF(LEFT(R343,3)="S13","WD",IF(LEFT(R343,3)="W05","WD",IF(LEFT(R343,3)="W06","UA",IF(LEFT(R343,3)="S12","CA",IF(LEFT(R343,3)="E06","UA",IF(LEFT(R343,3)="E07","NMD",IF(LEFT(R343,3)="E08","MD",IF(LEFT(R343,3)="E09","LONB"))))))))))</f>
        <v>NMD</v>
      </c>
      <c r="T343" s="6" t="str">
        <f>IF([2]source_data!G345="","",IF([2]source_data!N345="","",[2]source_data!N345))</f>
        <v>Hardship Grant</v>
      </c>
      <c r="U343" s="10">
        <f>IF([2]source_data!G345="","",[2]tailored_settings!$B$8)</f>
        <v>45789</v>
      </c>
      <c r="V343" s="6" t="str">
        <f>IF([2]source_data!G345="","",[2]tailored_settings!$B$9)</f>
        <v>http://www.longleigh.org/</v>
      </c>
      <c r="W343" s="8">
        <f>IF([2]source_data!G345="","",IF([2]source_data!O345="","",[2]source_data!O345))</f>
        <v>45488</v>
      </c>
      <c r="X343" s="12">
        <f>IF([2]source_data!G345="","",IF([2]source_data!P345="","",[2]source_data!P345))</f>
        <v>45540</v>
      </c>
      <c r="Y343" s="13">
        <f>IF([2]source_data!G345="","",IF([2]source_data!Q345="","",[2]source_data!Q345))</f>
        <v>2</v>
      </c>
      <c r="Z343" s="11" t="str">
        <f>IF([2]source_data!G345="","",IF([2]source_data!I345="","",[2]tailored_settings!$B$10))</f>
        <v>Primary grant reason</v>
      </c>
      <c r="AA343" s="11" t="str">
        <f>IF([2]source_data!G345="","",IF([2]source_data!I345="","",[2]source_data!I345))</f>
        <v>7. Customer where there is a child/ren in receipt of means-tested free school meals</v>
      </c>
      <c r="AB343" s="11" t="str">
        <f>IF([2]source_data!G345="","",IF([2]source_data!J345="","",[2]tailored_settings!$B$11))</f>
        <v/>
      </c>
      <c r="AC343" s="11" t="str">
        <f>IF([2]source_data!G345="","",IF([2]source_data!J345="","",[2]source_data!J345))</f>
        <v/>
      </c>
      <c r="AD343" s="11" t="str">
        <f>IF([2]source_data!G345="","",IF([2]source_data!K345="","",[2]tailored_settings!$B$12))</f>
        <v>Grant purpose</v>
      </c>
      <c r="AE343" s="11" t="str">
        <f>IF([2]source_data!G345="","",IF([2]source_data!K345="","",[2]source_data!K345))</f>
        <v>Appliances</v>
      </c>
      <c r="AF343" s="11" t="str">
        <f>IF([2]source_data!G345="","",IF([2]source_data!K345="","",[2]tailored_settings!$B$13))</f>
        <v>Grant purpose</v>
      </c>
      <c r="AG343" s="11" t="str">
        <f>IF([2]source_data!G345="","",IF([2]source_data!K345="","",[2]source_data!K345))</f>
        <v>Appliances</v>
      </c>
      <c r="AH343" s="11" t="str">
        <f>IF([2]source_data!G345="","",IF([2]source_data!M345="","",[2]tailored_settings!$B$14))</f>
        <v/>
      </c>
      <c r="AI343" s="11" t="str">
        <f>IF([2]source_data!G345="","",IF([2]source_data!M345="","",[2]source_data!M345))</f>
        <v/>
      </c>
    </row>
    <row r="344" spans="1:35" x14ac:dyDescent="0.2">
      <c r="A344" s="6" t="str">
        <f>IF([2]source_data!G346="","",IF(AND([2]source_data!C346&lt;&gt;"",[2]tailored_settings!$B$15="Publish"),CONCATENATE([2]tailored_settings!$B$2&amp;[2]source_data!C346),IF(AND([2]source_data!C346&lt;&gt;"",[2]tailored_settings!$B$15="Do not publish"),CONCATENATE([2]tailored_settings!$B$2&amp;TEXT(ROW(A344)-1,"0000")&amp;"_"&amp;TEXT(F344,"yyyy-mm")),CONCATENATE([2]tailored_settings!$B$2&amp;TEXT(ROW(A344)-1,"0000")&amp;"_"&amp;TEXT(F344,"yyyy-mm")))))</f>
        <v>360G-Longleigh-0343_2024-07</v>
      </c>
      <c r="B344" s="6" t="str">
        <f>IF([2]source_data!G346="","",IF([2]source_data!E346&lt;&gt;"",[2]source_data!E346,CONCATENATE("Grant to "&amp;G344)))</f>
        <v>Grant to Individual Recipient</v>
      </c>
      <c r="C344" s="6" t="str">
        <f>IF([2]source_data!G346="","",IF([2]source_data!F346="",_xlfn.XLOOKUP(T344,[2]tailored_settings!$B$20:$B$25,[2]tailored_settings!$A$20:$A$25,"")))</f>
        <v>Helping to alleviate financial hardship</v>
      </c>
      <c r="D344" s="7">
        <f>IF([2]source_data!G346="","",IF([2]source_data!G346="","",[2]source_data!G346))</f>
        <v>780</v>
      </c>
      <c r="E344" s="6" t="str">
        <f>IF([2]source_data!G346="","",[2]tailored_settings!$B$3)</f>
        <v>GBP</v>
      </c>
      <c r="F344" s="8">
        <f>IF([2]source_data!G346="","",IF([2]source_data!H346="","",[2]source_data!H346))</f>
        <v>45488</v>
      </c>
      <c r="G344" s="6" t="str">
        <f>IF([2]source_data!G346="","",[2]tailored_settings!$B$5)</f>
        <v>Individual Recipient</v>
      </c>
      <c r="H344" s="6" t="str">
        <f>IF([2]source_data!G346="","",IF(AND([2]source_data!A346&lt;&gt;"",[2]tailored_settings!$B$16="Publish"),CONCATENATE([2]tailored_settings!$B$2&amp;[2]source_data!A346),IF(AND([2]source_data!A346&lt;&gt;"",[2]tailored_settings!$B$16="Do not publish"),CONCATENATE([2]tailored_settings!$B$4&amp;TEXT(ROW(A344)-1,"0000")&amp;"_"&amp;TEXT(F344,"yyyy-mm")),CONCATENATE([2]tailored_settings!$B$4&amp;TEXT(ROW(A344)-1,"0000")&amp;"_"&amp;TEXT(F344,"yyyy-mm")))))</f>
        <v>360G-Longleigh-IND-0343_2024-07</v>
      </c>
      <c r="I344" s="6" t="str">
        <f>IF([2]source_data!G346="","",[2]tailored_settings!$B$7)</f>
        <v>Longleigh Foundation</v>
      </c>
      <c r="J344" s="6" t="str">
        <f>IF([2]source_data!G346="","",[2]tailored_settings!$B$6)</f>
        <v>GB-CHC-1169016</v>
      </c>
      <c r="K344" s="6" t="str">
        <f>IF([2]source_data!G346="","",IF([2]source_data!I346="","",VLOOKUP([2]source_data!I346,[2]codelist_mapping!A:C,3,FALSE)))</f>
        <v>GTIR030</v>
      </c>
      <c r="L344" s="6" t="str">
        <f>IF([2]source_data!G346="","",IF([2]source_data!J346="","",VLOOKUP([2]source_data!J346,[2]codelist_mapping!A:C,3,FALSE)))</f>
        <v/>
      </c>
      <c r="M344" s="6" t="str">
        <f>IF([2]source_data!G346="","",IF([2]source_data!K346="","",IF([2]source_data!M346&lt;&gt;"",CONCATENATE(VLOOKUP([2]source_data!K346,[2]codelist_mapping!F:H,3,FALSE)&amp;";"&amp;VLOOKUP([2]source_data!L346,[2]codelist_mapping!F:H,3,FALSE)&amp;";"&amp;VLOOKUP([2]source_data!M346,[2]codelist_mapping!F:H,3,FALSE)),IF([2]source_data!L346&lt;&gt;"",CONCATENATE(VLOOKUP([2]source_data!K346,[2]codelist_mapping!F:H,3,FALSE)&amp;";"&amp;VLOOKUP([2]source_data!L346,[2]codelist_mapping!F:H,3,FALSE)),IF([2]source_data!K346&lt;&gt;"",CONCATENATE(VLOOKUP([2]source_data!K346,[2]codelist_mapping!F:H,3,FALSE)))))))</f>
        <v>GTIP070;GTIP050</v>
      </c>
      <c r="N344" s="9" t="str">
        <f>IF([2]source_data!G346="","",IF([2]source_data!D346="","",VLOOKUP([2]source_data!D346,[2]geo_data!A:I,9,FALSE)))</f>
        <v>Caddington</v>
      </c>
      <c r="O344" s="9" t="str">
        <f>IF([2]source_data!G346="","",IF([2]source_data!D346="","",VLOOKUP([2]source_data!D346,[2]geo_data!A:I,8,FALSE)))</f>
        <v>E05014400</v>
      </c>
      <c r="P344" s="9" t="str">
        <f>IF([2]source_data!G346="","",IF(LEFT(O344,3)="E05","WD",IF(LEFT(O344,3)="S13","WD",IF(LEFT(O344,3)="W05","WD",IF(LEFT(O344,3)="W06","UA",IF(LEFT(O344,3)="S12","CA",IF(LEFT(O344,3)="E06","UA",IF(LEFT(O344,3)="E07","NMD",IF(LEFT(O344,3)="E08","MD",IF(LEFT(O344,3)="E09","LONB"))))))))))</f>
        <v>WD</v>
      </c>
      <c r="Q344" s="9" t="str">
        <f>IF([2]source_data!G346="","",IF([2]source_data!D346="","",VLOOKUP([2]source_data!D346,[2]geo_data!A:I,7,FALSE)))</f>
        <v>Central Bedfordshire</v>
      </c>
      <c r="R344" s="9" t="str">
        <f>IF([2]source_data!G346="","",IF([2]source_data!D346="","",VLOOKUP([2]source_data!D346,[2]geo_data!A:I,6,FALSE)))</f>
        <v>E06000056</v>
      </c>
      <c r="S344" s="9" t="str">
        <f>IF([2]source_data!G346="","",IF(LEFT(R344,3)="E05","WD",IF(LEFT(R344,3)="S13","WD",IF(LEFT(R344,3)="W05","WD",IF(LEFT(R344,3)="W06","UA",IF(LEFT(R344,3)="S12","CA",IF(LEFT(R344,3)="E06","UA",IF(LEFT(R344,3)="E07","NMD",IF(LEFT(R344,3)="E08","MD",IF(LEFT(R344,3)="E09","LONB"))))))))))</f>
        <v>UA</v>
      </c>
      <c r="T344" s="6" t="str">
        <f>IF([2]source_data!G346="","",IF([2]source_data!N346="","",[2]source_data!N346))</f>
        <v>Hardship Grant</v>
      </c>
      <c r="U344" s="10">
        <f>IF([2]source_data!G346="","",[2]tailored_settings!$B$8)</f>
        <v>45789</v>
      </c>
      <c r="V344" s="6" t="str">
        <f>IF([2]source_data!G346="","",[2]tailored_settings!$B$9)</f>
        <v>http://www.longleigh.org/</v>
      </c>
      <c r="W344" s="8">
        <f>IF([2]source_data!G346="","",IF([2]source_data!O346="","",[2]source_data!O346))</f>
        <v>45488</v>
      </c>
      <c r="X344" s="12">
        <f>IF([2]source_data!G346="","",IF([2]source_data!P346="","",[2]source_data!P346))</f>
        <v>45574</v>
      </c>
      <c r="Y344" s="13">
        <f>IF([2]source_data!G346="","",IF([2]source_data!Q346="","",[2]source_data!Q346))</f>
        <v>3</v>
      </c>
      <c r="Z344" s="11" t="str">
        <f>IF([2]source_data!G346="","",IF([2]source_data!I346="","",[2]tailored_settings!$B$10))</f>
        <v>Primary grant reason</v>
      </c>
      <c r="AA344" s="11" t="str">
        <f>IF([2]source_data!G346="","",IF([2]source_data!I346="","",[2]source_data!I346))</f>
        <v>1. Customer (or family member residing with them) with a diagnosed condition or disability (physical and/or sensory and/or behavioural)</v>
      </c>
      <c r="AB344" s="11" t="str">
        <f>IF([2]source_data!G346="","",IF([2]source_data!J346="","",[2]tailored_settings!$B$11))</f>
        <v/>
      </c>
      <c r="AC344" s="11" t="str">
        <f>IF([2]source_data!G346="","",IF([2]source_data!J346="","",[2]source_data!J346))</f>
        <v/>
      </c>
      <c r="AD344" s="11" t="str">
        <f>IF([2]source_data!G346="","",IF([2]source_data!K346="","",[2]tailored_settings!$B$12))</f>
        <v>Grant purpose</v>
      </c>
      <c r="AE344" s="11" t="str">
        <f>IF([2]source_data!G346="","",IF([2]source_data!K346="","",[2]source_data!K346))</f>
        <v>Food Vouchers</v>
      </c>
      <c r="AF344" s="11" t="str">
        <f>IF([2]source_data!G346="","",IF([2]source_data!K346="","",[2]tailored_settings!$B$13))</f>
        <v>Grant purpose</v>
      </c>
      <c r="AG344" s="11" t="str">
        <f>IF([2]source_data!G346="","",IF([2]source_data!K346="","",[2]source_data!K346))</f>
        <v>Food Vouchers</v>
      </c>
      <c r="AH344" s="11" t="str">
        <f>IF([2]source_data!G346="","",IF([2]source_data!M346="","",[2]tailored_settings!$B$14))</f>
        <v/>
      </c>
      <c r="AI344" s="11" t="str">
        <f>IF([2]source_data!G346="","",IF([2]source_data!M346="","",[2]source_data!M346))</f>
        <v/>
      </c>
    </row>
    <row r="345" spans="1:35" x14ac:dyDescent="0.2">
      <c r="A345" s="6" t="str">
        <f>IF([2]source_data!G347="","",IF(AND([2]source_data!C347&lt;&gt;"",[2]tailored_settings!$B$15="Publish"),CONCATENATE([2]tailored_settings!$B$2&amp;[2]source_data!C347),IF(AND([2]source_data!C347&lt;&gt;"",[2]tailored_settings!$B$15="Do not publish"),CONCATENATE([2]tailored_settings!$B$2&amp;TEXT(ROW(A345)-1,"0000")&amp;"_"&amp;TEXT(F345,"yyyy-mm")),CONCATENATE([2]tailored_settings!$B$2&amp;TEXT(ROW(A345)-1,"0000")&amp;"_"&amp;TEXT(F345,"yyyy-mm")))))</f>
        <v>360G-Longleigh-0344_2024-07</v>
      </c>
      <c r="B345" s="6" t="str">
        <f>IF([2]source_data!G347="","",IF([2]source_data!E347&lt;&gt;"",[2]source_data!E347,CONCATENATE("Grant to "&amp;G345)))</f>
        <v>Grant to Individual Recipient</v>
      </c>
      <c r="C345" s="6" t="str">
        <f>IF([2]source_data!G347="","",IF([2]source_data!F347="",_xlfn.XLOOKUP(T345,[2]tailored_settings!$B$20:$B$25,[2]tailored_settings!$A$20:$A$25,"")))</f>
        <v>Providing financial aid after an impactful incident</v>
      </c>
      <c r="D345" s="7">
        <f>IF([2]source_data!G347="","",IF([2]source_data!G347="","",[2]source_data!G347))</f>
        <v>937.81</v>
      </c>
      <c r="E345" s="6" t="str">
        <f>IF([2]source_data!G347="","",[2]tailored_settings!$B$3)</f>
        <v>GBP</v>
      </c>
      <c r="F345" s="8">
        <f>IF([2]source_data!G347="","",IF([2]source_data!H347="","",[2]source_data!H347))</f>
        <v>45495</v>
      </c>
      <c r="G345" s="6" t="str">
        <f>IF([2]source_data!G347="","",[2]tailored_settings!$B$5)</f>
        <v>Individual Recipient</v>
      </c>
      <c r="H345" s="6" t="str">
        <f>IF([2]source_data!G347="","",IF(AND([2]source_data!A347&lt;&gt;"",[2]tailored_settings!$B$16="Publish"),CONCATENATE([2]tailored_settings!$B$2&amp;[2]source_data!A347),IF(AND([2]source_data!A347&lt;&gt;"",[2]tailored_settings!$B$16="Do not publish"),CONCATENATE([2]tailored_settings!$B$4&amp;TEXT(ROW(A345)-1,"0000")&amp;"_"&amp;TEXT(F345,"yyyy-mm")),CONCATENATE([2]tailored_settings!$B$4&amp;TEXT(ROW(A345)-1,"0000")&amp;"_"&amp;TEXT(F345,"yyyy-mm")))))</f>
        <v>360G-Longleigh-IND-0344_2024-07</v>
      </c>
      <c r="I345" s="6" t="str">
        <f>IF([2]source_data!G347="","",[2]tailored_settings!$B$7)</f>
        <v>Longleigh Foundation</v>
      </c>
      <c r="J345" s="6" t="str">
        <f>IF([2]source_data!G347="","",[2]tailored_settings!$B$6)</f>
        <v>GB-CHC-1169016</v>
      </c>
      <c r="K345" s="6" t="str">
        <f>IF([2]source_data!G347="","",IF([2]source_data!I347="","",VLOOKUP([2]source_data!I347,[2]codelist_mapping!A:C,3,FALSE)))</f>
        <v>GTIR100</v>
      </c>
      <c r="L345" s="6" t="str">
        <f>IF([2]source_data!G347="","",IF([2]source_data!J347="","",VLOOKUP([2]source_data!J347,[2]codelist_mapping!A:C,3,FALSE)))</f>
        <v/>
      </c>
      <c r="M345" s="6" t="str">
        <f>IF([2]source_data!G347="","",IF([2]source_data!K347="","",IF([2]source_data!M347&lt;&gt;"",CONCATENATE(VLOOKUP([2]source_data!K347,[2]codelist_mapping!F:H,3,FALSE)&amp;";"&amp;VLOOKUP([2]source_data!L347,[2]codelist_mapping!F:H,3,FALSE)&amp;";"&amp;VLOOKUP([2]source_data!M347,[2]codelist_mapping!F:H,3,FALSE)),IF([2]source_data!L347&lt;&gt;"",CONCATENATE(VLOOKUP([2]source_data!K347,[2]codelist_mapping!F:H,3,FALSE)&amp;";"&amp;VLOOKUP([2]source_data!L347,[2]codelist_mapping!F:H,3,FALSE)),IF([2]source_data!K347&lt;&gt;"",CONCATENATE(VLOOKUP([2]source_data!K347,[2]codelist_mapping!F:H,3,FALSE)))))))</f>
        <v>GTIP020</v>
      </c>
      <c r="N345" s="9" t="str">
        <f>IF([2]source_data!G347="","",IF([2]source_data!D347="","",VLOOKUP([2]source_data!D347,[2]geo_data!A:I,9,FALSE)))</f>
        <v>Weston-super-Mare Central</v>
      </c>
      <c r="O345" s="9" t="str">
        <f>IF([2]source_data!G347="","",IF([2]source_data!D347="","",VLOOKUP([2]source_data!D347,[2]geo_data!A:I,8,FALSE)))</f>
        <v>E05010298</v>
      </c>
      <c r="P345" s="9" t="str">
        <f>IF([2]source_data!G347="","",IF(LEFT(O345,3)="E05","WD",IF(LEFT(O345,3)="S13","WD",IF(LEFT(O345,3)="W05","WD",IF(LEFT(O345,3)="W06","UA",IF(LEFT(O345,3)="S12","CA",IF(LEFT(O345,3)="E06","UA",IF(LEFT(O345,3)="E07","NMD",IF(LEFT(O345,3)="E08","MD",IF(LEFT(O345,3)="E09","LONB"))))))))))</f>
        <v>WD</v>
      </c>
      <c r="Q345" s="9" t="str">
        <f>IF([2]source_data!G347="","",IF([2]source_data!D347="","",VLOOKUP([2]source_data!D347,[2]geo_data!A:I,7,FALSE)))</f>
        <v>North Somerset</v>
      </c>
      <c r="R345" s="9" t="str">
        <f>IF([2]source_data!G347="","",IF([2]source_data!D347="","",VLOOKUP([2]source_data!D347,[2]geo_data!A:I,6,FALSE)))</f>
        <v>E06000024</v>
      </c>
      <c r="S345" s="9" t="str">
        <f>IF([2]source_data!G347="","",IF(LEFT(R345,3)="E05","WD",IF(LEFT(R345,3)="S13","WD",IF(LEFT(R345,3)="W05","WD",IF(LEFT(R345,3)="W06","UA",IF(LEFT(R345,3)="S12","CA",IF(LEFT(R345,3)="E06","UA",IF(LEFT(R345,3)="E07","NMD",IF(LEFT(R345,3)="E08","MD",IF(LEFT(R345,3)="E09","LONB"))))))))))</f>
        <v>UA</v>
      </c>
      <c r="T345" s="6" t="str">
        <f>IF([2]source_data!G347="","",IF([2]source_data!N347="","",[2]source_data!N347))</f>
        <v>Critical Incident Grant</v>
      </c>
      <c r="U345" s="10">
        <f>IF([2]source_data!G347="","",[2]tailored_settings!$B$8)</f>
        <v>45789</v>
      </c>
      <c r="V345" s="6" t="str">
        <f>IF([2]source_data!G347="","",[2]tailored_settings!$B$9)</f>
        <v>http://www.longleigh.org/</v>
      </c>
      <c r="W345" s="8">
        <f>IF([2]source_data!G347="","",IF([2]source_data!O347="","",[2]source_data!O347))</f>
        <v>45495</v>
      </c>
      <c r="X345" s="12">
        <f>IF([2]source_data!G347="","",IF([2]source_data!P347="","",[2]source_data!P347))</f>
        <v>45511</v>
      </c>
      <c r="Y345" s="13">
        <f>IF([2]source_data!G347="","",IF([2]source_data!Q347="","",[2]source_data!Q347))</f>
        <v>1</v>
      </c>
      <c r="Z345" s="11" t="str">
        <f>IF([2]source_data!G347="","",IF([2]source_data!I347="","",[2]tailored_settings!$B$10))</f>
        <v>Primary grant reason</v>
      </c>
      <c r="AA345" s="11" t="str">
        <f>IF([2]source_data!G347="","",IF([2]source_data!I347="","",[2]source_data!I347))</f>
        <v>5. Customer/family having been the victims of a reported crime in their home.</v>
      </c>
      <c r="AB345" s="11" t="str">
        <f>IF([2]source_data!G347="","",IF([2]source_data!J347="","",[2]tailored_settings!$B$11))</f>
        <v/>
      </c>
      <c r="AC345" s="11" t="str">
        <f>IF([2]source_data!G347="","",IF([2]source_data!J347="","",[2]source_data!J347))</f>
        <v/>
      </c>
      <c r="AD345" s="11" t="str">
        <f>IF([2]source_data!G347="","",IF([2]source_data!K347="","",[2]tailored_settings!$B$12))</f>
        <v>Grant purpose</v>
      </c>
      <c r="AE345" s="11" t="str">
        <f>IF([2]source_data!G347="","",IF([2]source_data!K347="","",[2]source_data!K347))</f>
        <v xml:space="preserve">Furniture </v>
      </c>
      <c r="AF345" s="11" t="str">
        <f>IF([2]source_data!G347="","",IF([2]source_data!K347="","",[2]tailored_settings!$B$13))</f>
        <v>Grant purpose</v>
      </c>
      <c r="AG345" s="11" t="str">
        <f>IF([2]source_data!G347="","",IF([2]source_data!K347="","",[2]source_data!K347))</f>
        <v xml:space="preserve">Furniture </v>
      </c>
      <c r="AH345" s="11" t="str">
        <f>IF([2]source_data!G347="","",IF([2]source_data!M347="","",[2]tailored_settings!$B$14))</f>
        <v/>
      </c>
      <c r="AI345" s="11" t="str">
        <f>IF([2]source_data!G347="","",IF([2]source_data!M347="","",[2]source_data!M347))</f>
        <v/>
      </c>
    </row>
    <row r="346" spans="1:35" x14ac:dyDescent="0.2">
      <c r="A346" s="6" t="str">
        <f>IF([2]source_data!G348="","",IF(AND([2]source_data!C348&lt;&gt;"",[2]tailored_settings!$B$15="Publish"),CONCATENATE([2]tailored_settings!$B$2&amp;[2]source_data!C348),IF(AND([2]source_data!C348&lt;&gt;"",[2]tailored_settings!$B$15="Do not publish"),CONCATENATE([2]tailored_settings!$B$2&amp;TEXT(ROW(A346)-1,"0000")&amp;"_"&amp;TEXT(F346,"yyyy-mm")),CONCATENATE([2]tailored_settings!$B$2&amp;TEXT(ROW(A346)-1,"0000")&amp;"_"&amp;TEXT(F346,"yyyy-mm")))))</f>
        <v>360G-Longleigh-0345_2024-07</v>
      </c>
      <c r="B346" s="6" t="str">
        <f>IF([2]source_data!G348="","",IF([2]source_data!E348&lt;&gt;"",[2]source_data!E348,CONCATENATE("Grant to "&amp;G346)))</f>
        <v>Grant to Individual Recipient</v>
      </c>
      <c r="C346" s="6" t="str">
        <f>IF([2]source_data!G348="","",IF([2]source_data!F348="",_xlfn.XLOOKUP(T346,[2]tailored_settings!$B$20:$B$25,[2]tailored_settings!$A$20:$A$25,"")))</f>
        <v>Helping to alleviate financial hardship</v>
      </c>
      <c r="D346" s="7">
        <f>IF([2]source_data!G348="","",IF([2]source_data!G348="","",[2]source_data!G348))</f>
        <v>985.98</v>
      </c>
      <c r="E346" s="6" t="str">
        <f>IF([2]source_data!G348="","",[2]tailored_settings!$B$3)</f>
        <v>GBP</v>
      </c>
      <c r="F346" s="8">
        <f>IF([2]source_data!G348="","",IF([2]source_data!H348="","",[2]source_data!H348))</f>
        <v>45488</v>
      </c>
      <c r="G346" s="6" t="str">
        <f>IF([2]source_data!G348="","",[2]tailored_settings!$B$5)</f>
        <v>Individual Recipient</v>
      </c>
      <c r="H346" s="6" t="str">
        <f>IF([2]source_data!G348="","",IF(AND([2]source_data!A348&lt;&gt;"",[2]tailored_settings!$B$16="Publish"),CONCATENATE([2]tailored_settings!$B$2&amp;[2]source_data!A348),IF(AND([2]source_data!A348&lt;&gt;"",[2]tailored_settings!$B$16="Do not publish"),CONCATENATE([2]tailored_settings!$B$4&amp;TEXT(ROW(A346)-1,"0000")&amp;"_"&amp;TEXT(F346,"yyyy-mm")),CONCATENATE([2]tailored_settings!$B$4&amp;TEXT(ROW(A346)-1,"0000")&amp;"_"&amp;TEXT(F346,"yyyy-mm")))))</f>
        <v>360G-Longleigh-IND-0345_2024-07</v>
      </c>
      <c r="I346" s="6" t="str">
        <f>IF([2]source_data!G348="","",[2]tailored_settings!$B$7)</f>
        <v>Longleigh Foundation</v>
      </c>
      <c r="J346" s="6" t="str">
        <f>IF([2]source_data!G348="","",[2]tailored_settings!$B$6)</f>
        <v>GB-CHC-1169016</v>
      </c>
      <c r="K346" s="6" t="str">
        <f>IF([2]source_data!G348="","",IF([2]source_data!I348="","",VLOOKUP([2]source_data!I348,[2]codelist_mapping!A:C,3,FALSE)))</f>
        <v>GTIR040</v>
      </c>
      <c r="L346" s="6" t="str">
        <f>IF([2]source_data!G348="","",IF([2]source_data!J348="","",VLOOKUP([2]source_data!J348,[2]codelist_mapping!A:C,3,FALSE)))</f>
        <v/>
      </c>
      <c r="M346" s="6" t="str">
        <f>IF([2]source_data!G348="","",IF([2]source_data!K348="","",IF([2]source_data!M348&lt;&gt;"",CONCATENATE(VLOOKUP([2]source_data!K348,[2]codelist_mapping!F:H,3,FALSE)&amp;";"&amp;VLOOKUP([2]source_data!L348,[2]codelist_mapping!F:H,3,FALSE)&amp;";"&amp;VLOOKUP([2]source_data!M348,[2]codelist_mapping!F:H,3,FALSE)),IF([2]source_data!L348&lt;&gt;"",CONCATENATE(VLOOKUP([2]source_data!K348,[2]codelist_mapping!F:H,3,FALSE)&amp;";"&amp;VLOOKUP([2]source_data!L348,[2]codelist_mapping!F:H,3,FALSE)),IF([2]source_data!K348&lt;&gt;"",CONCATENATE(VLOOKUP([2]source_data!K348,[2]codelist_mapping!F:H,3,FALSE)))))))</f>
        <v>GTIP070;GTIP020</v>
      </c>
      <c r="N346" s="9" t="str">
        <f>IF([2]source_data!G348="","",IF([2]source_data!D348="","",VLOOKUP([2]source_data!D348,[2]geo_data!A:I,9,FALSE)))</f>
        <v>Foley Park &amp; Hoobrook</v>
      </c>
      <c r="O346" s="9" t="str">
        <f>IF([2]source_data!G348="","",IF([2]source_data!D348="","",VLOOKUP([2]source_data!D348,[2]geo_data!A:I,8,FALSE)))</f>
        <v>E05010507</v>
      </c>
      <c r="P346" s="9" t="str">
        <f>IF([2]source_data!G348="","",IF(LEFT(O346,3)="E05","WD",IF(LEFT(O346,3)="S13","WD",IF(LEFT(O346,3)="W05","WD",IF(LEFT(O346,3)="W06","UA",IF(LEFT(O346,3)="S12","CA",IF(LEFT(O346,3)="E06","UA",IF(LEFT(O346,3)="E07","NMD",IF(LEFT(O346,3)="E08","MD",IF(LEFT(O346,3)="E09","LONB"))))))))))</f>
        <v>WD</v>
      </c>
      <c r="Q346" s="9" t="str">
        <f>IF([2]source_data!G348="","",IF([2]source_data!D348="","",VLOOKUP([2]source_data!D348,[2]geo_data!A:I,7,FALSE)))</f>
        <v>Wyre Forest</v>
      </c>
      <c r="R346" s="9" t="str">
        <f>IF([2]source_data!G348="","",IF([2]source_data!D348="","",VLOOKUP([2]source_data!D348,[2]geo_data!A:I,6,FALSE)))</f>
        <v>E07000239</v>
      </c>
      <c r="S346" s="9" t="str">
        <f>IF([2]source_data!G348="","",IF(LEFT(R346,3)="E05","WD",IF(LEFT(R346,3)="S13","WD",IF(LEFT(R346,3)="W05","WD",IF(LEFT(R346,3)="W06","UA",IF(LEFT(R346,3)="S12","CA",IF(LEFT(R346,3)="E06","UA",IF(LEFT(R346,3)="E07","NMD",IF(LEFT(R346,3)="E08","MD",IF(LEFT(R346,3)="E09","LONB"))))))))))</f>
        <v>NMD</v>
      </c>
      <c r="T346" s="6" t="str">
        <f>IF([2]source_data!G348="","",IF([2]source_data!N348="","",[2]source_data!N348))</f>
        <v>Hardship Grant</v>
      </c>
      <c r="U346" s="10">
        <f>IF([2]source_data!G348="","",[2]tailored_settings!$B$8)</f>
        <v>45789</v>
      </c>
      <c r="V346" s="6" t="str">
        <f>IF([2]source_data!G348="","",[2]tailored_settings!$B$9)</f>
        <v>http://www.longleigh.org/</v>
      </c>
      <c r="W346" s="8">
        <f>IF([2]source_data!G348="","",IF([2]source_data!O348="","",[2]source_data!O348))</f>
        <v>45488</v>
      </c>
      <c r="X346" s="12">
        <f>IF([2]source_data!G348="","",IF([2]source_data!P348="","",[2]source_data!P348))</f>
        <v>45546</v>
      </c>
      <c r="Y346" s="13">
        <f>IF([2]source_data!G348="","",IF([2]source_data!Q348="","",[2]source_data!Q348))</f>
        <v>2</v>
      </c>
      <c r="Z346" s="11" t="str">
        <f>IF([2]source_data!G348="","",IF([2]source_data!I348="","",[2]tailored_settings!$B$10))</f>
        <v>Primary grant reason</v>
      </c>
      <c r="AA346" s="11" t="str">
        <f>IF([2]source_data!G348="","",IF([2]source_data!I348="","",[2]source_data!I348))</f>
        <v>2. Customer receiving medication and/or therapy for a mental health condition or substance addiction</v>
      </c>
      <c r="AB346" s="11" t="str">
        <f>IF([2]source_data!G348="","",IF([2]source_data!J348="","",[2]tailored_settings!$B$11))</f>
        <v/>
      </c>
      <c r="AC346" s="11" t="str">
        <f>IF([2]source_data!G348="","",IF([2]source_data!J348="","",[2]source_data!J348))</f>
        <v/>
      </c>
      <c r="AD346" s="11" t="str">
        <f>IF([2]source_data!G348="","",IF([2]source_data!K348="","",[2]tailored_settings!$B$12))</f>
        <v>Grant purpose</v>
      </c>
      <c r="AE346" s="11" t="str">
        <f>IF([2]source_data!G348="","",IF([2]source_data!K348="","",[2]source_data!K348))</f>
        <v>Food Vouchers</v>
      </c>
      <c r="AF346" s="11" t="str">
        <f>IF([2]source_data!G348="","",IF([2]source_data!K348="","",[2]tailored_settings!$B$13))</f>
        <v>Grant purpose</v>
      </c>
      <c r="AG346" s="11" t="str">
        <f>IF([2]source_data!G348="","",IF([2]source_data!K348="","",[2]source_data!K348))</f>
        <v>Food Vouchers</v>
      </c>
      <c r="AH346" s="11" t="str">
        <f>IF([2]source_data!G348="","",IF([2]source_data!M348="","",[2]tailored_settings!$B$14))</f>
        <v/>
      </c>
      <c r="AI346" s="11" t="str">
        <f>IF([2]source_data!G348="","",IF([2]source_data!M348="","",[2]source_data!M348))</f>
        <v/>
      </c>
    </row>
    <row r="347" spans="1:35" x14ac:dyDescent="0.2">
      <c r="A347" s="6" t="str">
        <f>IF([2]source_data!G349="","",IF(AND([2]source_data!C349&lt;&gt;"",[2]tailored_settings!$B$15="Publish"),CONCATENATE([2]tailored_settings!$B$2&amp;[2]source_data!C349),IF(AND([2]source_data!C349&lt;&gt;"",[2]tailored_settings!$B$15="Do not publish"),CONCATENATE([2]tailored_settings!$B$2&amp;TEXT(ROW(A347)-1,"0000")&amp;"_"&amp;TEXT(F347,"yyyy-mm")),CONCATENATE([2]tailored_settings!$B$2&amp;TEXT(ROW(A347)-1,"0000")&amp;"_"&amp;TEXT(F347,"yyyy-mm")))))</f>
        <v>360G-Longleigh-0346_2024-07</v>
      </c>
      <c r="B347" s="6" t="str">
        <f>IF([2]source_data!G349="","",IF([2]source_data!E349&lt;&gt;"",[2]source_data!E349,CONCATENATE("Grant to "&amp;G347)))</f>
        <v>Grant to Individual Recipient</v>
      </c>
      <c r="C347" s="6" t="str">
        <f>IF([2]source_data!G349="","",IF([2]source_data!F349="",_xlfn.XLOOKUP(T347,[2]tailored_settings!$B$20:$B$25,[2]tailored_settings!$A$20:$A$25,"")))</f>
        <v>Helping to alleviate financial hardship</v>
      </c>
      <c r="D347" s="7">
        <f>IF([2]source_data!G349="","",IF([2]source_data!G349="","",[2]source_data!G349))</f>
        <v>853.19</v>
      </c>
      <c r="E347" s="6" t="str">
        <f>IF([2]source_data!G349="","",[2]tailored_settings!$B$3)</f>
        <v>GBP</v>
      </c>
      <c r="F347" s="8">
        <f>IF([2]source_data!G349="","",IF([2]source_data!H349="","",[2]source_data!H349))</f>
        <v>45488</v>
      </c>
      <c r="G347" s="6" t="str">
        <f>IF([2]source_data!G349="","",[2]tailored_settings!$B$5)</f>
        <v>Individual Recipient</v>
      </c>
      <c r="H347" s="6" t="str">
        <f>IF([2]source_data!G349="","",IF(AND([2]source_data!A349&lt;&gt;"",[2]tailored_settings!$B$16="Publish"),CONCATENATE([2]tailored_settings!$B$2&amp;[2]source_data!A349),IF(AND([2]source_data!A349&lt;&gt;"",[2]tailored_settings!$B$16="Do not publish"),CONCATENATE([2]tailored_settings!$B$4&amp;TEXT(ROW(A347)-1,"0000")&amp;"_"&amp;TEXT(F347,"yyyy-mm")),CONCATENATE([2]tailored_settings!$B$4&amp;TEXT(ROW(A347)-1,"0000")&amp;"_"&amp;TEXT(F347,"yyyy-mm")))))</f>
        <v>360G-Longleigh-IND-0346_2024-07</v>
      </c>
      <c r="I347" s="6" t="str">
        <f>IF([2]source_data!G349="","",[2]tailored_settings!$B$7)</f>
        <v>Longleigh Foundation</v>
      </c>
      <c r="J347" s="6" t="str">
        <f>IF([2]source_data!G349="","",[2]tailored_settings!$B$6)</f>
        <v>GB-CHC-1169016</v>
      </c>
      <c r="K347" s="6" t="str">
        <f>IF([2]source_data!G349="","",IF([2]source_data!I349="","",VLOOKUP([2]source_data!I349,[2]codelist_mapping!A:C,3,FALSE)))</f>
        <v>GTIR040</v>
      </c>
      <c r="L347" s="6" t="str">
        <f>IF([2]source_data!G349="","",IF([2]source_data!J349="","",VLOOKUP([2]source_data!J349,[2]codelist_mapping!A:C,3,FALSE)))</f>
        <v/>
      </c>
      <c r="M347" s="6" t="str">
        <f>IF([2]source_data!G349="","",IF([2]source_data!K349="","",IF([2]source_data!M349&lt;&gt;"",CONCATENATE(VLOOKUP([2]source_data!K349,[2]codelist_mapping!F:H,3,FALSE)&amp;";"&amp;VLOOKUP([2]source_data!L349,[2]codelist_mapping!F:H,3,FALSE)&amp;";"&amp;VLOOKUP([2]source_data!M349,[2]codelist_mapping!F:H,3,FALSE)),IF([2]source_data!L349&lt;&gt;"",CONCATENATE(VLOOKUP([2]source_data!K349,[2]codelist_mapping!F:H,3,FALSE)&amp;";"&amp;VLOOKUP([2]source_data!L349,[2]codelist_mapping!F:H,3,FALSE)),IF([2]source_data!K349&lt;&gt;"",CONCATENATE(VLOOKUP([2]source_data!K349,[2]codelist_mapping!F:H,3,FALSE)))))))</f>
        <v>GTIP020;GTIP020;GTIP060</v>
      </c>
      <c r="N347" s="9" t="str">
        <f>IF([2]source_data!G349="","",IF([2]source_data!D349="","",VLOOKUP([2]source_data!D349,[2]geo_data!A:I,9,FALSE)))</f>
        <v>Horsforth</v>
      </c>
      <c r="O347" s="9" t="str">
        <f>IF([2]source_data!G349="","",IF([2]source_data!D349="","",VLOOKUP([2]source_data!D349,[2]geo_data!A:I,8,FALSE)))</f>
        <v>E05011547</v>
      </c>
      <c r="P347" s="9" t="str">
        <f>IF([2]source_data!G349="","",IF(LEFT(O347,3)="E05","WD",IF(LEFT(O347,3)="S13","WD",IF(LEFT(O347,3)="W05","WD",IF(LEFT(O347,3)="W06","UA",IF(LEFT(O347,3)="S12","CA",IF(LEFT(O347,3)="E06","UA",IF(LEFT(O347,3)="E07","NMD",IF(LEFT(O347,3)="E08","MD",IF(LEFT(O347,3)="E09","LONB"))))))))))</f>
        <v>WD</v>
      </c>
      <c r="Q347" s="9" t="str">
        <f>IF([2]source_data!G349="","",IF([2]source_data!D349="","",VLOOKUP([2]source_data!D349,[2]geo_data!A:I,7,FALSE)))</f>
        <v>Leeds</v>
      </c>
      <c r="R347" s="9" t="str">
        <f>IF([2]source_data!G349="","",IF([2]source_data!D349="","",VLOOKUP([2]source_data!D349,[2]geo_data!A:I,6,FALSE)))</f>
        <v>E08000035</v>
      </c>
      <c r="S347" s="9" t="str">
        <f>IF([2]source_data!G349="","",IF(LEFT(R347,3)="E05","WD",IF(LEFT(R347,3)="S13","WD",IF(LEFT(R347,3)="W05","WD",IF(LEFT(R347,3)="W06","UA",IF(LEFT(R347,3)="S12","CA",IF(LEFT(R347,3)="E06","UA",IF(LEFT(R347,3)="E07","NMD",IF(LEFT(R347,3)="E08","MD",IF(LEFT(R347,3)="E09","LONB"))))))))))</f>
        <v>MD</v>
      </c>
      <c r="T347" s="6" t="str">
        <f>IF([2]source_data!G349="","",IF([2]source_data!N349="","",[2]source_data!N349))</f>
        <v>Hardship Grant</v>
      </c>
      <c r="U347" s="10">
        <f>IF([2]source_data!G349="","",[2]tailored_settings!$B$8)</f>
        <v>45789</v>
      </c>
      <c r="V347" s="6" t="str">
        <f>IF([2]source_data!G349="","",[2]tailored_settings!$B$9)</f>
        <v>http://www.longleigh.org/</v>
      </c>
      <c r="W347" s="8">
        <f>IF([2]source_data!G349="","",IF([2]source_data!O349="","",[2]source_data!O349))</f>
        <v>45488</v>
      </c>
      <c r="X347" s="12">
        <f>IF([2]source_data!G349="","",IF([2]source_data!P349="","",[2]source_data!P349))</f>
        <v>45560</v>
      </c>
      <c r="Y347" s="13">
        <f>IF([2]source_data!G349="","",IF([2]source_data!Q349="","",[2]source_data!Q349))</f>
        <v>2</v>
      </c>
      <c r="Z347" s="11" t="str">
        <f>IF([2]source_data!G349="","",IF([2]source_data!I349="","",[2]tailored_settings!$B$10))</f>
        <v>Primary grant reason</v>
      </c>
      <c r="AA347" s="11" t="str">
        <f>IF([2]source_data!G349="","",IF([2]source_data!I349="","",[2]source_data!I349))</f>
        <v>2. Customer receiving medication and/or therapy for a mental health condition or substance addiction</v>
      </c>
      <c r="AB347" s="11" t="str">
        <f>IF([2]source_data!G349="","",IF([2]source_data!J349="","",[2]tailored_settings!$B$11))</f>
        <v/>
      </c>
      <c r="AC347" s="11" t="str">
        <f>IF([2]source_data!G349="","",IF([2]source_data!J349="","",[2]source_data!J349))</f>
        <v/>
      </c>
      <c r="AD347" s="11" t="str">
        <f>IF([2]source_data!G349="","",IF([2]source_data!K349="","",[2]tailored_settings!$B$12))</f>
        <v>Grant purpose</v>
      </c>
      <c r="AE347" s="11" t="str">
        <f>IF([2]source_data!G349="","",IF([2]source_data!K349="","",[2]source_data!K349))</f>
        <v>Appliances</v>
      </c>
      <c r="AF347" s="11" t="str">
        <f>IF([2]source_data!G349="","",IF([2]source_data!K349="","",[2]tailored_settings!$B$13))</f>
        <v>Grant purpose</v>
      </c>
      <c r="AG347" s="11" t="str">
        <f>IF([2]source_data!G349="","",IF([2]source_data!K349="","",[2]source_data!K349))</f>
        <v>Appliances</v>
      </c>
      <c r="AH347" s="11" t="str">
        <f>IF([2]source_data!G349="","",IF([2]source_data!M349="","",[2]tailored_settings!$B$14))</f>
        <v>Grant purpose</v>
      </c>
      <c r="AI347" s="11" t="str">
        <f>IF([2]source_data!G349="","",IF([2]source_data!M349="","",[2]source_data!M349))</f>
        <v>Voucher for small household items</v>
      </c>
    </row>
    <row r="348" spans="1:35" x14ac:dyDescent="0.2">
      <c r="A348" s="6" t="str">
        <f>IF([2]source_data!G350="","",IF(AND([2]source_data!C350&lt;&gt;"",[2]tailored_settings!$B$15="Publish"),CONCATENATE([2]tailored_settings!$B$2&amp;[2]source_data!C350),IF(AND([2]source_data!C350&lt;&gt;"",[2]tailored_settings!$B$15="Do not publish"),CONCATENATE([2]tailored_settings!$B$2&amp;TEXT(ROW(A348)-1,"0000")&amp;"_"&amp;TEXT(F348,"yyyy-mm")),CONCATENATE([2]tailored_settings!$B$2&amp;TEXT(ROW(A348)-1,"0000")&amp;"_"&amp;TEXT(F348,"yyyy-mm")))))</f>
        <v>360G-Longleigh-0347_2024-07</v>
      </c>
      <c r="B348" s="6" t="str">
        <f>IF([2]source_data!G350="","",IF([2]source_data!E350&lt;&gt;"",[2]source_data!E350,CONCATENATE("Grant to "&amp;G348)))</f>
        <v>Grant to Individual Recipient</v>
      </c>
      <c r="C348" s="6" t="str">
        <f>IF([2]source_data!G350="","",IF([2]source_data!F350="",_xlfn.XLOOKUP(T348,[2]tailored_settings!$B$20:$B$25,[2]tailored_settings!$A$20:$A$25,"")))</f>
        <v>Helping to alleviate financial hardship</v>
      </c>
      <c r="D348" s="7">
        <f>IF([2]source_data!G350="","",IF([2]source_data!G350="","",[2]source_data!G350))</f>
        <v>866.97</v>
      </c>
      <c r="E348" s="6" t="str">
        <f>IF([2]source_data!G350="","",[2]tailored_settings!$B$3)</f>
        <v>GBP</v>
      </c>
      <c r="F348" s="8">
        <f>IF([2]source_data!G350="","",IF([2]source_data!H350="","",[2]source_data!H350))</f>
        <v>45488</v>
      </c>
      <c r="G348" s="6" t="str">
        <f>IF([2]source_data!G350="","",[2]tailored_settings!$B$5)</f>
        <v>Individual Recipient</v>
      </c>
      <c r="H348" s="6" t="str">
        <f>IF([2]source_data!G350="","",IF(AND([2]source_data!A350&lt;&gt;"",[2]tailored_settings!$B$16="Publish"),CONCATENATE([2]tailored_settings!$B$2&amp;[2]source_data!A350),IF(AND([2]source_data!A350&lt;&gt;"",[2]tailored_settings!$B$16="Do not publish"),CONCATENATE([2]tailored_settings!$B$4&amp;TEXT(ROW(A348)-1,"0000")&amp;"_"&amp;TEXT(F348,"yyyy-mm")),CONCATENATE([2]tailored_settings!$B$4&amp;TEXT(ROW(A348)-1,"0000")&amp;"_"&amp;TEXT(F348,"yyyy-mm")))))</f>
        <v>360G-Longleigh-IND-0347_2024-07</v>
      </c>
      <c r="I348" s="6" t="str">
        <f>IF([2]source_data!G350="","",[2]tailored_settings!$B$7)</f>
        <v>Longleigh Foundation</v>
      </c>
      <c r="J348" s="6" t="str">
        <f>IF([2]source_data!G350="","",[2]tailored_settings!$B$6)</f>
        <v>GB-CHC-1169016</v>
      </c>
      <c r="K348" s="6" t="str">
        <f>IF([2]source_data!G350="","",IF([2]source_data!I350="","",VLOOKUP([2]source_data!I350,[2]codelist_mapping!A:C,3,FALSE)))</f>
        <v>GTIR080</v>
      </c>
      <c r="L348" s="6" t="str">
        <f>IF([2]source_data!G350="","",IF([2]source_data!J350="","",VLOOKUP([2]source_data!J350,[2]codelist_mapping!A:C,3,FALSE)))</f>
        <v/>
      </c>
      <c r="M348" s="6" t="str">
        <f>IF([2]source_data!G350="","",IF([2]source_data!K350="","",IF([2]source_data!M350&lt;&gt;"",CONCATENATE(VLOOKUP([2]source_data!K350,[2]codelist_mapping!F:H,3,FALSE)&amp;";"&amp;VLOOKUP([2]source_data!L350,[2]codelist_mapping!F:H,3,FALSE)&amp;";"&amp;VLOOKUP([2]source_data!M350,[2]codelist_mapping!F:H,3,FALSE)),IF([2]source_data!L350&lt;&gt;"",CONCATENATE(VLOOKUP([2]source_data!K350,[2]codelist_mapping!F:H,3,FALSE)&amp;";"&amp;VLOOKUP([2]source_data!L350,[2]codelist_mapping!F:H,3,FALSE)),IF([2]source_data!K350&lt;&gt;"",CONCATENATE(VLOOKUP([2]source_data!K350,[2]codelist_mapping!F:H,3,FALSE)))))))</f>
        <v>GTIP020</v>
      </c>
      <c r="N348" s="9" t="str">
        <f>IF([2]source_data!G350="","",IF([2]source_data!D350="","",VLOOKUP([2]source_data!D350,[2]geo_data!A:I,9,FALSE)))</f>
        <v>Sturminster Newton</v>
      </c>
      <c r="O348" s="9" t="str">
        <f>IF([2]source_data!G350="","",IF([2]source_data!D350="","",VLOOKUP([2]source_data!D350,[2]geo_data!A:I,8,FALSE)))</f>
        <v>E05012721</v>
      </c>
      <c r="P348" s="9" t="str">
        <f>IF([2]source_data!G350="","",IF(LEFT(O348,3)="E05","WD",IF(LEFT(O348,3)="S13","WD",IF(LEFT(O348,3)="W05","WD",IF(LEFT(O348,3)="W06","UA",IF(LEFT(O348,3)="S12","CA",IF(LEFT(O348,3)="E06","UA",IF(LEFT(O348,3)="E07","NMD",IF(LEFT(O348,3)="E08","MD",IF(LEFT(O348,3)="E09","LONB"))))))))))</f>
        <v>WD</v>
      </c>
      <c r="Q348" s="9" t="str">
        <f>IF([2]source_data!G350="","",IF([2]source_data!D350="","",VLOOKUP([2]source_data!D350,[2]geo_data!A:I,7,FALSE)))</f>
        <v>Dorset</v>
      </c>
      <c r="R348" s="9" t="str">
        <f>IF([2]source_data!G350="","",IF([2]source_data!D350="","",VLOOKUP([2]source_data!D350,[2]geo_data!A:I,6,FALSE)))</f>
        <v>E06000059</v>
      </c>
      <c r="S348" s="9" t="str">
        <f>IF([2]source_data!G350="","",IF(LEFT(R348,3)="E05","WD",IF(LEFT(R348,3)="S13","WD",IF(LEFT(R348,3)="W05","WD",IF(LEFT(R348,3)="W06","UA",IF(LEFT(R348,3)="S12","CA",IF(LEFT(R348,3)="E06","UA",IF(LEFT(R348,3)="E07","NMD",IF(LEFT(R348,3)="E08","MD",IF(LEFT(R348,3)="E09","LONB"))))))))))</f>
        <v>UA</v>
      </c>
      <c r="T348" s="6" t="str">
        <f>IF([2]source_data!G350="","",IF([2]source_data!N350="","",[2]source_data!N350))</f>
        <v>Hardship Grant</v>
      </c>
      <c r="U348" s="10">
        <f>IF([2]source_data!G350="","",[2]tailored_settings!$B$8)</f>
        <v>45789</v>
      </c>
      <c r="V348" s="6" t="str">
        <f>IF([2]source_data!G350="","",[2]tailored_settings!$B$9)</f>
        <v>http://www.longleigh.org/</v>
      </c>
      <c r="W348" s="8">
        <f>IF([2]source_data!G350="","",IF([2]source_data!O350="","",[2]source_data!O350))</f>
        <v>45488</v>
      </c>
      <c r="X348" s="12">
        <f>IF([2]source_data!G350="","",IF([2]source_data!P350="","",[2]source_data!P350))</f>
        <v>45518</v>
      </c>
      <c r="Y348" s="13">
        <f>IF([2]source_data!G350="","",IF([2]source_data!Q350="","",[2]source_data!Q350))</f>
        <v>1</v>
      </c>
      <c r="Z348" s="11" t="str">
        <f>IF([2]source_data!G350="","",IF([2]source_data!I350="","",[2]tailored_settings!$B$10))</f>
        <v>Primary grant reason</v>
      </c>
      <c r="AA348" s="11" t="str">
        <f>IF([2]source_data!G350="","",IF([2]source_data!I350="","",[2]source_data!I350))</f>
        <v>3  Customer/family moving from homelessness/supported living into independent living</v>
      </c>
      <c r="AB348" s="11" t="str">
        <f>IF([2]source_data!G350="","",IF([2]source_data!J350="","",[2]tailored_settings!$B$11))</f>
        <v/>
      </c>
      <c r="AC348" s="11" t="str">
        <f>IF([2]source_data!G350="","",IF([2]source_data!J350="","",[2]source_data!J350))</f>
        <v/>
      </c>
      <c r="AD348" s="11" t="str">
        <f>IF([2]source_data!G350="","",IF([2]source_data!K350="","",[2]tailored_settings!$B$12))</f>
        <v>Grant purpose</v>
      </c>
      <c r="AE348" s="11" t="str">
        <f>IF([2]source_data!G350="","",IF([2]source_data!K350="","",[2]source_data!K350))</f>
        <v>Appliances</v>
      </c>
      <c r="AF348" s="11" t="str">
        <f>IF([2]source_data!G350="","",IF([2]source_data!K350="","",[2]tailored_settings!$B$13))</f>
        <v>Grant purpose</v>
      </c>
      <c r="AG348" s="11" t="str">
        <f>IF([2]source_data!G350="","",IF([2]source_data!K350="","",[2]source_data!K350))</f>
        <v>Appliances</v>
      </c>
      <c r="AH348" s="11" t="str">
        <f>IF([2]source_data!G350="","",IF([2]source_data!M350="","",[2]tailored_settings!$B$14))</f>
        <v/>
      </c>
      <c r="AI348" s="11" t="str">
        <f>IF([2]source_data!G350="","",IF([2]source_data!M350="","",[2]source_data!M350))</f>
        <v/>
      </c>
    </row>
    <row r="349" spans="1:35" x14ac:dyDescent="0.2">
      <c r="A349" s="6" t="str">
        <f>IF([2]source_data!G351="","",IF(AND([2]source_data!C351&lt;&gt;"",[2]tailored_settings!$B$15="Publish"),CONCATENATE([2]tailored_settings!$B$2&amp;[2]source_data!C351),IF(AND([2]source_data!C351&lt;&gt;"",[2]tailored_settings!$B$15="Do not publish"),CONCATENATE([2]tailored_settings!$B$2&amp;TEXT(ROW(A349)-1,"0000")&amp;"_"&amp;TEXT(F349,"yyyy-mm")),CONCATENATE([2]tailored_settings!$B$2&amp;TEXT(ROW(A349)-1,"0000")&amp;"_"&amp;TEXT(F349,"yyyy-mm")))))</f>
        <v>360G-Longleigh-0348_2024-07</v>
      </c>
      <c r="B349" s="6" t="str">
        <f>IF([2]source_data!G351="","",IF([2]source_data!E351&lt;&gt;"",[2]source_data!E351,CONCATENATE("Grant to "&amp;G349)))</f>
        <v>Grant to Individual Recipient</v>
      </c>
      <c r="C349" s="6" t="str">
        <f>IF([2]source_data!G351="","",IF([2]source_data!F351="",_xlfn.XLOOKUP(T349,[2]tailored_settings!$B$20:$B$25,[2]tailored_settings!$A$20:$A$25,"")))</f>
        <v>Providing financial aid during a time of crisis</v>
      </c>
      <c r="D349" s="7">
        <f>IF([2]source_data!G351="","",IF([2]source_data!G351="","",[2]source_data!G351))</f>
        <v>500</v>
      </c>
      <c r="E349" s="6" t="str">
        <f>IF([2]source_data!G351="","",[2]tailored_settings!$B$3)</f>
        <v>GBP</v>
      </c>
      <c r="F349" s="8">
        <f>IF([2]source_data!G351="","",IF([2]source_data!H351="","",[2]source_data!H351))</f>
        <v>45489</v>
      </c>
      <c r="G349" s="6" t="str">
        <f>IF([2]source_data!G351="","",[2]tailored_settings!$B$5)</f>
        <v>Individual Recipient</v>
      </c>
      <c r="H349" s="6" t="str">
        <f>IF([2]source_data!G351="","",IF(AND([2]source_data!A351&lt;&gt;"",[2]tailored_settings!$B$16="Publish"),CONCATENATE([2]tailored_settings!$B$2&amp;[2]source_data!A351),IF(AND([2]source_data!A351&lt;&gt;"",[2]tailored_settings!$B$16="Do not publish"),CONCATENATE([2]tailored_settings!$B$4&amp;TEXT(ROW(A349)-1,"0000")&amp;"_"&amp;TEXT(F349,"yyyy-mm")),CONCATENATE([2]tailored_settings!$B$4&amp;TEXT(ROW(A349)-1,"0000")&amp;"_"&amp;TEXT(F349,"yyyy-mm")))))</f>
        <v>360G-Longleigh-IND-0348_2024-07</v>
      </c>
      <c r="I349" s="6" t="str">
        <f>IF([2]source_data!G351="","",[2]tailored_settings!$B$7)</f>
        <v>Longleigh Foundation</v>
      </c>
      <c r="J349" s="6" t="str">
        <f>IF([2]source_data!G351="","",[2]tailored_settings!$B$6)</f>
        <v>GB-CHC-1169016</v>
      </c>
      <c r="K349" s="6" t="str">
        <f>IF([2]source_data!G351="","",IF([2]source_data!I351="","",VLOOKUP([2]source_data!I351,[2]codelist_mapping!A:C,3,FALSE)))</f>
        <v>GTIR060</v>
      </c>
      <c r="L349" s="6" t="str">
        <f>IF([2]source_data!G351="","",IF([2]source_data!J351="","",VLOOKUP([2]source_data!J351,[2]codelist_mapping!A:C,3,FALSE)))</f>
        <v/>
      </c>
      <c r="M349" s="6" t="str">
        <f>IF([2]source_data!G351="","",IF([2]source_data!K351="","",IF([2]source_data!M351&lt;&gt;"",CONCATENATE(VLOOKUP([2]source_data!K351,[2]codelist_mapping!F:H,3,FALSE)&amp;";"&amp;VLOOKUP([2]source_data!L351,[2]codelist_mapping!F:H,3,FALSE)&amp;";"&amp;VLOOKUP([2]source_data!M351,[2]codelist_mapping!F:H,3,FALSE)),IF([2]source_data!L351&lt;&gt;"",CONCATENATE(VLOOKUP([2]source_data!K351,[2]codelist_mapping!F:H,3,FALSE)&amp;";"&amp;VLOOKUP([2]source_data!L351,[2]codelist_mapping!F:H,3,FALSE)),IF([2]source_data!K351&lt;&gt;"",CONCATENATE(VLOOKUP([2]source_data!K351,[2]codelist_mapping!F:H,3,FALSE)))))))</f>
        <v>GTIP070</v>
      </c>
      <c r="N349" s="9" t="str">
        <f>IF([2]source_data!G351="","",IF([2]source_data!D351="","",VLOOKUP([2]source_data!D351,[2]geo_data!A:I,9,FALSE)))</f>
        <v>West Hill &amp; North Laine</v>
      </c>
      <c r="O349" s="9" t="str">
        <f>IF([2]source_data!G351="","",IF([2]source_data!D351="","",VLOOKUP([2]source_data!D351,[2]geo_data!A:I,8,FALSE)))</f>
        <v>E05015415</v>
      </c>
      <c r="P349" s="9" t="str">
        <f>IF([2]source_data!G351="","",IF(LEFT(O349,3)="E05","WD",IF(LEFT(O349,3)="S13","WD",IF(LEFT(O349,3)="W05","WD",IF(LEFT(O349,3)="W06","UA",IF(LEFT(O349,3)="S12","CA",IF(LEFT(O349,3)="E06","UA",IF(LEFT(O349,3)="E07","NMD",IF(LEFT(O349,3)="E08","MD",IF(LEFT(O349,3)="E09","LONB"))))))))))</f>
        <v>WD</v>
      </c>
      <c r="Q349" s="9" t="str">
        <f>IF([2]source_data!G351="","",IF([2]source_data!D351="","",VLOOKUP([2]source_data!D351,[2]geo_data!A:I,7,FALSE)))</f>
        <v>Brighton and Hove</v>
      </c>
      <c r="R349" s="9" t="str">
        <f>IF([2]source_data!G351="","",IF([2]source_data!D351="","",VLOOKUP([2]source_data!D351,[2]geo_data!A:I,6,FALSE)))</f>
        <v>E06000043</v>
      </c>
      <c r="S349" s="9" t="str">
        <f>IF([2]source_data!G351="","",IF(LEFT(R349,3)="E05","WD",IF(LEFT(R349,3)="S13","WD",IF(LEFT(R349,3)="W05","WD",IF(LEFT(R349,3)="W06","UA",IF(LEFT(R349,3)="S12","CA",IF(LEFT(R349,3)="E06","UA",IF(LEFT(R349,3)="E07","NMD",IF(LEFT(R349,3)="E08","MD",IF(LEFT(R349,3)="E09","LONB"))))))))))</f>
        <v>UA</v>
      </c>
      <c r="T349" s="6" t="str">
        <f>IF([2]source_data!G351="","",IF([2]source_data!N351="","",[2]source_data!N351))</f>
        <v>Crisis Grant</v>
      </c>
      <c r="U349" s="10">
        <f>IF([2]source_data!G351="","",[2]tailored_settings!$B$8)</f>
        <v>45789</v>
      </c>
      <c r="V349" s="6" t="str">
        <f>IF([2]source_data!G351="","",[2]tailored_settings!$B$9)</f>
        <v>http://www.longleigh.org/</v>
      </c>
      <c r="W349" s="8">
        <f>IF([2]source_data!G351="","",IF([2]source_data!O351="","",[2]source_data!O351))</f>
        <v>45489</v>
      </c>
      <c r="X349" s="12">
        <f>IF([2]source_data!G351="","",IF([2]source_data!P351="","",[2]source_data!P351))</f>
        <v>45560</v>
      </c>
      <c r="Y349" s="13">
        <f>IF([2]source_data!G351="","",IF([2]source_data!Q351="","",[2]source_data!Q351))</f>
        <v>2</v>
      </c>
      <c r="Z349" s="11" t="str">
        <f>IF([2]source_data!G351="","",IF([2]source_data!I351="","",[2]tailored_settings!$B$10))</f>
        <v>Primary grant reason</v>
      </c>
      <c r="AA349" s="11" t="str">
        <f>IF([2]source_data!G351="","",IF([2]source_data!I351="","",[2]source_data!I351))</f>
        <v>4. Customer/family fleeing from a violent or abusive relationship</v>
      </c>
      <c r="AB349" s="11" t="str">
        <f>IF([2]source_data!G351="","",IF([2]source_data!J351="","",[2]tailored_settings!$B$11))</f>
        <v/>
      </c>
      <c r="AC349" s="11" t="str">
        <f>IF([2]source_data!G351="","",IF([2]source_data!J351="","",[2]source_data!J351))</f>
        <v/>
      </c>
      <c r="AD349" s="11" t="str">
        <f>IF([2]source_data!G351="","",IF([2]source_data!K351="","",[2]tailored_settings!$B$12))</f>
        <v>Grant purpose</v>
      </c>
      <c r="AE349" s="11" t="str">
        <f>IF([2]source_data!G351="","",IF([2]source_data!K351="","",[2]source_data!K351))</f>
        <v>Food Vouchers</v>
      </c>
      <c r="AF349" s="11" t="str">
        <f>IF([2]source_data!G351="","",IF([2]source_data!K351="","",[2]tailored_settings!$B$13))</f>
        <v>Grant purpose</v>
      </c>
      <c r="AG349" s="11" t="str">
        <f>IF([2]source_data!G351="","",IF([2]source_data!K351="","",[2]source_data!K351))</f>
        <v>Food Vouchers</v>
      </c>
      <c r="AH349" s="11" t="str">
        <f>IF([2]source_data!G351="","",IF([2]source_data!M351="","",[2]tailored_settings!$B$14))</f>
        <v/>
      </c>
      <c r="AI349" s="11" t="str">
        <f>IF([2]source_data!G351="","",IF([2]source_data!M351="","",[2]source_data!M351))</f>
        <v/>
      </c>
    </row>
    <row r="350" spans="1:35" x14ac:dyDescent="0.2">
      <c r="A350" s="6" t="str">
        <f>IF([2]source_data!G352="","",IF(AND([2]source_data!C352&lt;&gt;"",[2]tailored_settings!$B$15="Publish"),CONCATENATE([2]tailored_settings!$B$2&amp;[2]source_data!C352),IF(AND([2]source_data!C352&lt;&gt;"",[2]tailored_settings!$B$15="Do not publish"),CONCATENATE([2]tailored_settings!$B$2&amp;TEXT(ROW(A350)-1,"0000")&amp;"_"&amp;TEXT(F350,"yyyy-mm")),CONCATENATE([2]tailored_settings!$B$2&amp;TEXT(ROW(A350)-1,"0000")&amp;"_"&amp;TEXT(F350,"yyyy-mm")))))</f>
        <v>360G-Longleigh-0349_2024-07</v>
      </c>
      <c r="B350" s="6" t="str">
        <f>IF([2]source_data!G352="","",IF([2]source_data!E352&lt;&gt;"",[2]source_data!E352,CONCATENATE("Grant to "&amp;G350)))</f>
        <v>Grant to Individual Recipient</v>
      </c>
      <c r="C350" s="6" t="str">
        <f>IF([2]source_data!G352="","",IF([2]source_data!F352="",_xlfn.XLOOKUP(T350,[2]tailored_settings!$B$20:$B$25,[2]tailored_settings!$A$20:$A$25,"")))</f>
        <v>Helping to alleviate financial hardship</v>
      </c>
      <c r="D350" s="7">
        <f>IF([2]source_data!G352="","",IF([2]source_data!G352="","",[2]source_data!G352))</f>
        <v>881.62</v>
      </c>
      <c r="E350" s="6" t="str">
        <f>IF([2]source_data!G352="","",[2]tailored_settings!$B$3)</f>
        <v>GBP</v>
      </c>
      <c r="F350" s="8">
        <f>IF([2]source_data!G352="","",IF([2]source_data!H352="","",[2]source_data!H352))</f>
        <v>45490</v>
      </c>
      <c r="G350" s="6" t="str">
        <f>IF([2]source_data!G352="","",[2]tailored_settings!$B$5)</f>
        <v>Individual Recipient</v>
      </c>
      <c r="H350" s="6" t="str">
        <f>IF([2]source_data!G352="","",IF(AND([2]source_data!A352&lt;&gt;"",[2]tailored_settings!$B$16="Publish"),CONCATENATE([2]tailored_settings!$B$2&amp;[2]source_data!A352),IF(AND([2]source_data!A352&lt;&gt;"",[2]tailored_settings!$B$16="Do not publish"),CONCATENATE([2]tailored_settings!$B$4&amp;TEXT(ROW(A350)-1,"0000")&amp;"_"&amp;TEXT(F350,"yyyy-mm")),CONCATENATE([2]tailored_settings!$B$4&amp;TEXT(ROW(A350)-1,"0000")&amp;"_"&amp;TEXT(F350,"yyyy-mm")))))</f>
        <v>360G-Longleigh-IND-0349_2024-07</v>
      </c>
      <c r="I350" s="6" t="str">
        <f>IF([2]source_data!G352="","",[2]tailored_settings!$B$7)</f>
        <v>Longleigh Foundation</v>
      </c>
      <c r="J350" s="6" t="str">
        <f>IF([2]source_data!G352="","",[2]tailored_settings!$B$6)</f>
        <v>GB-CHC-1169016</v>
      </c>
      <c r="K350" s="6" t="str">
        <f>IF([2]source_data!G352="","",IF([2]source_data!I352="","",VLOOKUP([2]source_data!I352,[2]codelist_mapping!A:C,3,FALSE)))</f>
        <v>GTIR030</v>
      </c>
      <c r="L350" s="6" t="str">
        <f>IF([2]source_data!G352="","",IF([2]source_data!J352="","",VLOOKUP([2]source_data!J352,[2]codelist_mapping!A:C,3,FALSE)))</f>
        <v/>
      </c>
      <c r="M350" s="6" t="str">
        <f>IF([2]source_data!G352="","",IF([2]source_data!K352="","",IF([2]source_data!M352&lt;&gt;"",CONCATENATE(VLOOKUP([2]source_data!K352,[2]codelist_mapping!F:H,3,FALSE)&amp;";"&amp;VLOOKUP([2]source_data!L352,[2]codelist_mapping!F:H,3,FALSE)&amp;";"&amp;VLOOKUP([2]source_data!M352,[2]codelist_mapping!F:H,3,FALSE)),IF([2]source_data!L352&lt;&gt;"",CONCATENATE(VLOOKUP([2]source_data!K352,[2]codelist_mapping!F:H,3,FALSE)&amp;";"&amp;VLOOKUP([2]source_data!L352,[2]codelist_mapping!F:H,3,FALSE)),IF([2]source_data!K352&lt;&gt;"",CONCATENATE(VLOOKUP([2]source_data!K352,[2]codelist_mapping!F:H,3,FALSE)))))))</f>
        <v>GTIP020;GTIP020;GTIP060</v>
      </c>
      <c r="N350" s="9" t="str">
        <f>IF([2]source_data!G352="","",IF([2]source_data!D352="","",VLOOKUP([2]source_data!D352,[2]geo_data!A:I,9,FALSE)))</f>
        <v>Banbury Calthorpe and Easington</v>
      </c>
      <c r="O350" s="9" t="str">
        <f>IF([2]source_data!G352="","",IF([2]source_data!D352="","",VLOOKUP([2]source_data!D352,[2]geo_data!A:I,8,FALSE)))</f>
        <v>E05011349</v>
      </c>
      <c r="P350" s="9" t="str">
        <f>IF([2]source_data!G352="","",IF(LEFT(O350,3)="E05","WD",IF(LEFT(O350,3)="S13","WD",IF(LEFT(O350,3)="W05","WD",IF(LEFT(O350,3)="W06","UA",IF(LEFT(O350,3)="S12","CA",IF(LEFT(O350,3)="E06","UA",IF(LEFT(O350,3)="E07","NMD",IF(LEFT(O350,3)="E08","MD",IF(LEFT(O350,3)="E09","LONB"))))))))))</f>
        <v>WD</v>
      </c>
      <c r="Q350" s="9" t="str">
        <f>IF([2]source_data!G352="","",IF([2]source_data!D352="","",VLOOKUP([2]source_data!D352,[2]geo_data!A:I,7,FALSE)))</f>
        <v>Cherwell</v>
      </c>
      <c r="R350" s="9" t="str">
        <f>IF([2]source_data!G352="","",IF([2]source_data!D352="","",VLOOKUP([2]source_data!D352,[2]geo_data!A:I,6,FALSE)))</f>
        <v>E07000177</v>
      </c>
      <c r="S350" s="9" t="str">
        <f>IF([2]source_data!G352="","",IF(LEFT(R350,3)="E05","WD",IF(LEFT(R350,3)="S13","WD",IF(LEFT(R350,3)="W05","WD",IF(LEFT(R350,3)="W06","UA",IF(LEFT(R350,3)="S12","CA",IF(LEFT(R350,3)="E06","UA",IF(LEFT(R350,3)="E07","NMD",IF(LEFT(R350,3)="E08","MD",IF(LEFT(R350,3)="E09","LONB"))))))))))</f>
        <v>NMD</v>
      </c>
      <c r="T350" s="6" t="str">
        <f>IF([2]source_data!G352="","",IF([2]source_data!N352="","",[2]source_data!N352))</f>
        <v>Hardship Grant</v>
      </c>
      <c r="U350" s="10">
        <f>IF([2]source_data!G352="","",[2]tailored_settings!$B$8)</f>
        <v>45789</v>
      </c>
      <c r="V350" s="6" t="str">
        <f>IF([2]source_data!G352="","",[2]tailored_settings!$B$9)</f>
        <v>http://www.longleigh.org/</v>
      </c>
      <c r="W350" s="8">
        <f>IF([2]source_data!G352="","",IF([2]source_data!O352="","",[2]source_data!O352))</f>
        <v>45490</v>
      </c>
      <c r="X350" s="12">
        <f>IF([2]source_data!G352="","",IF([2]source_data!P352="","",[2]source_data!P352))</f>
        <v>45520</v>
      </c>
      <c r="Y350" s="13">
        <f>IF([2]source_data!G352="","",IF([2]source_data!Q352="","",[2]source_data!Q352))</f>
        <v>1</v>
      </c>
      <c r="Z350" s="11" t="str">
        <f>IF([2]source_data!G352="","",IF([2]source_data!I352="","",[2]tailored_settings!$B$10))</f>
        <v>Primary grant reason</v>
      </c>
      <c r="AA350" s="11" t="str">
        <f>IF([2]source_data!G352="","",IF([2]source_data!I352="","",[2]source_data!I352))</f>
        <v>1. Customer (or family member residing with them) with a diagnosed condition or disability (physical and/or sensory and/or behavioural)</v>
      </c>
      <c r="AB350" s="11" t="str">
        <f>IF([2]source_data!G352="","",IF([2]source_data!J352="","",[2]tailored_settings!$B$11))</f>
        <v/>
      </c>
      <c r="AC350" s="11" t="str">
        <f>IF([2]source_data!G352="","",IF([2]source_data!J352="","",[2]source_data!J352))</f>
        <v/>
      </c>
      <c r="AD350" s="11" t="str">
        <f>IF([2]source_data!G352="","",IF([2]source_data!K352="","",[2]tailored_settings!$B$12))</f>
        <v>Grant purpose</v>
      </c>
      <c r="AE350" s="11" t="str">
        <f>IF([2]source_data!G352="","",IF([2]source_data!K352="","",[2]source_data!K352))</f>
        <v xml:space="preserve">Furniture </v>
      </c>
      <c r="AF350" s="11" t="str">
        <f>IF([2]source_data!G352="","",IF([2]source_data!K352="","",[2]tailored_settings!$B$13))</f>
        <v>Grant purpose</v>
      </c>
      <c r="AG350" s="11" t="str">
        <f>IF([2]source_data!G352="","",IF([2]source_data!K352="","",[2]source_data!K352))</f>
        <v xml:space="preserve">Furniture </v>
      </c>
      <c r="AH350" s="11" t="str">
        <f>IF([2]source_data!G352="","",IF([2]source_data!M352="","",[2]tailored_settings!$B$14))</f>
        <v>Grant purpose</v>
      </c>
      <c r="AI350" s="11" t="str">
        <f>IF([2]source_data!G352="","",IF([2]source_data!M352="","",[2]source_data!M352))</f>
        <v>Voucher for small household items</v>
      </c>
    </row>
    <row r="351" spans="1:35" x14ac:dyDescent="0.2">
      <c r="A351" s="6" t="str">
        <f>IF([2]source_data!G353="","",IF(AND([2]source_data!C353&lt;&gt;"",[2]tailored_settings!$B$15="Publish"),CONCATENATE([2]tailored_settings!$B$2&amp;[2]source_data!C353),IF(AND([2]source_data!C353&lt;&gt;"",[2]tailored_settings!$B$15="Do not publish"),CONCATENATE([2]tailored_settings!$B$2&amp;TEXT(ROW(A351)-1,"0000")&amp;"_"&amp;TEXT(F351,"yyyy-mm")),CONCATENATE([2]tailored_settings!$B$2&amp;TEXT(ROW(A351)-1,"0000")&amp;"_"&amp;TEXT(F351,"yyyy-mm")))))</f>
        <v>360G-Longleigh-0350_2024-07</v>
      </c>
      <c r="B351" s="6" t="str">
        <f>IF([2]source_data!G353="","",IF([2]source_data!E353&lt;&gt;"",[2]source_data!E353,CONCATENATE("Grant to "&amp;G351)))</f>
        <v>Grant to Individual Recipient</v>
      </c>
      <c r="C351" s="6" t="str">
        <f>IF([2]source_data!G353="","",IF([2]source_data!F353="",_xlfn.XLOOKUP(T351,[2]tailored_settings!$B$20:$B$25,[2]tailored_settings!$A$20:$A$25,"")))</f>
        <v>Providing financial aid during a time of crisis</v>
      </c>
      <c r="D351" s="7">
        <f>IF([2]source_data!G353="","",IF([2]source_data!G353="","",[2]source_data!G353))</f>
        <v>350</v>
      </c>
      <c r="E351" s="6" t="str">
        <f>IF([2]source_data!G353="","",[2]tailored_settings!$B$3)</f>
        <v>GBP</v>
      </c>
      <c r="F351" s="8">
        <f>IF([2]source_data!G353="","",IF([2]source_data!H353="","",[2]source_data!H353))</f>
        <v>45490</v>
      </c>
      <c r="G351" s="6" t="str">
        <f>IF([2]source_data!G353="","",[2]tailored_settings!$B$5)</f>
        <v>Individual Recipient</v>
      </c>
      <c r="H351" s="6" t="str">
        <f>IF([2]source_data!G353="","",IF(AND([2]source_data!A353&lt;&gt;"",[2]tailored_settings!$B$16="Publish"),CONCATENATE([2]tailored_settings!$B$2&amp;[2]source_data!A353),IF(AND([2]source_data!A353&lt;&gt;"",[2]tailored_settings!$B$16="Do not publish"),CONCATENATE([2]tailored_settings!$B$4&amp;TEXT(ROW(A351)-1,"0000")&amp;"_"&amp;TEXT(F351,"yyyy-mm")),CONCATENATE([2]tailored_settings!$B$4&amp;TEXT(ROW(A351)-1,"0000")&amp;"_"&amp;TEXT(F351,"yyyy-mm")))))</f>
        <v>360G-Longleigh-IND-0350_2024-07</v>
      </c>
      <c r="I351" s="6" t="str">
        <f>IF([2]source_data!G353="","",[2]tailored_settings!$B$7)</f>
        <v>Longleigh Foundation</v>
      </c>
      <c r="J351" s="6" t="str">
        <f>IF([2]source_data!G353="","",[2]tailored_settings!$B$6)</f>
        <v>GB-CHC-1169016</v>
      </c>
      <c r="K351" s="6" t="str">
        <f>IF([2]source_data!G353="","",IF([2]source_data!I353="","",VLOOKUP([2]source_data!I353,[2]codelist_mapping!A:C,3,FALSE)))</f>
        <v>GTIR060</v>
      </c>
      <c r="L351" s="6" t="str">
        <f>IF([2]source_data!G353="","",IF([2]source_data!J353="","",VLOOKUP([2]source_data!J353,[2]codelist_mapping!A:C,3,FALSE)))</f>
        <v/>
      </c>
      <c r="M351" s="6" t="str">
        <f>IF([2]source_data!G353="","",IF([2]source_data!K353="","",IF([2]source_data!M353&lt;&gt;"",CONCATENATE(VLOOKUP([2]source_data!K353,[2]codelist_mapping!F:H,3,FALSE)&amp;";"&amp;VLOOKUP([2]source_data!L353,[2]codelist_mapping!F:H,3,FALSE)&amp;";"&amp;VLOOKUP([2]source_data!M353,[2]codelist_mapping!F:H,3,FALSE)),IF([2]source_data!L353&lt;&gt;"",CONCATENATE(VLOOKUP([2]source_data!K353,[2]codelist_mapping!F:H,3,FALSE)&amp;";"&amp;VLOOKUP([2]source_data!L353,[2]codelist_mapping!F:H,3,FALSE)),IF([2]source_data!K353&lt;&gt;"",CONCATENATE(VLOOKUP([2]source_data!K353,[2]codelist_mapping!F:H,3,FALSE)))))))</f>
        <v>GTIP080;GTIP070</v>
      </c>
      <c r="N351" s="9" t="str">
        <f>IF([2]source_data!G353="","",IF([2]source_data!D353="","",VLOOKUP([2]source_data!D353,[2]geo_data!A:I,9,FALSE)))</f>
        <v>Ledbury South</v>
      </c>
      <c r="O351" s="9" t="str">
        <f>IF([2]source_data!G353="","",IF([2]source_data!D353="","",VLOOKUP([2]source_data!D353,[2]geo_data!A:I,8,FALSE)))</f>
        <v>E05009466</v>
      </c>
      <c r="P351" s="9" t="str">
        <f>IF([2]source_data!G353="","",IF(LEFT(O351,3)="E05","WD",IF(LEFT(O351,3)="S13","WD",IF(LEFT(O351,3)="W05","WD",IF(LEFT(O351,3)="W06","UA",IF(LEFT(O351,3)="S12","CA",IF(LEFT(O351,3)="E06","UA",IF(LEFT(O351,3)="E07","NMD",IF(LEFT(O351,3)="E08","MD",IF(LEFT(O351,3)="E09","LONB"))))))))))</f>
        <v>WD</v>
      </c>
      <c r="Q351" s="9" t="str">
        <f>IF([2]source_data!G353="","",IF([2]source_data!D353="","",VLOOKUP([2]source_data!D353,[2]geo_data!A:I,7,FALSE)))</f>
        <v>Herefordshire, County of</v>
      </c>
      <c r="R351" s="9" t="str">
        <f>IF([2]source_data!G353="","",IF([2]source_data!D353="","",VLOOKUP([2]source_data!D353,[2]geo_data!A:I,6,FALSE)))</f>
        <v>E06000019</v>
      </c>
      <c r="S351" s="9" t="str">
        <f>IF([2]source_data!G353="","",IF(LEFT(R351,3)="E05","WD",IF(LEFT(R351,3)="S13","WD",IF(LEFT(R351,3)="W05","WD",IF(LEFT(R351,3)="W06","UA",IF(LEFT(R351,3)="S12","CA",IF(LEFT(R351,3)="E06","UA",IF(LEFT(R351,3)="E07","NMD",IF(LEFT(R351,3)="E08","MD",IF(LEFT(R351,3)="E09","LONB"))))))))))</f>
        <v>UA</v>
      </c>
      <c r="T351" s="6" t="str">
        <f>IF([2]source_data!G353="","",IF([2]source_data!N353="","",[2]source_data!N353))</f>
        <v>Crisis Grant</v>
      </c>
      <c r="U351" s="10">
        <f>IF([2]source_data!G353="","",[2]tailored_settings!$B$8)</f>
        <v>45789</v>
      </c>
      <c r="V351" s="6" t="str">
        <f>IF([2]source_data!G353="","",[2]tailored_settings!$B$9)</f>
        <v>http://www.longleigh.org/</v>
      </c>
      <c r="W351" s="8">
        <f>IF([2]source_data!G353="","",IF([2]source_data!O353="","",[2]source_data!O353))</f>
        <v>45490</v>
      </c>
      <c r="X351" s="12">
        <f>IF([2]source_data!G353="","",IF([2]source_data!P353="","",[2]source_data!P353))</f>
        <v>45533</v>
      </c>
      <c r="Y351" s="13">
        <f>IF([2]source_data!G353="","",IF([2]source_data!Q353="","",[2]source_data!Q353))</f>
        <v>1</v>
      </c>
      <c r="Z351" s="11" t="str">
        <f>IF([2]source_data!G353="","",IF([2]source_data!I353="","",[2]tailored_settings!$B$10))</f>
        <v>Primary grant reason</v>
      </c>
      <c r="AA351" s="11" t="str">
        <f>IF([2]source_data!G353="","",IF([2]source_data!I353="","",[2]source_data!I353))</f>
        <v>4. Customer/family fleeing from a violent or abusive relationship</v>
      </c>
      <c r="AB351" s="11" t="str">
        <f>IF([2]source_data!G353="","",IF([2]source_data!J353="","",[2]tailored_settings!$B$11))</f>
        <v/>
      </c>
      <c r="AC351" s="11" t="str">
        <f>IF([2]source_data!G353="","",IF([2]source_data!J353="","",[2]source_data!J353))</f>
        <v/>
      </c>
      <c r="AD351" s="11" t="str">
        <f>IF([2]source_data!G353="","",IF([2]source_data!K353="","",[2]tailored_settings!$B$12))</f>
        <v>Grant purpose</v>
      </c>
      <c r="AE351" s="11" t="str">
        <f>IF([2]source_data!G353="","",IF([2]source_data!K353="","",[2]source_data!K353))</f>
        <v>Clothing</v>
      </c>
      <c r="AF351" s="11" t="str">
        <f>IF([2]source_data!G353="","",IF([2]source_data!K353="","",[2]tailored_settings!$B$13))</f>
        <v>Grant purpose</v>
      </c>
      <c r="AG351" s="11" t="str">
        <f>IF([2]source_data!G353="","",IF([2]source_data!K353="","",[2]source_data!K353))</f>
        <v>Clothing</v>
      </c>
      <c r="AH351" s="11" t="str">
        <f>IF([2]source_data!G353="","",IF([2]source_data!M353="","",[2]tailored_settings!$B$14))</f>
        <v/>
      </c>
      <c r="AI351" s="11" t="str">
        <f>IF([2]source_data!G353="","",IF([2]source_data!M353="","",[2]source_data!M353))</f>
        <v/>
      </c>
    </row>
    <row r="352" spans="1:35" x14ac:dyDescent="0.2">
      <c r="A352" s="6" t="str">
        <f>IF([2]source_data!G354="","",IF(AND([2]source_data!C354&lt;&gt;"",[2]tailored_settings!$B$15="Publish"),CONCATENATE([2]tailored_settings!$B$2&amp;[2]source_data!C354),IF(AND([2]source_data!C354&lt;&gt;"",[2]tailored_settings!$B$15="Do not publish"),CONCATENATE([2]tailored_settings!$B$2&amp;TEXT(ROW(A352)-1,"0000")&amp;"_"&amp;TEXT(F352,"yyyy-mm")),CONCATENATE([2]tailored_settings!$B$2&amp;TEXT(ROW(A352)-1,"0000")&amp;"_"&amp;TEXT(F352,"yyyy-mm")))))</f>
        <v>360G-Longleigh-0351_2024-07</v>
      </c>
      <c r="B352" s="6" t="str">
        <f>IF([2]source_data!G354="","",IF([2]source_data!E354&lt;&gt;"",[2]source_data!E354,CONCATENATE("Grant to "&amp;G352)))</f>
        <v>Grant to Individual Recipient</v>
      </c>
      <c r="C352" s="6" t="str">
        <f>IF([2]source_data!G354="","",IF([2]source_data!F354="",_xlfn.XLOOKUP(T352,[2]tailored_settings!$B$20:$B$25,[2]tailored_settings!$A$20:$A$25,"")))</f>
        <v>Helping to alleviate financial hardship</v>
      </c>
      <c r="D352" s="7">
        <f>IF([2]source_data!G354="","",IF([2]source_data!G354="","",[2]source_data!G354))</f>
        <v>500</v>
      </c>
      <c r="E352" s="6" t="str">
        <f>IF([2]source_data!G354="","",[2]tailored_settings!$B$3)</f>
        <v>GBP</v>
      </c>
      <c r="F352" s="8">
        <f>IF([2]source_data!G354="","",IF([2]source_data!H354="","",[2]source_data!H354))</f>
        <v>45496</v>
      </c>
      <c r="G352" s="6" t="str">
        <f>IF([2]source_data!G354="","",[2]tailored_settings!$B$5)</f>
        <v>Individual Recipient</v>
      </c>
      <c r="H352" s="6" t="str">
        <f>IF([2]source_data!G354="","",IF(AND([2]source_data!A354&lt;&gt;"",[2]tailored_settings!$B$16="Publish"),CONCATENATE([2]tailored_settings!$B$2&amp;[2]source_data!A354),IF(AND([2]source_data!A354&lt;&gt;"",[2]tailored_settings!$B$16="Do not publish"),CONCATENATE([2]tailored_settings!$B$4&amp;TEXT(ROW(A352)-1,"0000")&amp;"_"&amp;TEXT(F352,"yyyy-mm")),CONCATENATE([2]tailored_settings!$B$4&amp;TEXT(ROW(A352)-1,"0000")&amp;"_"&amp;TEXT(F352,"yyyy-mm")))))</f>
        <v>360G-Longleigh-IND-0351_2024-07</v>
      </c>
      <c r="I352" s="6" t="str">
        <f>IF([2]source_data!G354="","",[2]tailored_settings!$B$7)</f>
        <v>Longleigh Foundation</v>
      </c>
      <c r="J352" s="6" t="str">
        <f>IF([2]source_data!G354="","",[2]tailored_settings!$B$6)</f>
        <v>GB-CHC-1169016</v>
      </c>
      <c r="K352" s="6" t="str">
        <f>IF([2]source_data!G354="","",IF([2]source_data!I354="","",VLOOKUP([2]source_data!I354,[2]codelist_mapping!A:C,3,FALSE)))</f>
        <v>GTIR010</v>
      </c>
      <c r="L352" s="6" t="str">
        <f>IF([2]source_data!G354="","",IF([2]source_data!J354="","",VLOOKUP([2]source_data!J354,[2]codelist_mapping!A:C,3,FALSE)))</f>
        <v/>
      </c>
      <c r="M352" s="6" t="str">
        <f>IF([2]source_data!G354="","",IF([2]source_data!K354="","",IF([2]source_data!M354&lt;&gt;"",CONCATENATE(VLOOKUP([2]source_data!K354,[2]codelist_mapping!F:H,3,FALSE)&amp;";"&amp;VLOOKUP([2]source_data!L354,[2]codelist_mapping!F:H,3,FALSE)&amp;";"&amp;VLOOKUP([2]source_data!M354,[2]codelist_mapping!F:H,3,FALSE)),IF([2]source_data!L354&lt;&gt;"",CONCATENATE(VLOOKUP([2]source_data!K354,[2]codelist_mapping!F:H,3,FALSE)&amp;";"&amp;VLOOKUP([2]source_data!L354,[2]codelist_mapping!F:H,3,FALSE)),IF([2]source_data!K354&lt;&gt;"",CONCATENATE(VLOOKUP([2]source_data!K354,[2]codelist_mapping!F:H,3,FALSE)))))))</f>
        <v>GTIP070;GTIP050</v>
      </c>
      <c r="N352" s="9" t="str">
        <f>IF([2]source_data!G354="","",IF([2]source_data!D354="","",VLOOKUP([2]source_data!D354,[2]geo_data!A:I,9,FALSE)))</f>
        <v>Winton East</v>
      </c>
      <c r="O352" s="9" t="str">
        <f>IF([2]source_data!G354="","",IF([2]source_data!D354="","",VLOOKUP([2]source_data!D354,[2]geo_data!A:I,8,FALSE)))</f>
        <v>E05012681</v>
      </c>
      <c r="P352" s="9" t="str">
        <f>IF([2]source_data!G354="","",IF(LEFT(O352,3)="E05","WD",IF(LEFT(O352,3)="S13","WD",IF(LEFT(O352,3)="W05","WD",IF(LEFT(O352,3)="W06","UA",IF(LEFT(O352,3)="S12","CA",IF(LEFT(O352,3)="E06","UA",IF(LEFT(O352,3)="E07","NMD",IF(LEFT(O352,3)="E08","MD",IF(LEFT(O352,3)="E09","LONB"))))))))))</f>
        <v>WD</v>
      </c>
      <c r="Q352" s="9" t="str">
        <f>IF([2]source_data!G354="","",IF([2]source_data!D354="","",VLOOKUP([2]source_data!D354,[2]geo_data!A:I,7,FALSE)))</f>
        <v>Bournemouth, Christchurch and Poole</v>
      </c>
      <c r="R352" s="9" t="str">
        <f>IF([2]source_data!G354="","",IF([2]source_data!D354="","",VLOOKUP([2]source_data!D354,[2]geo_data!A:I,6,FALSE)))</f>
        <v>E06000058</v>
      </c>
      <c r="S352" s="9" t="str">
        <f>IF([2]source_data!G354="","",IF(LEFT(R352,3)="E05","WD",IF(LEFT(R352,3)="S13","WD",IF(LEFT(R352,3)="W05","WD",IF(LEFT(R352,3)="W06","UA",IF(LEFT(R352,3)="S12","CA",IF(LEFT(R352,3)="E06","UA",IF(LEFT(R352,3)="E07","NMD",IF(LEFT(R352,3)="E08","MD",IF(LEFT(R352,3)="E09","LONB"))))))))))</f>
        <v>UA</v>
      </c>
      <c r="T352" s="6" t="str">
        <f>IF([2]source_data!G354="","",IF([2]source_data!N354="","",[2]source_data!N354))</f>
        <v>Hardship Grant</v>
      </c>
      <c r="U352" s="10">
        <f>IF([2]source_data!G354="","",[2]tailored_settings!$B$8)</f>
        <v>45789</v>
      </c>
      <c r="V352" s="6" t="str">
        <f>IF([2]source_data!G354="","",[2]tailored_settings!$B$9)</f>
        <v>http://www.longleigh.org/</v>
      </c>
      <c r="W352" s="8">
        <f>IF([2]source_data!G354="","",IF([2]source_data!O354="","",[2]source_data!O354))</f>
        <v>45496</v>
      </c>
      <c r="X352" s="12">
        <f>IF([2]source_data!G354="","",IF([2]source_data!P354="","",[2]source_data!P354))</f>
        <v>45560</v>
      </c>
      <c r="Y352" s="13">
        <f>IF([2]source_data!G354="","",IF([2]source_data!Q354="","",[2]source_data!Q354))</f>
        <v>2</v>
      </c>
      <c r="Z352" s="11" t="str">
        <f>IF([2]source_data!G354="","",IF([2]source_data!I354="","",[2]tailored_settings!$B$10))</f>
        <v>Primary grant reason</v>
      </c>
      <c r="AA352" s="11" t="str">
        <f>IF([2]source_data!G354="","",IF([2]source_data!I354="","",[2]source_data!I354))</f>
        <v>7. Customer where there is a child/ren in receipt of means-tested free school meals</v>
      </c>
      <c r="AB352" s="11" t="str">
        <f>IF([2]source_data!G354="","",IF([2]source_data!J354="","",[2]tailored_settings!$B$11))</f>
        <v/>
      </c>
      <c r="AC352" s="11" t="str">
        <f>IF([2]source_data!G354="","",IF([2]source_data!J354="","",[2]source_data!J354))</f>
        <v/>
      </c>
      <c r="AD352" s="11" t="str">
        <f>IF([2]source_data!G354="","",IF([2]source_data!K354="","",[2]tailored_settings!$B$12))</f>
        <v>Grant purpose</v>
      </c>
      <c r="AE352" s="11" t="str">
        <f>IF([2]source_data!G354="","",IF([2]source_data!K354="","",[2]source_data!K354))</f>
        <v>Food Vouchers</v>
      </c>
      <c r="AF352" s="11" t="str">
        <f>IF([2]source_data!G354="","",IF([2]source_data!K354="","",[2]tailored_settings!$B$13))</f>
        <v>Grant purpose</v>
      </c>
      <c r="AG352" s="11" t="str">
        <f>IF([2]source_data!G354="","",IF([2]source_data!K354="","",[2]source_data!K354))</f>
        <v>Food Vouchers</v>
      </c>
      <c r="AH352" s="11" t="str">
        <f>IF([2]source_data!G354="","",IF([2]source_data!M354="","",[2]tailored_settings!$B$14))</f>
        <v/>
      </c>
      <c r="AI352" s="11" t="str">
        <f>IF([2]source_data!G354="","",IF([2]source_data!M354="","",[2]source_data!M354))</f>
        <v/>
      </c>
    </row>
    <row r="353" spans="1:35" x14ac:dyDescent="0.2">
      <c r="A353" s="6" t="str">
        <f>IF([2]source_data!G355="","",IF(AND([2]source_data!C355&lt;&gt;"",[2]tailored_settings!$B$15="Publish"),CONCATENATE([2]tailored_settings!$B$2&amp;[2]source_data!C355),IF(AND([2]source_data!C355&lt;&gt;"",[2]tailored_settings!$B$15="Do not publish"),CONCATENATE([2]tailored_settings!$B$2&amp;TEXT(ROW(A353)-1,"0000")&amp;"_"&amp;TEXT(F353,"yyyy-mm")),CONCATENATE([2]tailored_settings!$B$2&amp;TEXT(ROW(A353)-1,"0000")&amp;"_"&amp;TEXT(F353,"yyyy-mm")))))</f>
        <v>360G-Longleigh-0352_2024-07</v>
      </c>
      <c r="B353" s="6" t="str">
        <f>IF([2]source_data!G355="","",IF([2]source_data!E355&lt;&gt;"",[2]source_data!E355,CONCATENATE("Grant to "&amp;G353)))</f>
        <v>Grant to Individual Recipient</v>
      </c>
      <c r="C353" s="6" t="str">
        <f>IF([2]source_data!G355="","",IF([2]source_data!F355="",_xlfn.XLOOKUP(T353,[2]tailored_settings!$B$20:$B$25,[2]tailored_settings!$A$20:$A$25,"")))</f>
        <v xml:space="preserve">Providing new flooring </v>
      </c>
      <c r="D353" s="7">
        <f>IF([2]source_data!G355="","",IF([2]source_data!G355="","",[2]source_data!G355))</f>
        <v>2483.64</v>
      </c>
      <c r="E353" s="6" t="str">
        <f>IF([2]source_data!G355="","",[2]tailored_settings!$B$3)</f>
        <v>GBP</v>
      </c>
      <c r="F353" s="8">
        <f>IF([2]source_data!G355="","",IF([2]source_data!H355="","",[2]source_data!H355))</f>
        <v>45495</v>
      </c>
      <c r="G353" s="6" t="str">
        <f>IF([2]source_data!G355="","",[2]tailored_settings!$B$5)</f>
        <v>Individual Recipient</v>
      </c>
      <c r="H353" s="6" t="str">
        <f>IF([2]source_data!G355="","",IF(AND([2]source_data!A355&lt;&gt;"",[2]tailored_settings!$B$16="Publish"),CONCATENATE([2]tailored_settings!$B$2&amp;[2]source_data!A355),IF(AND([2]source_data!A355&lt;&gt;"",[2]tailored_settings!$B$16="Do not publish"),CONCATENATE([2]tailored_settings!$B$4&amp;TEXT(ROW(A353)-1,"0000")&amp;"_"&amp;TEXT(F353,"yyyy-mm")),CONCATENATE([2]tailored_settings!$B$4&amp;TEXT(ROW(A353)-1,"0000")&amp;"_"&amp;TEXT(F353,"yyyy-mm")))))</f>
        <v>360G-Longleigh-IND-0352_2024-07</v>
      </c>
      <c r="I353" s="6" t="str">
        <f>IF([2]source_data!G355="","",[2]tailored_settings!$B$7)</f>
        <v>Longleigh Foundation</v>
      </c>
      <c r="J353" s="6" t="str">
        <f>IF([2]source_data!G355="","",[2]tailored_settings!$B$6)</f>
        <v>GB-CHC-1169016</v>
      </c>
      <c r="K353" s="6" t="str">
        <f>IF([2]source_data!G355="","",IF([2]source_data!I355="","",VLOOKUP([2]source_data!I355,[2]codelist_mapping!A:C,3,FALSE)))</f>
        <v>GTIR040</v>
      </c>
      <c r="L353" s="6" t="str">
        <f>IF([2]source_data!G355="","",IF([2]source_data!J355="","",VLOOKUP([2]source_data!J355,[2]codelist_mapping!A:C,3,FALSE)))</f>
        <v/>
      </c>
      <c r="M353" s="6" t="str">
        <f>IF([2]source_data!G355="","",IF([2]source_data!K355="","",IF([2]source_data!M355&lt;&gt;"",CONCATENATE(VLOOKUP([2]source_data!K355,[2]codelist_mapping!F:H,3,FALSE)&amp;";"&amp;VLOOKUP([2]source_data!L355,[2]codelist_mapping!F:H,3,FALSE)&amp;";"&amp;VLOOKUP([2]source_data!M355,[2]codelist_mapping!F:H,3,FALSE)),IF([2]source_data!L355&lt;&gt;"",CONCATENATE(VLOOKUP([2]source_data!K355,[2]codelist_mapping!F:H,3,FALSE)&amp;";"&amp;VLOOKUP([2]source_data!L355,[2]codelist_mapping!F:H,3,FALSE)),IF([2]source_data!K355&lt;&gt;"",CONCATENATE(VLOOKUP([2]source_data!K355,[2]codelist_mapping!F:H,3,FALSE)))))))</f>
        <v>GTIP030</v>
      </c>
      <c r="N353" s="9" t="str">
        <f>IF([2]source_data!G355="","",IF([2]source_data!D355="","",VLOOKUP([2]source_data!D355,[2]geo_data!A:I,9,FALSE)))</f>
        <v>Polegate Central</v>
      </c>
      <c r="O353" s="9" t="str">
        <f>IF([2]source_data!G355="","",IF([2]source_data!D355="","",VLOOKUP([2]source_data!D355,[2]geo_data!A:I,8,FALSE)))</f>
        <v>E05011655</v>
      </c>
      <c r="P353" s="9" t="str">
        <f>IF([2]source_data!G355="","",IF(LEFT(O353,3)="E05","WD",IF(LEFT(O353,3)="S13","WD",IF(LEFT(O353,3)="W05","WD",IF(LEFT(O353,3)="W06","UA",IF(LEFT(O353,3)="S12","CA",IF(LEFT(O353,3)="E06","UA",IF(LEFT(O353,3)="E07","NMD",IF(LEFT(O353,3)="E08","MD",IF(LEFT(O353,3)="E09","LONB"))))))))))</f>
        <v>WD</v>
      </c>
      <c r="Q353" s="9" t="str">
        <f>IF([2]source_data!G355="","",IF([2]source_data!D355="","",VLOOKUP([2]source_data!D355,[2]geo_data!A:I,7,FALSE)))</f>
        <v>Wealden</v>
      </c>
      <c r="R353" s="9" t="str">
        <f>IF([2]source_data!G355="","",IF([2]source_data!D355="","",VLOOKUP([2]source_data!D355,[2]geo_data!A:I,6,FALSE)))</f>
        <v>E07000065</v>
      </c>
      <c r="S353" s="9" t="str">
        <f>IF([2]source_data!G355="","",IF(LEFT(R353,3)="E05","WD",IF(LEFT(R353,3)="S13","WD",IF(LEFT(R353,3)="W05","WD",IF(LEFT(R353,3)="W06","UA",IF(LEFT(R353,3)="S12","CA",IF(LEFT(R353,3)="E06","UA",IF(LEFT(R353,3)="E07","NMD",IF(LEFT(R353,3)="E08","MD",IF(LEFT(R353,3)="E09","LONB"))))))))))</f>
        <v>NMD</v>
      </c>
      <c r="T353" s="6" t="str">
        <f>IF([2]source_data!G355="","",IF([2]source_data!N355="","",[2]source_data!N355))</f>
        <v>Flooring Grant</v>
      </c>
      <c r="U353" s="10">
        <f>IF([2]source_data!G355="","",[2]tailored_settings!$B$8)</f>
        <v>45789</v>
      </c>
      <c r="V353" s="6" t="str">
        <f>IF([2]source_data!G355="","",[2]tailored_settings!$B$9)</f>
        <v>http://www.longleigh.org/</v>
      </c>
      <c r="W353" s="8">
        <f>IF([2]source_data!G355="","",IF([2]source_data!O355="","",[2]source_data!O355))</f>
        <v>45495</v>
      </c>
      <c r="X353" s="12">
        <f>IF([2]source_data!G355="","",IF([2]source_data!P355="","",[2]source_data!P355))</f>
        <v>45558</v>
      </c>
      <c r="Y353" s="13">
        <f>IF([2]source_data!G355="","",IF([2]source_data!Q355="","",[2]source_data!Q355))</f>
        <v>2</v>
      </c>
      <c r="Z353" s="11" t="str">
        <f>IF([2]source_data!G355="","",IF([2]source_data!I355="","",[2]tailored_settings!$B$10))</f>
        <v>Primary grant reason</v>
      </c>
      <c r="AA353" s="11" t="str">
        <f>IF([2]source_data!G355="","",IF([2]source_data!I355="","",[2]source_data!I355))</f>
        <v>6a. Customer/family under the care of Social Services (Adult or Children’s) - MH</v>
      </c>
      <c r="AB353" s="11" t="str">
        <f>IF([2]source_data!G355="","",IF([2]source_data!J355="","",[2]tailored_settings!$B$11))</f>
        <v/>
      </c>
      <c r="AC353" s="11" t="str">
        <f>IF([2]source_data!G355="","",IF([2]source_data!J355="","",[2]source_data!J355))</f>
        <v/>
      </c>
      <c r="AD353" s="11" t="str">
        <f>IF([2]source_data!G355="","",IF([2]source_data!K355="","",[2]tailored_settings!$B$12))</f>
        <v>Grant purpose</v>
      </c>
      <c r="AE353" s="11" t="str">
        <f>IF([2]source_data!G355="","",IF([2]source_data!K355="","",[2]source_data!K355))</f>
        <v>Flooring</v>
      </c>
      <c r="AF353" s="11" t="str">
        <f>IF([2]source_data!G355="","",IF([2]source_data!K355="","",[2]tailored_settings!$B$13))</f>
        <v>Grant purpose</v>
      </c>
      <c r="AG353" s="11" t="str">
        <f>IF([2]source_data!G355="","",IF([2]source_data!K355="","",[2]source_data!K355))</f>
        <v>Flooring</v>
      </c>
      <c r="AH353" s="11" t="str">
        <f>IF([2]source_data!G355="","",IF([2]source_data!M355="","",[2]tailored_settings!$B$14))</f>
        <v/>
      </c>
      <c r="AI353" s="11" t="str">
        <f>IF([2]source_data!G355="","",IF([2]source_data!M355="","",[2]source_data!M355))</f>
        <v/>
      </c>
    </row>
    <row r="354" spans="1:35" x14ac:dyDescent="0.2">
      <c r="A354" s="6" t="str">
        <f>IF([2]source_data!G356="","",IF(AND([2]source_data!C356&lt;&gt;"",[2]tailored_settings!$B$15="Publish"),CONCATENATE([2]tailored_settings!$B$2&amp;[2]source_data!C356),IF(AND([2]source_data!C356&lt;&gt;"",[2]tailored_settings!$B$15="Do not publish"),CONCATENATE([2]tailored_settings!$B$2&amp;TEXT(ROW(A354)-1,"0000")&amp;"_"&amp;TEXT(F354,"yyyy-mm")),CONCATENATE([2]tailored_settings!$B$2&amp;TEXT(ROW(A354)-1,"0000")&amp;"_"&amp;TEXT(F354,"yyyy-mm")))))</f>
        <v>360G-Longleigh-0353_2024-07</v>
      </c>
      <c r="B354" s="6" t="str">
        <f>IF([2]source_data!G356="","",IF([2]source_data!E356&lt;&gt;"",[2]source_data!E356,CONCATENATE("Grant to "&amp;G354)))</f>
        <v>Grant to Individual Recipient</v>
      </c>
      <c r="C354" s="6" t="str">
        <f>IF([2]source_data!G356="","",IF([2]source_data!F356="",_xlfn.XLOOKUP(T354,[2]tailored_settings!$B$20:$B$25,[2]tailored_settings!$A$20:$A$25,"")))</f>
        <v>Helping to alleviate financial hardship</v>
      </c>
      <c r="D354" s="7">
        <f>IF([2]source_data!G356="","",IF([2]source_data!G356="","",[2]source_data!G356))</f>
        <v>800</v>
      </c>
      <c r="E354" s="6" t="str">
        <f>IF([2]source_data!G356="","",[2]tailored_settings!$B$3)</f>
        <v>GBP</v>
      </c>
      <c r="F354" s="8">
        <f>IF([2]source_data!G356="","",IF([2]source_data!H356="","",[2]source_data!H356))</f>
        <v>45496</v>
      </c>
      <c r="G354" s="6" t="str">
        <f>IF([2]source_data!G356="","",[2]tailored_settings!$B$5)</f>
        <v>Individual Recipient</v>
      </c>
      <c r="H354" s="6" t="str">
        <f>IF([2]source_data!G356="","",IF(AND([2]source_data!A356&lt;&gt;"",[2]tailored_settings!$B$16="Publish"),CONCATENATE([2]tailored_settings!$B$2&amp;[2]source_data!A356),IF(AND([2]source_data!A356&lt;&gt;"",[2]tailored_settings!$B$16="Do not publish"),CONCATENATE([2]tailored_settings!$B$4&amp;TEXT(ROW(A354)-1,"0000")&amp;"_"&amp;TEXT(F354,"yyyy-mm")),CONCATENATE([2]tailored_settings!$B$4&amp;TEXT(ROW(A354)-1,"0000")&amp;"_"&amp;TEXT(F354,"yyyy-mm")))))</f>
        <v>360G-Longleigh-IND-0353_2024-07</v>
      </c>
      <c r="I354" s="6" t="str">
        <f>IF([2]source_data!G356="","",[2]tailored_settings!$B$7)</f>
        <v>Longleigh Foundation</v>
      </c>
      <c r="J354" s="6" t="str">
        <f>IF([2]source_data!G356="","",[2]tailored_settings!$B$6)</f>
        <v>GB-CHC-1169016</v>
      </c>
      <c r="K354" s="6" t="str">
        <f>IF([2]source_data!G356="","",IF([2]source_data!I356="","",VLOOKUP([2]source_data!I356,[2]codelist_mapping!A:C,3,FALSE)))</f>
        <v>GTIR040</v>
      </c>
      <c r="L354" s="6" t="str">
        <f>IF([2]source_data!G356="","",IF([2]source_data!J356="","",VLOOKUP([2]source_data!J356,[2]codelist_mapping!A:C,3,FALSE)))</f>
        <v/>
      </c>
      <c r="M354" s="6" t="str">
        <f>IF([2]source_data!G356="","",IF([2]source_data!K356="","",IF([2]source_data!M356&lt;&gt;"",CONCATENATE(VLOOKUP([2]source_data!K356,[2]codelist_mapping!F:H,3,FALSE)&amp;";"&amp;VLOOKUP([2]source_data!L356,[2]codelist_mapping!F:H,3,FALSE)&amp;";"&amp;VLOOKUP([2]source_data!M356,[2]codelist_mapping!F:H,3,FALSE)),IF([2]source_data!L356&lt;&gt;"",CONCATENATE(VLOOKUP([2]source_data!K356,[2]codelist_mapping!F:H,3,FALSE)&amp;";"&amp;VLOOKUP([2]source_data!L356,[2]codelist_mapping!F:H,3,FALSE)),IF([2]source_data!K356&lt;&gt;"",CONCATENATE(VLOOKUP([2]source_data!K356,[2]codelist_mapping!F:H,3,FALSE)))))))</f>
        <v>GTIP070;GTIP080</v>
      </c>
      <c r="N354" s="9" t="str">
        <f>IF([2]source_data!G356="","",IF([2]source_data!D356="","",VLOOKUP([2]source_data!D356,[2]geo_data!A:I,9,FALSE)))</f>
        <v>Market Harborough-Welland</v>
      </c>
      <c r="O354" s="9" t="str">
        <f>IF([2]source_data!G356="","",IF([2]source_data!D356="","",VLOOKUP([2]source_data!D356,[2]geo_data!A:I,8,FALSE)))</f>
        <v>E05011978</v>
      </c>
      <c r="P354" s="9" t="str">
        <f>IF([2]source_data!G356="","",IF(LEFT(O354,3)="E05","WD",IF(LEFT(O354,3)="S13","WD",IF(LEFT(O354,3)="W05","WD",IF(LEFT(O354,3)="W06","UA",IF(LEFT(O354,3)="S12","CA",IF(LEFT(O354,3)="E06","UA",IF(LEFT(O354,3)="E07","NMD",IF(LEFT(O354,3)="E08","MD",IF(LEFT(O354,3)="E09","LONB"))))))))))</f>
        <v>WD</v>
      </c>
      <c r="Q354" s="9" t="str">
        <f>IF([2]source_data!G356="","",IF([2]source_data!D356="","",VLOOKUP([2]source_data!D356,[2]geo_data!A:I,7,FALSE)))</f>
        <v>Harborough</v>
      </c>
      <c r="R354" s="9" t="str">
        <f>IF([2]source_data!G356="","",IF([2]source_data!D356="","",VLOOKUP([2]source_data!D356,[2]geo_data!A:I,6,FALSE)))</f>
        <v>E07000131</v>
      </c>
      <c r="S354" s="9" t="str">
        <f>IF([2]source_data!G356="","",IF(LEFT(R354,3)="E05","WD",IF(LEFT(R354,3)="S13","WD",IF(LEFT(R354,3)="W05","WD",IF(LEFT(R354,3)="W06","UA",IF(LEFT(R354,3)="S12","CA",IF(LEFT(R354,3)="E06","UA",IF(LEFT(R354,3)="E07","NMD",IF(LEFT(R354,3)="E08","MD",IF(LEFT(R354,3)="E09","LONB"))))))))))</f>
        <v>NMD</v>
      </c>
      <c r="T354" s="6" t="str">
        <f>IF([2]source_data!G356="","",IF([2]source_data!N356="","",[2]source_data!N356))</f>
        <v>Hardship Grant</v>
      </c>
      <c r="U354" s="10">
        <f>IF([2]source_data!G356="","",[2]tailored_settings!$B$8)</f>
        <v>45789</v>
      </c>
      <c r="V354" s="6" t="str">
        <f>IF([2]source_data!G356="","",[2]tailored_settings!$B$9)</f>
        <v>http://www.longleigh.org/</v>
      </c>
      <c r="W354" s="8">
        <f>IF([2]source_data!G356="","",IF([2]source_data!O356="","",[2]source_data!O356))</f>
        <v>45496</v>
      </c>
      <c r="X354" s="12">
        <f>IF([2]source_data!G356="","",IF([2]source_data!P356="","",[2]source_data!P356))</f>
        <v>45551</v>
      </c>
      <c r="Y354" s="13">
        <f>IF([2]source_data!G356="","",IF([2]source_data!Q356="","",[2]source_data!Q356))</f>
        <v>2</v>
      </c>
      <c r="Z354" s="11" t="str">
        <f>IF([2]source_data!G356="","",IF([2]source_data!I356="","",[2]tailored_settings!$B$10))</f>
        <v>Primary grant reason</v>
      </c>
      <c r="AA354" s="11" t="str">
        <f>IF([2]source_data!G356="","",IF([2]source_data!I356="","",[2]source_data!I356))</f>
        <v>2. Customer receiving medication and/or therapy for a mental health condition or substance addiction</v>
      </c>
      <c r="AB354" s="11" t="str">
        <f>IF([2]source_data!G356="","",IF([2]source_data!J356="","",[2]tailored_settings!$B$11))</f>
        <v/>
      </c>
      <c r="AC354" s="11" t="str">
        <f>IF([2]source_data!G356="","",IF([2]source_data!J356="","",[2]source_data!J356))</f>
        <v/>
      </c>
      <c r="AD354" s="11" t="str">
        <f>IF([2]source_data!G356="","",IF([2]source_data!K356="","",[2]tailored_settings!$B$12))</f>
        <v>Grant purpose</v>
      </c>
      <c r="AE354" s="11" t="str">
        <f>IF([2]source_data!G356="","",IF([2]source_data!K356="","",[2]source_data!K356))</f>
        <v>Food Vouchers</v>
      </c>
      <c r="AF354" s="11" t="str">
        <f>IF([2]source_data!G356="","",IF([2]source_data!K356="","",[2]tailored_settings!$B$13))</f>
        <v>Grant purpose</v>
      </c>
      <c r="AG354" s="11" t="str">
        <f>IF([2]source_data!G356="","",IF([2]source_data!K356="","",[2]source_data!K356))</f>
        <v>Food Vouchers</v>
      </c>
      <c r="AH354" s="11" t="str">
        <f>IF([2]source_data!G356="","",IF([2]source_data!M356="","",[2]tailored_settings!$B$14))</f>
        <v/>
      </c>
      <c r="AI354" s="11" t="str">
        <f>IF([2]source_data!G356="","",IF([2]source_data!M356="","",[2]source_data!M356))</f>
        <v/>
      </c>
    </row>
    <row r="355" spans="1:35" x14ac:dyDescent="0.2">
      <c r="A355" s="6" t="str">
        <f>IF([2]source_data!G357="","",IF(AND([2]source_data!C357&lt;&gt;"",[2]tailored_settings!$B$15="Publish"),CONCATENATE([2]tailored_settings!$B$2&amp;[2]source_data!C357),IF(AND([2]source_data!C357&lt;&gt;"",[2]tailored_settings!$B$15="Do not publish"),CONCATENATE([2]tailored_settings!$B$2&amp;TEXT(ROW(A355)-1,"0000")&amp;"_"&amp;TEXT(F355,"yyyy-mm")),CONCATENATE([2]tailored_settings!$B$2&amp;TEXT(ROW(A355)-1,"0000")&amp;"_"&amp;TEXT(F355,"yyyy-mm")))))</f>
        <v>360G-Longleigh-0354_2024-07</v>
      </c>
      <c r="B355" s="6" t="str">
        <f>IF([2]source_data!G357="","",IF([2]source_data!E357&lt;&gt;"",[2]source_data!E357,CONCATENATE("Grant to "&amp;G355)))</f>
        <v>Grant to Individual Recipient</v>
      </c>
      <c r="C355" s="6" t="str">
        <f>IF([2]source_data!G357="","",IF([2]source_data!F357="",_xlfn.XLOOKUP(T355,[2]tailored_settings!$B$20:$B$25,[2]tailored_settings!$A$20:$A$25,"")))</f>
        <v>Helping to alleviate financial hardship</v>
      </c>
      <c r="D355" s="7">
        <f>IF([2]source_data!G357="","",IF([2]source_data!G357="","",[2]source_data!G357))</f>
        <v>837.96</v>
      </c>
      <c r="E355" s="6" t="str">
        <f>IF([2]source_data!G357="","",[2]tailored_settings!$B$3)</f>
        <v>GBP</v>
      </c>
      <c r="F355" s="8">
        <f>IF([2]source_data!G357="","",IF([2]source_data!H357="","",[2]source_data!H357))</f>
        <v>45495</v>
      </c>
      <c r="G355" s="6" t="str">
        <f>IF([2]source_data!G357="","",[2]tailored_settings!$B$5)</f>
        <v>Individual Recipient</v>
      </c>
      <c r="H355" s="6" t="str">
        <f>IF([2]source_data!G357="","",IF(AND([2]source_data!A357&lt;&gt;"",[2]tailored_settings!$B$16="Publish"),CONCATENATE([2]tailored_settings!$B$2&amp;[2]source_data!A357),IF(AND([2]source_data!A357&lt;&gt;"",[2]tailored_settings!$B$16="Do not publish"),CONCATENATE([2]tailored_settings!$B$4&amp;TEXT(ROW(A355)-1,"0000")&amp;"_"&amp;TEXT(F355,"yyyy-mm")),CONCATENATE([2]tailored_settings!$B$4&amp;TEXT(ROW(A355)-1,"0000")&amp;"_"&amp;TEXT(F355,"yyyy-mm")))))</f>
        <v>360G-Longleigh-IND-0354_2024-07</v>
      </c>
      <c r="I355" s="6" t="str">
        <f>IF([2]source_data!G357="","",[2]tailored_settings!$B$7)</f>
        <v>Longleigh Foundation</v>
      </c>
      <c r="J355" s="6" t="str">
        <f>IF([2]source_data!G357="","",[2]tailored_settings!$B$6)</f>
        <v>GB-CHC-1169016</v>
      </c>
      <c r="K355" s="6" t="str">
        <f>IF([2]source_data!G357="","",IF([2]source_data!I357="","",VLOOKUP([2]source_data!I357,[2]codelist_mapping!A:C,3,FALSE)))</f>
        <v>GTIR010</v>
      </c>
      <c r="L355" s="6" t="str">
        <f>IF([2]source_data!G357="","",IF([2]source_data!J357="","",VLOOKUP([2]source_data!J357,[2]codelist_mapping!A:C,3,FALSE)))</f>
        <v/>
      </c>
      <c r="M355" s="6" t="str">
        <f>IF([2]source_data!G357="","",IF([2]source_data!K357="","",IF([2]source_data!M357&lt;&gt;"",CONCATENATE(VLOOKUP([2]source_data!K357,[2]codelist_mapping!F:H,3,FALSE)&amp;";"&amp;VLOOKUP([2]source_data!L357,[2]codelist_mapping!F:H,3,FALSE)&amp;";"&amp;VLOOKUP([2]source_data!M357,[2]codelist_mapping!F:H,3,FALSE)),IF([2]source_data!L357&lt;&gt;"",CONCATENATE(VLOOKUP([2]source_data!K357,[2]codelist_mapping!F:H,3,FALSE)&amp;";"&amp;VLOOKUP([2]source_data!L357,[2]codelist_mapping!F:H,3,FALSE)),IF([2]source_data!K357&lt;&gt;"",CONCATENATE(VLOOKUP([2]source_data!K357,[2]codelist_mapping!F:H,3,FALSE)))))))</f>
        <v>GTIP020</v>
      </c>
      <c r="N355" s="9" t="str">
        <f>IF([2]source_data!G357="","",IF([2]source_data!D357="","",VLOOKUP([2]source_data!D357,[2]geo_data!A:I,9,FALSE)))</f>
        <v>Broughton</v>
      </c>
      <c r="O355" s="9" t="str">
        <f>IF([2]source_data!G357="","",IF([2]source_data!D357="","",VLOOKUP([2]source_data!D357,[2]geo_data!A:I,8,FALSE)))</f>
        <v>E05009410</v>
      </c>
      <c r="P355" s="9" t="str">
        <f>IF([2]source_data!G357="","",IF(LEFT(O355,3)="E05","WD",IF(LEFT(O355,3)="S13","WD",IF(LEFT(O355,3)="W05","WD",IF(LEFT(O355,3)="W06","UA",IF(LEFT(O355,3)="S12","CA",IF(LEFT(O355,3)="E06","UA",IF(LEFT(O355,3)="E07","NMD",IF(LEFT(O355,3)="E08","MD",IF(LEFT(O355,3)="E09","LONB"))))))))))</f>
        <v>WD</v>
      </c>
      <c r="Q355" s="9" t="str">
        <f>IF([2]source_data!G357="","",IF([2]source_data!D357="","",VLOOKUP([2]source_data!D357,[2]geo_data!A:I,7,FALSE)))</f>
        <v>Milton Keynes</v>
      </c>
      <c r="R355" s="9" t="str">
        <f>IF([2]source_data!G357="","",IF([2]source_data!D357="","",VLOOKUP([2]source_data!D357,[2]geo_data!A:I,6,FALSE)))</f>
        <v>E06000042</v>
      </c>
      <c r="S355" s="9" t="str">
        <f>IF([2]source_data!G357="","",IF(LEFT(R355,3)="E05","WD",IF(LEFT(R355,3)="S13","WD",IF(LEFT(R355,3)="W05","WD",IF(LEFT(R355,3)="W06","UA",IF(LEFT(R355,3)="S12","CA",IF(LEFT(R355,3)="E06","UA",IF(LEFT(R355,3)="E07","NMD",IF(LEFT(R355,3)="E08","MD",IF(LEFT(R355,3)="E09","LONB"))))))))))</f>
        <v>UA</v>
      </c>
      <c r="T355" s="6" t="str">
        <f>IF([2]source_data!G357="","",IF([2]source_data!N357="","",[2]source_data!N357))</f>
        <v>Hardship Grant</v>
      </c>
      <c r="U355" s="10">
        <f>IF([2]source_data!G357="","",[2]tailored_settings!$B$8)</f>
        <v>45789</v>
      </c>
      <c r="V355" s="6" t="str">
        <f>IF([2]source_data!G357="","",[2]tailored_settings!$B$9)</f>
        <v>http://www.longleigh.org/</v>
      </c>
      <c r="W355" s="8">
        <f>IF([2]source_data!G357="","",IF([2]source_data!O357="","",[2]source_data!O357))</f>
        <v>45495</v>
      </c>
      <c r="X355" s="12">
        <f>IF([2]source_data!G357="","",IF([2]source_data!P357="","",[2]source_data!P357))</f>
        <v>45559</v>
      </c>
      <c r="Y355" s="13">
        <f>IF([2]source_data!G357="","",IF([2]source_data!Q357="","",[2]source_data!Q357))</f>
        <v>2</v>
      </c>
      <c r="Z355" s="11" t="str">
        <f>IF([2]source_data!G357="","",IF([2]source_data!I357="","",[2]tailored_settings!$B$10))</f>
        <v>Primary grant reason</v>
      </c>
      <c r="AA355" s="11" t="str">
        <f>IF([2]source_data!G357="","",IF([2]source_data!I357="","",[2]source_data!I357))</f>
        <v>7. Customer where there is a child/ren in receipt of means-tested free school meals</v>
      </c>
      <c r="AB355" s="11" t="str">
        <f>IF([2]source_data!G357="","",IF([2]source_data!J357="","",[2]tailored_settings!$B$11))</f>
        <v/>
      </c>
      <c r="AC355" s="11" t="str">
        <f>IF([2]source_data!G357="","",IF([2]source_data!J357="","",[2]source_data!J357))</f>
        <v/>
      </c>
      <c r="AD355" s="11" t="str">
        <f>IF([2]source_data!G357="","",IF([2]source_data!K357="","",[2]tailored_settings!$B$12))</f>
        <v>Grant purpose</v>
      </c>
      <c r="AE355" s="11" t="str">
        <f>IF([2]source_data!G357="","",IF([2]source_data!K357="","",[2]source_data!K357))</f>
        <v>Appliances</v>
      </c>
      <c r="AF355" s="11" t="str">
        <f>IF([2]source_data!G357="","",IF([2]source_data!K357="","",[2]tailored_settings!$B$13))</f>
        <v>Grant purpose</v>
      </c>
      <c r="AG355" s="11" t="str">
        <f>IF([2]source_data!G357="","",IF([2]source_data!K357="","",[2]source_data!K357))</f>
        <v>Appliances</v>
      </c>
      <c r="AH355" s="11" t="str">
        <f>IF([2]source_data!G357="","",IF([2]source_data!M357="","",[2]tailored_settings!$B$14))</f>
        <v/>
      </c>
      <c r="AI355" s="11" t="str">
        <f>IF([2]source_data!G357="","",IF([2]source_data!M357="","",[2]source_data!M357))</f>
        <v/>
      </c>
    </row>
    <row r="356" spans="1:35" x14ac:dyDescent="0.2">
      <c r="A356" s="6" t="str">
        <f>IF([2]source_data!G358="","",IF(AND([2]source_data!C358&lt;&gt;"",[2]tailored_settings!$B$15="Publish"),CONCATENATE([2]tailored_settings!$B$2&amp;[2]source_data!C358),IF(AND([2]source_data!C358&lt;&gt;"",[2]tailored_settings!$B$15="Do not publish"),CONCATENATE([2]tailored_settings!$B$2&amp;TEXT(ROW(A356)-1,"0000")&amp;"_"&amp;TEXT(F356,"yyyy-mm")),CONCATENATE([2]tailored_settings!$B$2&amp;TEXT(ROW(A356)-1,"0000")&amp;"_"&amp;TEXT(F356,"yyyy-mm")))))</f>
        <v>360G-Longleigh-0355_2024-07</v>
      </c>
      <c r="B356" s="6" t="str">
        <f>IF([2]source_data!G358="","",IF([2]source_data!E358&lt;&gt;"",[2]source_data!E358,CONCATENATE("Grant to "&amp;G356)))</f>
        <v>Grant to Individual Recipient</v>
      </c>
      <c r="C356" s="6" t="str">
        <f>IF([2]source_data!G358="","",IF([2]source_data!F358="",_xlfn.XLOOKUP(T356,[2]tailored_settings!$B$20:$B$25,[2]tailored_settings!$A$20:$A$25,"")))</f>
        <v>Helping to alleviate financial hardship</v>
      </c>
      <c r="D356" s="7">
        <f>IF([2]source_data!G358="","",IF([2]source_data!G358="","",[2]source_data!G358))</f>
        <v>850</v>
      </c>
      <c r="E356" s="6" t="str">
        <f>IF([2]source_data!G358="","",[2]tailored_settings!$B$3)</f>
        <v>GBP</v>
      </c>
      <c r="F356" s="8">
        <f>IF([2]source_data!G358="","",IF([2]source_data!H358="","",[2]source_data!H358))</f>
        <v>45496</v>
      </c>
      <c r="G356" s="6" t="str">
        <f>IF([2]source_data!G358="","",[2]tailored_settings!$B$5)</f>
        <v>Individual Recipient</v>
      </c>
      <c r="H356" s="6" t="str">
        <f>IF([2]source_data!G358="","",IF(AND([2]source_data!A358&lt;&gt;"",[2]tailored_settings!$B$16="Publish"),CONCATENATE([2]tailored_settings!$B$2&amp;[2]source_data!A358),IF(AND([2]source_data!A358&lt;&gt;"",[2]tailored_settings!$B$16="Do not publish"),CONCATENATE([2]tailored_settings!$B$4&amp;TEXT(ROW(A356)-1,"0000")&amp;"_"&amp;TEXT(F356,"yyyy-mm")),CONCATENATE([2]tailored_settings!$B$4&amp;TEXT(ROW(A356)-1,"0000")&amp;"_"&amp;TEXT(F356,"yyyy-mm")))))</f>
        <v>360G-Longleigh-IND-0355_2024-07</v>
      </c>
      <c r="I356" s="6" t="str">
        <f>IF([2]source_data!G358="","",[2]tailored_settings!$B$7)</f>
        <v>Longleigh Foundation</v>
      </c>
      <c r="J356" s="6" t="str">
        <f>IF([2]source_data!G358="","",[2]tailored_settings!$B$6)</f>
        <v>GB-CHC-1169016</v>
      </c>
      <c r="K356" s="6" t="str">
        <f>IF([2]source_data!G358="","",IF([2]source_data!I358="","",VLOOKUP([2]source_data!I358,[2]codelist_mapping!A:C,3,FALSE)))</f>
        <v>GTIR060</v>
      </c>
      <c r="L356" s="6" t="str">
        <f>IF([2]source_data!G358="","",IF([2]source_data!J358="","",VLOOKUP([2]source_data!J358,[2]codelist_mapping!A:C,3,FALSE)))</f>
        <v/>
      </c>
      <c r="M356" s="6" t="str">
        <f>IF([2]source_data!G358="","",IF([2]source_data!K358="","",IF([2]source_data!M358&lt;&gt;"",CONCATENATE(VLOOKUP([2]source_data!K358,[2]codelist_mapping!F:H,3,FALSE)&amp;";"&amp;VLOOKUP([2]source_data!L358,[2]codelist_mapping!F:H,3,FALSE)&amp;";"&amp;VLOOKUP([2]source_data!M358,[2]codelist_mapping!F:H,3,FALSE)),IF([2]source_data!L358&lt;&gt;"",CONCATENATE(VLOOKUP([2]source_data!K358,[2]codelist_mapping!F:H,3,FALSE)&amp;";"&amp;VLOOKUP([2]source_data!L358,[2]codelist_mapping!F:H,3,FALSE)),IF([2]source_data!K358&lt;&gt;"",CONCATENATE(VLOOKUP([2]source_data!K358,[2]codelist_mapping!F:H,3,FALSE)))))))</f>
        <v>GTIP070;GTIP080</v>
      </c>
      <c r="N356" s="9" t="str">
        <f>IF([2]source_data!G358="","",IF([2]source_data!D358="","",VLOOKUP([2]source_data!D358,[2]geo_data!A:I,9,FALSE)))</f>
        <v>Arrow</v>
      </c>
      <c r="O356" s="9" t="str">
        <f>IF([2]source_data!G358="","",IF([2]source_data!D358="","",VLOOKUP([2]source_data!D358,[2]geo_data!A:I,8,FALSE)))</f>
        <v>E05009438</v>
      </c>
      <c r="P356" s="9" t="str">
        <f>IF([2]source_data!G358="","",IF(LEFT(O356,3)="E05","WD",IF(LEFT(O356,3)="S13","WD",IF(LEFT(O356,3)="W05","WD",IF(LEFT(O356,3)="W06","UA",IF(LEFT(O356,3)="S12","CA",IF(LEFT(O356,3)="E06","UA",IF(LEFT(O356,3)="E07","NMD",IF(LEFT(O356,3)="E08","MD",IF(LEFT(O356,3)="E09","LONB"))))))))))</f>
        <v>WD</v>
      </c>
      <c r="Q356" s="9" t="str">
        <f>IF([2]source_data!G358="","",IF([2]source_data!D358="","",VLOOKUP([2]source_data!D358,[2]geo_data!A:I,7,FALSE)))</f>
        <v>Herefordshire, County of</v>
      </c>
      <c r="R356" s="9" t="str">
        <f>IF([2]source_data!G358="","",IF([2]source_data!D358="","",VLOOKUP([2]source_data!D358,[2]geo_data!A:I,6,FALSE)))</f>
        <v>E06000019</v>
      </c>
      <c r="S356" s="9" t="str">
        <f>IF([2]source_data!G358="","",IF(LEFT(R356,3)="E05","WD",IF(LEFT(R356,3)="S13","WD",IF(LEFT(R356,3)="W05","WD",IF(LEFT(R356,3)="W06","UA",IF(LEFT(R356,3)="S12","CA",IF(LEFT(R356,3)="E06","UA",IF(LEFT(R356,3)="E07","NMD",IF(LEFT(R356,3)="E08","MD",IF(LEFT(R356,3)="E09","LONB"))))))))))</f>
        <v>UA</v>
      </c>
      <c r="T356" s="6" t="str">
        <f>IF([2]source_data!G358="","",IF([2]source_data!N358="","",[2]source_data!N358))</f>
        <v>Hardship Grant</v>
      </c>
      <c r="U356" s="10">
        <f>IF([2]source_data!G358="","",[2]tailored_settings!$B$8)</f>
        <v>45789</v>
      </c>
      <c r="V356" s="6" t="str">
        <f>IF([2]source_data!G358="","",[2]tailored_settings!$B$9)</f>
        <v>http://www.longleigh.org/</v>
      </c>
      <c r="W356" s="8">
        <f>IF([2]source_data!G358="","",IF([2]source_data!O358="","",[2]source_data!O358))</f>
        <v>45496</v>
      </c>
      <c r="X356" s="12">
        <f>IF([2]source_data!G358="","",IF([2]source_data!P358="","",[2]source_data!P358))</f>
        <v>45574</v>
      </c>
      <c r="Y356" s="13">
        <f>IF([2]source_data!G358="","",IF([2]source_data!Q358="","",[2]source_data!Q358))</f>
        <v>3</v>
      </c>
      <c r="Z356" s="11" t="str">
        <f>IF([2]source_data!G358="","",IF([2]source_data!I358="","",[2]tailored_settings!$B$10))</f>
        <v>Primary grant reason</v>
      </c>
      <c r="AA356" s="11" t="str">
        <f>IF([2]source_data!G358="","",IF([2]source_data!I358="","",[2]source_data!I358))</f>
        <v>6b. Customer/family under the care of Social Services (Adult or Children’s) - DV</v>
      </c>
      <c r="AB356" s="11" t="str">
        <f>IF([2]source_data!G358="","",IF([2]source_data!J358="","",[2]tailored_settings!$B$11))</f>
        <v/>
      </c>
      <c r="AC356" s="11" t="str">
        <f>IF([2]source_data!G358="","",IF([2]source_data!J358="","",[2]source_data!J358))</f>
        <v/>
      </c>
      <c r="AD356" s="11" t="str">
        <f>IF([2]source_data!G358="","",IF([2]source_data!K358="","",[2]tailored_settings!$B$12))</f>
        <v>Grant purpose</v>
      </c>
      <c r="AE356" s="11" t="str">
        <f>IF([2]source_data!G358="","",IF([2]source_data!K358="","",[2]source_data!K358))</f>
        <v>Food Vouchers</v>
      </c>
      <c r="AF356" s="11" t="str">
        <f>IF([2]source_data!G358="","",IF([2]source_data!K358="","",[2]tailored_settings!$B$13))</f>
        <v>Grant purpose</v>
      </c>
      <c r="AG356" s="11" t="str">
        <f>IF([2]source_data!G358="","",IF([2]source_data!K358="","",[2]source_data!K358))</f>
        <v>Food Vouchers</v>
      </c>
      <c r="AH356" s="11" t="str">
        <f>IF([2]source_data!G358="","",IF([2]source_data!M358="","",[2]tailored_settings!$B$14))</f>
        <v/>
      </c>
      <c r="AI356" s="11" t="str">
        <f>IF([2]source_data!G358="","",IF([2]source_data!M358="","",[2]source_data!M358))</f>
        <v/>
      </c>
    </row>
    <row r="357" spans="1:35" x14ac:dyDescent="0.2">
      <c r="A357" s="6" t="str">
        <f>IF([2]source_data!G359="","",IF(AND([2]source_data!C359&lt;&gt;"",[2]tailored_settings!$B$15="Publish"),CONCATENATE([2]tailored_settings!$B$2&amp;[2]source_data!C359),IF(AND([2]source_data!C359&lt;&gt;"",[2]tailored_settings!$B$15="Do not publish"),CONCATENATE([2]tailored_settings!$B$2&amp;TEXT(ROW(A357)-1,"0000")&amp;"_"&amp;TEXT(F357,"yyyy-mm")),CONCATENATE([2]tailored_settings!$B$2&amp;TEXT(ROW(A357)-1,"0000")&amp;"_"&amp;TEXT(F357,"yyyy-mm")))))</f>
        <v>360G-Longleigh-0356_2024-07</v>
      </c>
      <c r="B357" s="6" t="str">
        <f>IF([2]source_data!G359="","",IF([2]source_data!E359&lt;&gt;"",[2]source_data!E359,CONCATENATE("Grant to "&amp;G357)))</f>
        <v>Grant to Individual Recipient</v>
      </c>
      <c r="C357" s="6" t="str">
        <f>IF([2]source_data!G359="","",IF([2]source_data!F359="",_xlfn.XLOOKUP(T357,[2]tailored_settings!$B$20:$B$25,[2]tailored_settings!$A$20:$A$25,"")))</f>
        <v xml:space="preserve">Providing new flooring </v>
      </c>
      <c r="D357" s="7">
        <f>IF([2]source_data!G359="","",IF([2]source_data!G359="","",[2]source_data!G359))</f>
        <v>1960.8</v>
      </c>
      <c r="E357" s="6" t="str">
        <f>IF([2]source_data!G359="","",[2]tailored_settings!$B$3)</f>
        <v>GBP</v>
      </c>
      <c r="F357" s="8">
        <f>IF([2]source_data!G359="","",IF([2]source_data!H359="","",[2]source_data!H359))</f>
        <v>45495</v>
      </c>
      <c r="G357" s="6" t="str">
        <f>IF([2]source_data!G359="","",[2]tailored_settings!$B$5)</f>
        <v>Individual Recipient</v>
      </c>
      <c r="H357" s="6" t="str">
        <f>IF([2]source_data!G359="","",IF(AND([2]source_data!A359&lt;&gt;"",[2]tailored_settings!$B$16="Publish"),CONCATENATE([2]tailored_settings!$B$2&amp;[2]source_data!A359),IF(AND([2]source_data!A359&lt;&gt;"",[2]tailored_settings!$B$16="Do not publish"),CONCATENATE([2]tailored_settings!$B$4&amp;TEXT(ROW(A357)-1,"0000")&amp;"_"&amp;TEXT(F357,"yyyy-mm")),CONCATENATE([2]tailored_settings!$B$4&amp;TEXT(ROW(A357)-1,"0000")&amp;"_"&amp;TEXT(F357,"yyyy-mm")))))</f>
        <v>360G-Longleigh-IND-0356_2024-07</v>
      </c>
      <c r="I357" s="6" t="str">
        <f>IF([2]source_data!G359="","",[2]tailored_settings!$B$7)</f>
        <v>Longleigh Foundation</v>
      </c>
      <c r="J357" s="6" t="str">
        <f>IF([2]source_data!G359="","",[2]tailored_settings!$B$6)</f>
        <v>GB-CHC-1169016</v>
      </c>
      <c r="K357" s="6" t="str">
        <f>IF([2]source_data!G359="","",IF([2]source_data!I359="","",VLOOKUP([2]source_data!I359,[2]codelist_mapping!A:C,3,FALSE)))</f>
        <v>GTIR010</v>
      </c>
      <c r="L357" s="6" t="str">
        <f>IF([2]source_data!G359="","",IF([2]source_data!J359="","",VLOOKUP([2]source_data!J359,[2]codelist_mapping!A:C,3,FALSE)))</f>
        <v/>
      </c>
      <c r="M357" s="6" t="str">
        <f>IF([2]source_data!G359="","",IF([2]source_data!K359="","",IF([2]source_data!M359&lt;&gt;"",CONCATENATE(VLOOKUP([2]source_data!K359,[2]codelist_mapping!F:H,3,FALSE)&amp;";"&amp;VLOOKUP([2]source_data!L359,[2]codelist_mapping!F:H,3,FALSE)&amp;";"&amp;VLOOKUP([2]source_data!M359,[2]codelist_mapping!F:H,3,FALSE)),IF([2]source_data!L359&lt;&gt;"",CONCATENATE(VLOOKUP([2]source_data!K359,[2]codelist_mapping!F:H,3,FALSE)&amp;";"&amp;VLOOKUP([2]source_data!L359,[2]codelist_mapping!F:H,3,FALSE)),IF([2]source_data!K359&lt;&gt;"",CONCATENATE(VLOOKUP([2]source_data!K359,[2]codelist_mapping!F:H,3,FALSE)))))))</f>
        <v>GTIP030</v>
      </c>
      <c r="N357" s="9" t="str">
        <f>IF([2]source_data!G359="","",IF([2]source_data!D359="","",VLOOKUP([2]source_data!D359,[2]geo_data!A:I,9,FALSE)))</f>
        <v>Kingswood</v>
      </c>
      <c r="O357" s="9" t="str">
        <f>IF([2]source_data!G359="","",IF([2]source_data!D359="","",VLOOKUP([2]source_data!D359,[2]geo_data!A:I,8,FALSE)))</f>
        <v>E05007484</v>
      </c>
      <c r="P357" s="9" t="str">
        <f>IF([2]source_data!G359="","",IF(LEFT(O357,3)="E05","WD",IF(LEFT(O357,3)="S13","WD",IF(LEFT(O357,3)="W05","WD",IF(LEFT(O357,3)="W06","UA",IF(LEFT(O357,3)="S12","CA",IF(LEFT(O357,3)="E06","UA",IF(LEFT(O357,3)="E07","NMD",IF(LEFT(O357,3)="E08","MD",IF(LEFT(O357,3)="E09","LONB"))))))))))</f>
        <v>WD</v>
      </c>
      <c r="Q357" s="9" t="str">
        <f>IF([2]source_data!G359="","",IF([2]source_data!D359="","",VLOOKUP([2]source_data!D359,[2]geo_data!A:I,7,FALSE)))</f>
        <v>Nuneaton and Bedworth</v>
      </c>
      <c r="R357" s="9" t="str">
        <f>IF([2]source_data!G359="","",IF([2]source_data!D359="","",VLOOKUP([2]source_data!D359,[2]geo_data!A:I,6,FALSE)))</f>
        <v>E07000219</v>
      </c>
      <c r="S357" s="9" t="str">
        <f>IF([2]source_data!G359="","",IF(LEFT(R357,3)="E05","WD",IF(LEFT(R357,3)="S13","WD",IF(LEFT(R357,3)="W05","WD",IF(LEFT(R357,3)="W06","UA",IF(LEFT(R357,3)="S12","CA",IF(LEFT(R357,3)="E06","UA",IF(LEFT(R357,3)="E07","NMD",IF(LEFT(R357,3)="E08","MD",IF(LEFT(R357,3)="E09","LONB"))))))))))</f>
        <v>NMD</v>
      </c>
      <c r="T357" s="6" t="str">
        <f>IF([2]source_data!G359="","",IF([2]source_data!N359="","",[2]source_data!N359))</f>
        <v>Flooring Grant</v>
      </c>
      <c r="U357" s="10">
        <f>IF([2]source_data!G359="","",[2]tailored_settings!$B$8)</f>
        <v>45789</v>
      </c>
      <c r="V357" s="6" t="str">
        <f>IF([2]source_data!G359="","",[2]tailored_settings!$B$9)</f>
        <v>http://www.longleigh.org/</v>
      </c>
      <c r="W357" s="8">
        <f>IF([2]source_data!G359="","",IF([2]source_data!O359="","",[2]source_data!O359))</f>
        <v>45495</v>
      </c>
      <c r="X357" s="12">
        <f>IF([2]source_data!G359="","",IF([2]source_data!P359="","",[2]source_data!P359))</f>
        <v>45538</v>
      </c>
      <c r="Y357" s="13">
        <f>IF([2]source_data!G359="","",IF([2]source_data!Q359="","",[2]source_data!Q359))</f>
        <v>1</v>
      </c>
      <c r="Z357" s="11" t="str">
        <f>IF([2]source_data!G359="","",IF([2]source_data!I359="","",[2]tailored_settings!$B$10))</f>
        <v>Primary grant reason</v>
      </c>
      <c r="AA357" s="11" t="str">
        <f>IF([2]source_data!G359="","",IF([2]source_data!I359="","",[2]source_data!I359))</f>
        <v>6d. Customer/family under the care of Social Services (Adult or Children’s - FH</v>
      </c>
      <c r="AB357" s="11" t="str">
        <f>IF([2]source_data!G359="","",IF([2]source_data!J359="","",[2]tailored_settings!$B$11))</f>
        <v/>
      </c>
      <c r="AC357" s="11" t="str">
        <f>IF([2]source_data!G359="","",IF([2]source_data!J359="","",[2]source_data!J359))</f>
        <v/>
      </c>
      <c r="AD357" s="11" t="str">
        <f>IF([2]source_data!G359="","",IF([2]source_data!K359="","",[2]tailored_settings!$B$12))</f>
        <v>Grant purpose</v>
      </c>
      <c r="AE357" s="11" t="str">
        <f>IF([2]source_data!G359="","",IF([2]source_data!K359="","",[2]source_data!K359))</f>
        <v>Flooring</v>
      </c>
      <c r="AF357" s="11" t="str">
        <f>IF([2]source_data!G359="","",IF([2]source_data!K359="","",[2]tailored_settings!$B$13))</f>
        <v>Grant purpose</v>
      </c>
      <c r="AG357" s="11" t="str">
        <f>IF([2]source_data!G359="","",IF([2]source_data!K359="","",[2]source_data!K359))</f>
        <v>Flooring</v>
      </c>
      <c r="AH357" s="11" t="str">
        <f>IF([2]source_data!G359="","",IF([2]source_data!M359="","",[2]tailored_settings!$B$14))</f>
        <v/>
      </c>
      <c r="AI357" s="11" t="str">
        <f>IF([2]source_data!G359="","",IF([2]source_data!M359="","",[2]source_data!M359))</f>
        <v/>
      </c>
    </row>
    <row r="358" spans="1:35" x14ac:dyDescent="0.2">
      <c r="A358" s="6" t="str">
        <f>IF([2]source_data!G360="","",IF(AND([2]source_data!C360&lt;&gt;"",[2]tailored_settings!$B$15="Publish"),CONCATENATE([2]tailored_settings!$B$2&amp;[2]source_data!C360),IF(AND([2]source_data!C360&lt;&gt;"",[2]tailored_settings!$B$15="Do not publish"),CONCATENATE([2]tailored_settings!$B$2&amp;TEXT(ROW(A358)-1,"0000")&amp;"_"&amp;TEXT(F358,"yyyy-mm")),CONCATENATE([2]tailored_settings!$B$2&amp;TEXT(ROW(A358)-1,"0000")&amp;"_"&amp;TEXT(F358,"yyyy-mm")))))</f>
        <v>360G-Longleigh-0357_2024-07</v>
      </c>
      <c r="B358" s="6" t="str">
        <f>IF([2]source_data!G360="","",IF([2]source_data!E360&lt;&gt;"",[2]source_data!E360,CONCATENATE("Grant to "&amp;G358)))</f>
        <v>Grant to Individual Recipient</v>
      </c>
      <c r="C358" s="6" t="str">
        <f>IF([2]source_data!G360="","",IF([2]source_data!F360="",_xlfn.XLOOKUP(T358,[2]tailored_settings!$B$20:$B$25,[2]tailored_settings!$A$20:$A$25,"")))</f>
        <v>Helping to alleviate financial hardship</v>
      </c>
      <c r="D358" s="7">
        <f>IF([2]source_data!G360="","",IF([2]source_data!G360="","",[2]source_data!G360))</f>
        <v>1198.55</v>
      </c>
      <c r="E358" s="6" t="str">
        <f>IF([2]source_data!G360="","",[2]tailored_settings!$B$3)</f>
        <v>GBP</v>
      </c>
      <c r="F358" s="8">
        <f>IF([2]source_data!G360="","",IF([2]source_data!H360="","",[2]source_data!H360))</f>
        <v>45497</v>
      </c>
      <c r="G358" s="6" t="str">
        <f>IF([2]source_data!G360="","",[2]tailored_settings!$B$5)</f>
        <v>Individual Recipient</v>
      </c>
      <c r="H358" s="6" t="str">
        <f>IF([2]source_data!G360="","",IF(AND([2]source_data!A360&lt;&gt;"",[2]tailored_settings!$B$16="Publish"),CONCATENATE([2]tailored_settings!$B$2&amp;[2]source_data!A360),IF(AND([2]source_data!A360&lt;&gt;"",[2]tailored_settings!$B$16="Do not publish"),CONCATENATE([2]tailored_settings!$B$4&amp;TEXT(ROW(A358)-1,"0000")&amp;"_"&amp;TEXT(F358,"yyyy-mm")),CONCATENATE([2]tailored_settings!$B$4&amp;TEXT(ROW(A358)-1,"0000")&amp;"_"&amp;TEXT(F358,"yyyy-mm")))))</f>
        <v>360G-Longleigh-IND-0357_2024-07</v>
      </c>
      <c r="I358" s="6" t="str">
        <f>IF([2]source_data!G360="","",[2]tailored_settings!$B$7)</f>
        <v>Longleigh Foundation</v>
      </c>
      <c r="J358" s="6" t="str">
        <f>IF([2]source_data!G360="","",[2]tailored_settings!$B$6)</f>
        <v>GB-CHC-1169016</v>
      </c>
      <c r="K358" s="6" t="str">
        <f>IF([2]source_data!G360="","",IF([2]source_data!I360="","",VLOOKUP([2]source_data!I360,[2]codelist_mapping!A:C,3,FALSE)))</f>
        <v>GTIR040</v>
      </c>
      <c r="L358" s="6" t="str">
        <f>IF([2]source_data!G360="","",IF([2]source_data!J360="","",VLOOKUP([2]source_data!J360,[2]codelist_mapping!A:C,3,FALSE)))</f>
        <v/>
      </c>
      <c r="M358" s="6" t="str">
        <f>IF([2]source_data!G360="","",IF([2]source_data!K360="","",IF([2]source_data!M360&lt;&gt;"",CONCATENATE(VLOOKUP([2]source_data!K360,[2]codelist_mapping!F:H,3,FALSE)&amp;";"&amp;VLOOKUP([2]source_data!L360,[2]codelist_mapping!F:H,3,FALSE)&amp;";"&amp;VLOOKUP([2]source_data!M360,[2]codelist_mapping!F:H,3,FALSE)),IF([2]source_data!L360&lt;&gt;"",CONCATENATE(VLOOKUP([2]source_data!K360,[2]codelist_mapping!F:H,3,FALSE)&amp;";"&amp;VLOOKUP([2]source_data!L360,[2]codelist_mapping!F:H,3,FALSE)),IF([2]source_data!K360&lt;&gt;"",CONCATENATE(VLOOKUP([2]source_data!K360,[2]codelist_mapping!F:H,3,FALSE)))))))</f>
        <v>GTIP020;GTIP020;GTIP070</v>
      </c>
      <c r="N358" s="9" t="str">
        <f>IF([2]source_data!G360="","",IF([2]source_data!D360="","",VLOOKUP([2]source_data!D360,[2]geo_data!A:I,9,FALSE)))</f>
        <v>Canford Heath</v>
      </c>
      <c r="O358" s="9" t="str">
        <f>IF([2]source_data!G360="","",IF([2]source_data!D360="","",VLOOKUP([2]source_data!D360,[2]geo_data!A:I,8,FALSE)))</f>
        <v>E05012657</v>
      </c>
      <c r="P358" s="9" t="str">
        <f>IF([2]source_data!G360="","",IF(LEFT(O358,3)="E05","WD",IF(LEFT(O358,3)="S13","WD",IF(LEFT(O358,3)="W05","WD",IF(LEFT(O358,3)="W06","UA",IF(LEFT(O358,3)="S12","CA",IF(LEFT(O358,3)="E06","UA",IF(LEFT(O358,3)="E07","NMD",IF(LEFT(O358,3)="E08","MD",IF(LEFT(O358,3)="E09","LONB"))))))))))</f>
        <v>WD</v>
      </c>
      <c r="Q358" s="9" t="str">
        <f>IF([2]source_data!G360="","",IF([2]source_data!D360="","",VLOOKUP([2]source_data!D360,[2]geo_data!A:I,7,FALSE)))</f>
        <v>Bournemouth, Christchurch and Poole</v>
      </c>
      <c r="R358" s="9" t="str">
        <f>IF([2]source_data!G360="","",IF([2]source_data!D360="","",VLOOKUP([2]source_data!D360,[2]geo_data!A:I,6,FALSE)))</f>
        <v>E06000058</v>
      </c>
      <c r="S358" s="9" t="str">
        <f>IF([2]source_data!G360="","",IF(LEFT(R358,3)="E05","WD",IF(LEFT(R358,3)="S13","WD",IF(LEFT(R358,3)="W05","WD",IF(LEFT(R358,3)="W06","UA",IF(LEFT(R358,3)="S12","CA",IF(LEFT(R358,3)="E06","UA",IF(LEFT(R358,3)="E07","NMD",IF(LEFT(R358,3)="E08","MD",IF(LEFT(R358,3)="E09","LONB"))))))))))</f>
        <v>UA</v>
      </c>
      <c r="T358" s="6" t="str">
        <f>IF([2]source_data!G360="","",IF([2]source_data!N360="","",[2]source_data!N360))</f>
        <v>Hardship Grant</v>
      </c>
      <c r="U358" s="10">
        <f>IF([2]source_data!G360="","",[2]tailored_settings!$B$8)</f>
        <v>45789</v>
      </c>
      <c r="V358" s="6" t="str">
        <f>IF([2]source_data!G360="","",[2]tailored_settings!$B$9)</f>
        <v>http://www.longleigh.org/</v>
      </c>
      <c r="W358" s="8">
        <f>IF([2]source_data!G360="","",IF([2]source_data!O360="","",[2]source_data!O360))</f>
        <v>45497</v>
      </c>
      <c r="X358" s="12">
        <f>IF([2]source_data!G360="","",IF([2]source_data!P360="","",[2]source_data!P360))</f>
        <v>45546</v>
      </c>
      <c r="Y358" s="13">
        <f>IF([2]source_data!G360="","",IF([2]source_data!Q360="","",[2]source_data!Q360))</f>
        <v>2</v>
      </c>
      <c r="Z358" s="11" t="str">
        <f>IF([2]source_data!G360="","",IF([2]source_data!I360="","",[2]tailored_settings!$B$10))</f>
        <v>Primary grant reason</v>
      </c>
      <c r="AA358" s="11" t="str">
        <f>IF([2]source_data!G360="","",IF([2]source_data!I360="","",[2]source_data!I360))</f>
        <v>2. Customer receiving medication and/or therapy for a mental health condition or substance addiction</v>
      </c>
      <c r="AB358" s="11" t="str">
        <f>IF([2]source_data!G360="","",IF([2]source_data!J360="","",[2]tailored_settings!$B$11))</f>
        <v/>
      </c>
      <c r="AC358" s="11" t="str">
        <f>IF([2]source_data!G360="","",IF([2]source_data!J360="","",[2]source_data!J360))</f>
        <v/>
      </c>
      <c r="AD358" s="11" t="str">
        <f>IF([2]source_data!G360="","",IF([2]source_data!K360="","",[2]tailored_settings!$B$12))</f>
        <v>Grant purpose</v>
      </c>
      <c r="AE358" s="11" t="str">
        <f>IF([2]source_data!G360="","",IF([2]source_data!K360="","",[2]source_data!K360))</f>
        <v xml:space="preserve">Furniture </v>
      </c>
      <c r="AF358" s="11" t="str">
        <f>IF([2]source_data!G360="","",IF([2]source_data!K360="","",[2]tailored_settings!$B$13))</f>
        <v>Grant purpose</v>
      </c>
      <c r="AG358" s="11" t="str">
        <f>IF([2]source_data!G360="","",IF([2]source_data!K360="","",[2]source_data!K360))</f>
        <v xml:space="preserve">Furniture </v>
      </c>
      <c r="AH358" s="11" t="str">
        <f>IF([2]source_data!G360="","",IF([2]source_data!M360="","",[2]tailored_settings!$B$14))</f>
        <v>Grant purpose</v>
      </c>
      <c r="AI358" s="11" t="str">
        <f>IF([2]source_data!G360="","",IF([2]source_data!M360="","",[2]source_data!M360))</f>
        <v>Food Vouchers</v>
      </c>
    </row>
    <row r="359" spans="1:35" x14ac:dyDescent="0.2">
      <c r="A359" s="6" t="str">
        <f>IF([2]source_data!G361="","",IF(AND([2]source_data!C361&lt;&gt;"",[2]tailored_settings!$B$15="Publish"),CONCATENATE([2]tailored_settings!$B$2&amp;[2]source_data!C361),IF(AND([2]source_data!C361&lt;&gt;"",[2]tailored_settings!$B$15="Do not publish"),CONCATENATE([2]tailored_settings!$B$2&amp;TEXT(ROW(A359)-1,"0000")&amp;"_"&amp;TEXT(F359,"yyyy-mm")),CONCATENATE([2]tailored_settings!$B$2&amp;TEXT(ROW(A359)-1,"0000")&amp;"_"&amp;TEXT(F359,"yyyy-mm")))))</f>
        <v>360G-Longleigh-0358_2024-07</v>
      </c>
      <c r="B359" s="6" t="str">
        <f>IF([2]source_data!G361="","",IF([2]source_data!E361&lt;&gt;"",[2]source_data!E361,CONCATENATE("Grant to "&amp;G359)))</f>
        <v>Grant to Individual Recipient</v>
      </c>
      <c r="C359" s="6" t="str">
        <f>IF([2]source_data!G361="","",IF([2]source_data!F361="",_xlfn.XLOOKUP(T359,[2]tailored_settings!$B$20:$B$25,[2]tailored_settings!$A$20:$A$25,"")))</f>
        <v>Providing financial aid during a time of crisis</v>
      </c>
      <c r="D359" s="7">
        <f>IF([2]source_data!G361="","",IF([2]source_data!G361="","",[2]source_data!G361))</f>
        <v>500</v>
      </c>
      <c r="E359" s="6" t="str">
        <f>IF([2]source_data!G361="","",[2]tailored_settings!$B$3)</f>
        <v>GBP</v>
      </c>
      <c r="F359" s="8">
        <f>IF([2]source_data!G361="","",IF([2]source_data!H361="","",[2]source_data!H361))</f>
        <v>45495</v>
      </c>
      <c r="G359" s="6" t="str">
        <f>IF([2]source_data!G361="","",[2]tailored_settings!$B$5)</f>
        <v>Individual Recipient</v>
      </c>
      <c r="H359" s="6" t="str">
        <f>IF([2]source_data!G361="","",IF(AND([2]source_data!A361&lt;&gt;"",[2]tailored_settings!$B$16="Publish"),CONCATENATE([2]tailored_settings!$B$2&amp;[2]source_data!A361),IF(AND([2]source_data!A361&lt;&gt;"",[2]tailored_settings!$B$16="Do not publish"),CONCATENATE([2]tailored_settings!$B$4&amp;TEXT(ROW(A359)-1,"0000")&amp;"_"&amp;TEXT(F359,"yyyy-mm")),CONCATENATE([2]tailored_settings!$B$4&amp;TEXT(ROW(A359)-1,"0000")&amp;"_"&amp;TEXT(F359,"yyyy-mm")))))</f>
        <v>360G-Longleigh-IND-0358_2024-07</v>
      </c>
      <c r="I359" s="6" t="str">
        <f>IF([2]source_data!G361="","",[2]tailored_settings!$B$7)</f>
        <v>Longleigh Foundation</v>
      </c>
      <c r="J359" s="6" t="str">
        <f>IF([2]source_data!G361="","",[2]tailored_settings!$B$6)</f>
        <v>GB-CHC-1169016</v>
      </c>
      <c r="K359" s="6" t="str">
        <f>IF([2]source_data!G361="","",IF([2]source_data!I361="","",VLOOKUP([2]source_data!I361,[2]codelist_mapping!A:C,3,FALSE)))</f>
        <v>GTIR060</v>
      </c>
      <c r="L359" s="6" t="str">
        <f>IF([2]source_data!G361="","",IF([2]source_data!J361="","",VLOOKUP([2]source_data!J361,[2]codelist_mapping!A:C,3,FALSE)))</f>
        <v/>
      </c>
      <c r="M359" s="6" t="str">
        <f>IF([2]source_data!G361="","",IF([2]source_data!K361="","",IF([2]source_data!M361&lt;&gt;"",CONCATENATE(VLOOKUP([2]source_data!K361,[2]codelist_mapping!F:H,3,FALSE)&amp;";"&amp;VLOOKUP([2]source_data!L361,[2]codelist_mapping!F:H,3,FALSE)&amp;";"&amp;VLOOKUP([2]source_data!M361,[2]codelist_mapping!F:H,3,FALSE)),IF([2]source_data!L361&lt;&gt;"",CONCATENATE(VLOOKUP([2]source_data!K361,[2]codelist_mapping!F:H,3,FALSE)&amp;";"&amp;VLOOKUP([2]source_data!L361,[2]codelist_mapping!F:H,3,FALSE)),IF([2]source_data!K361&lt;&gt;"",CONCATENATE(VLOOKUP([2]source_data!K361,[2]codelist_mapping!F:H,3,FALSE)))))))</f>
        <v>GTIP070;GTIP080;GTIP100</v>
      </c>
      <c r="N359" s="9" t="str">
        <f>IF([2]source_data!G361="","",IF([2]source_data!D361="","",VLOOKUP([2]source_data!D361,[2]geo_data!A:I,9,FALSE)))</f>
        <v>Kingston</v>
      </c>
      <c r="O359" s="9" t="str">
        <f>IF([2]source_data!G361="","",IF([2]source_data!D361="","",VLOOKUP([2]source_data!D361,[2]geo_data!A:I,8,FALSE)))</f>
        <v>E05011586</v>
      </c>
      <c r="P359" s="9" t="str">
        <f>IF([2]source_data!G361="","",IF(LEFT(O359,3)="E05","WD",IF(LEFT(O359,3)="S13","WD",IF(LEFT(O359,3)="W05","WD",IF(LEFT(O359,3)="W06","UA",IF(LEFT(O359,3)="S12","CA",IF(LEFT(O359,3)="E06","UA",IF(LEFT(O359,3)="E07","NMD",IF(LEFT(O359,3)="E08","MD",IF(LEFT(O359,3)="E09","LONB"))))))))))</f>
        <v>WD</v>
      </c>
      <c r="Q359" s="9" t="str">
        <f>IF([2]source_data!G361="","",IF([2]source_data!D361="","",VLOOKUP([2]source_data!D361,[2]geo_data!A:I,7,FALSE)))</f>
        <v>Lewes</v>
      </c>
      <c r="R359" s="9" t="str">
        <f>IF([2]source_data!G361="","",IF([2]source_data!D361="","",VLOOKUP([2]source_data!D361,[2]geo_data!A:I,6,FALSE)))</f>
        <v>E07000063</v>
      </c>
      <c r="S359" s="9" t="str">
        <f>IF([2]source_data!G361="","",IF(LEFT(R359,3)="E05","WD",IF(LEFT(R359,3)="S13","WD",IF(LEFT(R359,3)="W05","WD",IF(LEFT(R359,3)="W06","UA",IF(LEFT(R359,3)="S12","CA",IF(LEFT(R359,3)="E06","UA",IF(LEFT(R359,3)="E07","NMD",IF(LEFT(R359,3)="E08","MD",IF(LEFT(R359,3)="E09","LONB"))))))))))</f>
        <v>NMD</v>
      </c>
      <c r="T359" s="6" t="str">
        <f>IF([2]source_data!G361="","",IF([2]source_data!N361="","",[2]source_data!N361))</f>
        <v>Crisis Grant</v>
      </c>
      <c r="U359" s="10">
        <f>IF([2]source_data!G361="","",[2]tailored_settings!$B$8)</f>
        <v>45789</v>
      </c>
      <c r="V359" s="6" t="str">
        <f>IF([2]source_data!G361="","",[2]tailored_settings!$B$9)</f>
        <v>http://www.longleigh.org/</v>
      </c>
      <c r="W359" s="8">
        <f>IF([2]source_data!G361="","",IF([2]source_data!O361="","",[2]source_data!O361))</f>
        <v>45495</v>
      </c>
      <c r="X359" s="12">
        <f>IF([2]source_data!G361="","",IF([2]source_data!P361="","",[2]source_data!P361))</f>
        <v>45573</v>
      </c>
      <c r="Y359" s="13">
        <f>IF([2]source_data!G361="","",IF([2]source_data!Q361="","",[2]source_data!Q361))</f>
        <v>3</v>
      </c>
      <c r="Z359" s="11" t="str">
        <f>IF([2]source_data!G361="","",IF([2]source_data!I361="","",[2]tailored_settings!$B$10))</f>
        <v>Primary grant reason</v>
      </c>
      <c r="AA359" s="11" t="str">
        <f>IF([2]source_data!G361="","",IF([2]source_data!I361="","",[2]source_data!I361))</f>
        <v>4. Customer/family fleeing from a violent or abusive relationship</v>
      </c>
      <c r="AB359" s="11" t="str">
        <f>IF([2]source_data!G361="","",IF([2]source_data!J361="","",[2]tailored_settings!$B$11))</f>
        <v/>
      </c>
      <c r="AC359" s="11" t="str">
        <f>IF([2]source_data!G361="","",IF([2]source_data!J361="","",[2]source_data!J361))</f>
        <v/>
      </c>
      <c r="AD359" s="11" t="str">
        <f>IF([2]source_data!G361="","",IF([2]source_data!K361="","",[2]tailored_settings!$B$12))</f>
        <v>Grant purpose</v>
      </c>
      <c r="AE359" s="11" t="str">
        <f>IF([2]source_data!G361="","",IF([2]source_data!K361="","",[2]source_data!K361))</f>
        <v>Food Vouchers</v>
      </c>
      <c r="AF359" s="11" t="str">
        <f>IF([2]source_data!G361="","",IF([2]source_data!K361="","",[2]tailored_settings!$B$13))</f>
        <v>Grant purpose</v>
      </c>
      <c r="AG359" s="11" t="str">
        <f>IF([2]source_data!G361="","",IF([2]source_data!K361="","",[2]source_data!K361))</f>
        <v>Food Vouchers</v>
      </c>
      <c r="AH359" s="11" t="str">
        <f>IF([2]source_data!G361="","",IF([2]source_data!M361="","",[2]tailored_settings!$B$14))</f>
        <v>Grant purpose</v>
      </c>
      <c r="AI359" s="11" t="str">
        <f>IF([2]source_data!G361="","",IF([2]source_data!M361="","",[2]source_data!M361))</f>
        <v>Travel costs</v>
      </c>
    </row>
    <row r="360" spans="1:35" x14ac:dyDescent="0.2">
      <c r="A360" s="6" t="str">
        <f>IF([2]source_data!G362="","",IF(AND([2]source_data!C362&lt;&gt;"",[2]tailored_settings!$B$15="Publish"),CONCATENATE([2]tailored_settings!$B$2&amp;[2]source_data!C362),IF(AND([2]source_data!C362&lt;&gt;"",[2]tailored_settings!$B$15="Do not publish"),CONCATENATE([2]tailored_settings!$B$2&amp;TEXT(ROW(A360)-1,"0000")&amp;"_"&amp;TEXT(F360,"yyyy-mm")),CONCATENATE([2]tailored_settings!$B$2&amp;TEXT(ROW(A360)-1,"0000")&amp;"_"&amp;TEXT(F360,"yyyy-mm")))))</f>
        <v>360G-Longleigh-0359_2024-07</v>
      </c>
      <c r="B360" s="6" t="str">
        <f>IF([2]source_data!G362="","",IF([2]source_data!E362&lt;&gt;"",[2]source_data!E362,CONCATENATE("Grant to "&amp;G360)))</f>
        <v>Grant to Individual Recipient</v>
      </c>
      <c r="C360" s="6" t="str">
        <f>IF([2]source_data!G362="","",IF([2]source_data!F362="",_xlfn.XLOOKUP(T360,[2]tailored_settings!$B$20:$B$25,[2]tailored_settings!$A$20:$A$25,"")))</f>
        <v>Providing financial aid during a time of crisis</v>
      </c>
      <c r="D360" s="7">
        <f>IF([2]source_data!G362="","",IF([2]source_data!G362="","",[2]source_data!G362))</f>
        <v>500</v>
      </c>
      <c r="E360" s="6" t="str">
        <f>IF([2]source_data!G362="","",[2]tailored_settings!$B$3)</f>
        <v>GBP</v>
      </c>
      <c r="F360" s="8">
        <f>IF([2]source_data!G362="","",IF([2]source_data!H362="","",[2]source_data!H362))</f>
        <v>45499</v>
      </c>
      <c r="G360" s="6" t="str">
        <f>IF([2]source_data!G362="","",[2]tailored_settings!$B$5)</f>
        <v>Individual Recipient</v>
      </c>
      <c r="H360" s="6" t="str">
        <f>IF([2]source_data!G362="","",IF(AND([2]source_data!A362&lt;&gt;"",[2]tailored_settings!$B$16="Publish"),CONCATENATE([2]tailored_settings!$B$2&amp;[2]source_data!A362),IF(AND([2]source_data!A362&lt;&gt;"",[2]tailored_settings!$B$16="Do not publish"),CONCATENATE([2]tailored_settings!$B$4&amp;TEXT(ROW(A360)-1,"0000")&amp;"_"&amp;TEXT(F360,"yyyy-mm")),CONCATENATE([2]tailored_settings!$B$4&amp;TEXT(ROW(A360)-1,"0000")&amp;"_"&amp;TEXT(F360,"yyyy-mm")))))</f>
        <v>360G-Longleigh-IND-0359_2024-07</v>
      </c>
      <c r="I360" s="6" t="str">
        <f>IF([2]source_data!G362="","",[2]tailored_settings!$B$7)</f>
        <v>Longleigh Foundation</v>
      </c>
      <c r="J360" s="6" t="str">
        <f>IF([2]source_data!G362="","",[2]tailored_settings!$B$6)</f>
        <v>GB-CHC-1169016</v>
      </c>
      <c r="K360" s="6" t="str">
        <f>IF([2]source_data!G362="","",IF([2]source_data!I362="","",VLOOKUP([2]source_data!I362,[2]codelist_mapping!A:C,3,FALSE)))</f>
        <v>GTIR060</v>
      </c>
      <c r="L360" s="6" t="str">
        <f>IF([2]source_data!G362="","",IF([2]source_data!J362="","",VLOOKUP([2]source_data!J362,[2]codelist_mapping!A:C,3,FALSE)))</f>
        <v/>
      </c>
      <c r="M360" s="6" t="str">
        <f>IF([2]source_data!G362="","",IF([2]source_data!K362="","",IF([2]source_data!M362&lt;&gt;"",CONCATENATE(VLOOKUP([2]source_data!K362,[2]codelist_mapping!F:H,3,FALSE)&amp;";"&amp;VLOOKUP([2]source_data!L362,[2]codelist_mapping!F:H,3,FALSE)&amp;";"&amp;VLOOKUP([2]source_data!M362,[2]codelist_mapping!F:H,3,FALSE)),IF([2]source_data!L362&lt;&gt;"",CONCATENATE(VLOOKUP([2]source_data!K362,[2]codelist_mapping!F:H,3,FALSE)&amp;";"&amp;VLOOKUP([2]source_data!L362,[2]codelist_mapping!F:H,3,FALSE)),IF([2]source_data!K362&lt;&gt;"",CONCATENATE(VLOOKUP([2]source_data!K362,[2]codelist_mapping!F:H,3,FALSE)))))))</f>
        <v>GTIP070;GTIP080;GTIP110</v>
      </c>
      <c r="N360" s="9" t="str">
        <f>IF([2]source_data!G362="","",IF([2]source_data!D362="","",VLOOKUP([2]source_data!D362,[2]geo_data!A:I,9,FALSE)))</f>
        <v>Dunstable Central</v>
      </c>
      <c r="O360" s="9" t="str">
        <f>IF([2]source_data!G362="","",IF([2]source_data!D362="","",VLOOKUP([2]source_data!D362,[2]geo_data!A:I,8,FALSE)))</f>
        <v>E05014403</v>
      </c>
      <c r="P360" s="9" t="str">
        <f>IF([2]source_data!G362="","",IF(LEFT(O360,3)="E05","WD",IF(LEFT(O360,3)="S13","WD",IF(LEFT(O360,3)="W05","WD",IF(LEFT(O360,3)="W06","UA",IF(LEFT(O360,3)="S12","CA",IF(LEFT(O360,3)="E06","UA",IF(LEFT(O360,3)="E07","NMD",IF(LEFT(O360,3)="E08","MD",IF(LEFT(O360,3)="E09","LONB"))))))))))</f>
        <v>WD</v>
      </c>
      <c r="Q360" s="9" t="str">
        <f>IF([2]source_data!G362="","",IF([2]source_data!D362="","",VLOOKUP([2]source_data!D362,[2]geo_data!A:I,7,FALSE)))</f>
        <v>Central Bedfordshire</v>
      </c>
      <c r="R360" s="9" t="str">
        <f>IF([2]source_data!G362="","",IF([2]source_data!D362="","",VLOOKUP([2]source_data!D362,[2]geo_data!A:I,6,FALSE)))</f>
        <v>E06000056</v>
      </c>
      <c r="S360" s="9" t="str">
        <f>IF([2]source_data!G362="","",IF(LEFT(R360,3)="E05","WD",IF(LEFT(R360,3)="S13","WD",IF(LEFT(R360,3)="W05","WD",IF(LEFT(R360,3)="W06","UA",IF(LEFT(R360,3)="S12","CA",IF(LEFT(R360,3)="E06","UA",IF(LEFT(R360,3)="E07","NMD",IF(LEFT(R360,3)="E08","MD",IF(LEFT(R360,3)="E09","LONB"))))))))))</f>
        <v>UA</v>
      </c>
      <c r="T360" s="6" t="str">
        <f>IF([2]source_data!G362="","",IF([2]source_data!N362="","",[2]source_data!N362))</f>
        <v>Crisis Grant</v>
      </c>
      <c r="U360" s="10">
        <f>IF([2]source_data!G362="","",[2]tailored_settings!$B$8)</f>
        <v>45789</v>
      </c>
      <c r="V360" s="6" t="str">
        <f>IF([2]source_data!G362="","",[2]tailored_settings!$B$9)</f>
        <v>http://www.longleigh.org/</v>
      </c>
      <c r="W360" s="8">
        <f>IF([2]source_data!G362="","",IF([2]source_data!O362="","",[2]source_data!O362))</f>
        <v>45499</v>
      </c>
      <c r="X360" s="12">
        <f>IF([2]source_data!G362="","",IF([2]source_data!P362="","",[2]source_data!P362))</f>
        <v>45589</v>
      </c>
      <c r="Y360" s="13">
        <f>IF([2]source_data!G362="","",IF([2]source_data!Q362="","",[2]source_data!Q362))</f>
        <v>3</v>
      </c>
      <c r="Z360" s="11" t="str">
        <f>IF([2]source_data!G362="","",IF([2]source_data!I362="","",[2]tailored_settings!$B$10))</f>
        <v>Primary grant reason</v>
      </c>
      <c r="AA360" s="11" t="str">
        <f>IF([2]source_data!G362="","",IF([2]source_data!I362="","",[2]source_data!I362))</f>
        <v>4. Customer/family fleeing from a violent or abusive relationship</v>
      </c>
      <c r="AB360" s="11" t="str">
        <f>IF([2]source_data!G362="","",IF([2]source_data!J362="","",[2]tailored_settings!$B$11))</f>
        <v/>
      </c>
      <c r="AC360" s="11" t="str">
        <f>IF([2]source_data!G362="","",IF([2]source_data!J362="","",[2]source_data!J362))</f>
        <v/>
      </c>
      <c r="AD360" s="11" t="str">
        <f>IF([2]source_data!G362="","",IF([2]source_data!K362="","",[2]tailored_settings!$B$12))</f>
        <v>Grant purpose</v>
      </c>
      <c r="AE360" s="11" t="str">
        <f>IF([2]source_data!G362="","",IF([2]source_data!K362="","",[2]source_data!K362))</f>
        <v>Food Vouchers</v>
      </c>
      <c r="AF360" s="11" t="str">
        <f>IF([2]source_data!G362="","",IF([2]source_data!K362="","",[2]tailored_settings!$B$13))</f>
        <v>Grant purpose</v>
      </c>
      <c r="AG360" s="11" t="str">
        <f>IF([2]source_data!G362="","",IF([2]source_data!K362="","",[2]source_data!K362))</f>
        <v>Food Vouchers</v>
      </c>
      <c r="AH360" s="11" t="str">
        <f>IF([2]source_data!G362="","",IF([2]source_data!M362="","",[2]tailored_settings!$B$14))</f>
        <v>Grant purpose</v>
      </c>
      <c r="AI360" s="11" t="str">
        <f>IF([2]source_data!G362="","",IF([2]source_data!M362="","",[2]source_data!M362))</f>
        <v>Toys and Books</v>
      </c>
    </row>
    <row r="361" spans="1:35" x14ac:dyDescent="0.2">
      <c r="A361" s="6" t="str">
        <f>IF([2]source_data!G363="","",IF(AND([2]source_data!C363&lt;&gt;"",[2]tailored_settings!$B$15="Publish"),CONCATENATE([2]tailored_settings!$B$2&amp;[2]source_data!C363),IF(AND([2]source_data!C363&lt;&gt;"",[2]tailored_settings!$B$15="Do not publish"),CONCATENATE([2]tailored_settings!$B$2&amp;TEXT(ROW(A361)-1,"0000")&amp;"_"&amp;TEXT(F361,"yyyy-mm")),CONCATENATE([2]tailored_settings!$B$2&amp;TEXT(ROW(A361)-1,"0000")&amp;"_"&amp;TEXT(F361,"yyyy-mm")))))</f>
        <v>360G-Longleigh-0360_2024-08</v>
      </c>
      <c r="B361" s="6" t="str">
        <f>IF([2]source_data!G363="","",IF([2]source_data!E363&lt;&gt;"",[2]source_data!E363,CONCATENATE("Grant to "&amp;G361)))</f>
        <v>Grant to Individual Recipient</v>
      </c>
      <c r="C361" s="6" t="str">
        <f>IF([2]source_data!G363="","",IF([2]source_data!F363="",_xlfn.XLOOKUP(T361,[2]tailored_settings!$B$20:$B$25,[2]tailored_settings!$A$20:$A$25,"")))</f>
        <v>Helping to alleviate financial hardship</v>
      </c>
      <c r="D361" s="7">
        <f>IF([2]source_data!G363="","",IF([2]source_data!G363="","",[2]source_data!G363))</f>
        <v>700</v>
      </c>
      <c r="E361" s="6" t="str">
        <f>IF([2]source_data!G363="","",[2]tailored_settings!$B$3)</f>
        <v>GBP</v>
      </c>
      <c r="F361" s="8">
        <f>IF([2]source_data!G363="","",IF([2]source_data!H363="","",[2]source_data!H363))</f>
        <v>45509</v>
      </c>
      <c r="G361" s="6" t="str">
        <f>IF([2]source_data!G363="","",[2]tailored_settings!$B$5)</f>
        <v>Individual Recipient</v>
      </c>
      <c r="H361" s="6" t="str">
        <f>IF([2]source_data!G363="","",IF(AND([2]source_data!A363&lt;&gt;"",[2]tailored_settings!$B$16="Publish"),CONCATENATE([2]tailored_settings!$B$2&amp;[2]source_data!A363),IF(AND([2]source_data!A363&lt;&gt;"",[2]tailored_settings!$B$16="Do not publish"),CONCATENATE([2]tailored_settings!$B$4&amp;TEXT(ROW(A361)-1,"0000")&amp;"_"&amp;TEXT(F361,"yyyy-mm")),CONCATENATE([2]tailored_settings!$B$4&amp;TEXT(ROW(A361)-1,"0000")&amp;"_"&amp;TEXT(F361,"yyyy-mm")))))</f>
        <v>360G-Longleigh-IND-0360_2024-08</v>
      </c>
      <c r="I361" s="6" t="str">
        <f>IF([2]source_data!G363="","",[2]tailored_settings!$B$7)</f>
        <v>Longleigh Foundation</v>
      </c>
      <c r="J361" s="6" t="str">
        <f>IF([2]source_data!G363="","",[2]tailored_settings!$B$6)</f>
        <v>GB-CHC-1169016</v>
      </c>
      <c r="K361" s="6" t="str">
        <f>IF([2]source_data!G363="","",IF([2]source_data!I363="","",VLOOKUP([2]source_data!I363,[2]codelist_mapping!A:C,3,FALSE)))</f>
        <v>GTIR010</v>
      </c>
      <c r="L361" s="6" t="str">
        <f>IF([2]source_data!G363="","",IF([2]source_data!J363="","",VLOOKUP([2]source_data!J363,[2]codelist_mapping!A:C,3,FALSE)))</f>
        <v/>
      </c>
      <c r="M361" s="6" t="str">
        <f>IF([2]source_data!G363="","",IF([2]source_data!K363="","",IF([2]source_data!M363&lt;&gt;"",CONCATENATE(VLOOKUP([2]source_data!K363,[2]codelist_mapping!F:H,3,FALSE)&amp;";"&amp;VLOOKUP([2]source_data!L363,[2]codelist_mapping!F:H,3,FALSE)&amp;";"&amp;VLOOKUP([2]source_data!M363,[2]codelist_mapping!F:H,3,FALSE)),IF([2]source_data!L363&lt;&gt;"",CONCATENATE(VLOOKUP([2]source_data!K363,[2]codelist_mapping!F:H,3,FALSE)&amp;";"&amp;VLOOKUP([2]source_data!L363,[2]codelist_mapping!F:H,3,FALSE)),IF([2]source_data!K363&lt;&gt;"",CONCATENATE(VLOOKUP([2]source_data!K363,[2]codelist_mapping!F:H,3,FALSE)))))))</f>
        <v>GTIP070;GTIP050</v>
      </c>
      <c r="N361" s="9" t="str">
        <f>IF([2]source_data!G363="","",IF([2]source_data!D363="","",VLOOKUP([2]source_data!D363,[2]geo_data!A:I,9,FALSE)))</f>
        <v>Highbridge &amp; Burnham South</v>
      </c>
      <c r="O361" s="9" t="str">
        <f>IF([2]source_data!G363="","",IF([2]source_data!D363="","",VLOOKUP([2]source_data!D363,[2]geo_data!A:I,8,FALSE)))</f>
        <v>E05014364</v>
      </c>
      <c r="P361" s="9" t="str">
        <f>IF([2]source_data!G363="","",IF(LEFT(O361,3)="E05","WD",IF(LEFT(O361,3)="S13","WD",IF(LEFT(O361,3)="W05","WD",IF(LEFT(O361,3)="W06","UA",IF(LEFT(O361,3)="S12","CA",IF(LEFT(O361,3)="E06","UA",IF(LEFT(O361,3)="E07","NMD",IF(LEFT(O361,3)="E08","MD",IF(LEFT(O361,3)="E09","LONB"))))))))))</f>
        <v>WD</v>
      </c>
      <c r="Q361" s="9" t="str">
        <f>IF([2]source_data!G363="","",IF([2]source_data!D363="","",VLOOKUP([2]source_data!D363,[2]geo_data!A:I,7,FALSE)))</f>
        <v>Somerset</v>
      </c>
      <c r="R361" s="9" t="str">
        <f>IF([2]source_data!G363="","",IF([2]source_data!D363="","",VLOOKUP([2]source_data!D363,[2]geo_data!A:I,6,FALSE)))</f>
        <v>E06000066</v>
      </c>
      <c r="S361" s="9" t="str">
        <f>IF([2]source_data!G363="","",IF(LEFT(R361,3)="E05","WD",IF(LEFT(R361,3)="S13","WD",IF(LEFT(R361,3)="W05","WD",IF(LEFT(R361,3)="W06","UA",IF(LEFT(R361,3)="S12","CA",IF(LEFT(R361,3)="E06","UA",IF(LEFT(R361,3)="E07","NMD",IF(LEFT(R361,3)="E08","MD",IF(LEFT(R361,3)="E09","LONB"))))))))))</f>
        <v>UA</v>
      </c>
      <c r="T361" s="6" t="str">
        <f>IF([2]source_data!G363="","",IF([2]source_data!N363="","",[2]source_data!N363))</f>
        <v>Hardship Grant</v>
      </c>
      <c r="U361" s="10">
        <f>IF([2]source_data!G363="","",[2]tailored_settings!$B$8)</f>
        <v>45789</v>
      </c>
      <c r="V361" s="6" t="str">
        <f>IF([2]source_data!G363="","",[2]tailored_settings!$B$9)</f>
        <v>http://www.longleigh.org/</v>
      </c>
      <c r="W361" s="8">
        <f>IF([2]source_data!G363="","",IF([2]source_data!O363="","",[2]source_data!O363))</f>
        <v>45509</v>
      </c>
      <c r="X361" s="12">
        <f>IF([2]source_data!G363="","",IF([2]source_data!P363="","",[2]source_data!P363))</f>
        <v>45573</v>
      </c>
      <c r="Y361" s="13">
        <f>IF([2]source_data!G363="","",IF([2]source_data!Q363="","",[2]source_data!Q363))</f>
        <v>2</v>
      </c>
      <c r="Z361" s="11" t="str">
        <f>IF([2]source_data!G363="","",IF([2]source_data!I363="","",[2]tailored_settings!$B$10))</f>
        <v>Primary grant reason</v>
      </c>
      <c r="AA361" s="11" t="str">
        <f>IF([2]source_data!G363="","",IF([2]source_data!I363="","",[2]source_data!I363))</f>
        <v>7. Customer where there is a child/ren in receipt of means-tested free school meals</v>
      </c>
      <c r="AB361" s="11" t="str">
        <f>IF([2]source_data!G363="","",IF([2]source_data!J363="","",[2]tailored_settings!$B$11))</f>
        <v/>
      </c>
      <c r="AC361" s="11" t="str">
        <f>IF([2]source_data!G363="","",IF([2]source_data!J363="","",[2]source_data!J363))</f>
        <v/>
      </c>
      <c r="AD361" s="11" t="str">
        <f>IF([2]source_data!G363="","",IF([2]source_data!K363="","",[2]tailored_settings!$B$12))</f>
        <v>Grant purpose</v>
      </c>
      <c r="AE361" s="11" t="str">
        <f>IF([2]source_data!G363="","",IF([2]source_data!K363="","",[2]source_data!K363))</f>
        <v>Food Vouchers</v>
      </c>
      <c r="AF361" s="11" t="str">
        <f>IF([2]source_data!G363="","",IF([2]source_data!K363="","",[2]tailored_settings!$B$13))</f>
        <v>Grant purpose</v>
      </c>
      <c r="AG361" s="11" t="str">
        <f>IF([2]source_data!G363="","",IF([2]source_data!K363="","",[2]source_data!K363))</f>
        <v>Food Vouchers</v>
      </c>
      <c r="AH361" s="11" t="str">
        <f>IF([2]source_data!G363="","",IF([2]source_data!M363="","",[2]tailored_settings!$B$14))</f>
        <v/>
      </c>
      <c r="AI361" s="11" t="str">
        <f>IF([2]source_data!G363="","",IF([2]source_data!M363="","",[2]source_data!M363))</f>
        <v/>
      </c>
    </row>
    <row r="362" spans="1:35" x14ac:dyDescent="0.2">
      <c r="A362" s="6" t="str">
        <f>IF([2]source_data!G364="","",IF(AND([2]source_data!C364&lt;&gt;"",[2]tailored_settings!$B$15="Publish"),CONCATENATE([2]tailored_settings!$B$2&amp;[2]source_data!C364),IF(AND([2]source_data!C364&lt;&gt;"",[2]tailored_settings!$B$15="Do not publish"),CONCATENATE([2]tailored_settings!$B$2&amp;TEXT(ROW(A362)-1,"0000")&amp;"_"&amp;TEXT(F362,"yyyy-mm")),CONCATENATE([2]tailored_settings!$B$2&amp;TEXT(ROW(A362)-1,"0000")&amp;"_"&amp;TEXT(F362,"yyyy-mm")))))</f>
        <v>360G-Longleigh-0361_2024-07</v>
      </c>
      <c r="B362" s="6" t="str">
        <f>IF([2]source_data!G364="","",IF([2]source_data!E364&lt;&gt;"",[2]source_data!E364,CONCATENATE("Grant to "&amp;G362)))</f>
        <v>Grant to Individual Recipient</v>
      </c>
      <c r="C362" s="6" t="str">
        <f>IF([2]source_data!G364="","",IF([2]source_data!F364="",_xlfn.XLOOKUP(T362,[2]tailored_settings!$B$20:$B$25,[2]tailored_settings!$A$20:$A$25,"")))</f>
        <v xml:space="preserve">Providing new flooring </v>
      </c>
      <c r="D362" s="7">
        <f>IF([2]source_data!G364="","",IF([2]source_data!G364="","",[2]source_data!G364))</f>
        <v>1071.5999999999999</v>
      </c>
      <c r="E362" s="6" t="str">
        <f>IF([2]source_data!G364="","",[2]tailored_settings!$B$3)</f>
        <v>GBP</v>
      </c>
      <c r="F362" s="8">
        <f>IF([2]source_data!G364="","",IF([2]source_data!H364="","",[2]source_data!H364))</f>
        <v>45502</v>
      </c>
      <c r="G362" s="6" t="str">
        <f>IF([2]source_data!G364="","",[2]tailored_settings!$B$5)</f>
        <v>Individual Recipient</v>
      </c>
      <c r="H362" s="6" t="str">
        <f>IF([2]source_data!G364="","",IF(AND([2]source_data!A364&lt;&gt;"",[2]tailored_settings!$B$16="Publish"),CONCATENATE([2]tailored_settings!$B$2&amp;[2]source_data!A364),IF(AND([2]source_data!A364&lt;&gt;"",[2]tailored_settings!$B$16="Do not publish"),CONCATENATE([2]tailored_settings!$B$4&amp;TEXT(ROW(A362)-1,"0000")&amp;"_"&amp;TEXT(F362,"yyyy-mm")),CONCATENATE([2]tailored_settings!$B$4&amp;TEXT(ROW(A362)-1,"0000")&amp;"_"&amp;TEXT(F362,"yyyy-mm")))))</f>
        <v>360G-Longleigh-IND-0361_2024-07</v>
      </c>
      <c r="I362" s="6" t="str">
        <f>IF([2]source_data!G364="","",[2]tailored_settings!$B$7)</f>
        <v>Longleigh Foundation</v>
      </c>
      <c r="J362" s="6" t="str">
        <f>IF([2]source_data!G364="","",[2]tailored_settings!$B$6)</f>
        <v>GB-CHC-1169016</v>
      </c>
      <c r="K362" s="6" t="str">
        <f>IF([2]source_data!G364="","",IF([2]source_data!I364="","",VLOOKUP([2]source_data!I364,[2]codelist_mapping!A:C,3,FALSE)))</f>
        <v>GTIR030</v>
      </c>
      <c r="L362" s="6" t="str">
        <f>IF([2]source_data!G364="","",IF([2]source_data!J364="","",VLOOKUP([2]source_data!J364,[2]codelist_mapping!A:C,3,FALSE)))</f>
        <v/>
      </c>
      <c r="M362" s="6" t="str">
        <f>IF([2]source_data!G364="","",IF([2]source_data!K364="","",IF([2]source_data!M364&lt;&gt;"",CONCATENATE(VLOOKUP([2]source_data!K364,[2]codelist_mapping!F:H,3,FALSE)&amp;";"&amp;VLOOKUP([2]source_data!L364,[2]codelist_mapping!F:H,3,FALSE)&amp;";"&amp;VLOOKUP([2]source_data!M364,[2]codelist_mapping!F:H,3,FALSE)),IF([2]source_data!L364&lt;&gt;"",CONCATENATE(VLOOKUP([2]source_data!K364,[2]codelist_mapping!F:H,3,FALSE)&amp;";"&amp;VLOOKUP([2]source_data!L364,[2]codelist_mapping!F:H,3,FALSE)),IF([2]source_data!K364&lt;&gt;"",CONCATENATE(VLOOKUP([2]source_data!K364,[2]codelist_mapping!F:H,3,FALSE)))))))</f>
        <v>GTIP030</v>
      </c>
      <c r="N362" s="9" t="str">
        <f>IF([2]source_data!G364="","",IF([2]source_data!D364="","",VLOOKUP([2]source_data!D364,[2]geo_data!A:I,9,FALSE)))</f>
        <v>Queens Park</v>
      </c>
      <c r="O362" s="9" t="str">
        <f>IF([2]source_data!G364="","",IF([2]source_data!D364="","",VLOOKUP([2]source_data!D364,[2]geo_data!A:I,8,FALSE)))</f>
        <v>E05014510</v>
      </c>
      <c r="P362" s="9" t="str">
        <f>IF([2]source_data!G364="","",IF(LEFT(O362,3)="E05","WD",IF(LEFT(O362,3)="S13","WD",IF(LEFT(O362,3)="W05","WD",IF(LEFT(O362,3)="W06","UA",IF(LEFT(O362,3)="S12","CA",IF(LEFT(O362,3)="E06","UA",IF(LEFT(O362,3)="E07","NMD",IF(LEFT(O362,3)="E08","MD",IF(LEFT(O362,3)="E09","LONB"))))))))))</f>
        <v>WD</v>
      </c>
      <c r="Q362" s="9" t="str">
        <f>IF([2]source_data!G364="","",IF([2]source_data!D364="","",VLOOKUP([2]source_data!D364,[2]geo_data!A:I,7,FALSE)))</f>
        <v>Bedford</v>
      </c>
      <c r="R362" s="9" t="str">
        <f>IF([2]source_data!G364="","",IF([2]source_data!D364="","",VLOOKUP([2]source_data!D364,[2]geo_data!A:I,6,FALSE)))</f>
        <v>E06000055</v>
      </c>
      <c r="S362" s="9" t="str">
        <f>IF([2]source_data!G364="","",IF(LEFT(R362,3)="E05","WD",IF(LEFT(R362,3)="S13","WD",IF(LEFT(R362,3)="W05","WD",IF(LEFT(R362,3)="W06","UA",IF(LEFT(R362,3)="S12","CA",IF(LEFT(R362,3)="E06","UA",IF(LEFT(R362,3)="E07","NMD",IF(LEFT(R362,3)="E08","MD",IF(LEFT(R362,3)="E09","LONB"))))))))))</f>
        <v>UA</v>
      </c>
      <c r="T362" s="6" t="str">
        <f>IF([2]source_data!G364="","",IF([2]source_data!N364="","",[2]source_data!N364))</f>
        <v>Flooring Grant</v>
      </c>
      <c r="U362" s="10">
        <f>IF([2]source_data!G364="","",[2]tailored_settings!$B$8)</f>
        <v>45789</v>
      </c>
      <c r="V362" s="6" t="str">
        <f>IF([2]source_data!G364="","",[2]tailored_settings!$B$9)</f>
        <v>http://www.longleigh.org/</v>
      </c>
      <c r="W362" s="8">
        <f>IF([2]source_data!G364="","",IF([2]source_data!O364="","",[2]source_data!O364))</f>
        <v>45502</v>
      </c>
      <c r="X362" s="12">
        <f>IF([2]source_data!G364="","",IF([2]source_data!P364="","",[2]source_data!P364))</f>
        <v>45574</v>
      </c>
      <c r="Y362" s="13">
        <f>IF([2]source_data!G364="","",IF([2]source_data!Q364="","",[2]source_data!Q364))</f>
        <v>2</v>
      </c>
      <c r="Z362" s="11" t="str">
        <f>IF([2]source_data!G364="","",IF([2]source_data!I364="","",[2]tailored_settings!$B$10))</f>
        <v>Primary grant reason</v>
      </c>
      <c r="AA362" s="11" t="str">
        <f>IF([2]source_data!G364="","",IF([2]source_data!I364="","",[2]source_data!I364))</f>
        <v>1. Customer (or family member residing with them) with a diagnosed condition or disability (physical and/or sensory and/or behavioural)</v>
      </c>
      <c r="AB362" s="11" t="str">
        <f>IF([2]source_data!G364="","",IF([2]source_data!J364="","",[2]tailored_settings!$B$11))</f>
        <v/>
      </c>
      <c r="AC362" s="11" t="str">
        <f>IF([2]source_data!G364="","",IF([2]source_data!J364="","",[2]source_data!J364))</f>
        <v/>
      </c>
      <c r="AD362" s="11" t="str">
        <f>IF([2]source_data!G364="","",IF([2]source_data!K364="","",[2]tailored_settings!$B$12))</f>
        <v>Grant purpose</v>
      </c>
      <c r="AE362" s="11" t="str">
        <f>IF([2]source_data!G364="","",IF([2]source_data!K364="","",[2]source_data!K364))</f>
        <v>Flooring</v>
      </c>
      <c r="AF362" s="11" t="str">
        <f>IF([2]source_data!G364="","",IF([2]source_data!K364="","",[2]tailored_settings!$B$13))</f>
        <v>Grant purpose</v>
      </c>
      <c r="AG362" s="11" t="str">
        <f>IF([2]source_data!G364="","",IF([2]source_data!K364="","",[2]source_data!K364))</f>
        <v>Flooring</v>
      </c>
      <c r="AH362" s="11" t="str">
        <f>IF([2]source_data!G364="","",IF([2]source_data!M364="","",[2]tailored_settings!$B$14))</f>
        <v/>
      </c>
      <c r="AI362" s="11" t="str">
        <f>IF([2]source_data!G364="","",IF([2]source_data!M364="","",[2]source_data!M364))</f>
        <v/>
      </c>
    </row>
    <row r="363" spans="1:35" x14ac:dyDescent="0.2">
      <c r="A363" s="6" t="str">
        <f>IF([2]source_data!G365="","",IF(AND([2]source_data!C365&lt;&gt;"",[2]tailored_settings!$B$15="Publish"),CONCATENATE([2]tailored_settings!$B$2&amp;[2]source_data!C365),IF(AND([2]source_data!C365&lt;&gt;"",[2]tailored_settings!$B$15="Do not publish"),CONCATENATE([2]tailored_settings!$B$2&amp;TEXT(ROW(A363)-1,"0000")&amp;"_"&amp;TEXT(F363,"yyyy-mm")),CONCATENATE([2]tailored_settings!$B$2&amp;TEXT(ROW(A363)-1,"0000")&amp;"_"&amp;TEXT(F363,"yyyy-mm")))))</f>
        <v>360G-Longleigh-0362_2024-07</v>
      </c>
      <c r="B363" s="6" t="str">
        <f>IF([2]source_data!G365="","",IF([2]source_data!E365&lt;&gt;"",[2]source_data!E365,CONCATENATE("Grant to "&amp;G363)))</f>
        <v>Grant to Individual Recipient</v>
      </c>
      <c r="C363" s="6" t="str">
        <f>IF([2]source_data!G365="","",IF([2]source_data!F365="",_xlfn.XLOOKUP(T363,[2]tailored_settings!$B$20:$B$25,[2]tailored_settings!$A$20:$A$25,"")))</f>
        <v>Helping to alleviate financial hardship</v>
      </c>
      <c r="D363" s="7">
        <f>IF([2]source_data!G365="","",IF([2]source_data!G365="","",[2]source_data!G365))</f>
        <v>1015.99</v>
      </c>
      <c r="E363" s="6" t="str">
        <f>IF([2]source_data!G365="","",[2]tailored_settings!$B$3)</f>
        <v>GBP</v>
      </c>
      <c r="F363" s="8">
        <f>IF([2]source_data!G365="","",IF([2]source_data!H365="","",[2]source_data!H365))</f>
        <v>45502</v>
      </c>
      <c r="G363" s="6" t="str">
        <f>IF([2]source_data!G365="","",[2]tailored_settings!$B$5)</f>
        <v>Individual Recipient</v>
      </c>
      <c r="H363" s="6" t="str">
        <f>IF([2]source_data!G365="","",IF(AND([2]source_data!A365&lt;&gt;"",[2]tailored_settings!$B$16="Publish"),CONCATENATE([2]tailored_settings!$B$2&amp;[2]source_data!A365),IF(AND([2]source_data!A365&lt;&gt;"",[2]tailored_settings!$B$16="Do not publish"),CONCATENATE([2]tailored_settings!$B$4&amp;TEXT(ROW(A363)-1,"0000")&amp;"_"&amp;TEXT(F363,"yyyy-mm")),CONCATENATE([2]tailored_settings!$B$4&amp;TEXT(ROW(A363)-1,"0000")&amp;"_"&amp;TEXT(F363,"yyyy-mm")))))</f>
        <v>360G-Longleigh-IND-0362_2024-07</v>
      </c>
      <c r="I363" s="6" t="str">
        <f>IF([2]source_data!G365="","",[2]tailored_settings!$B$7)</f>
        <v>Longleigh Foundation</v>
      </c>
      <c r="J363" s="6" t="str">
        <f>IF([2]source_data!G365="","",[2]tailored_settings!$B$6)</f>
        <v>GB-CHC-1169016</v>
      </c>
      <c r="K363" s="6" t="str">
        <f>IF([2]source_data!G365="","",IF([2]source_data!I365="","",VLOOKUP([2]source_data!I365,[2]codelist_mapping!A:C,3,FALSE)))</f>
        <v>GTIR010</v>
      </c>
      <c r="L363" s="6" t="str">
        <f>IF([2]source_data!G365="","",IF([2]source_data!J365="","",VLOOKUP([2]source_data!J365,[2]codelist_mapping!A:C,3,FALSE)))</f>
        <v/>
      </c>
      <c r="M363" s="6" t="str">
        <f>IF([2]source_data!G365="","",IF([2]source_data!K365="","",IF([2]source_data!M365&lt;&gt;"",CONCATENATE(VLOOKUP([2]source_data!K365,[2]codelist_mapping!F:H,3,FALSE)&amp;";"&amp;VLOOKUP([2]source_data!L365,[2]codelist_mapping!F:H,3,FALSE)&amp;";"&amp;VLOOKUP([2]source_data!M365,[2]codelist_mapping!F:H,3,FALSE)),IF([2]source_data!L365&lt;&gt;"",CONCATENATE(VLOOKUP([2]source_data!K365,[2]codelist_mapping!F:H,3,FALSE)&amp;";"&amp;VLOOKUP([2]source_data!L365,[2]codelist_mapping!F:H,3,FALSE)),IF([2]source_data!K365&lt;&gt;"",CONCATENATE(VLOOKUP([2]source_data!K365,[2]codelist_mapping!F:H,3,FALSE)))))))</f>
        <v>GTIP070;GTIP020;GTIP080</v>
      </c>
      <c r="N363" s="9" t="str">
        <f>IF([2]source_data!G365="","",IF([2]source_data!D365="","",VLOOKUP([2]source_data!D365,[2]geo_data!A:I,9,FALSE)))</f>
        <v>Sileby &amp; Seagrave</v>
      </c>
      <c r="O363" s="9" t="str">
        <f>IF([2]source_data!G365="","",IF([2]source_data!D365="","",VLOOKUP([2]source_data!D365,[2]geo_data!A:I,8,FALSE)))</f>
        <v>E05014684</v>
      </c>
      <c r="P363" s="9" t="str">
        <f>IF([2]source_data!G365="","",IF(LEFT(O363,3)="E05","WD",IF(LEFT(O363,3)="S13","WD",IF(LEFT(O363,3)="W05","WD",IF(LEFT(O363,3)="W06","UA",IF(LEFT(O363,3)="S12","CA",IF(LEFT(O363,3)="E06","UA",IF(LEFT(O363,3)="E07","NMD",IF(LEFT(O363,3)="E08","MD",IF(LEFT(O363,3)="E09","LONB"))))))))))</f>
        <v>WD</v>
      </c>
      <c r="Q363" s="9" t="str">
        <f>IF([2]source_data!G365="","",IF([2]source_data!D365="","",VLOOKUP([2]source_data!D365,[2]geo_data!A:I,7,FALSE)))</f>
        <v>Charnwood</v>
      </c>
      <c r="R363" s="9" t="str">
        <f>IF([2]source_data!G365="","",IF([2]source_data!D365="","",VLOOKUP([2]source_data!D365,[2]geo_data!A:I,6,FALSE)))</f>
        <v>E07000130</v>
      </c>
      <c r="S363" s="9" t="str">
        <f>IF([2]source_data!G365="","",IF(LEFT(R363,3)="E05","WD",IF(LEFT(R363,3)="S13","WD",IF(LEFT(R363,3)="W05","WD",IF(LEFT(R363,3)="W06","UA",IF(LEFT(R363,3)="S12","CA",IF(LEFT(R363,3)="E06","UA",IF(LEFT(R363,3)="E07","NMD",IF(LEFT(R363,3)="E08","MD",IF(LEFT(R363,3)="E09","LONB"))))))))))</f>
        <v>NMD</v>
      </c>
      <c r="T363" s="6" t="str">
        <f>IF([2]source_data!G365="","",IF([2]source_data!N365="","",[2]source_data!N365))</f>
        <v>Hardship Grant</v>
      </c>
      <c r="U363" s="10">
        <f>IF([2]source_data!G365="","",[2]tailored_settings!$B$8)</f>
        <v>45789</v>
      </c>
      <c r="V363" s="6" t="str">
        <f>IF([2]source_data!G365="","",[2]tailored_settings!$B$9)</f>
        <v>http://www.longleigh.org/</v>
      </c>
      <c r="W363" s="8">
        <f>IF([2]source_data!G365="","",IF([2]source_data!O365="","",[2]source_data!O365))</f>
        <v>45502</v>
      </c>
      <c r="X363" s="12">
        <f>IF([2]source_data!G365="","",IF([2]source_data!P365="","",[2]source_data!P365))</f>
        <v>45544</v>
      </c>
      <c r="Y363" s="13">
        <f>IF([2]source_data!G365="","",IF([2]source_data!Q365="","",[2]source_data!Q365))</f>
        <v>1</v>
      </c>
      <c r="Z363" s="11" t="str">
        <f>IF([2]source_data!G365="","",IF([2]source_data!I365="","",[2]tailored_settings!$B$10))</f>
        <v>Primary grant reason</v>
      </c>
      <c r="AA363" s="11" t="str">
        <f>IF([2]source_data!G365="","",IF([2]source_data!I365="","",[2]source_data!I365))</f>
        <v>7. Customer where there is a child/ren in receipt of means-tested free school meals</v>
      </c>
      <c r="AB363" s="11" t="str">
        <f>IF([2]source_data!G365="","",IF([2]source_data!J365="","",[2]tailored_settings!$B$11))</f>
        <v/>
      </c>
      <c r="AC363" s="11" t="str">
        <f>IF([2]source_data!G365="","",IF([2]source_data!J365="","",[2]source_data!J365))</f>
        <v/>
      </c>
      <c r="AD363" s="11" t="str">
        <f>IF([2]source_data!G365="","",IF([2]source_data!K365="","",[2]tailored_settings!$B$12))</f>
        <v>Grant purpose</v>
      </c>
      <c r="AE363" s="11" t="str">
        <f>IF([2]source_data!G365="","",IF([2]source_data!K365="","",[2]source_data!K365))</f>
        <v>Food Vouchers</v>
      </c>
      <c r="AF363" s="11" t="str">
        <f>IF([2]source_data!G365="","",IF([2]source_data!K365="","",[2]tailored_settings!$B$13))</f>
        <v>Grant purpose</v>
      </c>
      <c r="AG363" s="11" t="str">
        <f>IF([2]source_data!G365="","",IF([2]source_data!K365="","",[2]source_data!K365))</f>
        <v>Food Vouchers</v>
      </c>
      <c r="AH363" s="11" t="str">
        <f>IF([2]source_data!G365="","",IF([2]source_data!M365="","",[2]tailored_settings!$B$14))</f>
        <v>Grant purpose</v>
      </c>
      <c r="AI363" s="11" t="str">
        <f>IF([2]source_data!G365="","",IF([2]source_data!M365="","",[2]source_data!M365))</f>
        <v>Clothing</v>
      </c>
    </row>
    <row r="364" spans="1:35" x14ac:dyDescent="0.2">
      <c r="A364" s="6" t="str">
        <f>IF([2]source_data!G366="","",IF(AND([2]source_data!C366&lt;&gt;"",[2]tailored_settings!$B$15="Publish"),CONCATENATE([2]tailored_settings!$B$2&amp;[2]source_data!C366),IF(AND([2]source_data!C366&lt;&gt;"",[2]tailored_settings!$B$15="Do not publish"),CONCATENATE([2]tailored_settings!$B$2&amp;TEXT(ROW(A364)-1,"0000")&amp;"_"&amp;TEXT(F364,"yyyy-mm")),CONCATENATE([2]tailored_settings!$B$2&amp;TEXT(ROW(A364)-1,"0000")&amp;"_"&amp;TEXT(F364,"yyyy-mm")))))</f>
        <v>360G-Longleigh-0363_2024-07</v>
      </c>
      <c r="B364" s="6" t="str">
        <f>IF([2]source_data!G366="","",IF([2]source_data!E366&lt;&gt;"",[2]source_data!E366,CONCATENATE("Grant to "&amp;G364)))</f>
        <v>Grant to Individual Recipient</v>
      </c>
      <c r="C364" s="6" t="str">
        <f>IF([2]source_data!G366="","",IF([2]source_data!F366="",_xlfn.XLOOKUP(T364,[2]tailored_settings!$B$20:$B$25,[2]tailored_settings!$A$20:$A$25,"")))</f>
        <v>Providing financial aid during a time of crisis</v>
      </c>
      <c r="D364" s="7">
        <f>IF([2]source_data!G366="","",IF([2]source_data!G366="","",[2]source_data!G366))</f>
        <v>300</v>
      </c>
      <c r="E364" s="6" t="str">
        <f>IF([2]source_data!G366="","",[2]tailored_settings!$B$3)</f>
        <v>GBP</v>
      </c>
      <c r="F364" s="8">
        <f>IF([2]source_data!G366="","",IF([2]source_data!H366="","",[2]source_data!H366))</f>
        <v>45502</v>
      </c>
      <c r="G364" s="6" t="str">
        <f>IF([2]source_data!G366="","",[2]tailored_settings!$B$5)</f>
        <v>Individual Recipient</v>
      </c>
      <c r="H364" s="6" t="str">
        <f>IF([2]source_data!G366="","",IF(AND([2]source_data!A366&lt;&gt;"",[2]tailored_settings!$B$16="Publish"),CONCATENATE([2]tailored_settings!$B$2&amp;[2]source_data!A366),IF(AND([2]source_data!A366&lt;&gt;"",[2]tailored_settings!$B$16="Do not publish"),CONCATENATE([2]tailored_settings!$B$4&amp;TEXT(ROW(A364)-1,"0000")&amp;"_"&amp;TEXT(F364,"yyyy-mm")),CONCATENATE([2]tailored_settings!$B$4&amp;TEXT(ROW(A364)-1,"0000")&amp;"_"&amp;TEXT(F364,"yyyy-mm")))))</f>
        <v>360G-Longleigh-IND-0363_2024-07</v>
      </c>
      <c r="I364" s="6" t="str">
        <f>IF([2]source_data!G366="","",[2]tailored_settings!$B$7)</f>
        <v>Longleigh Foundation</v>
      </c>
      <c r="J364" s="6" t="str">
        <f>IF([2]source_data!G366="","",[2]tailored_settings!$B$6)</f>
        <v>GB-CHC-1169016</v>
      </c>
      <c r="K364" s="6" t="str">
        <f>IF([2]source_data!G366="","",IF([2]source_data!I366="","",VLOOKUP([2]source_data!I366,[2]codelist_mapping!A:C,3,FALSE)))</f>
        <v>GTIR060</v>
      </c>
      <c r="L364" s="6" t="str">
        <f>IF([2]source_data!G366="","",IF([2]source_data!J366="","",VLOOKUP([2]source_data!J366,[2]codelist_mapping!A:C,3,FALSE)))</f>
        <v/>
      </c>
      <c r="M364" s="6" t="str">
        <f>IF([2]source_data!G366="","",IF([2]source_data!K366="","",IF([2]source_data!M366&lt;&gt;"",CONCATENATE(VLOOKUP([2]source_data!K366,[2]codelist_mapping!F:H,3,FALSE)&amp;";"&amp;VLOOKUP([2]source_data!L366,[2]codelist_mapping!F:H,3,FALSE)&amp;";"&amp;VLOOKUP([2]source_data!M366,[2]codelist_mapping!F:H,3,FALSE)),IF([2]source_data!L366&lt;&gt;"",CONCATENATE(VLOOKUP([2]source_data!K366,[2]codelist_mapping!F:H,3,FALSE)&amp;";"&amp;VLOOKUP([2]source_data!L366,[2]codelist_mapping!F:H,3,FALSE)),IF([2]source_data!K366&lt;&gt;"",CONCATENATE(VLOOKUP([2]source_data!K366,[2]codelist_mapping!F:H,3,FALSE)))))))</f>
        <v>GTIP070;GTIP080</v>
      </c>
      <c r="N364" s="9" t="str">
        <f>IF([2]source_data!G366="","",IF([2]source_data!D366="","",VLOOKUP([2]source_data!D366,[2]geo_data!A:I,9,FALSE)))</f>
        <v>West Hill &amp; North Laine</v>
      </c>
      <c r="O364" s="9" t="str">
        <f>IF([2]source_data!G366="","",IF([2]source_data!D366="","",VLOOKUP([2]source_data!D366,[2]geo_data!A:I,8,FALSE)))</f>
        <v>E05015415</v>
      </c>
      <c r="P364" s="9" t="str">
        <f>IF([2]source_data!G366="","",IF(LEFT(O364,3)="E05","WD",IF(LEFT(O364,3)="S13","WD",IF(LEFT(O364,3)="W05","WD",IF(LEFT(O364,3)="W06","UA",IF(LEFT(O364,3)="S12","CA",IF(LEFT(O364,3)="E06","UA",IF(LEFT(O364,3)="E07","NMD",IF(LEFT(O364,3)="E08","MD",IF(LEFT(O364,3)="E09","LONB"))))))))))</f>
        <v>WD</v>
      </c>
      <c r="Q364" s="9" t="str">
        <f>IF([2]source_data!G366="","",IF([2]source_data!D366="","",VLOOKUP([2]source_data!D366,[2]geo_data!A:I,7,FALSE)))</f>
        <v>Brighton and Hove</v>
      </c>
      <c r="R364" s="9" t="str">
        <f>IF([2]source_data!G366="","",IF([2]source_data!D366="","",VLOOKUP([2]source_data!D366,[2]geo_data!A:I,6,FALSE)))</f>
        <v>E06000043</v>
      </c>
      <c r="S364" s="9" t="str">
        <f>IF([2]source_data!G366="","",IF(LEFT(R364,3)="E05","WD",IF(LEFT(R364,3)="S13","WD",IF(LEFT(R364,3)="W05","WD",IF(LEFT(R364,3)="W06","UA",IF(LEFT(R364,3)="S12","CA",IF(LEFT(R364,3)="E06","UA",IF(LEFT(R364,3)="E07","NMD",IF(LEFT(R364,3)="E08","MD",IF(LEFT(R364,3)="E09","LONB"))))))))))</f>
        <v>UA</v>
      </c>
      <c r="T364" s="6" t="str">
        <f>IF([2]source_data!G366="","",IF([2]source_data!N366="","",[2]source_data!N366))</f>
        <v>Crisis Grant</v>
      </c>
      <c r="U364" s="10">
        <f>IF([2]source_data!G366="","",[2]tailored_settings!$B$8)</f>
        <v>45789</v>
      </c>
      <c r="V364" s="6" t="str">
        <f>IF([2]source_data!G366="","",[2]tailored_settings!$B$9)</f>
        <v>http://www.longleigh.org/</v>
      </c>
      <c r="W364" s="8">
        <f>IF([2]source_data!G366="","",IF([2]source_data!O366="","",[2]source_data!O366))</f>
        <v>45502</v>
      </c>
      <c r="X364" s="12">
        <f>IF([2]source_data!G366="","",IF([2]source_data!P366="","",[2]source_data!P366))</f>
        <v>45533</v>
      </c>
      <c r="Y364" s="13">
        <f>IF([2]source_data!G366="","",IF([2]source_data!Q366="","",[2]source_data!Q366))</f>
        <v>1</v>
      </c>
      <c r="Z364" s="11" t="str">
        <f>IF([2]source_data!G366="","",IF([2]source_data!I366="","",[2]tailored_settings!$B$10))</f>
        <v>Primary grant reason</v>
      </c>
      <c r="AA364" s="11" t="str">
        <f>IF([2]source_data!G366="","",IF([2]source_data!I366="","",[2]source_data!I366))</f>
        <v>4. Customer/family fleeing from a violent or abusive relationship</v>
      </c>
      <c r="AB364" s="11" t="str">
        <f>IF([2]source_data!G366="","",IF([2]source_data!J366="","",[2]tailored_settings!$B$11))</f>
        <v/>
      </c>
      <c r="AC364" s="11" t="str">
        <f>IF([2]source_data!G366="","",IF([2]source_data!J366="","",[2]source_data!J366))</f>
        <v/>
      </c>
      <c r="AD364" s="11" t="str">
        <f>IF([2]source_data!G366="","",IF([2]source_data!K366="","",[2]tailored_settings!$B$12))</f>
        <v>Grant purpose</v>
      </c>
      <c r="AE364" s="11" t="str">
        <f>IF([2]source_data!G366="","",IF([2]source_data!K366="","",[2]source_data!K366))</f>
        <v>Food Vouchers</v>
      </c>
      <c r="AF364" s="11" t="str">
        <f>IF([2]source_data!G366="","",IF([2]source_data!K366="","",[2]tailored_settings!$B$13))</f>
        <v>Grant purpose</v>
      </c>
      <c r="AG364" s="11" t="str">
        <f>IF([2]source_data!G366="","",IF([2]source_data!K366="","",[2]source_data!K366))</f>
        <v>Food Vouchers</v>
      </c>
      <c r="AH364" s="11" t="str">
        <f>IF([2]source_data!G366="","",IF([2]source_data!M366="","",[2]tailored_settings!$B$14))</f>
        <v/>
      </c>
      <c r="AI364" s="11" t="str">
        <f>IF([2]source_data!G366="","",IF([2]source_data!M366="","",[2]source_data!M366))</f>
        <v/>
      </c>
    </row>
    <row r="365" spans="1:35" x14ac:dyDescent="0.2">
      <c r="A365" s="6" t="str">
        <f>IF([2]source_data!G367="","",IF(AND([2]source_data!C367&lt;&gt;"",[2]tailored_settings!$B$15="Publish"),CONCATENATE([2]tailored_settings!$B$2&amp;[2]source_data!C367),IF(AND([2]source_data!C367&lt;&gt;"",[2]tailored_settings!$B$15="Do not publish"),CONCATENATE([2]tailored_settings!$B$2&amp;TEXT(ROW(A365)-1,"0000")&amp;"_"&amp;TEXT(F365,"yyyy-mm")),CONCATENATE([2]tailored_settings!$B$2&amp;TEXT(ROW(A365)-1,"0000")&amp;"_"&amp;TEXT(F365,"yyyy-mm")))))</f>
        <v>360G-Longleigh-0364_2024-07</v>
      </c>
      <c r="B365" s="6" t="str">
        <f>IF([2]source_data!G367="","",IF([2]source_data!E367&lt;&gt;"",[2]source_data!E367,CONCATENATE("Grant to "&amp;G365)))</f>
        <v>Grant to Individual Recipient</v>
      </c>
      <c r="C365" s="6" t="str">
        <f>IF([2]source_data!G367="","",IF([2]source_data!F367="",_xlfn.XLOOKUP(T365,[2]tailored_settings!$B$20:$B$25,[2]tailored_settings!$A$20:$A$25,"")))</f>
        <v>Helping to alleviate financial hardship</v>
      </c>
      <c r="D365" s="7">
        <f>IF([2]source_data!G367="","",IF([2]source_data!G367="","",[2]source_data!G367))</f>
        <v>749.71</v>
      </c>
      <c r="E365" s="6" t="str">
        <f>IF([2]source_data!G367="","",[2]tailored_settings!$B$3)</f>
        <v>GBP</v>
      </c>
      <c r="F365" s="8">
        <f>IF([2]source_data!G367="","",IF([2]source_data!H367="","",[2]source_data!H367))</f>
        <v>45502</v>
      </c>
      <c r="G365" s="6" t="str">
        <f>IF([2]source_data!G367="","",[2]tailored_settings!$B$5)</f>
        <v>Individual Recipient</v>
      </c>
      <c r="H365" s="6" t="str">
        <f>IF([2]source_data!G367="","",IF(AND([2]source_data!A367&lt;&gt;"",[2]tailored_settings!$B$16="Publish"),CONCATENATE([2]tailored_settings!$B$2&amp;[2]source_data!A367),IF(AND([2]source_data!A367&lt;&gt;"",[2]tailored_settings!$B$16="Do not publish"),CONCATENATE([2]tailored_settings!$B$4&amp;TEXT(ROW(A365)-1,"0000")&amp;"_"&amp;TEXT(F365,"yyyy-mm")),CONCATENATE([2]tailored_settings!$B$4&amp;TEXT(ROW(A365)-1,"0000")&amp;"_"&amp;TEXT(F365,"yyyy-mm")))))</f>
        <v>360G-Longleigh-IND-0364_2024-07</v>
      </c>
      <c r="I365" s="6" t="str">
        <f>IF([2]source_data!G367="","",[2]tailored_settings!$B$7)</f>
        <v>Longleigh Foundation</v>
      </c>
      <c r="J365" s="6" t="str">
        <f>IF([2]source_data!G367="","",[2]tailored_settings!$B$6)</f>
        <v>GB-CHC-1169016</v>
      </c>
      <c r="K365" s="6" t="str">
        <f>IF([2]source_data!G367="","",IF([2]source_data!I367="","",VLOOKUP([2]source_data!I367,[2]codelist_mapping!A:C,3,FALSE)))</f>
        <v>GTIR010</v>
      </c>
      <c r="L365" s="6" t="str">
        <f>IF([2]source_data!G367="","",IF([2]source_data!J367="","",VLOOKUP([2]source_data!J367,[2]codelist_mapping!A:C,3,FALSE)))</f>
        <v/>
      </c>
      <c r="M365" s="6" t="str">
        <f>IF([2]source_data!G367="","",IF([2]source_data!K367="","",IF([2]source_data!M367&lt;&gt;"",CONCATENATE(VLOOKUP([2]source_data!K367,[2]codelist_mapping!F:H,3,FALSE)&amp;";"&amp;VLOOKUP([2]source_data!L367,[2]codelist_mapping!F:H,3,FALSE)&amp;";"&amp;VLOOKUP([2]source_data!M367,[2]codelist_mapping!F:H,3,FALSE)),IF([2]source_data!L367&lt;&gt;"",CONCATENATE(VLOOKUP([2]source_data!K367,[2]codelist_mapping!F:H,3,FALSE)&amp;";"&amp;VLOOKUP([2]source_data!L367,[2]codelist_mapping!F:H,3,FALSE)),IF([2]source_data!K367&lt;&gt;"",CONCATENATE(VLOOKUP([2]source_data!K367,[2]codelist_mapping!F:H,3,FALSE)))))))</f>
        <v>GTIP020;GTIP020;GTIP060</v>
      </c>
      <c r="N365" s="9" t="str">
        <f>IF([2]source_data!G367="","",IF([2]source_data!D367="","",VLOOKUP([2]source_data!D367,[2]geo_data!A:I,9,FALSE)))</f>
        <v>Bishops Frome &amp; Cradley</v>
      </c>
      <c r="O365" s="9" t="str">
        <f>IF([2]source_data!G367="","",IF([2]source_data!D367="","",VLOOKUP([2]source_data!D367,[2]geo_data!A:I,8,FALSE)))</f>
        <v>E05009444</v>
      </c>
      <c r="P365" s="9" t="str">
        <f>IF([2]source_data!G367="","",IF(LEFT(O365,3)="E05","WD",IF(LEFT(O365,3)="S13","WD",IF(LEFT(O365,3)="W05","WD",IF(LEFT(O365,3)="W06","UA",IF(LEFT(O365,3)="S12","CA",IF(LEFT(O365,3)="E06","UA",IF(LEFT(O365,3)="E07","NMD",IF(LEFT(O365,3)="E08","MD",IF(LEFT(O365,3)="E09","LONB"))))))))))</f>
        <v>WD</v>
      </c>
      <c r="Q365" s="9" t="str">
        <f>IF([2]source_data!G367="","",IF([2]source_data!D367="","",VLOOKUP([2]source_data!D367,[2]geo_data!A:I,7,FALSE)))</f>
        <v>Herefordshire, County of</v>
      </c>
      <c r="R365" s="9" t="str">
        <f>IF([2]source_data!G367="","",IF([2]source_data!D367="","",VLOOKUP([2]source_data!D367,[2]geo_data!A:I,6,FALSE)))</f>
        <v>E06000019</v>
      </c>
      <c r="S365" s="9" t="str">
        <f>IF([2]source_data!G367="","",IF(LEFT(R365,3)="E05","WD",IF(LEFT(R365,3)="S13","WD",IF(LEFT(R365,3)="W05","WD",IF(LEFT(R365,3)="W06","UA",IF(LEFT(R365,3)="S12","CA",IF(LEFT(R365,3)="E06","UA",IF(LEFT(R365,3)="E07","NMD",IF(LEFT(R365,3)="E08","MD",IF(LEFT(R365,3)="E09","LONB"))))))))))</f>
        <v>UA</v>
      </c>
      <c r="T365" s="6" t="str">
        <f>IF([2]source_data!G367="","",IF([2]source_data!N367="","",[2]source_data!N367))</f>
        <v>Hardship Grant</v>
      </c>
      <c r="U365" s="10">
        <f>IF([2]source_data!G367="","",[2]tailored_settings!$B$8)</f>
        <v>45789</v>
      </c>
      <c r="V365" s="6" t="str">
        <f>IF([2]source_data!G367="","",[2]tailored_settings!$B$9)</f>
        <v>http://www.longleigh.org/</v>
      </c>
      <c r="W365" s="8">
        <f>IF([2]source_data!G367="","",IF([2]source_data!O367="","",[2]source_data!O367))</f>
        <v>45502</v>
      </c>
      <c r="X365" s="12">
        <f>IF([2]source_data!G367="","",IF([2]source_data!P367="","",[2]source_data!P367))</f>
        <v>45540</v>
      </c>
      <c r="Y365" s="13">
        <f>IF([2]source_data!G367="","",IF([2]source_data!Q367="","",[2]source_data!Q367))</f>
        <v>1</v>
      </c>
      <c r="Z365" s="11" t="str">
        <f>IF([2]source_data!G367="","",IF([2]source_data!I367="","",[2]tailored_settings!$B$10))</f>
        <v>Primary grant reason</v>
      </c>
      <c r="AA365" s="11" t="str">
        <f>IF([2]source_data!G367="","",IF([2]source_data!I367="","",[2]source_data!I367))</f>
        <v>7. Customer where there is a child/ren in receipt of means-tested free school meals</v>
      </c>
      <c r="AB365" s="11" t="str">
        <f>IF([2]source_data!G367="","",IF([2]source_data!J367="","",[2]tailored_settings!$B$11))</f>
        <v/>
      </c>
      <c r="AC365" s="11" t="str">
        <f>IF([2]source_data!G367="","",IF([2]source_data!J367="","",[2]source_data!J367))</f>
        <v/>
      </c>
      <c r="AD365" s="11" t="str">
        <f>IF([2]source_data!G367="","",IF([2]source_data!K367="","",[2]tailored_settings!$B$12))</f>
        <v>Grant purpose</v>
      </c>
      <c r="AE365" s="11" t="str">
        <f>IF([2]source_data!G367="","",IF([2]source_data!K367="","",[2]source_data!K367))</f>
        <v>Appliances</v>
      </c>
      <c r="AF365" s="11" t="str">
        <f>IF([2]source_data!G367="","",IF([2]source_data!K367="","",[2]tailored_settings!$B$13))</f>
        <v>Grant purpose</v>
      </c>
      <c r="AG365" s="11" t="str">
        <f>IF([2]source_data!G367="","",IF([2]source_data!K367="","",[2]source_data!K367))</f>
        <v>Appliances</v>
      </c>
      <c r="AH365" s="11" t="str">
        <f>IF([2]source_data!G367="","",IF([2]source_data!M367="","",[2]tailored_settings!$B$14))</f>
        <v>Grant purpose</v>
      </c>
      <c r="AI365" s="11" t="str">
        <f>IF([2]source_data!G367="","",IF([2]source_data!M367="","",[2]source_data!M367))</f>
        <v>Voucher for small household items</v>
      </c>
    </row>
    <row r="366" spans="1:35" x14ac:dyDescent="0.2">
      <c r="A366" s="6" t="str">
        <f>IF([2]source_data!G368="","",IF(AND([2]source_data!C368&lt;&gt;"",[2]tailored_settings!$B$15="Publish"),CONCATENATE([2]tailored_settings!$B$2&amp;[2]source_data!C368),IF(AND([2]source_data!C368&lt;&gt;"",[2]tailored_settings!$B$15="Do not publish"),CONCATENATE([2]tailored_settings!$B$2&amp;TEXT(ROW(A366)-1,"0000")&amp;"_"&amp;TEXT(F366,"yyyy-mm")),CONCATENATE([2]tailored_settings!$B$2&amp;TEXT(ROW(A366)-1,"0000")&amp;"_"&amp;TEXT(F366,"yyyy-mm")))))</f>
        <v>360G-Longleigh-0365_2024-07</v>
      </c>
      <c r="B366" s="6" t="str">
        <f>IF([2]source_data!G368="","",IF([2]source_data!E368&lt;&gt;"",[2]source_data!E368,CONCATENATE("Grant to "&amp;G366)))</f>
        <v>Grant to Individual Recipient</v>
      </c>
      <c r="C366" s="6" t="str">
        <f>IF([2]source_data!G368="","",IF([2]source_data!F368="",_xlfn.XLOOKUP(T366,[2]tailored_settings!$B$20:$B$25,[2]tailored_settings!$A$20:$A$25,"")))</f>
        <v>Helping to alleviate financial hardship</v>
      </c>
      <c r="D366" s="7">
        <f>IF([2]source_data!G368="","",IF([2]source_data!G368="","",[2]source_data!G368))</f>
        <v>887.85</v>
      </c>
      <c r="E366" s="6" t="str">
        <f>IF([2]source_data!G368="","",[2]tailored_settings!$B$3)</f>
        <v>GBP</v>
      </c>
      <c r="F366" s="8">
        <f>IF([2]source_data!G368="","",IF([2]source_data!H368="","",[2]source_data!H368))</f>
        <v>45502</v>
      </c>
      <c r="G366" s="6" t="str">
        <f>IF([2]source_data!G368="","",[2]tailored_settings!$B$5)</f>
        <v>Individual Recipient</v>
      </c>
      <c r="H366" s="6" t="str">
        <f>IF([2]source_data!G368="","",IF(AND([2]source_data!A368&lt;&gt;"",[2]tailored_settings!$B$16="Publish"),CONCATENATE([2]tailored_settings!$B$2&amp;[2]source_data!A368),IF(AND([2]source_data!A368&lt;&gt;"",[2]tailored_settings!$B$16="Do not publish"),CONCATENATE([2]tailored_settings!$B$4&amp;TEXT(ROW(A366)-1,"0000")&amp;"_"&amp;TEXT(F366,"yyyy-mm")),CONCATENATE([2]tailored_settings!$B$4&amp;TEXT(ROW(A366)-1,"0000")&amp;"_"&amp;TEXT(F366,"yyyy-mm")))))</f>
        <v>360G-Longleigh-IND-0365_2024-07</v>
      </c>
      <c r="I366" s="6" t="str">
        <f>IF([2]source_data!G368="","",[2]tailored_settings!$B$7)</f>
        <v>Longleigh Foundation</v>
      </c>
      <c r="J366" s="6" t="str">
        <f>IF([2]source_data!G368="","",[2]tailored_settings!$B$6)</f>
        <v>GB-CHC-1169016</v>
      </c>
      <c r="K366" s="6" t="str">
        <f>IF([2]source_data!G368="","",IF([2]source_data!I368="","",VLOOKUP([2]source_data!I368,[2]codelist_mapping!A:C,3,FALSE)))</f>
        <v>GTIR030</v>
      </c>
      <c r="L366" s="6" t="str">
        <f>IF([2]source_data!G368="","",IF([2]source_data!J368="","",VLOOKUP([2]source_data!J368,[2]codelist_mapping!A:C,3,FALSE)))</f>
        <v/>
      </c>
      <c r="M366" s="6" t="str">
        <f>IF([2]source_data!G368="","",IF([2]source_data!K368="","",IF([2]source_data!M368&lt;&gt;"",CONCATENATE(VLOOKUP([2]source_data!K368,[2]codelist_mapping!F:H,3,FALSE)&amp;";"&amp;VLOOKUP([2]source_data!L368,[2]codelist_mapping!F:H,3,FALSE)&amp;";"&amp;VLOOKUP([2]source_data!M368,[2]codelist_mapping!F:H,3,FALSE)),IF([2]source_data!L368&lt;&gt;"",CONCATENATE(VLOOKUP([2]source_data!K368,[2]codelist_mapping!F:H,3,FALSE)&amp;";"&amp;VLOOKUP([2]source_data!L368,[2]codelist_mapping!F:H,3,FALSE)),IF([2]source_data!K368&lt;&gt;"",CONCATENATE(VLOOKUP([2]source_data!K368,[2]codelist_mapping!F:H,3,FALSE)))))))</f>
        <v>GTIP020;GTIP070;GTIP060</v>
      </c>
      <c r="N366" s="9" t="str">
        <f>IF([2]source_data!G368="","",IF([2]source_data!D368="","",VLOOKUP([2]source_data!D368,[2]geo_data!A:I,9,FALSE)))</f>
        <v>Lydiard and Freshbrook</v>
      </c>
      <c r="O366" s="9" t="str">
        <f>IF([2]source_data!G368="","",IF([2]source_data!D368="","",VLOOKUP([2]source_data!D368,[2]geo_data!A:I,8,FALSE)))</f>
        <v>E05008961</v>
      </c>
      <c r="P366" s="9" t="str">
        <f>IF([2]source_data!G368="","",IF(LEFT(O366,3)="E05","WD",IF(LEFT(O366,3)="S13","WD",IF(LEFT(O366,3)="W05","WD",IF(LEFT(O366,3)="W06","UA",IF(LEFT(O366,3)="S12","CA",IF(LEFT(O366,3)="E06","UA",IF(LEFT(O366,3)="E07","NMD",IF(LEFT(O366,3)="E08","MD",IF(LEFT(O366,3)="E09","LONB"))))))))))</f>
        <v>WD</v>
      </c>
      <c r="Q366" s="9" t="str">
        <f>IF([2]source_data!G368="","",IF([2]source_data!D368="","",VLOOKUP([2]source_data!D368,[2]geo_data!A:I,7,FALSE)))</f>
        <v>Swindon</v>
      </c>
      <c r="R366" s="9" t="str">
        <f>IF([2]source_data!G368="","",IF([2]source_data!D368="","",VLOOKUP([2]source_data!D368,[2]geo_data!A:I,6,FALSE)))</f>
        <v>E06000030</v>
      </c>
      <c r="S366" s="9" t="str">
        <f>IF([2]source_data!G368="","",IF(LEFT(R366,3)="E05","WD",IF(LEFT(R366,3)="S13","WD",IF(LEFT(R366,3)="W05","WD",IF(LEFT(R366,3)="W06","UA",IF(LEFT(R366,3)="S12","CA",IF(LEFT(R366,3)="E06","UA",IF(LEFT(R366,3)="E07","NMD",IF(LEFT(R366,3)="E08","MD",IF(LEFT(R366,3)="E09","LONB"))))))))))</f>
        <v>UA</v>
      </c>
      <c r="T366" s="6" t="str">
        <f>IF([2]source_data!G368="","",IF([2]source_data!N368="","",[2]source_data!N368))</f>
        <v>Hardship Grant</v>
      </c>
      <c r="U366" s="10">
        <f>IF([2]source_data!G368="","",[2]tailored_settings!$B$8)</f>
        <v>45789</v>
      </c>
      <c r="V366" s="6" t="str">
        <f>IF([2]source_data!G368="","",[2]tailored_settings!$B$9)</f>
        <v>http://www.longleigh.org/</v>
      </c>
      <c r="W366" s="8">
        <f>IF([2]source_data!G368="","",IF([2]source_data!O368="","",[2]source_data!O368))</f>
        <v>45502</v>
      </c>
      <c r="X366" s="12">
        <f>IF([2]source_data!G368="","",IF([2]source_data!P368="","",[2]source_data!P368))</f>
        <v>45562</v>
      </c>
      <c r="Y366" s="13">
        <f>IF([2]source_data!G368="","",IF([2]source_data!Q368="","",[2]source_data!Q368))</f>
        <v>2</v>
      </c>
      <c r="Z366" s="11" t="str">
        <f>IF([2]source_data!G368="","",IF([2]source_data!I368="","",[2]tailored_settings!$B$10))</f>
        <v>Primary grant reason</v>
      </c>
      <c r="AA366" s="11" t="str">
        <f>IF([2]source_data!G368="","",IF([2]source_data!I368="","",[2]source_data!I368))</f>
        <v>1. Customer (or family member residing with them) with a diagnosed condition or disability (physical and/or sensory and/or behavioural)</v>
      </c>
      <c r="AB366" s="11" t="str">
        <f>IF([2]source_data!G368="","",IF([2]source_data!J368="","",[2]tailored_settings!$B$11))</f>
        <v/>
      </c>
      <c r="AC366" s="11" t="str">
        <f>IF([2]source_data!G368="","",IF([2]source_data!J368="","",[2]source_data!J368))</f>
        <v/>
      </c>
      <c r="AD366" s="11" t="str">
        <f>IF([2]source_data!G368="","",IF([2]source_data!K368="","",[2]tailored_settings!$B$12))</f>
        <v>Grant purpose</v>
      </c>
      <c r="AE366" s="11" t="str">
        <f>IF([2]source_data!G368="","",IF([2]source_data!K368="","",[2]source_data!K368))</f>
        <v>Appliances</v>
      </c>
      <c r="AF366" s="11" t="str">
        <f>IF([2]source_data!G368="","",IF([2]source_data!K368="","",[2]tailored_settings!$B$13))</f>
        <v>Grant purpose</v>
      </c>
      <c r="AG366" s="11" t="str">
        <f>IF([2]source_data!G368="","",IF([2]source_data!K368="","",[2]source_data!K368))</f>
        <v>Appliances</v>
      </c>
      <c r="AH366" s="11" t="str">
        <f>IF([2]source_data!G368="","",IF([2]source_data!M368="","",[2]tailored_settings!$B$14))</f>
        <v>Grant purpose</v>
      </c>
      <c r="AI366" s="11" t="str">
        <f>IF([2]source_data!G368="","",IF([2]source_data!M368="","",[2]source_data!M368))</f>
        <v>Voucher for small household items</v>
      </c>
    </row>
    <row r="367" spans="1:35" x14ac:dyDescent="0.2">
      <c r="A367" s="6" t="str">
        <f>IF([2]source_data!G369="","",IF(AND([2]source_data!C369&lt;&gt;"",[2]tailored_settings!$B$15="Publish"),CONCATENATE([2]tailored_settings!$B$2&amp;[2]source_data!C369),IF(AND([2]source_data!C369&lt;&gt;"",[2]tailored_settings!$B$15="Do not publish"),CONCATENATE([2]tailored_settings!$B$2&amp;TEXT(ROW(A367)-1,"0000")&amp;"_"&amp;TEXT(F367,"yyyy-mm")),CONCATENATE([2]tailored_settings!$B$2&amp;TEXT(ROW(A367)-1,"0000")&amp;"_"&amp;TEXT(F367,"yyyy-mm")))))</f>
        <v>360G-Longleigh-0366_2024-07</v>
      </c>
      <c r="B367" s="6" t="str">
        <f>IF([2]source_data!G369="","",IF([2]source_data!E369&lt;&gt;"",[2]source_data!E369,CONCATENATE("Grant to "&amp;G367)))</f>
        <v>Grant to Individual Recipient</v>
      </c>
      <c r="C367" s="6" t="str">
        <f>IF([2]source_data!G369="","",IF([2]source_data!F369="",_xlfn.XLOOKUP(T367,[2]tailored_settings!$B$20:$B$25,[2]tailored_settings!$A$20:$A$25,"")))</f>
        <v>Helping to alleviate financial hardship</v>
      </c>
      <c r="D367" s="7">
        <f>IF([2]source_data!G369="","",IF([2]source_data!G369="","",[2]source_data!G369))</f>
        <v>874.79</v>
      </c>
      <c r="E367" s="6" t="str">
        <f>IF([2]source_data!G369="","",[2]tailored_settings!$B$3)</f>
        <v>GBP</v>
      </c>
      <c r="F367" s="8">
        <f>IF([2]source_data!G369="","",IF([2]source_data!H369="","",[2]source_data!H369))</f>
        <v>45502</v>
      </c>
      <c r="G367" s="6" t="str">
        <f>IF([2]source_data!G369="","",[2]tailored_settings!$B$5)</f>
        <v>Individual Recipient</v>
      </c>
      <c r="H367" s="6" t="str">
        <f>IF([2]source_data!G369="","",IF(AND([2]source_data!A369&lt;&gt;"",[2]tailored_settings!$B$16="Publish"),CONCATENATE([2]tailored_settings!$B$2&amp;[2]source_data!A369),IF(AND([2]source_data!A369&lt;&gt;"",[2]tailored_settings!$B$16="Do not publish"),CONCATENATE([2]tailored_settings!$B$4&amp;TEXT(ROW(A367)-1,"0000")&amp;"_"&amp;TEXT(F367,"yyyy-mm")),CONCATENATE([2]tailored_settings!$B$4&amp;TEXT(ROW(A367)-1,"0000")&amp;"_"&amp;TEXT(F367,"yyyy-mm")))))</f>
        <v>360G-Longleigh-IND-0366_2024-07</v>
      </c>
      <c r="I367" s="6" t="str">
        <f>IF([2]source_data!G369="","",[2]tailored_settings!$B$7)</f>
        <v>Longleigh Foundation</v>
      </c>
      <c r="J367" s="6" t="str">
        <f>IF([2]source_data!G369="","",[2]tailored_settings!$B$6)</f>
        <v>GB-CHC-1169016</v>
      </c>
      <c r="K367" s="6" t="str">
        <f>IF([2]source_data!G369="","",IF([2]source_data!I369="","",VLOOKUP([2]source_data!I369,[2]codelist_mapping!A:C,3,FALSE)))</f>
        <v>GTIR030</v>
      </c>
      <c r="L367" s="6" t="str">
        <f>IF([2]source_data!G369="","",IF([2]source_data!J369="","",VLOOKUP([2]source_data!J369,[2]codelist_mapping!A:C,3,FALSE)))</f>
        <v/>
      </c>
      <c r="M367" s="6" t="str">
        <f>IF([2]source_data!G369="","",IF([2]source_data!K369="","",IF([2]source_data!M369&lt;&gt;"",CONCATENATE(VLOOKUP([2]source_data!K369,[2]codelist_mapping!F:H,3,FALSE)&amp;";"&amp;VLOOKUP([2]source_data!L369,[2]codelist_mapping!F:H,3,FALSE)&amp;";"&amp;VLOOKUP([2]source_data!M369,[2]codelist_mapping!F:H,3,FALSE)),IF([2]source_data!L369&lt;&gt;"",CONCATENATE(VLOOKUP([2]source_data!K369,[2]codelist_mapping!F:H,3,FALSE)&amp;";"&amp;VLOOKUP([2]source_data!L369,[2]codelist_mapping!F:H,3,FALSE)),IF([2]source_data!K369&lt;&gt;"",CONCATENATE(VLOOKUP([2]source_data!K369,[2]codelist_mapping!F:H,3,FALSE)))))))</f>
        <v>GTIP020;GTIP020</v>
      </c>
      <c r="N367" s="9" t="str">
        <f>IF([2]source_data!G369="","",IF([2]source_data!D369="","",VLOOKUP([2]source_data!D369,[2]geo_data!A:I,9,FALSE)))</f>
        <v>Leesland &amp; Newtown</v>
      </c>
      <c r="O367" s="9" t="str">
        <f>IF([2]source_data!G369="","",IF([2]source_data!D369="","",VLOOKUP([2]source_data!D369,[2]geo_data!A:I,8,FALSE)))</f>
        <v>E05014149</v>
      </c>
      <c r="P367" s="9" t="str">
        <f>IF([2]source_data!G369="","",IF(LEFT(O367,3)="E05","WD",IF(LEFT(O367,3)="S13","WD",IF(LEFT(O367,3)="W05","WD",IF(LEFT(O367,3)="W06","UA",IF(LEFT(O367,3)="S12","CA",IF(LEFT(O367,3)="E06","UA",IF(LEFT(O367,3)="E07","NMD",IF(LEFT(O367,3)="E08","MD",IF(LEFT(O367,3)="E09","LONB"))))))))))</f>
        <v>WD</v>
      </c>
      <c r="Q367" s="9" t="str">
        <f>IF([2]source_data!G369="","",IF([2]source_data!D369="","",VLOOKUP([2]source_data!D369,[2]geo_data!A:I,7,FALSE)))</f>
        <v>Gosport</v>
      </c>
      <c r="R367" s="9" t="str">
        <f>IF([2]source_data!G369="","",IF([2]source_data!D369="","",VLOOKUP([2]source_data!D369,[2]geo_data!A:I,6,FALSE)))</f>
        <v>E07000088</v>
      </c>
      <c r="S367" s="9" t="str">
        <f>IF([2]source_data!G369="","",IF(LEFT(R367,3)="E05","WD",IF(LEFT(R367,3)="S13","WD",IF(LEFT(R367,3)="W05","WD",IF(LEFT(R367,3)="W06","UA",IF(LEFT(R367,3)="S12","CA",IF(LEFT(R367,3)="E06","UA",IF(LEFT(R367,3)="E07","NMD",IF(LEFT(R367,3)="E08","MD",IF(LEFT(R367,3)="E09","LONB"))))))))))</f>
        <v>NMD</v>
      </c>
      <c r="T367" s="6" t="str">
        <f>IF([2]source_data!G369="","",IF([2]source_data!N369="","",[2]source_data!N369))</f>
        <v>Hardship Grant</v>
      </c>
      <c r="U367" s="10">
        <f>IF([2]source_data!G369="","",[2]tailored_settings!$B$8)</f>
        <v>45789</v>
      </c>
      <c r="V367" s="6" t="str">
        <f>IF([2]source_data!G369="","",[2]tailored_settings!$B$9)</f>
        <v>http://www.longleigh.org/</v>
      </c>
      <c r="W367" s="8">
        <f>IF([2]source_data!G369="","",IF([2]source_data!O369="","",[2]source_data!O369))</f>
        <v>45502</v>
      </c>
      <c r="X367" s="12">
        <f>IF([2]source_data!G369="","",IF([2]source_data!P369="","",[2]source_data!P369))</f>
        <v>45511</v>
      </c>
      <c r="Y367" s="13">
        <f>IF([2]source_data!G369="","",IF([2]source_data!Q369="","",[2]source_data!Q369))</f>
        <v>0</v>
      </c>
      <c r="Z367" s="11" t="str">
        <f>IF([2]source_data!G369="","",IF([2]source_data!I369="","",[2]tailored_settings!$B$10))</f>
        <v>Primary grant reason</v>
      </c>
      <c r="AA367" s="11" t="str">
        <f>IF([2]source_data!G369="","",IF([2]source_data!I369="","",[2]source_data!I369))</f>
        <v>1. Customer (or family member residing with them) with a diagnosed condition or disability (physical and/or sensory and/or behavioural)</v>
      </c>
      <c r="AB367" s="11" t="str">
        <f>IF([2]source_data!G369="","",IF([2]source_data!J369="","",[2]tailored_settings!$B$11))</f>
        <v/>
      </c>
      <c r="AC367" s="11" t="str">
        <f>IF([2]source_data!G369="","",IF([2]source_data!J369="","",[2]source_data!J369))</f>
        <v/>
      </c>
      <c r="AD367" s="11" t="str">
        <f>IF([2]source_data!G369="","",IF([2]source_data!K369="","",[2]tailored_settings!$B$12))</f>
        <v>Grant purpose</v>
      </c>
      <c r="AE367" s="11" t="str">
        <f>IF([2]source_data!G369="","",IF([2]source_data!K369="","",[2]source_data!K369))</f>
        <v>Appliances</v>
      </c>
      <c r="AF367" s="11" t="str">
        <f>IF([2]source_data!G369="","",IF([2]source_data!K369="","",[2]tailored_settings!$B$13))</f>
        <v>Grant purpose</v>
      </c>
      <c r="AG367" s="11" t="str">
        <f>IF([2]source_data!G369="","",IF([2]source_data!K369="","",[2]source_data!K369))</f>
        <v>Appliances</v>
      </c>
      <c r="AH367" s="11" t="str">
        <f>IF([2]source_data!G369="","",IF([2]source_data!M369="","",[2]tailored_settings!$B$14))</f>
        <v/>
      </c>
      <c r="AI367" s="11" t="str">
        <f>IF([2]source_data!G369="","",IF([2]source_data!M369="","",[2]source_data!M369))</f>
        <v/>
      </c>
    </row>
    <row r="368" spans="1:35" x14ac:dyDescent="0.2">
      <c r="A368" s="6" t="str">
        <f>IF([2]source_data!G370="","",IF(AND([2]source_data!C370&lt;&gt;"",[2]tailored_settings!$B$15="Publish"),CONCATENATE([2]tailored_settings!$B$2&amp;[2]source_data!C370),IF(AND([2]source_data!C370&lt;&gt;"",[2]tailored_settings!$B$15="Do not publish"),CONCATENATE([2]tailored_settings!$B$2&amp;TEXT(ROW(A368)-1,"0000")&amp;"_"&amp;TEXT(F368,"yyyy-mm")),CONCATENATE([2]tailored_settings!$B$2&amp;TEXT(ROW(A368)-1,"0000")&amp;"_"&amp;TEXT(F368,"yyyy-mm")))))</f>
        <v>360G-Longleigh-0367_2024-07</v>
      </c>
      <c r="B368" s="6" t="str">
        <f>IF([2]source_data!G370="","",IF([2]source_data!E370&lt;&gt;"",[2]source_data!E370,CONCATENATE("Grant to "&amp;G368)))</f>
        <v>Grant to Individual Recipient</v>
      </c>
      <c r="C368" s="6" t="str">
        <f>IF([2]source_data!G370="","",IF([2]source_data!F370="",_xlfn.XLOOKUP(T368,[2]tailored_settings!$B$20:$B$25,[2]tailored_settings!$A$20:$A$25,"")))</f>
        <v>Helping to alleviate financial hardship</v>
      </c>
      <c r="D368" s="7">
        <f>IF([2]source_data!G370="","",IF([2]source_data!G370="","",[2]source_data!G370))</f>
        <v>877.05</v>
      </c>
      <c r="E368" s="6" t="str">
        <f>IF([2]source_data!G370="","",[2]tailored_settings!$B$3)</f>
        <v>GBP</v>
      </c>
      <c r="F368" s="8">
        <f>IF([2]source_data!G370="","",IF([2]source_data!H370="","",[2]source_data!H370))</f>
        <v>45502</v>
      </c>
      <c r="G368" s="6" t="str">
        <f>IF([2]source_data!G370="","",[2]tailored_settings!$B$5)</f>
        <v>Individual Recipient</v>
      </c>
      <c r="H368" s="6" t="str">
        <f>IF([2]source_data!G370="","",IF(AND([2]source_data!A370&lt;&gt;"",[2]tailored_settings!$B$16="Publish"),CONCATENATE([2]tailored_settings!$B$2&amp;[2]source_data!A370),IF(AND([2]source_data!A370&lt;&gt;"",[2]tailored_settings!$B$16="Do not publish"),CONCATENATE([2]tailored_settings!$B$4&amp;TEXT(ROW(A368)-1,"0000")&amp;"_"&amp;TEXT(F368,"yyyy-mm")),CONCATENATE([2]tailored_settings!$B$4&amp;TEXT(ROW(A368)-1,"0000")&amp;"_"&amp;TEXT(F368,"yyyy-mm")))))</f>
        <v>360G-Longleigh-IND-0367_2024-07</v>
      </c>
      <c r="I368" s="6" t="str">
        <f>IF([2]source_data!G370="","",[2]tailored_settings!$B$7)</f>
        <v>Longleigh Foundation</v>
      </c>
      <c r="J368" s="6" t="str">
        <f>IF([2]source_data!G370="","",[2]tailored_settings!$B$6)</f>
        <v>GB-CHC-1169016</v>
      </c>
      <c r="K368" s="6" t="str">
        <f>IF([2]source_data!G370="","",IF([2]source_data!I370="","",VLOOKUP([2]source_data!I370,[2]codelist_mapping!A:C,3,FALSE)))</f>
        <v>GTIR100</v>
      </c>
      <c r="L368" s="6" t="str">
        <f>IF([2]source_data!G370="","",IF([2]source_data!J370="","",VLOOKUP([2]source_data!J370,[2]codelist_mapping!A:C,3,FALSE)))</f>
        <v/>
      </c>
      <c r="M368" s="6" t="str">
        <f>IF([2]source_data!G370="","",IF([2]source_data!K370="","",IF([2]source_data!M370&lt;&gt;"",CONCATENATE(VLOOKUP([2]source_data!K370,[2]codelist_mapping!F:H,3,FALSE)&amp;";"&amp;VLOOKUP([2]source_data!L370,[2]codelist_mapping!F:H,3,FALSE)&amp;";"&amp;VLOOKUP([2]source_data!M370,[2]codelist_mapping!F:H,3,FALSE)),IF([2]source_data!L370&lt;&gt;"",CONCATENATE(VLOOKUP([2]source_data!K370,[2]codelist_mapping!F:H,3,FALSE)&amp;";"&amp;VLOOKUP([2]source_data!L370,[2]codelist_mapping!F:H,3,FALSE)),IF([2]source_data!K370&lt;&gt;"",CONCATENATE(VLOOKUP([2]source_data!K370,[2]codelist_mapping!F:H,3,FALSE)))))))</f>
        <v>GTIP020</v>
      </c>
      <c r="N368" s="9" t="str">
        <f>IF([2]source_data!G370="","",IF([2]source_data!D370="","",VLOOKUP([2]source_data!D370,[2]geo_data!A:I,9,FALSE)))</f>
        <v>Salisbury Bemerton Heath</v>
      </c>
      <c r="O368" s="9" t="str">
        <f>IF([2]source_data!G370="","",IF([2]source_data!D370="","",VLOOKUP([2]source_data!D370,[2]geo_data!A:I,8,FALSE)))</f>
        <v>E05013462</v>
      </c>
      <c r="P368" s="9" t="str">
        <f>IF([2]source_data!G370="","",IF(LEFT(O368,3)="E05","WD",IF(LEFT(O368,3)="S13","WD",IF(LEFT(O368,3)="W05","WD",IF(LEFT(O368,3)="W06","UA",IF(LEFT(O368,3)="S12","CA",IF(LEFT(O368,3)="E06","UA",IF(LEFT(O368,3)="E07","NMD",IF(LEFT(O368,3)="E08","MD",IF(LEFT(O368,3)="E09","LONB"))))))))))</f>
        <v>WD</v>
      </c>
      <c r="Q368" s="9" t="str">
        <f>IF([2]source_data!G370="","",IF([2]source_data!D370="","",VLOOKUP([2]source_data!D370,[2]geo_data!A:I,7,FALSE)))</f>
        <v>Wiltshire</v>
      </c>
      <c r="R368" s="9" t="str">
        <f>IF([2]source_data!G370="","",IF([2]source_data!D370="","",VLOOKUP([2]source_data!D370,[2]geo_data!A:I,6,FALSE)))</f>
        <v>E06000054</v>
      </c>
      <c r="S368" s="9" t="str">
        <f>IF([2]source_data!G370="","",IF(LEFT(R368,3)="E05","WD",IF(LEFT(R368,3)="S13","WD",IF(LEFT(R368,3)="W05","WD",IF(LEFT(R368,3)="W06","UA",IF(LEFT(R368,3)="S12","CA",IF(LEFT(R368,3)="E06","UA",IF(LEFT(R368,3)="E07","NMD",IF(LEFT(R368,3)="E08","MD",IF(LEFT(R368,3)="E09","LONB"))))))))))</f>
        <v>UA</v>
      </c>
      <c r="T368" s="6" t="str">
        <f>IF([2]source_data!G370="","",IF([2]source_data!N370="","",[2]source_data!N370))</f>
        <v>Hardship Grant</v>
      </c>
      <c r="U368" s="10">
        <f>IF([2]source_data!G370="","",[2]tailored_settings!$B$8)</f>
        <v>45789</v>
      </c>
      <c r="V368" s="6" t="str">
        <f>IF([2]source_data!G370="","",[2]tailored_settings!$B$9)</f>
        <v>http://www.longleigh.org/</v>
      </c>
      <c r="W368" s="8">
        <f>IF([2]source_data!G370="","",IF([2]source_data!O370="","",[2]source_data!O370))</f>
        <v>45502</v>
      </c>
      <c r="X368" s="12">
        <f>IF([2]source_data!G370="","",IF([2]source_data!P370="","",[2]source_data!P370))</f>
        <v>45562</v>
      </c>
      <c r="Y368" s="13">
        <f>IF([2]source_data!G370="","",IF([2]source_data!Q370="","",[2]source_data!Q370))</f>
        <v>2</v>
      </c>
      <c r="Z368" s="11" t="str">
        <f>IF([2]source_data!G370="","",IF([2]source_data!I370="","",[2]tailored_settings!$B$10))</f>
        <v>Primary grant reason</v>
      </c>
      <c r="AA368" s="11" t="str">
        <f>IF([2]source_data!G370="","",IF([2]source_data!I370="","",[2]source_data!I370))</f>
        <v>5. Customer/family having been the victims of a reported crime in their home.</v>
      </c>
      <c r="AB368" s="11" t="str">
        <f>IF([2]source_data!G370="","",IF([2]source_data!J370="","",[2]tailored_settings!$B$11))</f>
        <v/>
      </c>
      <c r="AC368" s="11" t="str">
        <f>IF([2]source_data!G370="","",IF([2]source_data!J370="","",[2]source_data!J370))</f>
        <v/>
      </c>
      <c r="AD368" s="11" t="str">
        <f>IF([2]source_data!G370="","",IF([2]source_data!K370="","",[2]tailored_settings!$B$12))</f>
        <v>Grant purpose</v>
      </c>
      <c r="AE368" s="11" t="str">
        <f>IF([2]source_data!G370="","",IF([2]source_data!K370="","",[2]source_data!K370))</f>
        <v xml:space="preserve">Furniture </v>
      </c>
      <c r="AF368" s="11" t="str">
        <f>IF([2]source_data!G370="","",IF([2]source_data!K370="","",[2]tailored_settings!$B$13))</f>
        <v>Grant purpose</v>
      </c>
      <c r="AG368" s="11" t="str">
        <f>IF([2]source_data!G370="","",IF([2]source_data!K370="","",[2]source_data!K370))</f>
        <v xml:space="preserve">Furniture </v>
      </c>
      <c r="AH368" s="11" t="str">
        <f>IF([2]source_data!G370="","",IF([2]source_data!M370="","",[2]tailored_settings!$B$14))</f>
        <v/>
      </c>
      <c r="AI368" s="11" t="str">
        <f>IF([2]source_data!G370="","",IF([2]source_data!M370="","",[2]source_data!M370))</f>
        <v/>
      </c>
    </row>
    <row r="369" spans="1:35" x14ac:dyDescent="0.2">
      <c r="A369" s="6" t="str">
        <f>IF([2]source_data!G371="","",IF(AND([2]source_data!C371&lt;&gt;"",[2]tailored_settings!$B$15="Publish"),CONCATENATE([2]tailored_settings!$B$2&amp;[2]source_data!C371),IF(AND([2]source_data!C371&lt;&gt;"",[2]tailored_settings!$B$15="Do not publish"),CONCATENATE([2]tailored_settings!$B$2&amp;TEXT(ROW(A369)-1,"0000")&amp;"_"&amp;TEXT(F369,"yyyy-mm")),CONCATENATE([2]tailored_settings!$B$2&amp;TEXT(ROW(A369)-1,"0000")&amp;"_"&amp;TEXT(F369,"yyyy-mm")))))</f>
        <v>360G-Longleigh-0368_2024-07</v>
      </c>
      <c r="B369" s="6" t="str">
        <f>IF([2]source_data!G371="","",IF([2]source_data!E371&lt;&gt;"",[2]source_data!E371,CONCATENATE("Grant to "&amp;G369)))</f>
        <v>Grant to Individual Recipient</v>
      </c>
      <c r="C369" s="6" t="str">
        <f>IF([2]source_data!G371="","",IF([2]source_data!F371="",_xlfn.XLOOKUP(T369,[2]tailored_settings!$B$20:$B$25,[2]tailored_settings!$A$20:$A$25,"")))</f>
        <v>Helping to alleviate financial hardship</v>
      </c>
      <c r="D369" s="7">
        <f>IF([2]source_data!G371="","",IF([2]source_data!G371="","",[2]source_data!G371))</f>
        <v>555.69000000000005</v>
      </c>
      <c r="E369" s="6" t="str">
        <f>IF([2]source_data!G371="","",[2]tailored_settings!$B$3)</f>
        <v>GBP</v>
      </c>
      <c r="F369" s="8">
        <f>IF([2]source_data!G371="","",IF([2]source_data!H371="","",[2]source_data!H371))</f>
        <v>45502</v>
      </c>
      <c r="G369" s="6" t="str">
        <f>IF([2]source_data!G371="","",[2]tailored_settings!$B$5)</f>
        <v>Individual Recipient</v>
      </c>
      <c r="H369" s="6" t="str">
        <f>IF([2]source_data!G371="","",IF(AND([2]source_data!A371&lt;&gt;"",[2]tailored_settings!$B$16="Publish"),CONCATENATE([2]tailored_settings!$B$2&amp;[2]source_data!A371),IF(AND([2]source_data!A371&lt;&gt;"",[2]tailored_settings!$B$16="Do not publish"),CONCATENATE([2]tailored_settings!$B$4&amp;TEXT(ROW(A369)-1,"0000")&amp;"_"&amp;TEXT(F369,"yyyy-mm")),CONCATENATE([2]tailored_settings!$B$4&amp;TEXT(ROW(A369)-1,"0000")&amp;"_"&amp;TEXT(F369,"yyyy-mm")))))</f>
        <v>360G-Longleigh-IND-0368_2024-07</v>
      </c>
      <c r="I369" s="6" t="str">
        <f>IF([2]source_data!G371="","",[2]tailored_settings!$B$7)</f>
        <v>Longleigh Foundation</v>
      </c>
      <c r="J369" s="6" t="str">
        <f>IF([2]source_data!G371="","",[2]tailored_settings!$B$6)</f>
        <v>GB-CHC-1169016</v>
      </c>
      <c r="K369" s="6" t="str">
        <f>IF([2]source_data!G371="","",IF([2]source_data!I371="","",VLOOKUP([2]source_data!I371,[2]codelist_mapping!A:C,3,FALSE)))</f>
        <v>GTIR040</v>
      </c>
      <c r="L369" s="6" t="str">
        <f>IF([2]source_data!G371="","",IF([2]source_data!J371="","",VLOOKUP([2]source_data!J371,[2]codelist_mapping!A:C,3,FALSE)))</f>
        <v/>
      </c>
      <c r="M369" s="6" t="str">
        <f>IF([2]source_data!G371="","",IF([2]source_data!K371="","",IF([2]source_data!M371&lt;&gt;"",CONCATENATE(VLOOKUP([2]source_data!K371,[2]codelist_mapping!F:H,3,FALSE)&amp;";"&amp;VLOOKUP([2]source_data!L371,[2]codelist_mapping!F:H,3,FALSE)&amp;";"&amp;VLOOKUP([2]source_data!M371,[2]codelist_mapping!F:H,3,FALSE)),IF([2]source_data!L371&lt;&gt;"",CONCATENATE(VLOOKUP([2]source_data!K371,[2]codelist_mapping!F:H,3,FALSE)&amp;";"&amp;VLOOKUP([2]source_data!L371,[2]codelist_mapping!F:H,3,FALSE)),IF([2]source_data!K371&lt;&gt;"",CONCATENATE(VLOOKUP([2]source_data!K371,[2]codelist_mapping!F:H,3,FALSE)))))))</f>
        <v>GTIP020;GTIP080</v>
      </c>
      <c r="N369" s="9" t="str">
        <f>IF([2]source_data!G371="","",IF([2]source_data!D371="","",VLOOKUP([2]source_data!D371,[2]geo_data!A:I,9,FALSE)))</f>
        <v>Skipton West &amp; West Craven</v>
      </c>
      <c r="O369" s="9" t="str">
        <f>IF([2]source_data!G371="","",IF([2]source_data!D371="","",VLOOKUP([2]source_data!D371,[2]geo_data!A:I,8,FALSE)))</f>
        <v>E05014321</v>
      </c>
      <c r="P369" s="9" t="str">
        <f>IF([2]source_data!G371="","",IF(LEFT(O369,3)="E05","WD",IF(LEFT(O369,3)="S13","WD",IF(LEFT(O369,3)="W05","WD",IF(LEFT(O369,3)="W06","UA",IF(LEFT(O369,3)="S12","CA",IF(LEFT(O369,3)="E06","UA",IF(LEFT(O369,3)="E07","NMD",IF(LEFT(O369,3)="E08","MD",IF(LEFT(O369,3)="E09","LONB"))))))))))</f>
        <v>WD</v>
      </c>
      <c r="Q369" s="9" t="str">
        <f>IF([2]source_data!G371="","",IF([2]source_data!D371="","",VLOOKUP([2]source_data!D371,[2]geo_data!A:I,7,FALSE)))</f>
        <v>North Yorkshire</v>
      </c>
      <c r="R369" s="9" t="str">
        <f>IF([2]source_data!G371="","",IF([2]source_data!D371="","",VLOOKUP([2]source_data!D371,[2]geo_data!A:I,6,FALSE)))</f>
        <v>E06000065</v>
      </c>
      <c r="S369" s="9" t="str">
        <f>IF([2]source_data!G371="","",IF(LEFT(R369,3)="E05","WD",IF(LEFT(R369,3)="S13","WD",IF(LEFT(R369,3)="W05","WD",IF(LEFT(R369,3)="W06","UA",IF(LEFT(R369,3)="S12","CA",IF(LEFT(R369,3)="E06","UA",IF(LEFT(R369,3)="E07","NMD",IF(LEFT(R369,3)="E08","MD",IF(LEFT(R369,3)="E09","LONB"))))))))))</f>
        <v>UA</v>
      </c>
      <c r="T369" s="6" t="str">
        <f>IF([2]source_data!G371="","",IF([2]source_data!N371="","",[2]source_data!N371))</f>
        <v>Hardship Grant</v>
      </c>
      <c r="U369" s="10">
        <f>IF([2]source_data!G371="","",[2]tailored_settings!$B$8)</f>
        <v>45789</v>
      </c>
      <c r="V369" s="6" t="str">
        <f>IF([2]source_data!G371="","",[2]tailored_settings!$B$9)</f>
        <v>http://www.longleigh.org/</v>
      </c>
      <c r="W369" s="8">
        <f>IF([2]source_data!G371="","",IF([2]source_data!O371="","",[2]source_data!O371))</f>
        <v>45502</v>
      </c>
      <c r="X369" s="12">
        <f>IF([2]source_data!G371="","",IF([2]source_data!P371="","",[2]source_data!P371))</f>
        <v>45533</v>
      </c>
      <c r="Y369" s="13">
        <f>IF([2]source_data!G371="","",IF([2]source_data!Q371="","",[2]source_data!Q371))</f>
        <v>1</v>
      </c>
      <c r="Z369" s="11" t="str">
        <f>IF([2]source_data!G371="","",IF([2]source_data!I371="","",[2]tailored_settings!$B$10))</f>
        <v>Primary grant reason</v>
      </c>
      <c r="AA369" s="11" t="str">
        <f>IF([2]source_data!G371="","",IF([2]source_data!I371="","",[2]source_data!I371))</f>
        <v>2. Customer receiving medication and/or therapy for a mental health condition or substance addiction</v>
      </c>
      <c r="AB369" s="11" t="str">
        <f>IF([2]source_data!G371="","",IF([2]source_data!J371="","",[2]tailored_settings!$B$11))</f>
        <v/>
      </c>
      <c r="AC369" s="11" t="str">
        <f>IF([2]source_data!G371="","",IF([2]source_data!J371="","",[2]source_data!J371))</f>
        <v/>
      </c>
      <c r="AD369" s="11" t="str">
        <f>IF([2]source_data!G371="","",IF([2]source_data!K371="","",[2]tailored_settings!$B$12))</f>
        <v>Grant purpose</v>
      </c>
      <c r="AE369" s="11" t="str">
        <f>IF([2]source_data!G371="","",IF([2]source_data!K371="","",[2]source_data!K371))</f>
        <v xml:space="preserve">Furniture </v>
      </c>
      <c r="AF369" s="11" t="str">
        <f>IF([2]source_data!G371="","",IF([2]source_data!K371="","",[2]tailored_settings!$B$13))</f>
        <v>Grant purpose</v>
      </c>
      <c r="AG369" s="11" t="str">
        <f>IF([2]source_data!G371="","",IF([2]source_data!K371="","",[2]source_data!K371))</f>
        <v xml:space="preserve">Furniture </v>
      </c>
      <c r="AH369" s="11" t="str">
        <f>IF([2]source_data!G371="","",IF([2]source_data!M371="","",[2]tailored_settings!$B$14))</f>
        <v/>
      </c>
      <c r="AI369" s="11" t="str">
        <f>IF([2]source_data!G371="","",IF([2]source_data!M371="","",[2]source_data!M371))</f>
        <v/>
      </c>
    </row>
    <row r="370" spans="1:35" x14ac:dyDescent="0.2">
      <c r="A370" s="6" t="str">
        <f>IF([2]source_data!G372="","",IF(AND([2]source_data!C372&lt;&gt;"",[2]tailored_settings!$B$15="Publish"),CONCATENATE([2]tailored_settings!$B$2&amp;[2]source_data!C372),IF(AND([2]source_data!C372&lt;&gt;"",[2]tailored_settings!$B$15="Do not publish"),CONCATENATE([2]tailored_settings!$B$2&amp;TEXT(ROW(A370)-1,"0000")&amp;"_"&amp;TEXT(F370,"yyyy-mm")),CONCATENATE([2]tailored_settings!$B$2&amp;TEXT(ROW(A370)-1,"0000")&amp;"_"&amp;TEXT(F370,"yyyy-mm")))))</f>
        <v>360G-Longleigh-0369_2024-07</v>
      </c>
      <c r="B370" s="6" t="str">
        <f>IF([2]source_data!G372="","",IF([2]source_data!E372&lt;&gt;"",[2]source_data!E372,CONCATENATE("Grant to "&amp;G370)))</f>
        <v>Grant to Individual Recipient</v>
      </c>
      <c r="C370" s="6" t="str">
        <f>IF([2]source_data!G372="","",IF([2]source_data!F372="",_xlfn.XLOOKUP(T370,[2]tailored_settings!$B$20:$B$25,[2]tailored_settings!$A$20:$A$25,"")))</f>
        <v>Helping to alleviate financial hardship</v>
      </c>
      <c r="D370" s="7">
        <f>IF([2]source_data!G372="","",IF([2]source_data!G372="","",[2]source_data!G372))</f>
        <v>923.34</v>
      </c>
      <c r="E370" s="6" t="str">
        <f>IF([2]source_data!G372="","",[2]tailored_settings!$B$3)</f>
        <v>GBP</v>
      </c>
      <c r="F370" s="8">
        <f>IF([2]source_data!G372="","",IF([2]source_data!H372="","",[2]source_data!H372))</f>
        <v>45502</v>
      </c>
      <c r="G370" s="6" t="str">
        <f>IF([2]source_data!G372="","",[2]tailored_settings!$B$5)</f>
        <v>Individual Recipient</v>
      </c>
      <c r="H370" s="6" t="str">
        <f>IF([2]source_data!G372="","",IF(AND([2]source_data!A372&lt;&gt;"",[2]tailored_settings!$B$16="Publish"),CONCATENATE([2]tailored_settings!$B$2&amp;[2]source_data!A372),IF(AND([2]source_data!A372&lt;&gt;"",[2]tailored_settings!$B$16="Do not publish"),CONCATENATE([2]tailored_settings!$B$4&amp;TEXT(ROW(A370)-1,"0000")&amp;"_"&amp;TEXT(F370,"yyyy-mm")),CONCATENATE([2]tailored_settings!$B$4&amp;TEXT(ROW(A370)-1,"0000")&amp;"_"&amp;TEXT(F370,"yyyy-mm")))))</f>
        <v>360G-Longleigh-IND-0369_2024-07</v>
      </c>
      <c r="I370" s="6" t="str">
        <f>IF([2]source_data!G372="","",[2]tailored_settings!$B$7)</f>
        <v>Longleigh Foundation</v>
      </c>
      <c r="J370" s="6" t="str">
        <f>IF([2]source_data!G372="","",[2]tailored_settings!$B$6)</f>
        <v>GB-CHC-1169016</v>
      </c>
      <c r="K370" s="6" t="str">
        <f>IF([2]source_data!G372="","",IF([2]source_data!I372="","",VLOOKUP([2]source_data!I372,[2]codelist_mapping!A:C,3,FALSE)))</f>
        <v>GTIR030</v>
      </c>
      <c r="L370" s="6" t="str">
        <f>IF([2]source_data!G372="","",IF([2]source_data!J372="","",VLOOKUP([2]source_data!J372,[2]codelist_mapping!A:C,3,FALSE)))</f>
        <v>GTIR080</v>
      </c>
      <c r="M370" s="6" t="str">
        <f>IF([2]source_data!G372="","",IF([2]source_data!K372="","",IF([2]source_data!M372&lt;&gt;"",CONCATENATE(VLOOKUP([2]source_data!K372,[2]codelist_mapping!F:H,3,FALSE)&amp;";"&amp;VLOOKUP([2]source_data!L372,[2]codelist_mapping!F:H,3,FALSE)&amp;";"&amp;VLOOKUP([2]source_data!M372,[2]codelist_mapping!F:H,3,FALSE)),IF([2]source_data!L372&lt;&gt;"",CONCATENATE(VLOOKUP([2]source_data!K372,[2]codelist_mapping!F:H,3,FALSE)&amp;";"&amp;VLOOKUP([2]source_data!L372,[2]codelist_mapping!F:H,3,FALSE)),IF([2]source_data!K372&lt;&gt;"",CONCATENATE(VLOOKUP([2]source_data!K372,[2]codelist_mapping!F:H,3,FALSE)))))))</f>
        <v>GTIP020</v>
      </c>
      <c r="N370" s="9" t="str">
        <f>IF([2]source_data!G372="","",IF([2]source_data!D372="","",VLOOKUP([2]source_data!D372,[2]geo_data!A:I,9,FALSE)))</f>
        <v>Longden</v>
      </c>
      <c r="O370" s="9" t="str">
        <f>IF([2]source_data!G372="","",IF([2]source_data!D372="","",VLOOKUP([2]source_data!D372,[2]geo_data!A:I,8,FALSE)))</f>
        <v>E05008164</v>
      </c>
      <c r="P370" s="9" t="str">
        <f>IF([2]source_data!G372="","",IF(LEFT(O370,3)="E05","WD",IF(LEFT(O370,3)="S13","WD",IF(LEFT(O370,3)="W05","WD",IF(LEFT(O370,3)="W06","UA",IF(LEFT(O370,3)="S12","CA",IF(LEFT(O370,3)="E06","UA",IF(LEFT(O370,3)="E07","NMD",IF(LEFT(O370,3)="E08","MD",IF(LEFT(O370,3)="E09","LONB"))))))))))</f>
        <v>WD</v>
      </c>
      <c r="Q370" s="9" t="str">
        <f>IF([2]source_data!G372="","",IF([2]source_data!D372="","",VLOOKUP([2]source_data!D372,[2]geo_data!A:I,7,FALSE)))</f>
        <v>Shropshire</v>
      </c>
      <c r="R370" s="9" t="str">
        <f>IF([2]source_data!G372="","",IF([2]source_data!D372="","",VLOOKUP([2]source_data!D372,[2]geo_data!A:I,6,FALSE)))</f>
        <v>E06000051</v>
      </c>
      <c r="S370" s="9" t="str">
        <f>IF([2]source_data!G372="","",IF(LEFT(R370,3)="E05","WD",IF(LEFT(R370,3)="S13","WD",IF(LEFT(R370,3)="W05","WD",IF(LEFT(R370,3)="W06","UA",IF(LEFT(R370,3)="S12","CA",IF(LEFT(R370,3)="E06","UA",IF(LEFT(R370,3)="E07","NMD",IF(LEFT(R370,3)="E08","MD",IF(LEFT(R370,3)="E09","LONB"))))))))))</f>
        <v>UA</v>
      </c>
      <c r="T370" s="6" t="str">
        <f>IF([2]source_data!G372="","",IF([2]source_data!N372="","",[2]source_data!N372))</f>
        <v>Hardship Grant</v>
      </c>
      <c r="U370" s="10">
        <f>IF([2]source_data!G372="","",[2]tailored_settings!$B$8)</f>
        <v>45789</v>
      </c>
      <c r="V370" s="6" t="str">
        <f>IF([2]source_data!G372="","",[2]tailored_settings!$B$9)</f>
        <v>http://www.longleigh.org/</v>
      </c>
      <c r="W370" s="8">
        <f>IF([2]source_data!G372="","",IF([2]source_data!O372="","",[2]source_data!O372))</f>
        <v>45502</v>
      </c>
      <c r="X370" s="12">
        <f>IF([2]source_data!G372="","",IF([2]source_data!P372="","",[2]source_data!P372))</f>
        <v>45562</v>
      </c>
      <c r="Y370" s="13">
        <f>IF([2]source_data!G372="","",IF([2]source_data!Q372="","",[2]source_data!Q372))</f>
        <v>2</v>
      </c>
      <c r="Z370" s="11" t="str">
        <f>IF([2]source_data!G372="","",IF([2]source_data!I372="","",[2]tailored_settings!$B$10))</f>
        <v>Primary grant reason</v>
      </c>
      <c r="AA370" s="11" t="str">
        <f>IF([2]source_data!G372="","",IF([2]source_data!I372="","",[2]source_data!I372))</f>
        <v>1. Customer (or family member residing with them) with a diagnosed condition or disability (physical and/or sensory and/or behavioural)</v>
      </c>
      <c r="AB370" s="11" t="str">
        <f>IF([2]source_data!G372="","",IF([2]source_data!J372="","",[2]tailored_settings!$B$11))</f>
        <v>Secondary grant reason</v>
      </c>
      <c r="AC370" s="11" t="str">
        <f>IF([2]source_data!G372="","",IF([2]source_data!J372="","",[2]source_data!J372))</f>
        <v>3  Customer/family moving from homelessness/supported living into independent living</v>
      </c>
      <c r="AD370" s="11" t="str">
        <f>IF([2]source_data!G372="","",IF([2]source_data!K372="","",[2]tailored_settings!$B$12))</f>
        <v>Grant purpose</v>
      </c>
      <c r="AE370" s="11" t="str">
        <f>IF([2]source_data!G372="","",IF([2]source_data!K372="","",[2]source_data!K372))</f>
        <v xml:space="preserve">Furniture </v>
      </c>
      <c r="AF370" s="11" t="str">
        <f>IF([2]source_data!G372="","",IF([2]source_data!K372="","",[2]tailored_settings!$B$13))</f>
        <v>Grant purpose</v>
      </c>
      <c r="AG370" s="11" t="str">
        <f>IF([2]source_data!G372="","",IF([2]source_data!K372="","",[2]source_data!K372))</f>
        <v xml:space="preserve">Furniture </v>
      </c>
      <c r="AH370" s="11" t="str">
        <f>IF([2]source_data!G372="","",IF([2]source_data!M372="","",[2]tailored_settings!$B$14))</f>
        <v/>
      </c>
      <c r="AI370" s="11" t="str">
        <f>IF([2]source_data!G372="","",IF([2]source_data!M372="","",[2]source_data!M372))</f>
        <v/>
      </c>
    </row>
    <row r="371" spans="1:35" x14ac:dyDescent="0.2">
      <c r="A371" s="6" t="str">
        <f>IF([2]source_data!G373="","",IF(AND([2]source_data!C373&lt;&gt;"",[2]tailored_settings!$B$15="Publish"),CONCATENATE([2]tailored_settings!$B$2&amp;[2]source_data!C373),IF(AND([2]source_data!C373&lt;&gt;"",[2]tailored_settings!$B$15="Do not publish"),CONCATENATE([2]tailored_settings!$B$2&amp;TEXT(ROW(A371)-1,"0000")&amp;"_"&amp;TEXT(F371,"yyyy-mm")),CONCATENATE([2]tailored_settings!$B$2&amp;TEXT(ROW(A371)-1,"0000")&amp;"_"&amp;TEXT(F371,"yyyy-mm")))))</f>
        <v>360G-Longleigh-0370_2024-07</v>
      </c>
      <c r="B371" s="6" t="str">
        <f>IF([2]source_data!G373="","",IF([2]source_data!E373&lt;&gt;"",[2]source_data!E373,CONCATENATE("Grant to "&amp;G371)))</f>
        <v>Grant to Individual Recipient</v>
      </c>
      <c r="C371" s="6" t="str">
        <f>IF([2]source_data!G373="","",IF([2]source_data!F373="",_xlfn.XLOOKUP(T371,[2]tailored_settings!$B$20:$B$25,[2]tailored_settings!$A$20:$A$25,"")))</f>
        <v>Helping to alleviate financial hardship</v>
      </c>
      <c r="D371" s="7">
        <f>IF([2]source_data!G373="","",IF([2]source_data!G373="","",[2]source_data!G373))</f>
        <v>790.09</v>
      </c>
      <c r="E371" s="6" t="str">
        <f>IF([2]source_data!G373="","",[2]tailored_settings!$B$3)</f>
        <v>GBP</v>
      </c>
      <c r="F371" s="8">
        <f>IF([2]source_data!G373="","",IF([2]source_data!H373="","",[2]source_data!H373))</f>
        <v>45502</v>
      </c>
      <c r="G371" s="6" t="str">
        <f>IF([2]source_data!G373="","",[2]tailored_settings!$B$5)</f>
        <v>Individual Recipient</v>
      </c>
      <c r="H371" s="6" t="str">
        <f>IF([2]source_data!G373="","",IF(AND([2]source_data!A373&lt;&gt;"",[2]tailored_settings!$B$16="Publish"),CONCATENATE([2]tailored_settings!$B$2&amp;[2]source_data!A373),IF(AND([2]source_data!A373&lt;&gt;"",[2]tailored_settings!$B$16="Do not publish"),CONCATENATE([2]tailored_settings!$B$4&amp;TEXT(ROW(A371)-1,"0000")&amp;"_"&amp;TEXT(F371,"yyyy-mm")),CONCATENATE([2]tailored_settings!$B$4&amp;TEXT(ROW(A371)-1,"0000")&amp;"_"&amp;TEXT(F371,"yyyy-mm")))))</f>
        <v>360G-Longleigh-IND-0370_2024-07</v>
      </c>
      <c r="I371" s="6" t="str">
        <f>IF([2]source_data!G373="","",[2]tailored_settings!$B$7)</f>
        <v>Longleigh Foundation</v>
      </c>
      <c r="J371" s="6" t="str">
        <f>IF([2]source_data!G373="","",[2]tailored_settings!$B$6)</f>
        <v>GB-CHC-1169016</v>
      </c>
      <c r="K371" s="6" t="str">
        <f>IF([2]source_data!G373="","",IF([2]source_data!I373="","",VLOOKUP([2]source_data!I373,[2]codelist_mapping!A:C,3,FALSE)))</f>
        <v>GTIR080</v>
      </c>
      <c r="L371" s="6" t="str">
        <f>IF([2]source_data!G373="","",IF([2]source_data!J373="","",VLOOKUP([2]source_data!J373,[2]codelist_mapping!A:C,3,FALSE)))</f>
        <v/>
      </c>
      <c r="M371" s="6" t="str">
        <f>IF([2]source_data!G373="","",IF([2]source_data!K373="","",IF([2]source_data!M373&lt;&gt;"",CONCATENATE(VLOOKUP([2]source_data!K373,[2]codelist_mapping!F:H,3,FALSE)&amp;";"&amp;VLOOKUP([2]source_data!L373,[2]codelist_mapping!F:H,3,FALSE)&amp;";"&amp;VLOOKUP([2]source_data!M373,[2]codelist_mapping!F:H,3,FALSE)),IF([2]source_data!L373&lt;&gt;"",CONCATENATE(VLOOKUP([2]source_data!K373,[2]codelist_mapping!F:H,3,FALSE)&amp;";"&amp;VLOOKUP([2]source_data!L373,[2]codelist_mapping!F:H,3,FALSE)),IF([2]source_data!K373&lt;&gt;"",CONCATENATE(VLOOKUP([2]source_data!K373,[2]codelist_mapping!F:H,3,FALSE)))))))</f>
        <v>GTIP020;GTIP020</v>
      </c>
      <c r="N371" s="9" t="str">
        <f>IF([2]source_data!G373="","",IF([2]source_data!D373="","",VLOOKUP([2]source_data!D373,[2]geo_data!A:I,9,FALSE)))</f>
        <v>Kempston West</v>
      </c>
      <c r="O371" s="9" t="str">
        <f>IF([2]source_data!G373="","",IF([2]source_data!D373="","",VLOOKUP([2]source_data!D373,[2]geo_data!A:I,8,FALSE)))</f>
        <v>E05014507</v>
      </c>
      <c r="P371" s="9" t="str">
        <f>IF([2]source_data!G373="","",IF(LEFT(O371,3)="E05","WD",IF(LEFT(O371,3)="S13","WD",IF(LEFT(O371,3)="W05","WD",IF(LEFT(O371,3)="W06","UA",IF(LEFT(O371,3)="S12","CA",IF(LEFT(O371,3)="E06","UA",IF(LEFT(O371,3)="E07","NMD",IF(LEFT(O371,3)="E08","MD",IF(LEFT(O371,3)="E09","LONB"))))))))))</f>
        <v>WD</v>
      </c>
      <c r="Q371" s="9" t="str">
        <f>IF([2]source_data!G373="","",IF([2]source_data!D373="","",VLOOKUP([2]source_data!D373,[2]geo_data!A:I,7,FALSE)))</f>
        <v>Bedford</v>
      </c>
      <c r="R371" s="9" t="str">
        <f>IF([2]source_data!G373="","",IF([2]source_data!D373="","",VLOOKUP([2]source_data!D373,[2]geo_data!A:I,6,FALSE)))</f>
        <v>E06000055</v>
      </c>
      <c r="S371" s="9" t="str">
        <f>IF([2]source_data!G373="","",IF(LEFT(R371,3)="E05","WD",IF(LEFT(R371,3)="S13","WD",IF(LEFT(R371,3)="W05","WD",IF(LEFT(R371,3)="W06","UA",IF(LEFT(R371,3)="S12","CA",IF(LEFT(R371,3)="E06","UA",IF(LEFT(R371,3)="E07","NMD",IF(LEFT(R371,3)="E08","MD",IF(LEFT(R371,3)="E09","LONB"))))))))))</f>
        <v>UA</v>
      </c>
      <c r="T371" s="6" t="str">
        <f>IF([2]source_data!G373="","",IF([2]source_data!N373="","",[2]source_data!N373))</f>
        <v>Hardship Grant</v>
      </c>
      <c r="U371" s="10">
        <f>IF([2]source_data!G373="","",[2]tailored_settings!$B$8)</f>
        <v>45789</v>
      </c>
      <c r="V371" s="6" t="str">
        <f>IF([2]source_data!G373="","",[2]tailored_settings!$B$9)</f>
        <v>http://www.longleigh.org/</v>
      </c>
      <c r="W371" s="8">
        <f>IF([2]source_data!G373="","",IF([2]source_data!O373="","",[2]source_data!O373))</f>
        <v>45502</v>
      </c>
      <c r="X371" s="12">
        <f>IF([2]source_data!G373="","",IF([2]source_data!P373="","",[2]source_data!P373))</f>
        <v>45533</v>
      </c>
      <c r="Y371" s="13">
        <f>IF([2]source_data!G373="","",IF([2]source_data!Q373="","",[2]source_data!Q373))</f>
        <v>1</v>
      </c>
      <c r="Z371" s="11" t="str">
        <f>IF([2]source_data!G373="","",IF([2]source_data!I373="","",[2]tailored_settings!$B$10))</f>
        <v>Primary grant reason</v>
      </c>
      <c r="AA371" s="11" t="str">
        <f>IF([2]source_data!G373="","",IF([2]source_data!I373="","",[2]source_data!I373))</f>
        <v>3  Customer/family moving from homelessness/supported living into independent living</v>
      </c>
      <c r="AB371" s="11" t="str">
        <f>IF([2]source_data!G373="","",IF([2]source_data!J373="","",[2]tailored_settings!$B$11))</f>
        <v/>
      </c>
      <c r="AC371" s="11" t="str">
        <f>IF([2]source_data!G373="","",IF([2]source_data!J373="","",[2]source_data!J373))</f>
        <v/>
      </c>
      <c r="AD371" s="11" t="str">
        <f>IF([2]source_data!G373="","",IF([2]source_data!K373="","",[2]tailored_settings!$B$12))</f>
        <v>Grant purpose</v>
      </c>
      <c r="AE371" s="11" t="str">
        <f>IF([2]source_data!G373="","",IF([2]source_data!K373="","",[2]source_data!K373))</f>
        <v>Appliances</v>
      </c>
      <c r="AF371" s="11" t="str">
        <f>IF([2]source_data!G373="","",IF([2]source_data!K373="","",[2]tailored_settings!$B$13))</f>
        <v>Grant purpose</v>
      </c>
      <c r="AG371" s="11" t="str">
        <f>IF([2]source_data!G373="","",IF([2]source_data!K373="","",[2]source_data!K373))</f>
        <v>Appliances</v>
      </c>
      <c r="AH371" s="11" t="str">
        <f>IF([2]source_data!G373="","",IF([2]source_data!M373="","",[2]tailored_settings!$B$14))</f>
        <v/>
      </c>
      <c r="AI371" s="11" t="str">
        <f>IF([2]source_data!G373="","",IF([2]source_data!M373="","",[2]source_data!M373))</f>
        <v/>
      </c>
    </row>
    <row r="372" spans="1:35" x14ac:dyDescent="0.2">
      <c r="A372" s="6" t="str">
        <f>IF([2]source_data!G374="","",IF(AND([2]source_data!C374&lt;&gt;"",[2]tailored_settings!$B$15="Publish"),CONCATENATE([2]tailored_settings!$B$2&amp;[2]source_data!C374),IF(AND([2]source_data!C374&lt;&gt;"",[2]tailored_settings!$B$15="Do not publish"),CONCATENATE([2]tailored_settings!$B$2&amp;TEXT(ROW(A372)-1,"0000")&amp;"_"&amp;TEXT(F372,"yyyy-mm")),CONCATENATE([2]tailored_settings!$B$2&amp;TEXT(ROW(A372)-1,"0000")&amp;"_"&amp;TEXT(F372,"yyyy-mm")))))</f>
        <v>360G-Longleigh-0371_2024-07</v>
      </c>
      <c r="B372" s="6" t="str">
        <f>IF([2]source_data!G374="","",IF([2]source_data!E374&lt;&gt;"",[2]source_data!E374,CONCATENATE("Grant to "&amp;G372)))</f>
        <v>Grant to Individual Recipient</v>
      </c>
      <c r="C372" s="6" t="str">
        <f>IF([2]source_data!G374="","",IF([2]source_data!F374="",_xlfn.XLOOKUP(T372,[2]tailored_settings!$B$20:$B$25,[2]tailored_settings!$A$20:$A$25,"")))</f>
        <v>Providing financial aid during a time of crisis</v>
      </c>
      <c r="D372" s="7">
        <f>IF([2]source_data!G374="","",IF([2]source_data!G374="","",[2]source_data!G374))</f>
        <v>350</v>
      </c>
      <c r="E372" s="6" t="str">
        <f>IF([2]source_data!G374="","",[2]tailored_settings!$B$3)</f>
        <v>GBP</v>
      </c>
      <c r="F372" s="8">
        <f>IF([2]source_data!G374="","",IF([2]source_data!H374="","",[2]source_data!H374))</f>
        <v>45502</v>
      </c>
      <c r="G372" s="6" t="str">
        <f>IF([2]source_data!G374="","",[2]tailored_settings!$B$5)</f>
        <v>Individual Recipient</v>
      </c>
      <c r="H372" s="6" t="str">
        <f>IF([2]source_data!G374="","",IF(AND([2]source_data!A374&lt;&gt;"",[2]tailored_settings!$B$16="Publish"),CONCATENATE([2]tailored_settings!$B$2&amp;[2]source_data!A374),IF(AND([2]source_data!A374&lt;&gt;"",[2]tailored_settings!$B$16="Do not publish"),CONCATENATE([2]tailored_settings!$B$4&amp;TEXT(ROW(A372)-1,"0000")&amp;"_"&amp;TEXT(F372,"yyyy-mm")),CONCATENATE([2]tailored_settings!$B$4&amp;TEXT(ROW(A372)-1,"0000")&amp;"_"&amp;TEXT(F372,"yyyy-mm")))))</f>
        <v>360G-Longleigh-IND-0371_2024-07</v>
      </c>
      <c r="I372" s="6" t="str">
        <f>IF([2]source_data!G374="","",[2]tailored_settings!$B$7)</f>
        <v>Longleigh Foundation</v>
      </c>
      <c r="J372" s="6" t="str">
        <f>IF([2]source_data!G374="","",[2]tailored_settings!$B$6)</f>
        <v>GB-CHC-1169016</v>
      </c>
      <c r="K372" s="6" t="str">
        <f>IF([2]source_data!G374="","",IF([2]source_data!I374="","",VLOOKUP([2]source_data!I374,[2]codelist_mapping!A:C,3,FALSE)))</f>
        <v>GTIR100</v>
      </c>
      <c r="L372" s="6" t="str">
        <f>IF([2]source_data!G374="","",IF([2]source_data!J374="","",VLOOKUP([2]source_data!J374,[2]codelist_mapping!A:C,3,FALSE)))</f>
        <v/>
      </c>
      <c r="M372" s="6" t="str">
        <f>IF([2]source_data!G374="","",IF([2]source_data!K374="","",IF([2]source_data!M374&lt;&gt;"",CONCATENATE(VLOOKUP([2]source_data!K374,[2]codelist_mapping!F:H,3,FALSE)&amp;";"&amp;VLOOKUP([2]source_data!L374,[2]codelist_mapping!F:H,3,FALSE)&amp;";"&amp;VLOOKUP([2]source_data!M374,[2]codelist_mapping!F:H,3,FALSE)),IF([2]source_data!L374&lt;&gt;"",CONCATENATE(VLOOKUP([2]source_data!K374,[2]codelist_mapping!F:H,3,FALSE)&amp;";"&amp;VLOOKUP([2]source_data!L374,[2]codelist_mapping!F:H,3,FALSE)),IF([2]source_data!K374&lt;&gt;"",CONCATENATE(VLOOKUP([2]source_data!K374,[2]codelist_mapping!F:H,3,FALSE)))))))</f>
        <v>GTIP070</v>
      </c>
      <c r="N372" s="9" t="str">
        <f>IF([2]source_data!G374="","",IF([2]source_data!D374="","",VLOOKUP([2]source_data!D374,[2]geo_data!A:I,9,FALSE)))</f>
        <v>Devizes South</v>
      </c>
      <c r="O372" s="9" t="str">
        <f>IF([2]source_data!G374="","",IF([2]source_data!D374="","",VLOOKUP([2]source_data!D374,[2]geo_data!A:I,8,FALSE)))</f>
        <v>E05013431</v>
      </c>
      <c r="P372" s="9" t="str">
        <f>IF([2]source_data!G374="","",IF(LEFT(O372,3)="E05","WD",IF(LEFT(O372,3)="S13","WD",IF(LEFT(O372,3)="W05","WD",IF(LEFT(O372,3)="W06","UA",IF(LEFT(O372,3)="S12","CA",IF(LEFT(O372,3)="E06","UA",IF(LEFT(O372,3)="E07","NMD",IF(LEFT(O372,3)="E08","MD",IF(LEFT(O372,3)="E09","LONB"))))))))))</f>
        <v>WD</v>
      </c>
      <c r="Q372" s="9" t="str">
        <f>IF([2]source_data!G374="","",IF([2]source_data!D374="","",VLOOKUP([2]source_data!D374,[2]geo_data!A:I,7,FALSE)))</f>
        <v>Wiltshire</v>
      </c>
      <c r="R372" s="9" t="str">
        <f>IF([2]source_data!G374="","",IF([2]source_data!D374="","",VLOOKUP([2]source_data!D374,[2]geo_data!A:I,6,FALSE)))</f>
        <v>E06000054</v>
      </c>
      <c r="S372" s="9" t="str">
        <f>IF([2]source_data!G374="","",IF(LEFT(R372,3)="E05","WD",IF(LEFT(R372,3)="S13","WD",IF(LEFT(R372,3)="W05","WD",IF(LEFT(R372,3)="W06","UA",IF(LEFT(R372,3)="S12","CA",IF(LEFT(R372,3)="E06","UA",IF(LEFT(R372,3)="E07","NMD",IF(LEFT(R372,3)="E08","MD",IF(LEFT(R372,3)="E09","LONB"))))))))))</f>
        <v>UA</v>
      </c>
      <c r="T372" s="6" t="str">
        <f>IF([2]source_data!G374="","",IF([2]source_data!N374="","",[2]source_data!N374))</f>
        <v>Crisis Grant</v>
      </c>
      <c r="U372" s="10">
        <f>IF([2]source_data!G374="","",[2]tailored_settings!$B$8)</f>
        <v>45789</v>
      </c>
      <c r="V372" s="6" t="str">
        <f>IF([2]source_data!G374="","",[2]tailored_settings!$B$9)</f>
        <v>http://www.longleigh.org/</v>
      </c>
      <c r="W372" s="8">
        <f>IF([2]source_data!G374="","",IF([2]source_data!O374="","",[2]source_data!O374))</f>
        <v>45502</v>
      </c>
      <c r="X372" s="12">
        <f>IF([2]source_data!G374="","",IF([2]source_data!P374="","",[2]source_data!P374))</f>
        <v>45546</v>
      </c>
      <c r="Y372" s="13">
        <f>IF([2]source_data!G374="","",IF([2]source_data!Q374="","",[2]source_data!Q374))</f>
        <v>1</v>
      </c>
      <c r="Z372" s="11" t="str">
        <f>IF([2]source_data!G374="","",IF([2]source_data!I374="","",[2]tailored_settings!$B$10))</f>
        <v>Primary grant reason</v>
      </c>
      <c r="AA372" s="11" t="str">
        <f>IF([2]source_data!G374="","",IF([2]source_data!I374="","",[2]source_data!I374))</f>
        <v>5. Customer/family having been the victims of a reported crime in their home.</v>
      </c>
      <c r="AB372" s="11" t="str">
        <f>IF([2]source_data!G374="","",IF([2]source_data!J374="","",[2]tailored_settings!$B$11))</f>
        <v/>
      </c>
      <c r="AC372" s="11" t="str">
        <f>IF([2]source_data!G374="","",IF([2]source_data!J374="","",[2]source_data!J374))</f>
        <v/>
      </c>
      <c r="AD372" s="11" t="str">
        <f>IF([2]source_data!G374="","",IF([2]source_data!K374="","",[2]tailored_settings!$B$12))</f>
        <v>Grant purpose</v>
      </c>
      <c r="AE372" s="11" t="str">
        <f>IF([2]source_data!G374="","",IF([2]source_data!K374="","",[2]source_data!K374))</f>
        <v>Food Vouchers</v>
      </c>
      <c r="AF372" s="11" t="str">
        <f>IF([2]source_data!G374="","",IF([2]source_data!K374="","",[2]tailored_settings!$B$13))</f>
        <v>Grant purpose</v>
      </c>
      <c r="AG372" s="11" t="str">
        <f>IF([2]source_data!G374="","",IF([2]source_data!K374="","",[2]source_data!K374))</f>
        <v>Food Vouchers</v>
      </c>
      <c r="AH372" s="11" t="str">
        <f>IF([2]source_data!G374="","",IF([2]source_data!M374="","",[2]tailored_settings!$B$14))</f>
        <v/>
      </c>
      <c r="AI372" s="11" t="str">
        <f>IF([2]source_data!G374="","",IF([2]source_data!M374="","",[2]source_data!M374))</f>
        <v/>
      </c>
    </row>
    <row r="373" spans="1:35" x14ac:dyDescent="0.2">
      <c r="A373" s="6" t="str">
        <f>IF([2]source_data!G375="","",IF(AND([2]source_data!C375&lt;&gt;"",[2]tailored_settings!$B$15="Publish"),CONCATENATE([2]tailored_settings!$B$2&amp;[2]source_data!C375),IF(AND([2]source_data!C375&lt;&gt;"",[2]tailored_settings!$B$15="Do not publish"),CONCATENATE([2]tailored_settings!$B$2&amp;TEXT(ROW(A373)-1,"0000")&amp;"_"&amp;TEXT(F373,"yyyy-mm")),CONCATENATE([2]tailored_settings!$B$2&amp;TEXT(ROW(A373)-1,"0000")&amp;"_"&amp;TEXT(F373,"yyyy-mm")))))</f>
        <v>360G-Longleigh-0372_2024-08</v>
      </c>
      <c r="B373" s="6" t="str">
        <f>IF([2]source_data!G375="","",IF([2]source_data!E375&lt;&gt;"",[2]source_data!E375,CONCATENATE("Grant to "&amp;G373)))</f>
        <v>Grant to Individual Recipient</v>
      </c>
      <c r="C373" s="6" t="str">
        <f>IF([2]source_data!G375="","",IF([2]source_data!F375="",_xlfn.XLOOKUP(T373,[2]tailored_settings!$B$20:$B$25,[2]tailored_settings!$A$20:$A$25,"")))</f>
        <v>Providing financial aid after an impactful incident</v>
      </c>
      <c r="D373" s="7">
        <f>IF([2]source_data!G375="","",IF([2]source_data!G375="","",[2]source_data!G375))</f>
        <v>1774.99</v>
      </c>
      <c r="E373" s="6" t="str">
        <f>IF([2]source_data!G375="","",[2]tailored_settings!$B$3)</f>
        <v>GBP</v>
      </c>
      <c r="F373" s="8">
        <f>IF([2]source_data!G375="","",IF([2]source_data!H375="","",[2]source_data!H375))</f>
        <v>45509</v>
      </c>
      <c r="G373" s="6" t="str">
        <f>IF([2]source_data!G375="","",[2]tailored_settings!$B$5)</f>
        <v>Individual Recipient</v>
      </c>
      <c r="H373" s="6" t="str">
        <f>IF([2]source_data!G375="","",IF(AND([2]source_data!A375&lt;&gt;"",[2]tailored_settings!$B$16="Publish"),CONCATENATE([2]tailored_settings!$B$2&amp;[2]source_data!A375),IF(AND([2]source_data!A375&lt;&gt;"",[2]tailored_settings!$B$16="Do not publish"),CONCATENATE([2]tailored_settings!$B$4&amp;TEXT(ROW(A373)-1,"0000")&amp;"_"&amp;TEXT(F373,"yyyy-mm")),CONCATENATE([2]tailored_settings!$B$4&amp;TEXT(ROW(A373)-1,"0000")&amp;"_"&amp;TEXT(F373,"yyyy-mm")))))</f>
        <v>360G-Longleigh-IND-0372_2024-08</v>
      </c>
      <c r="I373" s="6" t="str">
        <f>IF([2]source_data!G375="","",[2]tailored_settings!$B$7)</f>
        <v>Longleigh Foundation</v>
      </c>
      <c r="J373" s="6" t="str">
        <f>IF([2]source_data!G375="","",[2]tailored_settings!$B$6)</f>
        <v>GB-CHC-1169016</v>
      </c>
      <c r="K373" s="6" t="str">
        <f>IF([2]source_data!G375="","",IF([2]source_data!I375="","",VLOOKUP([2]source_data!I375,[2]codelist_mapping!A:C,3,FALSE)))</f>
        <v>GTIR100</v>
      </c>
      <c r="L373" s="6" t="str">
        <f>IF([2]source_data!G375="","",IF([2]source_data!J375="","",VLOOKUP([2]source_data!J375,[2]codelist_mapping!A:C,3,FALSE)))</f>
        <v/>
      </c>
      <c r="M373" s="6" t="str">
        <f>IF([2]source_data!G375="","",IF([2]source_data!K375="","",IF([2]source_data!M375&lt;&gt;"",CONCATENATE(VLOOKUP([2]source_data!K375,[2]codelist_mapping!F:H,3,FALSE)&amp;";"&amp;VLOOKUP([2]source_data!L375,[2]codelist_mapping!F:H,3,FALSE)&amp;";"&amp;VLOOKUP([2]source_data!M375,[2]codelist_mapping!F:H,3,FALSE)),IF([2]source_data!L375&lt;&gt;"",CONCATENATE(VLOOKUP([2]source_data!K375,[2]codelist_mapping!F:H,3,FALSE)&amp;";"&amp;VLOOKUP([2]source_data!L375,[2]codelist_mapping!F:H,3,FALSE)),IF([2]source_data!K375&lt;&gt;"",CONCATENATE(VLOOKUP([2]source_data!K375,[2]codelist_mapping!F:H,3,FALSE)))))))</f>
        <v>GTIP020;GTIP020</v>
      </c>
      <c r="N373" s="9" t="str">
        <f>IF([2]source_data!G375="","",IF([2]source_data!D375="","",VLOOKUP([2]source_data!D375,[2]geo_data!A:I,9,FALSE)))</f>
        <v>Chesil Bank</v>
      </c>
      <c r="O373" s="9" t="str">
        <f>IF([2]source_data!G375="","",IF([2]source_data!D375="","",VLOOKUP([2]source_data!D375,[2]geo_data!A:I,8,FALSE)))</f>
        <v>E05012689</v>
      </c>
      <c r="P373" s="9" t="str">
        <f>IF([2]source_data!G375="","",IF(LEFT(O373,3)="E05","WD",IF(LEFT(O373,3)="S13","WD",IF(LEFT(O373,3)="W05","WD",IF(LEFT(O373,3)="W06","UA",IF(LEFT(O373,3)="S12","CA",IF(LEFT(O373,3)="E06","UA",IF(LEFT(O373,3)="E07","NMD",IF(LEFT(O373,3)="E08","MD",IF(LEFT(O373,3)="E09","LONB"))))))))))</f>
        <v>WD</v>
      </c>
      <c r="Q373" s="9" t="str">
        <f>IF([2]source_data!G375="","",IF([2]source_data!D375="","",VLOOKUP([2]source_data!D375,[2]geo_data!A:I,7,FALSE)))</f>
        <v>Dorset</v>
      </c>
      <c r="R373" s="9" t="str">
        <f>IF([2]source_data!G375="","",IF([2]source_data!D375="","",VLOOKUP([2]source_data!D375,[2]geo_data!A:I,6,FALSE)))</f>
        <v>E06000059</v>
      </c>
      <c r="S373" s="9" t="str">
        <f>IF([2]source_data!G375="","",IF(LEFT(R373,3)="E05","WD",IF(LEFT(R373,3)="S13","WD",IF(LEFT(R373,3)="W05","WD",IF(LEFT(R373,3)="W06","UA",IF(LEFT(R373,3)="S12","CA",IF(LEFT(R373,3)="E06","UA",IF(LEFT(R373,3)="E07","NMD",IF(LEFT(R373,3)="E08","MD",IF(LEFT(R373,3)="E09","LONB"))))))))))</f>
        <v>UA</v>
      </c>
      <c r="T373" s="6" t="str">
        <f>IF([2]source_data!G375="","",IF([2]source_data!N375="","",[2]source_data!N375))</f>
        <v>Critical Incident Grant</v>
      </c>
      <c r="U373" s="10">
        <f>IF([2]source_data!G375="","",[2]tailored_settings!$B$8)</f>
        <v>45789</v>
      </c>
      <c r="V373" s="6" t="str">
        <f>IF([2]source_data!G375="","",[2]tailored_settings!$B$9)</f>
        <v>http://www.longleigh.org/</v>
      </c>
      <c r="W373" s="8">
        <f>IF([2]source_data!G375="","",IF([2]source_data!O375="","",[2]source_data!O375))</f>
        <v>45509</v>
      </c>
      <c r="X373" s="12">
        <f>IF([2]source_data!G375="","",IF([2]source_data!P375="","",[2]source_data!P375))</f>
        <v>45533</v>
      </c>
      <c r="Y373" s="13">
        <f>IF([2]source_data!G375="","",IF([2]source_data!Q375="","",[2]source_data!Q375))</f>
        <v>1</v>
      </c>
      <c r="Z373" s="11" t="str">
        <f>IF([2]source_data!G375="","",IF([2]source_data!I375="","",[2]tailored_settings!$B$10))</f>
        <v>Primary grant reason</v>
      </c>
      <c r="AA373" s="11" t="str">
        <f>IF([2]source_data!G375="","",IF([2]source_data!I375="","",[2]source_data!I375))</f>
        <v>5. Customer/family having been the victims of a reported crime in their home.</v>
      </c>
      <c r="AB373" s="11" t="str">
        <f>IF([2]source_data!G375="","",IF([2]source_data!J375="","",[2]tailored_settings!$B$11))</f>
        <v/>
      </c>
      <c r="AC373" s="11" t="str">
        <f>IF([2]source_data!G375="","",IF([2]source_data!J375="","",[2]source_data!J375))</f>
        <v/>
      </c>
      <c r="AD373" s="11" t="str">
        <f>IF([2]source_data!G375="","",IF([2]source_data!K375="","",[2]tailored_settings!$B$12))</f>
        <v>Grant purpose</v>
      </c>
      <c r="AE373" s="11" t="str">
        <f>IF([2]source_data!G375="","",IF([2]source_data!K375="","",[2]source_data!K375))</f>
        <v xml:space="preserve">Furniture </v>
      </c>
      <c r="AF373" s="11" t="str">
        <f>IF([2]source_data!G375="","",IF([2]source_data!K375="","",[2]tailored_settings!$B$13))</f>
        <v>Grant purpose</v>
      </c>
      <c r="AG373" s="11" t="str">
        <f>IF([2]source_data!G375="","",IF([2]source_data!K375="","",[2]source_data!K375))</f>
        <v xml:space="preserve">Furniture </v>
      </c>
      <c r="AH373" s="11" t="str">
        <f>IF([2]source_data!G375="","",IF([2]source_data!M375="","",[2]tailored_settings!$B$14))</f>
        <v/>
      </c>
      <c r="AI373" s="11" t="str">
        <f>IF([2]source_data!G375="","",IF([2]source_data!M375="","",[2]source_data!M375))</f>
        <v/>
      </c>
    </row>
    <row r="374" spans="1:35" x14ac:dyDescent="0.2">
      <c r="A374" s="6" t="str">
        <f>IF([2]source_data!G376="","",IF(AND([2]source_data!C376&lt;&gt;"",[2]tailored_settings!$B$15="Publish"),CONCATENATE([2]tailored_settings!$B$2&amp;[2]source_data!C376),IF(AND([2]source_data!C376&lt;&gt;"",[2]tailored_settings!$B$15="Do not publish"),CONCATENATE([2]tailored_settings!$B$2&amp;TEXT(ROW(A374)-1,"0000")&amp;"_"&amp;TEXT(F374,"yyyy-mm")),CONCATENATE([2]tailored_settings!$B$2&amp;TEXT(ROW(A374)-1,"0000")&amp;"_"&amp;TEXT(F374,"yyyy-mm")))))</f>
        <v>360G-Longleigh-0373_2024-08</v>
      </c>
      <c r="B374" s="6" t="str">
        <f>IF([2]source_data!G376="","",IF([2]source_data!E376&lt;&gt;"",[2]source_data!E376,CONCATENATE("Grant to "&amp;G374)))</f>
        <v>Grant to Individual Recipient</v>
      </c>
      <c r="C374" s="6" t="str">
        <f>IF([2]source_data!G376="","",IF([2]source_data!F376="",_xlfn.XLOOKUP(T374,[2]tailored_settings!$B$20:$B$25,[2]tailored_settings!$A$20:$A$25,"")))</f>
        <v>Providing financial aid during a time of crisis</v>
      </c>
      <c r="D374" s="7">
        <f>IF([2]source_data!G376="","",IF([2]source_data!G376="","",[2]source_data!G376))</f>
        <v>500</v>
      </c>
      <c r="E374" s="6" t="str">
        <f>IF([2]source_data!G376="","",[2]tailored_settings!$B$3)</f>
        <v>GBP</v>
      </c>
      <c r="F374" s="8">
        <f>IF([2]source_data!G376="","",IF([2]source_data!H376="","",[2]source_data!H376))</f>
        <v>45509</v>
      </c>
      <c r="G374" s="6" t="str">
        <f>IF([2]source_data!G376="","",[2]tailored_settings!$B$5)</f>
        <v>Individual Recipient</v>
      </c>
      <c r="H374" s="6" t="str">
        <f>IF([2]source_data!G376="","",IF(AND([2]source_data!A376&lt;&gt;"",[2]tailored_settings!$B$16="Publish"),CONCATENATE([2]tailored_settings!$B$2&amp;[2]source_data!A376),IF(AND([2]source_data!A376&lt;&gt;"",[2]tailored_settings!$B$16="Do not publish"),CONCATENATE([2]tailored_settings!$B$4&amp;TEXT(ROW(A374)-1,"0000")&amp;"_"&amp;TEXT(F374,"yyyy-mm")),CONCATENATE([2]tailored_settings!$B$4&amp;TEXT(ROW(A374)-1,"0000")&amp;"_"&amp;TEXT(F374,"yyyy-mm")))))</f>
        <v>360G-Longleigh-IND-0373_2024-08</v>
      </c>
      <c r="I374" s="6" t="str">
        <f>IF([2]source_data!G376="","",[2]tailored_settings!$B$7)</f>
        <v>Longleigh Foundation</v>
      </c>
      <c r="J374" s="6" t="str">
        <f>IF([2]source_data!G376="","",[2]tailored_settings!$B$6)</f>
        <v>GB-CHC-1169016</v>
      </c>
      <c r="K374" s="6" t="str">
        <f>IF([2]source_data!G376="","",IF([2]source_data!I376="","",VLOOKUP([2]source_data!I376,[2]codelist_mapping!A:C,3,FALSE)))</f>
        <v>GTIR060</v>
      </c>
      <c r="L374" s="6" t="str">
        <f>IF([2]source_data!G376="","",IF([2]source_data!J376="","",VLOOKUP([2]source_data!J376,[2]codelist_mapping!A:C,3,FALSE)))</f>
        <v/>
      </c>
      <c r="M374" s="6" t="str">
        <f>IF([2]source_data!G376="","",IF([2]source_data!K376="","",IF([2]source_data!M376&lt;&gt;"",CONCATENATE(VLOOKUP([2]source_data!K376,[2]codelist_mapping!F:H,3,FALSE)&amp;";"&amp;VLOOKUP([2]source_data!L376,[2]codelist_mapping!F:H,3,FALSE)&amp;";"&amp;VLOOKUP([2]source_data!M376,[2]codelist_mapping!F:H,3,FALSE)),IF([2]source_data!L376&lt;&gt;"",CONCATENATE(VLOOKUP([2]source_data!K376,[2]codelist_mapping!F:H,3,FALSE)&amp;";"&amp;VLOOKUP([2]source_data!L376,[2]codelist_mapping!F:H,3,FALSE)),IF([2]source_data!K376&lt;&gt;"",CONCATENATE(VLOOKUP([2]source_data!K376,[2]codelist_mapping!F:H,3,FALSE)))))))</f>
        <v>GTIP070;GTIP080;GTIP100</v>
      </c>
      <c r="N374" s="9" t="str">
        <f>IF([2]source_data!G376="","",IF([2]source_data!D376="","",VLOOKUP([2]source_data!D376,[2]geo_data!A:I,9,FALSE)))</f>
        <v>Banister &amp; Polygon</v>
      </c>
      <c r="O374" s="9" t="str">
        <f>IF([2]source_data!G376="","",IF([2]source_data!D376="","",VLOOKUP([2]source_data!D376,[2]geo_data!A:I,8,FALSE)))</f>
        <v>E05015490</v>
      </c>
      <c r="P374" s="9" t="str">
        <f>IF([2]source_data!G376="","",IF(LEFT(O374,3)="E05","WD",IF(LEFT(O374,3)="S13","WD",IF(LEFT(O374,3)="W05","WD",IF(LEFT(O374,3)="W06","UA",IF(LEFT(O374,3)="S12","CA",IF(LEFT(O374,3)="E06","UA",IF(LEFT(O374,3)="E07","NMD",IF(LEFT(O374,3)="E08","MD",IF(LEFT(O374,3)="E09","LONB"))))))))))</f>
        <v>WD</v>
      </c>
      <c r="Q374" s="9" t="str">
        <f>IF([2]source_data!G376="","",IF([2]source_data!D376="","",VLOOKUP([2]source_data!D376,[2]geo_data!A:I,7,FALSE)))</f>
        <v>Southampton</v>
      </c>
      <c r="R374" s="9" t="str">
        <f>IF([2]source_data!G376="","",IF([2]source_data!D376="","",VLOOKUP([2]source_data!D376,[2]geo_data!A:I,6,FALSE)))</f>
        <v>E06000045</v>
      </c>
      <c r="S374" s="9" t="str">
        <f>IF([2]source_data!G376="","",IF(LEFT(R374,3)="E05","WD",IF(LEFT(R374,3)="S13","WD",IF(LEFT(R374,3)="W05","WD",IF(LEFT(R374,3)="W06","UA",IF(LEFT(R374,3)="S12","CA",IF(LEFT(R374,3)="E06","UA",IF(LEFT(R374,3)="E07","NMD",IF(LEFT(R374,3)="E08","MD",IF(LEFT(R374,3)="E09","LONB"))))))))))</f>
        <v>UA</v>
      </c>
      <c r="T374" s="6" t="str">
        <f>IF([2]source_data!G376="","",IF([2]source_data!N376="","",[2]source_data!N376))</f>
        <v>Crisis Grant</v>
      </c>
      <c r="U374" s="10">
        <f>IF([2]source_data!G376="","",[2]tailored_settings!$B$8)</f>
        <v>45789</v>
      </c>
      <c r="V374" s="6" t="str">
        <f>IF([2]source_data!G376="","",[2]tailored_settings!$B$9)</f>
        <v>http://www.longleigh.org/</v>
      </c>
      <c r="W374" s="8">
        <f>IF([2]source_data!G376="","",IF([2]source_data!O376="","",[2]source_data!O376))</f>
        <v>45509</v>
      </c>
      <c r="X374" s="12">
        <f>IF([2]source_data!G376="","",IF([2]source_data!P376="","",[2]source_data!P376))</f>
        <v>45604</v>
      </c>
      <c r="Y374" s="13">
        <f>IF([2]source_data!G376="","",IF([2]source_data!Q376="","",[2]source_data!Q376))</f>
        <v>3</v>
      </c>
      <c r="Z374" s="11" t="str">
        <f>IF([2]source_data!G376="","",IF([2]source_data!I376="","",[2]tailored_settings!$B$10))</f>
        <v>Primary grant reason</v>
      </c>
      <c r="AA374" s="11" t="str">
        <f>IF([2]source_data!G376="","",IF([2]source_data!I376="","",[2]source_data!I376))</f>
        <v>4. Customer/family fleeing from a violent or abusive relationship</v>
      </c>
      <c r="AB374" s="11" t="str">
        <f>IF([2]source_data!G376="","",IF([2]source_data!J376="","",[2]tailored_settings!$B$11))</f>
        <v/>
      </c>
      <c r="AC374" s="11" t="str">
        <f>IF([2]source_data!G376="","",IF([2]source_data!J376="","",[2]source_data!J376))</f>
        <v/>
      </c>
      <c r="AD374" s="11" t="str">
        <f>IF([2]source_data!G376="","",IF([2]source_data!K376="","",[2]tailored_settings!$B$12))</f>
        <v>Grant purpose</v>
      </c>
      <c r="AE374" s="11" t="str">
        <f>IF([2]source_data!G376="","",IF([2]source_data!K376="","",[2]source_data!K376))</f>
        <v>Food Vouchers</v>
      </c>
      <c r="AF374" s="11" t="str">
        <f>IF([2]source_data!G376="","",IF([2]source_data!K376="","",[2]tailored_settings!$B$13))</f>
        <v>Grant purpose</v>
      </c>
      <c r="AG374" s="11" t="str">
        <f>IF([2]source_data!G376="","",IF([2]source_data!K376="","",[2]source_data!K376))</f>
        <v>Food Vouchers</v>
      </c>
      <c r="AH374" s="11" t="str">
        <f>IF([2]source_data!G376="","",IF([2]source_data!M376="","",[2]tailored_settings!$B$14))</f>
        <v>Grant purpose</v>
      </c>
      <c r="AI374" s="11" t="str">
        <f>IF([2]source_data!G376="","",IF([2]source_data!M376="","",[2]source_data!M376))</f>
        <v>Travel costs</v>
      </c>
    </row>
    <row r="375" spans="1:35" x14ac:dyDescent="0.2">
      <c r="A375" s="6" t="str">
        <f>IF([2]source_data!G377="","",IF(AND([2]source_data!C377&lt;&gt;"",[2]tailored_settings!$B$15="Publish"),CONCATENATE([2]tailored_settings!$B$2&amp;[2]source_data!C377),IF(AND([2]source_data!C377&lt;&gt;"",[2]tailored_settings!$B$15="Do not publish"),CONCATENATE([2]tailored_settings!$B$2&amp;TEXT(ROW(A375)-1,"0000")&amp;"_"&amp;TEXT(F375,"yyyy-mm")),CONCATENATE([2]tailored_settings!$B$2&amp;TEXT(ROW(A375)-1,"0000")&amp;"_"&amp;TEXT(F375,"yyyy-mm")))))</f>
        <v>360G-Longleigh-0374_2024-08</v>
      </c>
      <c r="B375" s="6" t="str">
        <f>IF([2]source_data!G377="","",IF([2]source_data!E377&lt;&gt;"",[2]source_data!E377,CONCATENATE("Grant to "&amp;G375)))</f>
        <v>Grant to Individual Recipient</v>
      </c>
      <c r="C375" s="6" t="str">
        <f>IF([2]source_data!G377="","",IF([2]source_data!F377="",_xlfn.XLOOKUP(T375,[2]tailored_settings!$B$20:$B$25,[2]tailored_settings!$A$20:$A$25,"")))</f>
        <v xml:space="preserve">Providing new flooring </v>
      </c>
      <c r="D375" s="7">
        <f>IF([2]source_data!G377="","",IF([2]source_data!G377="","",[2]source_data!G377))</f>
        <v>2618.4</v>
      </c>
      <c r="E375" s="6" t="str">
        <f>IF([2]source_data!G377="","",[2]tailored_settings!$B$3)</f>
        <v>GBP</v>
      </c>
      <c r="F375" s="8">
        <f>IF([2]source_data!G377="","",IF([2]source_data!H377="","",[2]source_data!H377))</f>
        <v>45510</v>
      </c>
      <c r="G375" s="6" t="str">
        <f>IF([2]source_data!G377="","",[2]tailored_settings!$B$5)</f>
        <v>Individual Recipient</v>
      </c>
      <c r="H375" s="6" t="str">
        <f>IF([2]source_data!G377="","",IF(AND([2]source_data!A377&lt;&gt;"",[2]tailored_settings!$B$16="Publish"),CONCATENATE([2]tailored_settings!$B$2&amp;[2]source_data!A377),IF(AND([2]source_data!A377&lt;&gt;"",[2]tailored_settings!$B$16="Do not publish"),CONCATENATE([2]tailored_settings!$B$4&amp;TEXT(ROW(A375)-1,"0000")&amp;"_"&amp;TEXT(F375,"yyyy-mm")),CONCATENATE([2]tailored_settings!$B$4&amp;TEXT(ROW(A375)-1,"0000")&amp;"_"&amp;TEXT(F375,"yyyy-mm")))))</f>
        <v>360G-Longleigh-IND-0374_2024-08</v>
      </c>
      <c r="I375" s="6" t="str">
        <f>IF([2]source_data!G377="","",[2]tailored_settings!$B$7)</f>
        <v>Longleigh Foundation</v>
      </c>
      <c r="J375" s="6" t="str">
        <f>IF([2]source_data!G377="","",[2]tailored_settings!$B$6)</f>
        <v>GB-CHC-1169016</v>
      </c>
      <c r="K375" s="6" t="str">
        <f>IF([2]source_data!G377="","",IF([2]source_data!I377="","",VLOOKUP([2]source_data!I377,[2]codelist_mapping!A:C,3,FALSE)))</f>
        <v>GTIR030</v>
      </c>
      <c r="L375" s="6" t="str">
        <f>IF([2]source_data!G377="","",IF([2]source_data!J377="","",VLOOKUP([2]source_data!J377,[2]codelist_mapping!A:C,3,FALSE)))</f>
        <v/>
      </c>
      <c r="M375" s="6" t="str">
        <f>IF([2]source_data!G377="","",IF([2]source_data!K377="","",IF([2]source_data!M377&lt;&gt;"",CONCATENATE(VLOOKUP([2]source_data!K377,[2]codelist_mapping!F:H,3,FALSE)&amp;";"&amp;VLOOKUP([2]source_data!L377,[2]codelist_mapping!F:H,3,FALSE)&amp;";"&amp;VLOOKUP([2]source_data!M377,[2]codelist_mapping!F:H,3,FALSE)),IF([2]source_data!L377&lt;&gt;"",CONCATENATE(VLOOKUP([2]source_data!K377,[2]codelist_mapping!F:H,3,FALSE)&amp;";"&amp;VLOOKUP([2]source_data!L377,[2]codelist_mapping!F:H,3,FALSE)),IF([2]source_data!K377&lt;&gt;"",CONCATENATE(VLOOKUP([2]source_data!K377,[2]codelist_mapping!F:H,3,FALSE)))))))</f>
        <v>GTIP030</v>
      </c>
      <c r="N375" s="9" t="str">
        <f>IF([2]source_data!G377="","",IF([2]source_data!D377="","",VLOOKUP([2]source_data!D377,[2]geo_data!A:I,9,FALSE)))</f>
        <v>Katesgrove</v>
      </c>
      <c r="O375" s="9" t="str">
        <f>IF([2]source_data!G377="","",IF([2]source_data!D377="","",VLOOKUP([2]source_data!D377,[2]geo_data!A:I,8,FALSE)))</f>
        <v>E05013871</v>
      </c>
      <c r="P375" s="9" t="str">
        <f>IF([2]source_data!G377="","",IF(LEFT(O375,3)="E05","WD",IF(LEFT(O375,3)="S13","WD",IF(LEFT(O375,3)="W05","WD",IF(LEFT(O375,3)="W06","UA",IF(LEFT(O375,3)="S12","CA",IF(LEFT(O375,3)="E06","UA",IF(LEFT(O375,3)="E07","NMD",IF(LEFT(O375,3)="E08","MD",IF(LEFT(O375,3)="E09","LONB"))))))))))</f>
        <v>WD</v>
      </c>
      <c r="Q375" s="9" t="str">
        <f>IF([2]source_data!G377="","",IF([2]source_data!D377="","",VLOOKUP([2]source_data!D377,[2]geo_data!A:I,7,FALSE)))</f>
        <v>Reading</v>
      </c>
      <c r="R375" s="9" t="str">
        <f>IF([2]source_data!G377="","",IF([2]source_data!D377="","",VLOOKUP([2]source_data!D377,[2]geo_data!A:I,6,FALSE)))</f>
        <v>E06000038</v>
      </c>
      <c r="S375" s="9" t="str">
        <f>IF([2]source_data!G377="","",IF(LEFT(R375,3)="E05","WD",IF(LEFT(R375,3)="S13","WD",IF(LEFT(R375,3)="W05","WD",IF(LEFT(R375,3)="W06","UA",IF(LEFT(R375,3)="S12","CA",IF(LEFT(R375,3)="E06","UA",IF(LEFT(R375,3)="E07","NMD",IF(LEFT(R375,3)="E08","MD",IF(LEFT(R375,3)="E09","LONB"))))))))))</f>
        <v>UA</v>
      </c>
      <c r="T375" s="6" t="str">
        <f>IF([2]source_data!G377="","",IF([2]source_data!N377="","",[2]source_data!N377))</f>
        <v>Flooring Grant</v>
      </c>
      <c r="U375" s="10">
        <f>IF([2]source_data!G377="","",[2]tailored_settings!$B$8)</f>
        <v>45789</v>
      </c>
      <c r="V375" s="6" t="str">
        <f>IF([2]source_data!G377="","",[2]tailored_settings!$B$9)</f>
        <v>http://www.longleigh.org/</v>
      </c>
      <c r="W375" s="8">
        <f>IF([2]source_data!G377="","",IF([2]source_data!O377="","",[2]source_data!O377))</f>
        <v>45510</v>
      </c>
      <c r="X375" s="12">
        <f>IF([2]source_data!G377="","",IF([2]source_data!P377="","",[2]source_data!P377))</f>
        <v>45603</v>
      </c>
      <c r="Y375" s="13">
        <f>IF([2]source_data!G377="","",IF([2]source_data!Q377="","",[2]source_data!Q377))</f>
        <v>3</v>
      </c>
      <c r="Z375" s="11" t="str">
        <f>IF([2]source_data!G377="","",IF([2]source_data!I377="","",[2]tailored_settings!$B$10))</f>
        <v>Primary grant reason</v>
      </c>
      <c r="AA375" s="11" t="str">
        <f>IF([2]source_data!G377="","",IF([2]source_data!I377="","",[2]source_data!I377))</f>
        <v>1. Customer (or family member residing with them) with a diagnosed condition or disability (physical and/or sensory and/or behavioural)</v>
      </c>
      <c r="AB375" s="11" t="str">
        <f>IF([2]source_data!G377="","",IF([2]source_data!J377="","",[2]tailored_settings!$B$11))</f>
        <v/>
      </c>
      <c r="AC375" s="11" t="str">
        <f>IF([2]source_data!G377="","",IF([2]source_data!J377="","",[2]source_data!J377))</f>
        <v/>
      </c>
      <c r="AD375" s="11" t="str">
        <f>IF([2]source_data!G377="","",IF([2]source_data!K377="","",[2]tailored_settings!$B$12))</f>
        <v>Grant purpose</v>
      </c>
      <c r="AE375" s="11" t="str">
        <f>IF([2]source_data!G377="","",IF([2]source_data!K377="","",[2]source_data!K377))</f>
        <v>Flooring</v>
      </c>
      <c r="AF375" s="11" t="str">
        <f>IF([2]source_data!G377="","",IF([2]source_data!K377="","",[2]tailored_settings!$B$13))</f>
        <v>Grant purpose</v>
      </c>
      <c r="AG375" s="11" t="str">
        <f>IF([2]source_data!G377="","",IF([2]source_data!K377="","",[2]source_data!K377))</f>
        <v>Flooring</v>
      </c>
      <c r="AH375" s="11" t="str">
        <f>IF([2]source_data!G377="","",IF([2]source_data!M377="","",[2]tailored_settings!$B$14))</f>
        <v/>
      </c>
      <c r="AI375" s="11" t="str">
        <f>IF([2]source_data!G377="","",IF([2]source_data!M377="","",[2]source_data!M377))</f>
        <v/>
      </c>
    </row>
    <row r="376" spans="1:35" x14ac:dyDescent="0.2">
      <c r="A376" s="6" t="str">
        <f>IF([2]source_data!G378="","",IF(AND([2]source_data!C378&lt;&gt;"",[2]tailored_settings!$B$15="Publish"),CONCATENATE([2]tailored_settings!$B$2&amp;[2]source_data!C378),IF(AND([2]source_data!C378&lt;&gt;"",[2]tailored_settings!$B$15="Do not publish"),CONCATENATE([2]tailored_settings!$B$2&amp;TEXT(ROW(A376)-1,"0000")&amp;"_"&amp;TEXT(F376,"yyyy-mm")),CONCATENATE([2]tailored_settings!$B$2&amp;TEXT(ROW(A376)-1,"0000")&amp;"_"&amp;TEXT(F376,"yyyy-mm")))))</f>
        <v>360G-Longleigh-0375_2024-08</v>
      </c>
      <c r="B376" s="6" t="str">
        <f>IF([2]source_data!G378="","",IF([2]source_data!E378&lt;&gt;"",[2]source_data!E378,CONCATENATE("Grant to "&amp;G376)))</f>
        <v>Grant to Individual Recipient</v>
      </c>
      <c r="C376" s="6" t="str">
        <f>IF([2]source_data!G378="","",IF([2]source_data!F378="",_xlfn.XLOOKUP(T376,[2]tailored_settings!$B$20:$B$25,[2]tailored_settings!$A$20:$A$25,"")))</f>
        <v>Providing financial aid during a time of crisis</v>
      </c>
      <c r="D376" s="7">
        <f>IF([2]source_data!G378="","",IF([2]source_data!G378="","",[2]source_data!G378))</f>
        <v>500</v>
      </c>
      <c r="E376" s="6" t="str">
        <f>IF([2]source_data!G378="","",[2]tailored_settings!$B$3)</f>
        <v>GBP</v>
      </c>
      <c r="F376" s="8">
        <f>IF([2]source_data!G378="","",IF([2]source_data!H378="","",[2]source_data!H378))</f>
        <v>45509</v>
      </c>
      <c r="G376" s="6" t="str">
        <f>IF([2]source_data!G378="","",[2]tailored_settings!$B$5)</f>
        <v>Individual Recipient</v>
      </c>
      <c r="H376" s="6" t="str">
        <f>IF([2]source_data!G378="","",IF(AND([2]source_data!A378&lt;&gt;"",[2]tailored_settings!$B$16="Publish"),CONCATENATE([2]tailored_settings!$B$2&amp;[2]source_data!A378),IF(AND([2]source_data!A378&lt;&gt;"",[2]tailored_settings!$B$16="Do not publish"),CONCATENATE([2]tailored_settings!$B$4&amp;TEXT(ROW(A376)-1,"0000")&amp;"_"&amp;TEXT(F376,"yyyy-mm")),CONCATENATE([2]tailored_settings!$B$4&amp;TEXT(ROW(A376)-1,"0000")&amp;"_"&amp;TEXT(F376,"yyyy-mm")))))</f>
        <v>360G-Longleigh-IND-0375_2024-08</v>
      </c>
      <c r="I376" s="6" t="str">
        <f>IF([2]source_data!G378="","",[2]tailored_settings!$B$7)</f>
        <v>Longleigh Foundation</v>
      </c>
      <c r="J376" s="6" t="str">
        <f>IF([2]source_data!G378="","",[2]tailored_settings!$B$6)</f>
        <v>GB-CHC-1169016</v>
      </c>
      <c r="K376" s="6" t="str">
        <f>IF([2]source_data!G378="","",IF([2]source_data!I378="","",VLOOKUP([2]source_data!I378,[2]codelist_mapping!A:C,3,FALSE)))</f>
        <v>GTIR060</v>
      </c>
      <c r="L376" s="6" t="str">
        <f>IF([2]source_data!G378="","",IF([2]source_data!J378="","",VLOOKUP([2]source_data!J378,[2]codelist_mapping!A:C,3,FALSE)))</f>
        <v/>
      </c>
      <c r="M376" s="6" t="str">
        <f>IF([2]source_data!G378="","",IF([2]source_data!K378="","",IF([2]source_data!M378&lt;&gt;"",CONCATENATE(VLOOKUP([2]source_data!K378,[2]codelist_mapping!F:H,3,FALSE)&amp;";"&amp;VLOOKUP([2]source_data!L378,[2]codelist_mapping!F:H,3,FALSE)&amp;";"&amp;VLOOKUP([2]source_data!M378,[2]codelist_mapping!F:H,3,FALSE)),IF([2]source_data!L378&lt;&gt;"",CONCATENATE(VLOOKUP([2]source_data!K378,[2]codelist_mapping!F:H,3,FALSE)&amp;";"&amp;VLOOKUP([2]source_data!L378,[2]codelist_mapping!F:H,3,FALSE)),IF([2]source_data!K378&lt;&gt;"",CONCATENATE(VLOOKUP([2]source_data!K378,[2]codelist_mapping!F:H,3,FALSE)))))))</f>
        <v>GTIP080;GTIP070</v>
      </c>
      <c r="N376" s="9" t="str">
        <f>IF([2]source_data!G378="","",IF([2]source_data!D378="","",VLOOKUP([2]source_data!D378,[2]geo_data!A:I,9,FALSE)))</f>
        <v>Banister &amp; Polygon</v>
      </c>
      <c r="O376" s="9" t="str">
        <f>IF([2]source_data!G378="","",IF([2]source_data!D378="","",VLOOKUP([2]source_data!D378,[2]geo_data!A:I,8,FALSE)))</f>
        <v>E05015490</v>
      </c>
      <c r="P376" s="9" t="str">
        <f>IF([2]source_data!G378="","",IF(LEFT(O376,3)="E05","WD",IF(LEFT(O376,3)="S13","WD",IF(LEFT(O376,3)="W05","WD",IF(LEFT(O376,3)="W06","UA",IF(LEFT(O376,3)="S12","CA",IF(LEFT(O376,3)="E06","UA",IF(LEFT(O376,3)="E07","NMD",IF(LEFT(O376,3)="E08","MD",IF(LEFT(O376,3)="E09","LONB"))))))))))</f>
        <v>WD</v>
      </c>
      <c r="Q376" s="9" t="str">
        <f>IF([2]source_data!G378="","",IF([2]source_data!D378="","",VLOOKUP([2]source_data!D378,[2]geo_data!A:I,7,FALSE)))</f>
        <v>Southampton</v>
      </c>
      <c r="R376" s="9" t="str">
        <f>IF([2]source_data!G378="","",IF([2]source_data!D378="","",VLOOKUP([2]source_data!D378,[2]geo_data!A:I,6,FALSE)))</f>
        <v>E06000045</v>
      </c>
      <c r="S376" s="9" t="str">
        <f>IF([2]source_data!G378="","",IF(LEFT(R376,3)="E05","WD",IF(LEFT(R376,3)="S13","WD",IF(LEFT(R376,3)="W05","WD",IF(LEFT(R376,3)="W06","UA",IF(LEFT(R376,3)="S12","CA",IF(LEFT(R376,3)="E06","UA",IF(LEFT(R376,3)="E07","NMD",IF(LEFT(R376,3)="E08","MD",IF(LEFT(R376,3)="E09","LONB"))))))))))</f>
        <v>UA</v>
      </c>
      <c r="T376" s="6" t="str">
        <f>IF([2]source_data!G378="","",IF([2]source_data!N378="","",[2]source_data!N378))</f>
        <v>Crisis Grant</v>
      </c>
      <c r="U376" s="10">
        <f>IF([2]source_data!G378="","",[2]tailored_settings!$B$8)</f>
        <v>45789</v>
      </c>
      <c r="V376" s="6" t="str">
        <f>IF([2]source_data!G378="","",[2]tailored_settings!$B$9)</f>
        <v>http://www.longleigh.org/</v>
      </c>
      <c r="W376" s="8">
        <f>IF([2]source_data!G378="","",IF([2]source_data!O378="","",[2]source_data!O378))</f>
        <v>45509</v>
      </c>
      <c r="X376" s="12">
        <f>IF([2]source_data!G378="","",IF([2]source_data!P378="","",[2]source_data!P378))</f>
        <v>45589</v>
      </c>
      <c r="Y376" s="13">
        <f>IF([2]source_data!G378="","",IF([2]source_data!Q378="","",[2]source_data!Q378))</f>
        <v>3</v>
      </c>
      <c r="Z376" s="11" t="str">
        <f>IF([2]source_data!G378="","",IF([2]source_data!I378="","",[2]tailored_settings!$B$10))</f>
        <v>Primary grant reason</v>
      </c>
      <c r="AA376" s="11" t="str">
        <f>IF([2]source_data!G378="","",IF([2]source_data!I378="","",[2]source_data!I378))</f>
        <v>4. Customer/family fleeing from a violent or abusive relationship</v>
      </c>
      <c r="AB376" s="11" t="str">
        <f>IF([2]source_data!G378="","",IF([2]source_data!J378="","",[2]tailored_settings!$B$11))</f>
        <v/>
      </c>
      <c r="AC376" s="11" t="str">
        <f>IF([2]source_data!G378="","",IF([2]source_data!J378="","",[2]source_data!J378))</f>
        <v/>
      </c>
      <c r="AD376" s="11" t="str">
        <f>IF([2]source_data!G378="","",IF([2]source_data!K378="","",[2]tailored_settings!$B$12))</f>
        <v>Grant purpose</v>
      </c>
      <c r="AE376" s="11" t="str">
        <f>IF([2]source_data!G378="","",IF([2]source_data!K378="","",[2]source_data!K378))</f>
        <v>Clothing</v>
      </c>
      <c r="AF376" s="11" t="str">
        <f>IF([2]source_data!G378="","",IF([2]source_data!K378="","",[2]tailored_settings!$B$13))</f>
        <v>Grant purpose</v>
      </c>
      <c r="AG376" s="11" t="str">
        <f>IF([2]source_data!G378="","",IF([2]source_data!K378="","",[2]source_data!K378))</f>
        <v>Clothing</v>
      </c>
      <c r="AH376" s="11" t="str">
        <f>IF([2]source_data!G378="","",IF([2]source_data!M378="","",[2]tailored_settings!$B$14))</f>
        <v/>
      </c>
      <c r="AI376" s="11" t="str">
        <f>IF([2]source_data!G378="","",IF([2]source_data!M378="","",[2]source_data!M378))</f>
        <v/>
      </c>
    </row>
    <row r="377" spans="1:35" x14ac:dyDescent="0.2">
      <c r="A377" s="6" t="str">
        <f>IF([2]source_data!G379="","",IF(AND([2]source_data!C379&lt;&gt;"",[2]tailored_settings!$B$15="Publish"),CONCATENATE([2]tailored_settings!$B$2&amp;[2]source_data!C379),IF(AND([2]source_data!C379&lt;&gt;"",[2]tailored_settings!$B$15="Do not publish"),CONCATENATE([2]tailored_settings!$B$2&amp;TEXT(ROW(A377)-1,"0000")&amp;"_"&amp;TEXT(F377,"yyyy-mm")),CONCATENATE([2]tailored_settings!$B$2&amp;TEXT(ROW(A377)-1,"0000")&amp;"_"&amp;TEXT(F377,"yyyy-mm")))))</f>
        <v>360G-Longleigh-0376_2024-08</v>
      </c>
      <c r="B377" s="6" t="str">
        <f>IF([2]source_data!G379="","",IF([2]source_data!E379&lt;&gt;"",[2]source_data!E379,CONCATENATE("Grant to "&amp;G377)))</f>
        <v>Grant to Individual Recipient</v>
      </c>
      <c r="C377" s="6" t="str">
        <f>IF([2]source_data!G379="","",IF([2]source_data!F379="",_xlfn.XLOOKUP(T377,[2]tailored_settings!$B$20:$B$25,[2]tailored_settings!$A$20:$A$25,"")))</f>
        <v>Providing financial aid during a time of crisis</v>
      </c>
      <c r="D377" s="7">
        <f>IF([2]source_data!G379="","",IF([2]source_data!G379="","",[2]source_data!G379))</f>
        <v>500</v>
      </c>
      <c r="E377" s="6" t="str">
        <f>IF([2]source_data!G379="","",[2]tailored_settings!$B$3)</f>
        <v>GBP</v>
      </c>
      <c r="F377" s="8">
        <f>IF([2]source_data!G379="","",IF([2]source_data!H379="","",[2]source_data!H379))</f>
        <v>45509</v>
      </c>
      <c r="G377" s="6" t="str">
        <f>IF([2]source_data!G379="","",[2]tailored_settings!$B$5)</f>
        <v>Individual Recipient</v>
      </c>
      <c r="H377" s="6" t="str">
        <f>IF([2]source_data!G379="","",IF(AND([2]source_data!A379&lt;&gt;"",[2]tailored_settings!$B$16="Publish"),CONCATENATE([2]tailored_settings!$B$2&amp;[2]source_data!A379),IF(AND([2]source_data!A379&lt;&gt;"",[2]tailored_settings!$B$16="Do not publish"),CONCATENATE([2]tailored_settings!$B$4&amp;TEXT(ROW(A377)-1,"0000")&amp;"_"&amp;TEXT(F377,"yyyy-mm")),CONCATENATE([2]tailored_settings!$B$4&amp;TEXT(ROW(A377)-1,"0000")&amp;"_"&amp;TEXT(F377,"yyyy-mm")))))</f>
        <v>360G-Longleigh-IND-0376_2024-08</v>
      </c>
      <c r="I377" s="6" t="str">
        <f>IF([2]source_data!G379="","",[2]tailored_settings!$B$7)</f>
        <v>Longleigh Foundation</v>
      </c>
      <c r="J377" s="6" t="str">
        <f>IF([2]source_data!G379="","",[2]tailored_settings!$B$6)</f>
        <v>GB-CHC-1169016</v>
      </c>
      <c r="K377" s="6" t="str">
        <f>IF([2]source_data!G379="","",IF([2]source_data!I379="","",VLOOKUP([2]source_data!I379,[2]codelist_mapping!A:C,3,FALSE)))</f>
        <v>GTIR060</v>
      </c>
      <c r="L377" s="6" t="str">
        <f>IF([2]source_data!G379="","",IF([2]source_data!J379="","",VLOOKUP([2]source_data!J379,[2]codelist_mapping!A:C,3,FALSE)))</f>
        <v/>
      </c>
      <c r="M377" s="6" t="str">
        <f>IF([2]source_data!G379="","",IF([2]source_data!K379="","",IF([2]source_data!M379&lt;&gt;"",CONCATENATE(VLOOKUP([2]source_data!K379,[2]codelist_mapping!F:H,3,FALSE)&amp;";"&amp;VLOOKUP([2]source_data!L379,[2]codelist_mapping!F:H,3,FALSE)&amp;";"&amp;VLOOKUP([2]source_data!M379,[2]codelist_mapping!F:H,3,FALSE)),IF([2]source_data!L379&lt;&gt;"",CONCATENATE(VLOOKUP([2]source_data!K379,[2]codelist_mapping!F:H,3,FALSE)&amp;";"&amp;VLOOKUP([2]source_data!L379,[2]codelist_mapping!F:H,3,FALSE)),IF([2]source_data!K379&lt;&gt;"",CONCATENATE(VLOOKUP([2]source_data!K379,[2]codelist_mapping!F:H,3,FALSE)))))))</f>
        <v>GTIP080;GTIP070</v>
      </c>
      <c r="N377" s="9" t="str">
        <f>IF([2]source_data!G379="","",IF([2]source_data!D379="","",VLOOKUP([2]source_data!D379,[2]geo_data!A:I,9,FALSE)))</f>
        <v>Banister &amp; Polygon</v>
      </c>
      <c r="O377" s="9" t="str">
        <f>IF([2]source_data!G379="","",IF([2]source_data!D379="","",VLOOKUP([2]source_data!D379,[2]geo_data!A:I,8,FALSE)))</f>
        <v>E05015490</v>
      </c>
      <c r="P377" s="9" t="str">
        <f>IF([2]source_data!G379="","",IF(LEFT(O377,3)="E05","WD",IF(LEFT(O377,3)="S13","WD",IF(LEFT(O377,3)="W05","WD",IF(LEFT(O377,3)="W06","UA",IF(LEFT(O377,3)="S12","CA",IF(LEFT(O377,3)="E06","UA",IF(LEFT(O377,3)="E07","NMD",IF(LEFT(O377,3)="E08","MD",IF(LEFT(O377,3)="E09","LONB"))))))))))</f>
        <v>WD</v>
      </c>
      <c r="Q377" s="9" t="str">
        <f>IF([2]source_data!G379="","",IF([2]source_data!D379="","",VLOOKUP([2]source_data!D379,[2]geo_data!A:I,7,FALSE)))</f>
        <v>Southampton</v>
      </c>
      <c r="R377" s="9" t="str">
        <f>IF([2]source_data!G379="","",IF([2]source_data!D379="","",VLOOKUP([2]source_data!D379,[2]geo_data!A:I,6,FALSE)))</f>
        <v>E06000045</v>
      </c>
      <c r="S377" s="9" t="str">
        <f>IF([2]source_data!G379="","",IF(LEFT(R377,3)="E05","WD",IF(LEFT(R377,3)="S13","WD",IF(LEFT(R377,3)="W05","WD",IF(LEFT(R377,3)="W06","UA",IF(LEFT(R377,3)="S12","CA",IF(LEFT(R377,3)="E06","UA",IF(LEFT(R377,3)="E07","NMD",IF(LEFT(R377,3)="E08","MD",IF(LEFT(R377,3)="E09","LONB"))))))))))</f>
        <v>UA</v>
      </c>
      <c r="T377" s="6" t="str">
        <f>IF([2]source_data!G379="","",IF([2]source_data!N379="","",[2]source_data!N379))</f>
        <v>Crisis Grant</v>
      </c>
      <c r="U377" s="10">
        <f>IF([2]source_data!G379="","",[2]tailored_settings!$B$8)</f>
        <v>45789</v>
      </c>
      <c r="V377" s="6" t="str">
        <f>IF([2]source_data!G379="","",[2]tailored_settings!$B$9)</f>
        <v>http://www.longleigh.org/</v>
      </c>
      <c r="W377" s="8">
        <f>IF([2]source_data!G379="","",IF([2]source_data!O379="","",[2]source_data!O379))</f>
        <v>45509</v>
      </c>
      <c r="X377" s="12">
        <f>IF([2]source_data!G379="","",IF([2]source_data!P379="","",[2]source_data!P379))</f>
        <v>45573</v>
      </c>
      <c r="Y377" s="13">
        <f>IF([2]source_data!G379="","",IF([2]source_data!Q379="","",[2]source_data!Q379))</f>
        <v>2</v>
      </c>
      <c r="Z377" s="11" t="str">
        <f>IF([2]source_data!G379="","",IF([2]source_data!I379="","",[2]tailored_settings!$B$10))</f>
        <v>Primary grant reason</v>
      </c>
      <c r="AA377" s="11" t="str">
        <f>IF([2]source_data!G379="","",IF([2]source_data!I379="","",[2]source_data!I379))</f>
        <v>4. Customer/family fleeing from a violent or abusive relationship</v>
      </c>
      <c r="AB377" s="11" t="str">
        <f>IF([2]source_data!G379="","",IF([2]source_data!J379="","",[2]tailored_settings!$B$11))</f>
        <v/>
      </c>
      <c r="AC377" s="11" t="str">
        <f>IF([2]source_data!G379="","",IF([2]source_data!J379="","",[2]source_data!J379))</f>
        <v/>
      </c>
      <c r="AD377" s="11" t="str">
        <f>IF([2]source_data!G379="","",IF([2]source_data!K379="","",[2]tailored_settings!$B$12))</f>
        <v>Grant purpose</v>
      </c>
      <c r="AE377" s="11" t="str">
        <f>IF([2]source_data!G379="","",IF([2]source_data!K379="","",[2]source_data!K379))</f>
        <v>Clothing</v>
      </c>
      <c r="AF377" s="11" t="str">
        <f>IF([2]source_data!G379="","",IF([2]source_data!K379="","",[2]tailored_settings!$B$13))</f>
        <v>Grant purpose</v>
      </c>
      <c r="AG377" s="11" t="str">
        <f>IF([2]source_data!G379="","",IF([2]source_data!K379="","",[2]source_data!K379))</f>
        <v>Clothing</v>
      </c>
      <c r="AH377" s="11" t="str">
        <f>IF([2]source_data!G379="","",IF([2]source_data!M379="","",[2]tailored_settings!$B$14))</f>
        <v/>
      </c>
      <c r="AI377" s="11" t="str">
        <f>IF([2]source_data!G379="","",IF([2]source_data!M379="","",[2]source_data!M379))</f>
        <v/>
      </c>
    </row>
    <row r="378" spans="1:35" x14ac:dyDescent="0.2">
      <c r="A378" s="6" t="str">
        <f>IF([2]source_data!G380="","",IF(AND([2]source_data!C380&lt;&gt;"",[2]tailored_settings!$B$15="Publish"),CONCATENATE([2]tailored_settings!$B$2&amp;[2]source_data!C380),IF(AND([2]source_data!C380&lt;&gt;"",[2]tailored_settings!$B$15="Do not publish"),CONCATENATE([2]tailored_settings!$B$2&amp;TEXT(ROW(A378)-1,"0000")&amp;"_"&amp;TEXT(F378,"yyyy-mm")),CONCATENATE([2]tailored_settings!$B$2&amp;TEXT(ROW(A378)-1,"0000")&amp;"_"&amp;TEXT(F378,"yyyy-mm")))))</f>
        <v>360G-Longleigh-0377_2024-08</v>
      </c>
      <c r="B378" s="6" t="str">
        <f>IF([2]source_data!G380="","",IF([2]source_data!E380&lt;&gt;"",[2]source_data!E380,CONCATENATE("Grant to "&amp;G378)))</f>
        <v>Grant to Individual Recipient</v>
      </c>
      <c r="C378" s="6" t="str">
        <f>IF([2]source_data!G380="","",IF([2]source_data!F380="",_xlfn.XLOOKUP(T378,[2]tailored_settings!$B$20:$B$25,[2]tailored_settings!$A$20:$A$25,"")))</f>
        <v>Helping to alleviate financial hardship</v>
      </c>
      <c r="D378" s="7">
        <f>IF([2]source_data!G380="","",IF([2]source_data!G380="","",[2]source_data!G380))</f>
        <v>880.03</v>
      </c>
      <c r="E378" s="6" t="str">
        <f>IF([2]source_data!G380="","",[2]tailored_settings!$B$3)</f>
        <v>GBP</v>
      </c>
      <c r="F378" s="8">
        <f>IF([2]source_data!G380="","",IF([2]source_data!H380="","",[2]source_data!H380))</f>
        <v>45509</v>
      </c>
      <c r="G378" s="6" t="str">
        <f>IF([2]source_data!G380="","",[2]tailored_settings!$B$5)</f>
        <v>Individual Recipient</v>
      </c>
      <c r="H378" s="6" t="str">
        <f>IF([2]source_data!G380="","",IF(AND([2]source_data!A380&lt;&gt;"",[2]tailored_settings!$B$16="Publish"),CONCATENATE([2]tailored_settings!$B$2&amp;[2]source_data!A380),IF(AND([2]source_data!A380&lt;&gt;"",[2]tailored_settings!$B$16="Do not publish"),CONCATENATE([2]tailored_settings!$B$4&amp;TEXT(ROW(A378)-1,"0000")&amp;"_"&amp;TEXT(F378,"yyyy-mm")),CONCATENATE([2]tailored_settings!$B$4&amp;TEXT(ROW(A378)-1,"0000")&amp;"_"&amp;TEXT(F378,"yyyy-mm")))))</f>
        <v>360G-Longleigh-IND-0377_2024-08</v>
      </c>
      <c r="I378" s="6" t="str">
        <f>IF([2]source_data!G380="","",[2]tailored_settings!$B$7)</f>
        <v>Longleigh Foundation</v>
      </c>
      <c r="J378" s="6" t="str">
        <f>IF([2]source_data!G380="","",[2]tailored_settings!$B$6)</f>
        <v>GB-CHC-1169016</v>
      </c>
      <c r="K378" s="6" t="str">
        <f>IF([2]source_data!G380="","",IF([2]source_data!I380="","",VLOOKUP([2]source_data!I380,[2]codelist_mapping!A:C,3,FALSE)))</f>
        <v>GTIR010</v>
      </c>
      <c r="L378" s="6" t="str">
        <f>IF([2]source_data!G380="","",IF([2]source_data!J380="","",VLOOKUP([2]source_data!J380,[2]codelist_mapping!A:C,3,FALSE)))</f>
        <v/>
      </c>
      <c r="M378" s="6" t="str">
        <f>IF([2]source_data!G380="","",IF([2]source_data!K380="","",IF([2]source_data!M380&lt;&gt;"",CONCATENATE(VLOOKUP([2]source_data!K380,[2]codelist_mapping!F:H,3,FALSE)&amp;";"&amp;VLOOKUP([2]source_data!L380,[2]codelist_mapping!F:H,3,FALSE)&amp;";"&amp;VLOOKUP([2]source_data!M380,[2]codelist_mapping!F:H,3,FALSE)),IF([2]source_data!L380&lt;&gt;"",CONCATENATE(VLOOKUP([2]source_data!K380,[2]codelist_mapping!F:H,3,FALSE)&amp;";"&amp;VLOOKUP([2]source_data!L380,[2]codelist_mapping!F:H,3,FALSE)),IF([2]source_data!K380&lt;&gt;"",CONCATENATE(VLOOKUP([2]source_data!K380,[2]codelist_mapping!F:H,3,FALSE)))))))</f>
        <v>GTIP020;GTIP060</v>
      </c>
      <c r="N378" s="9" t="str">
        <f>IF([2]source_data!G380="","",IF([2]source_data!D380="","",VLOOKUP([2]source_data!D380,[2]geo_data!A:I,9,FALSE)))</f>
        <v>Bedwardine</v>
      </c>
      <c r="O378" s="9" t="str">
        <f>IF([2]source_data!G380="","",IF([2]source_data!D380="","",VLOOKUP([2]source_data!D380,[2]geo_data!A:I,8,FALSE)))</f>
        <v>E05007882</v>
      </c>
      <c r="P378" s="9" t="str">
        <f>IF([2]source_data!G380="","",IF(LEFT(O378,3)="E05","WD",IF(LEFT(O378,3)="S13","WD",IF(LEFT(O378,3)="W05","WD",IF(LEFT(O378,3)="W06","UA",IF(LEFT(O378,3)="S12","CA",IF(LEFT(O378,3)="E06","UA",IF(LEFT(O378,3)="E07","NMD",IF(LEFT(O378,3)="E08","MD",IF(LEFT(O378,3)="E09","LONB"))))))))))</f>
        <v>WD</v>
      </c>
      <c r="Q378" s="9" t="str">
        <f>IF([2]source_data!G380="","",IF([2]source_data!D380="","",VLOOKUP([2]source_data!D380,[2]geo_data!A:I,7,FALSE)))</f>
        <v>Worcester</v>
      </c>
      <c r="R378" s="9" t="str">
        <f>IF([2]source_data!G380="","",IF([2]source_data!D380="","",VLOOKUP([2]source_data!D380,[2]geo_data!A:I,6,FALSE)))</f>
        <v>E07000237</v>
      </c>
      <c r="S378" s="9" t="str">
        <f>IF([2]source_data!G380="","",IF(LEFT(R378,3)="E05","WD",IF(LEFT(R378,3)="S13","WD",IF(LEFT(R378,3)="W05","WD",IF(LEFT(R378,3)="W06","UA",IF(LEFT(R378,3)="S12","CA",IF(LEFT(R378,3)="E06","UA",IF(LEFT(R378,3)="E07","NMD",IF(LEFT(R378,3)="E08","MD",IF(LEFT(R378,3)="E09","LONB"))))))))))</f>
        <v>NMD</v>
      </c>
      <c r="T378" s="6" t="str">
        <f>IF([2]source_data!G380="","",IF([2]source_data!N380="","",[2]source_data!N380))</f>
        <v>Hardship Grant</v>
      </c>
      <c r="U378" s="10">
        <f>IF([2]source_data!G380="","",[2]tailored_settings!$B$8)</f>
        <v>45789</v>
      </c>
      <c r="V378" s="6" t="str">
        <f>IF([2]source_data!G380="","",[2]tailored_settings!$B$9)</f>
        <v>http://www.longleigh.org/</v>
      </c>
      <c r="W378" s="8">
        <f>IF([2]source_data!G380="","",IF([2]source_data!O380="","",[2]source_data!O380))</f>
        <v>45509</v>
      </c>
      <c r="X378" s="12">
        <f>IF([2]source_data!G380="","",IF([2]source_data!P380="","",[2]source_data!P380))</f>
        <v>45546</v>
      </c>
      <c r="Y378" s="13">
        <f>IF([2]source_data!G380="","",IF([2]source_data!Q380="","",[2]source_data!Q380))</f>
        <v>1</v>
      </c>
      <c r="Z378" s="11" t="str">
        <f>IF([2]source_data!G380="","",IF([2]source_data!I380="","",[2]tailored_settings!$B$10))</f>
        <v>Primary grant reason</v>
      </c>
      <c r="AA378" s="11" t="str">
        <f>IF([2]source_data!G380="","",IF([2]source_data!I380="","",[2]source_data!I380))</f>
        <v>7. Customer where there is a child/ren in receipt of means-tested free school meals</v>
      </c>
      <c r="AB378" s="11" t="str">
        <f>IF([2]source_data!G380="","",IF([2]source_data!J380="","",[2]tailored_settings!$B$11))</f>
        <v/>
      </c>
      <c r="AC378" s="11" t="str">
        <f>IF([2]source_data!G380="","",IF([2]source_data!J380="","",[2]source_data!J380))</f>
        <v/>
      </c>
      <c r="AD378" s="11" t="str">
        <f>IF([2]source_data!G380="","",IF([2]source_data!K380="","",[2]tailored_settings!$B$12))</f>
        <v>Grant purpose</v>
      </c>
      <c r="AE378" s="11" t="str">
        <f>IF([2]source_data!G380="","",IF([2]source_data!K380="","",[2]source_data!K380))</f>
        <v xml:space="preserve">Furniture </v>
      </c>
      <c r="AF378" s="11" t="str">
        <f>IF([2]source_data!G380="","",IF([2]source_data!K380="","",[2]tailored_settings!$B$13))</f>
        <v>Grant purpose</v>
      </c>
      <c r="AG378" s="11" t="str">
        <f>IF([2]source_data!G380="","",IF([2]source_data!K380="","",[2]source_data!K380))</f>
        <v xml:space="preserve">Furniture </v>
      </c>
      <c r="AH378" s="11" t="str">
        <f>IF([2]source_data!G380="","",IF([2]source_data!M380="","",[2]tailored_settings!$B$14))</f>
        <v/>
      </c>
      <c r="AI378" s="11" t="str">
        <f>IF([2]source_data!G380="","",IF([2]source_data!M380="","",[2]source_data!M380))</f>
        <v/>
      </c>
    </row>
    <row r="379" spans="1:35" x14ac:dyDescent="0.2">
      <c r="A379" s="6" t="str">
        <f>IF([2]source_data!G381="","",IF(AND([2]source_data!C381&lt;&gt;"",[2]tailored_settings!$B$15="Publish"),CONCATENATE([2]tailored_settings!$B$2&amp;[2]source_data!C381),IF(AND([2]source_data!C381&lt;&gt;"",[2]tailored_settings!$B$15="Do not publish"),CONCATENATE([2]tailored_settings!$B$2&amp;TEXT(ROW(A379)-1,"0000")&amp;"_"&amp;TEXT(F379,"yyyy-mm")),CONCATENATE([2]tailored_settings!$B$2&amp;TEXT(ROW(A379)-1,"0000")&amp;"_"&amp;TEXT(F379,"yyyy-mm")))))</f>
        <v>360G-Longleigh-0378_2024-08</v>
      </c>
      <c r="B379" s="6" t="str">
        <f>IF([2]source_data!G381="","",IF([2]source_data!E381&lt;&gt;"",[2]source_data!E381,CONCATENATE("Grant to "&amp;G379)))</f>
        <v>Grant to Individual Recipient</v>
      </c>
      <c r="C379" s="6" t="str">
        <f>IF([2]source_data!G381="","",IF([2]source_data!F381="",_xlfn.XLOOKUP(T379,[2]tailored_settings!$B$20:$B$25,[2]tailored_settings!$A$20:$A$25,"")))</f>
        <v xml:space="preserve">Providing new flooring </v>
      </c>
      <c r="D379" s="7">
        <f>IF([2]source_data!G381="","",IF([2]source_data!G381="","",[2]source_data!G381))</f>
        <v>939.6</v>
      </c>
      <c r="E379" s="6" t="str">
        <f>IF([2]source_data!G381="","",[2]tailored_settings!$B$3)</f>
        <v>GBP</v>
      </c>
      <c r="F379" s="8">
        <f>IF([2]source_data!G381="","",IF([2]source_data!H381="","",[2]source_data!H381))</f>
        <v>45509</v>
      </c>
      <c r="G379" s="6" t="str">
        <f>IF([2]source_data!G381="","",[2]tailored_settings!$B$5)</f>
        <v>Individual Recipient</v>
      </c>
      <c r="H379" s="6" t="str">
        <f>IF([2]source_data!G381="","",IF(AND([2]source_data!A381&lt;&gt;"",[2]tailored_settings!$B$16="Publish"),CONCATENATE([2]tailored_settings!$B$2&amp;[2]source_data!A381),IF(AND([2]source_data!A381&lt;&gt;"",[2]tailored_settings!$B$16="Do not publish"),CONCATENATE([2]tailored_settings!$B$4&amp;TEXT(ROW(A379)-1,"0000")&amp;"_"&amp;TEXT(F379,"yyyy-mm")),CONCATENATE([2]tailored_settings!$B$4&amp;TEXT(ROW(A379)-1,"0000")&amp;"_"&amp;TEXT(F379,"yyyy-mm")))))</f>
        <v>360G-Longleigh-IND-0378_2024-08</v>
      </c>
      <c r="I379" s="6" t="str">
        <f>IF([2]source_data!G381="","",[2]tailored_settings!$B$7)</f>
        <v>Longleigh Foundation</v>
      </c>
      <c r="J379" s="6" t="str">
        <f>IF([2]source_data!G381="","",[2]tailored_settings!$B$6)</f>
        <v>GB-CHC-1169016</v>
      </c>
      <c r="K379" s="6" t="str">
        <f>IF([2]source_data!G381="","",IF([2]source_data!I381="","",VLOOKUP([2]source_data!I381,[2]codelist_mapping!A:C,3,FALSE)))</f>
        <v>GTIR030</v>
      </c>
      <c r="L379" s="6" t="str">
        <f>IF([2]source_data!G381="","",IF([2]source_data!J381="","",VLOOKUP([2]source_data!J381,[2]codelist_mapping!A:C,3,FALSE)))</f>
        <v/>
      </c>
      <c r="M379" s="6" t="str">
        <f>IF([2]source_data!G381="","",IF([2]source_data!K381="","",IF([2]source_data!M381&lt;&gt;"",CONCATENATE(VLOOKUP([2]source_data!K381,[2]codelist_mapping!F:H,3,FALSE)&amp;";"&amp;VLOOKUP([2]source_data!L381,[2]codelist_mapping!F:H,3,FALSE)&amp;";"&amp;VLOOKUP([2]source_data!M381,[2]codelist_mapping!F:H,3,FALSE)),IF([2]source_data!L381&lt;&gt;"",CONCATENATE(VLOOKUP([2]source_data!K381,[2]codelist_mapping!F:H,3,FALSE)&amp;";"&amp;VLOOKUP([2]source_data!L381,[2]codelist_mapping!F:H,3,FALSE)),IF([2]source_data!K381&lt;&gt;"",CONCATENATE(VLOOKUP([2]source_data!K381,[2]codelist_mapping!F:H,3,FALSE)))))))</f>
        <v>GTIP030</v>
      </c>
      <c r="N379" s="9" t="str">
        <f>IF([2]source_data!G381="","",IF([2]source_data!D381="","",VLOOKUP([2]source_data!D381,[2]geo_data!A:I,9,FALSE)))</f>
        <v>Woughton &amp; Fishermead</v>
      </c>
      <c r="O379" s="9" t="str">
        <f>IF([2]source_data!G381="","",IF([2]source_data!D381="","",VLOOKUP([2]source_data!D381,[2]geo_data!A:I,8,FALSE)))</f>
        <v>E05009424</v>
      </c>
      <c r="P379" s="9" t="str">
        <f>IF([2]source_data!G381="","",IF(LEFT(O379,3)="E05","WD",IF(LEFT(O379,3)="S13","WD",IF(LEFT(O379,3)="W05","WD",IF(LEFT(O379,3)="W06","UA",IF(LEFT(O379,3)="S12","CA",IF(LEFT(O379,3)="E06","UA",IF(LEFT(O379,3)="E07","NMD",IF(LEFT(O379,3)="E08","MD",IF(LEFT(O379,3)="E09","LONB"))))))))))</f>
        <v>WD</v>
      </c>
      <c r="Q379" s="9" t="str">
        <f>IF([2]source_data!G381="","",IF([2]source_data!D381="","",VLOOKUP([2]source_data!D381,[2]geo_data!A:I,7,FALSE)))</f>
        <v>Milton Keynes</v>
      </c>
      <c r="R379" s="9" t="str">
        <f>IF([2]source_data!G381="","",IF([2]source_data!D381="","",VLOOKUP([2]source_data!D381,[2]geo_data!A:I,6,FALSE)))</f>
        <v>E06000042</v>
      </c>
      <c r="S379" s="9" t="str">
        <f>IF([2]source_data!G381="","",IF(LEFT(R379,3)="E05","WD",IF(LEFT(R379,3)="S13","WD",IF(LEFT(R379,3)="W05","WD",IF(LEFT(R379,3)="W06","UA",IF(LEFT(R379,3)="S12","CA",IF(LEFT(R379,3)="E06","UA",IF(LEFT(R379,3)="E07","NMD",IF(LEFT(R379,3)="E08","MD",IF(LEFT(R379,3)="E09","LONB"))))))))))</f>
        <v>UA</v>
      </c>
      <c r="T379" s="6" t="str">
        <f>IF([2]source_data!G381="","",IF([2]source_data!N381="","",[2]source_data!N381))</f>
        <v>Flooring Grant</v>
      </c>
      <c r="U379" s="10">
        <f>IF([2]source_data!G381="","",[2]tailored_settings!$B$8)</f>
        <v>45789</v>
      </c>
      <c r="V379" s="6" t="str">
        <f>IF([2]source_data!G381="","",[2]tailored_settings!$B$9)</f>
        <v>http://www.longleigh.org/</v>
      </c>
      <c r="W379" s="8">
        <f>IF([2]source_data!G381="","",IF([2]source_data!O381="","",[2]source_data!O381))</f>
        <v>45509</v>
      </c>
      <c r="X379" s="12">
        <f>IF([2]source_data!G381="","",IF([2]source_data!P381="","",[2]source_data!P381))</f>
        <v>45559</v>
      </c>
      <c r="Y379" s="13">
        <f>IF([2]source_data!G381="","",IF([2]source_data!Q381="","",[2]source_data!Q381))</f>
        <v>2</v>
      </c>
      <c r="Z379" s="11" t="str">
        <f>IF([2]source_data!G381="","",IF([2]source_data!I381="","",[2]tailored_settings!$B$10))</f>
        <v>Primary grant reason</v>
      </c>
      <c r="AA379" s="11" t="str">
        <f>IF([2]source_data!G381="","",IF([2]source_data!I381="","",[2]source_data!I381))</f>
        <v>1. Customer (or family member residing with them) with a diagnosed condition or disability (physical and/or sensory and/or behavioural)</v>
      </c>
      <c r="AB379" s="11" t="str">
        <f>IF([2]source_data!G381="","",IF([2]source_data!J381="","",[2]tailored_settings!$B$11))</f>
        <v/>
      </c>
      <c r="AC379" s="11" t="str">
        <f>IF([2]source_data!G381="","",IF([2]source_data!J381="","",[2]source_data!J381))</f>
        <v/>
      </c>
      <c r="AD379" s="11" t="str">
        <f>IF([2]source_data!G381="","",IF([2]source_data!K381="","",[2]tailored_settings!$B$12))</f>
        <v>Grant purpose</v>
      </c>
      <c r="AE379" s="11" t="str">
        <f>IF([2]source_data!G381="","",IF([2]source_data!K381="","",[2]source_data!K381))</f>
        <v>Flooring</v>
      </c>
      <c r="AF379" s="11" t="str">
        <f>IF([2]source_data!G381="","",IF([2]source_data!K381="","",[2]tailored_settings!$B$13))</f>
        <v>Grant purpose</v>
      </c>
      <c r="AG379" s="11" t="str">
        <f>IF([2]source_data!G381="","",IF([2]source_data!K381="","",[2]source_data!K381))</f>
        <v>Flooring</v>
      </c>
      <c r="AH379" s="11" t="str">
        <f>IF([2]source_data!G381="","",IF([2]source_data!M381="","",[2]tailored_settings!$B$14))</f>
        <v/>
      </c>
      <c r="AI379" s="11" t="str">
        <f>IF([2]source_data!G381="","",IF([2]source_data!M381="","",[2]source_data!M381))</f>
        <v/>
      </c>
    </row>
    <row r="380" spans="1:35" x14ac:dyDescent="0.2">
      <c r="A380" s="6" t="str">
        <f>IF([2]source_data!G382="","",IF(AND([2]source_data!C382&lt;&gt;"",[2]tailored_settings!$B$15="Publish"),CONCATENATE([2]tailored_settings!$B$2&amp;[2]source_data!C382),IF(AND([2]source_data!C382&lt;&gt;"",[2]tailored_settings!$B$15="Do not publish"),CONCATENATE([2]tailored_settings!$B$2&amp;TEXT(ROW(A380)-1,"0000")&amp;"_"&amp;TEXT(F380,"yyyy-mm")),CONCATENATE([2]tailored_settings!$B$2&amp;TEXT(ROW(A380)-1,"0000")&amp;"_"&amp;TEXT(F380,"yyyy-mm")))))</f>
        <v>360G-Longleigh-0379_2024-08</v>
      </c>
      <c r="B380" s="6" t="str">
        <f>IF([2]source_data!G382="","",IF([2]source_data!E382&lt;&gt;"",[2]source_data!E382,CONCATENATE("Grant to "&amp;G380)))</f>
        <v>Grant to Individual Recipient</v>
      </c>
      <c r="C380" s="6" t="str">
        <f>IF([2]source_data!G382="","",IF([2]source_data!F382="",_xlfn.XLOOKUP(T380,[2]tailored_settings!$B$20:$B$25,[2]tailored_settings!$A$20:$A$25,"")))</f>
        <v>Helping to alleviate financial hardship</v>
      </c>
      <c r="D380" s="7">
        <f>IF([2]source_data!G382="","",IF([2]source_data!G382="","",[2]source_data!G382))</f>
        <v>300</v>
      </c>
      <c r="E380" s="6" t="str">
        <f>IF([2]source_data!G382="","",[2]tailored_settings!$B$3)</f>
        <v>GBP</v>
      </c>
      <c r="F380" s="8">
        <f>IF([2]source_data!G382="","",IF([2]source_data!H382="","",[2]source_data!H382))</f>
        <v>45510</v>
      </c>
      <c r="G380" s="6" t="str">
        <f>IF([2]source_data!G382="","",[2]tailored_settings!$B$5)</f>
        <v>Individual Recipient</v>
      </c>
      <c r="H380" s="6" t="str">
        <f>IF([2]source_data!G382="","",IF(AND([2]source_data!A382&lt;&gt;"",[2]tailored_settings!$B$16="Publish"),CONCATENATE([2]tailored_settings!$B$2&amp;[2]source_data!A382),IF(AND([2]source_data!A382&lt;&gt;"",[2]tailored_settings!$B$16="Do not publish"),CONCATENATE([2]tailored_settings!$B$4&amp;TEXT(ROW(A380)-1,"0000")&amp;"_"&amp;TEXT(F380,"yyyy-mm")),CONCATENATE([2]tailored_settings!$B$4&amp;TEXT(ROW(A380)-1,"0000")&amp;"_"&amp;TEXT(F380,"yyyy-mm")))))</f>
        <v>360G-Longleigh-IND-0379_2024-08</v>
      </c>
      <c r="I380" s="6" t="str">
        <f>IF([2]source_data!G382="","",[2]tailored_settings!$B$7)</f>
        <v>Longleigh Foundation</v>
      </c>
      <c r="J380" s="6" t="str">
        <f>IF([2]source_data!G382="","",[2]tailored_settings!$B$6)</f>
        <v>GB-CHC-1169016</v>
      </c>
      <c r="K380" s="6" t="str">
        <f>IF([2]source_data!G382="","",IF([2]source_data!I382="","",VLOOKUP([2]source_data!I382,[2]codelist_mapping!A:C,3,FALSE)))</f>
        <v>GTIR040</v>
      </c>
      <c r="L380" s="6" t="str">
        <f>IF([2]source_data!G382="","",IF([2]source_data!J382="","",VLOOKUP([2]source_data!J382,[2]codelist_mapping!A:C,3,FALSE)))</f>
        <v/>
      </c>
      <c r="M380" s="6" t="str">
        <f>IF([2]source_data!G382="","",IF([2]source_data!K382="","",IF([2]source_data!M382&lt;&gt;"",CONCATENATE(VLOOKUP([2]source_data!K382,[2]codelist_mapping!F:H,3,FALSE)&amp;";"&amp;VLOOKUP([2]source_data!L382,[2]codelist_mapping!F:H,3,FALSE)&amp;";"&amp;VLOOKUP([2]source_data!M382,[2]codelist_mapping!F:H,3,FALSE)),IF([2]source_data!L382&lt;&gt;"",CONCATENATE(VLOOKUP([2]source_data!K382,[2]codelist_mapping!F:H,3,FALSE)&amp;";"&amp;VLOOKUP([2]source_data!L382,[2]codelist_mapping!F:H,3,FALSE)),IF([2]source_data!K382&lt;&gt;"",CONCATENATE(VLOOKUP([2]source_data!K382,[2]codelist_mapping!F:H,3,FALSE)))))))</f>
        <v>GTIP070;GTIP080</v>
      </c>
      <c r="N380" s="9" t="str">
        <f>IF([2]source_data!G382="","",IF([2]source_data!D382="","",VLOOKUP([2]source_data!D382,[2]geo_data!A:I,9,FALSE)))</f>
        <v>Thorpe Willoughby &amp; Hambleton</v>
      </c>
      <c r="O380" s="9" t="str">
        <f>IF([2]source_data!G382="","",IF([2]source_data!D382="","",VLOOKUP([2]source_data!D382,[2]geo_data!A:I,8,FALSE)))</f>
        <v>E05014329</v>
      </c>
      <c r="P380" s="9" t="str">
        <f>IF([2]source_data!G382="","",IF(LEFT(O380,3)="E05","WD",IF(LEFT(O380,3)="S13","WD",IF(LEFT(O380,3)="W05","WD",IF(LEFT(O380,3)="W06","UA",IF(LEFT(O380,3)="S12","CA",IF(LEFT(O380,3)="E06","UA",IF(LEFT(O380,3)="E07","NMD",IF(LEFT(O380,3)="E08","MD",IF(LEFT(O380,3)="E09","LONB"))))))))))</f>
        <v>WD</v>
      </c>
      <c r="Q380" s="9" t="str">
        <f>IF([2]source_data!G382="","",IF([2]source_data!D382="","",VLOOKUP([2]source_data!D382,[2]geo_data!A:I,7,FALSE)))</f>
        <v>North Yorkshire</v>
      </c>
      <c r="R380" s="9" t="str">
        <f>IF([2]source_data!G382="","",IF([2]source_data!D382="","",VLOOKUP([2]source_data!D382,[2]geo_data!A:I,6,FALSE)))</f>
        <v>E06000065</v>
      </c>
      <c r="S380" s="9" t="str">
        <f>IF([2]source_data!G382="","",IF(LEFT(R380,3)="E05","WD",IF(LEFT(R380,3)="S13","WD",IF(LEFT(R380,3)="W05","WD",IF(LEFT(R380,3)="W06","UA",IF(LEFT(R380,3)="S12","CA",IF(LEFT(R380,3)="E06","UA",IF(LEFT(R380,3)="E07","NMD",IF(LEFT(R380,3)="E08","MD",IF(LEFT(R380,3)="E09","LONB"))))))))))</f>
        <v>UA</v>
      </c>
      <c r="T380" s="6" t="str">
        <f>IF([2]source_data!G382="","",IF([2]source_data!N382="","",[2]source_data!N382))</f>
        <v>Hardship Grant</v>
      </c>
      <c r="U380" s="10">
        <f>IF([2]source_data!G382="","",[2]tailored_settings!$B$8)</f>
        <v>45789</v>
      </c>
      <c r="V380" s="6" t="str">
        <f>IF([2]source_data!G382="","",[2]tailored_settings!$B$9)</f>
        <v>http://www.longleigh.org/</v>
      </c>
      <c r="W380" s="8">
        <f>IF([2]source_data!G382="","",IF([2]source_data!O382="","",[2]source_data!O382))</f>
        <v>45510</v>
      </c>
      <c r="X380" s="12">
        <f>IF([2]source_data!G382="","",IF([2]source_data!P382="","",[2]source_data!P382))</f>
        <v>45559</v>
      </c>
      <c r="Y380" s="13">
        <f>IF([2]source_data!G382="","",IF([2]source_data!Q382="","",[2]source_data!Q382))</f>
        <v>2</v>
      </c>
      <c r="Z380" s="11" t="str">
        <f>IF([2]source_data!G382="","",IF([2]source_data!I382="","",[2]tailored_settings!$B$10))</f>
        <v>Primary grant reason</v>
      </c>
      <c r="AA380" s="11" t="str">
        <f>IF([2]source_data!G382="","",IF([2]source_data!I382="","",[2]source_data!I382))</f>
        <v>2. Customer receiving medication and/or therapy for a mental health condition or substance addiction</v>
      </c>
      <c r="AB380" s="11" t="str">
        <f>IF([2]source_data!G382="","",IF([2]source_data!J382="","",[2]tailored_settings!$B$11))</f>
        <v/>
      </c>
      <c r="AC380" s="11" t="str">
        <f>IF([2]source_data!G382="","",IF([2]source_data!J382="","",[2]source_data!J382))</f>
        <v/>
      </c>
      <c r="AD380" s="11" t="str">
        <f>IF([2]source_data!G382="","",IF([2]source_data!K382="","",[2]tailored_settings!$B$12))</f>
        <v>Grant purpose</v>
      </c>
      <c r="AE380" s="11" t="str">
        <f>IF([2]source_data!G382="","",IF([2]source_data!K382="","",[2]source_data!K382))</f>
        <v>Food Vouchers</v>
      </c>
      <c r="AF380" s="11" t="str">
        <f>IF([2]source_data!G382="","",IF([2]source_data!K382="","",[2]tailored_settings!$B$13))</f>
        <v>Grant purpose</v>
      </c>
      <c r="AG380" s="11" t="str">
        <f>IF([2]source_data!G382="","",IF([2]source_data!K382="","",[2]source_data!K382))</f>
        <v>Food Vouchers</v>
      </c>
      <c r="AH380" s="11" t="str">
        <f>IF([2]source_data!G382="","",IF([2]source_data!M382="","",[2]tailored_settings!$B$14))</f>
        <v/>
      </c>
      <c r="AI380" s="11" t="str">
        <f>IF([2]source_data!G382="","",IF([2]source_data!M382="","",[2]source_data!M382))</f>
        <v/>
      </c>
    </row>
    <row r="381" spans="1:35" x14ac:dyDescent="0.2">
      <c r="A381" s="6" t="str">
        <f>IF([2]source_data!G383="","",IF(AND([2]source_data!C383&lt;&gt;"",[2]tailored_settings!$B$15="Publish"),CONCATENATE([2]tailored_settings!$B$2&amp;[2]source_data!C383),IF(AND([2]source_data!C383&lt;&gt;"",[2]tailored_settings!$B$15="Do not publish"),CONCATENATE([2]tailored_settings!$B$2&amp;TEXT(ROW(A381)-1,"0000")&amp;"_"&amp;TEXT(F381,"yyyy-mm")),CONCATENATE([2]tailored_settings!$B$2&amp;TEXT(ROW(A381)-1,"0000")&amp;"_"&amp;TEXT(F381,"yyyy-mm")))))</f>
        <v>360G-Longleigh-0380_2024-08</v>
      </c>
      <c r="B381" s="6" t="str">
        <f>IF([2]source_data!G383="","",IF([2]source_data!E383&lt;&gt;"",[2]source_data!E383,CONCATENATE("Grant to "&amp;G381)))</f>
        <v>Grant to Individual Recipient</v>
      </c>
      <c r="C381" s="6" t="str">
        <f>IF([2]source_data!G383="","",IF([2]source_data!F383="",_xlfn.XLOOKUP(T381,[2]tailored_settings!$B$20:$B$25,[2]tailored_settings!$A$20:$A$25,"")))</f>
        <v>Helping to alleviate financial hardship</v>
      </c>
      <c r="D381" s="7">
        <f>IF([2]source_data!G383="","",IF([2]source_data!G383="","",[2]source_data!G383))</f>
        <v>363.99</v>
      </c>
      <c r="E381" s="6" t="str">
        <f>IF([2]source_data!G383="","",[2]tailored_settings!$B$3)</f>
        <v>GBP</v>
      </c>
      <c r="F381" s="8">
        <f>IF([2]source_data!G383="","",IF([2]source_data!H383="","",[2]source_data!H383))</f>
        <v>45509</v>
      </c>
      <c r="G381" s="6" t="str">
        <f>IF([2]source_data!G383="","",[2]tailored_settings!$B$5)</f>
        <v>Individual Recipient</v>
      </c>
      <c r="H381" s="6" t="str">
        <f>IF([2]source_data!G383="","",IF(AND([2]source_data!A383&lt;&gt;"",[2]tailored_settings!$B$16="Publish"),CONCATENATE([2]tailored_settings!$B$2&amp;[2]source_data!A383),IF(AND([2]source_data!A383&lt;&gt;"",[2]tailored_settings!$B$16="Do not publish"),CONCATENATE([2]tailored_settings!$B$4&amp;TEXT(ROW(A381)-1,"0000")&amp;"_"&amp;TEXT(F381,"yyyy-mm")),CONCATENATE([2]tailored_settings!$B$4&amp;TEXT(ROW(A381)-1,"0000")&amp;"_"&amp;TEXT(F381,"yyyy-mm")))))</f>
        <v>360G-Longleigh-IND-0380_2024-08</v>
      </c>
      <c r="I381" s="6" t="str">
        <f>IF([2]source_data!G383="","",[2]tailored_settings!$B$7)</f>
        <v>Longleigh Foundation</v>
      </c>
      <c r="J381" s="6" t="str">
        <f>IF([2]source_data!G383="","",[2]tailored_settings!$B$6)</f>
        <v>GB-CHC-1169016</v>
      </c>
      <c r="K381" s="6" t="str">
        <f>IF([2]source_data!G383="","",IF([2]source_data!I383="","",VLOOKUP([2]source_data!I383,[2]codelist_mapping!A:C,3,FALSE)))</f>
        <v>GTIR080</v>
      </c>
      <c r="L381" s="6" t="str">
        <f>IF([2]source_data!G383="","",IF([2]source_data!J383="","",VLOOKUP([2]source_data!J383,[2]codelist_mapping!A:C,3,FALSE)))</f>
        <v/>
      </c>
      <c r="M381" s="6" t="str">
        <f>IF([2]source_data!G383="","",IF([2]source_data!K383="","",IF([2]source_data!M383&lt;&gt;"",CONCATENATE(VLOOKUP([2]source_data!K383,[2]codelist_mapping!F:H,3,FALSE)&amp;";"&amp;VLOOKUP([2]source_data!L383,[2]codelist_mapping!F:H,3,FALSE)&amp;";"&amp;VLOOKUP([2]source_data!M383,[2]codelist_mapping!F:H,3,FALSE)),IF([2]source_data!L383&lt;&gt;"",CONCATENATE(VLOOKUP([2]source_data!K383,[2]codelist_mapping!F:H,3,FALSE)&amp;";"&amp;VLOOKUP([2]source_data!L383,[2]codelist_mapping!F:H,3,FALSE)),IF([2]source_data!K383&lt;&gt;"",CONCATENATE(VLOOKUP([2]source_data!K383,[2]codelist_mapping!F:H,3,FALSE)))))))</f>
        <v>GTIP020;GTIP020;GTIP060</v>
      </c>
      <c r="N381" s="9" t="str">
        <f>IF([2]source_data!G383="","",IF([2]source_data!D383="","",VLOOKUP([2]source_data!D383,[2]geo_data!A:I,9,FALSE)))</f>
        <v>Biggleswade West</v>
      </c>
      <c r="O381" s="9" t="str">
        <f>IF([2]source_data!G383="","",IF([2]source_data!D383="","",VLOOKUP([2]source_data!D383,[2]geo_data!A:I,8,FALSE)))</f>
        <v>E05014399</v>
      </c>
      <c r="P381" s="9" t="str">
        <f>IF([2]source_data!G383="","",IF(LEFT(O381,3)="E05","WD",IF(LEFT(O381,3)="S13","WD",IF(LEFT(O381,3)="W05","WD",IF(LEFT(O381,3)="W06","UA",IF(LEFT(O381,3)="S12","CA",IF(LEFT(O381,3)="E06","UA",IF(LEFT(O381,3)="E07","NMD",IF(LEFT(O381,3)="E08","MD",IF(LEFT(O381,3)="E09","LONB"))))))))))</f>
        <v>WD</v>
      </c>
      <c r="Q381" s="9" t="str">
        <f>IF([2]source_data!G383="","",IF([2]source_data!D383="","",VLOOKUP([2]source_data!D383,[2]geo_data!A:I,7,FALSE)))</f>
        <v>Central Bedfordshire</v>
      </c>
      <c r="R381" s="9" t="str">
        <f>IF([2]source_data!G383="","",IF([2]source_data!D383="","",VLOOKUP([2]source_data!D383,[2]geo_data!A:I,6,FALSE)))</f>
        <v>E06000056</v>
      </c>
      <c r="S381" s="9" t="str">
        <f>IF([2]source_data!G383="","",IF(LEFT(R381,3)="E05","WD",IF(LEFT(R381,3)="S13","WD",IF(LEFT(R381,3)="W05","WD",IF(LEFT(R381,3)="W06","UA",IF(LEFT(R381,3)="S12","CA",IF(LEFT(R381,3)="E06","UA",IF(LEFT(R381,3)="E07","NMD",IF(LEFT(R381,3)="E08","MD",IF(LEFT(R381,3)="E09","LONB"))))))))))</f>
        <v>UA</v>
      </c>
      <c r="T381" s="6" t="str">
        <f>IF([2]source_data!G383="","",IF([2]source_data!N383="","",[2]source_data!N383))</f>
        <v>Hardship Grant</v>
      </c>
      <c r="U381" s="10">
        <f>IF([2]source_data!G383="","",[2]tailored_settings!$B$8)</f>
        <v>45789</v>
      </c>
      <c r="V381" s="6" t="str">
        <f>IF([2]source_data!G383="","",[2]tailored_settings!$B$9)</f>
        <v>http://www.longleigh.org/</v>
      </c>
      <c r="W381" s="8">
        <f>IF([2]source_data!G383="","",IF([2]source_data!O383="","",[2]source_data!O383))</f>
        <v>45509</v>
      </c>
      <c r="X381" s="12">
        <f>IF([2]source_data!G383="","",IF([2]source_data!P383="","",[2]source_data!P383))</f>
        <v>45596</v>
      </c>
      <c r="Y381" s="13">
        <f>IF([2]source_data!G383="","",IF([2]source_data!Q383="","",[2]source_data!Q383))</f>
        <v>3</v>
      </c>
      <c r="Z381" s="11" t="str">
        <f>IF([2]source_data!G383="","",IF([2]source_data!I383="","",[2]tailored_settings!$B$10))</f>
        <v>Primary grant reason</v>
      </c>
      <c r="AA381" s="11" t="str">
        <f>IF([2]source_data!G383="","",IF([2]source_data!I383="","",[2]source_data!I383))</f>
        <v>3  Customer/family moving from homelessness/supported living into independent living</v>
      </c>
      <c r="AB381" s="11" t="str">
        <f>IF([2]source_data!G383="","",IF([2]source_data!J383="","",[2]tailored_settings!$B$11))</f>
        <v/>
      </c>
      <c r="AC381" s="11" t="str">
        <f>IF([2]source_data!G383="","",IF([2]source_data!J383="","",[2]source_data!J383))</f>
        <v/>
      </c>
      <c r="AD381" s="11" t="str">
        <f>IF([2]source_data!G383="","",IF([2]source_data!K383="","",[2]tailored_settings!$B$12))</f>
        <v>Grant purpose</v>
      </c>
      <c r="AE381" s="11" t="str">
        <f>IF([2]source_data!G383="","",IF([2]source_data!K383="","",[2]source_data!K383))</f>
        <v xml:space="preserve">Furniture </v>
      </c>
      <c r="AF381" s="11" t="str">
        <f>IF([2]source_data!G383="","",IF([2]source_data!K383="","",[2]tailored_settings!$B$13))</f>
        <v>Grant purpose</v>
      </c>
      <c r="AG381" s="11" t="str">
        <f>IF([2]source_data!G383="","",IF([2]source_data!K383="","",[2]source_data!K383))</f>
        <v xml:space="preserve">Furniture </v>
      </c>
      <c r="AH381" s="11" t="str">
        <f>IF([2]source_data!G383="","",IF([2]source_data!M383="","",[2]tailored_settings!$B$14))</f>
        <v>Grant purpose</v>
      </c>
      <c r="AI381" s="11" t="str">
        <f>IF([2]source_data!G383="","",IF([2]source_data!M383="","",[2]source_data!M383))</f>
        <v>Voucher for small household items</v>
      </c>
    </row>
    <row r="382" spans="1:35" x14ac:dyDescent="0.2">
      <c r="A382" s="6" t="str">
        <f>IF([2]source_data!G384="","",IF(AND([2]source_data!C384&lt;&gt;"",[2]tailored_settings!$B$15="Publish"),CONCATENATE([2]tailored_settings!$B$2&amp;[2]source_data!C384),IF(AND([2]source_data!C384&lt;&gt;"",[2]tailored_settings!$B$15="Do not publish"),CONCATENATE([2]tailored_settings!$B$2&amp;TEXT(ROW(A382)-1,"0000")&amp;"_"&amp;TEXT(F382,"yyyy-mm")),CONCATENATE([2]tailored_settings!$B$2&amp;TEXT(ROW(A382)-1,"0000")&amp;"_"&amp;TEXT(F382,"yyyy-mm")))))</f>
        <v>360G-Longleigh-0381_2024-08</v>
      </c>
      <c r="B382" s="6" t="str">
        <f>IF([2]source_data!G384="","",IF([2]source_data!E384&lt;&gt;"",[2]source_data!E384,CONCATENATE("Grant to "&amp;G382)))</f>
        <v>Grant to Individual Recipient</v>
      </c>
      <c r="C382" s="6" t="str">
        <f>IF([2]source_data!G384="","",IF([2]source_data!F384="",_xlfn.XLOOKUP(T382,[2]tailored_settings!$B$20:$B$25,[2]tailored_settings!$A$20:$A$25,"")))</f>
        <v>Helping to alleviate financial hardship</v>
      </c>
      <c r="D382" s="7">
        <f>IF([2]source_data!G384="","",IF([2]source_data!G384="","",[2]source_data!G384))</f>
        <v>929.05</v>
      </c>
      <c r="E382" s="6" t="str">
        <f>IF([2]source_data!G384="","",[2]tailored_settings!$B$3)</f>
        <v>GBP</v>
      </c>
      <c r="F382" s="8">
        <f>IF([2]source_data!G384="","",IF([2]source_data!H384="","",[2]source_data!H384))</f>
        <v>45509</v>
      </c>
      <c r="G382" s="6" t="str">
        <f>IF([2]source_data!G384="","",[2]tailored_settings!$B$5)</f>
        <v>Individual Recipient</v>
      </c>
      <c r="H382" s="6" t="str">
        <f>IF([2]source_data!G384="","",IF(AND([2]source_data!A384&lt;&gt;"",[2]tailored_settings!$B$16="Publish"),CONCATENATE([2]tailored_settings!$B$2&amp;[2]source_data!A384),IF(AND([2]source_data!A384&lt;&gt;"",[2]tailored_settings!$B$16="Do not publish"),CONCATENATE([2]tailored_settings!$B$4&amp;TEXT(ROW(A382)-1,"0000")&amp;"_"&amp;TEXT(F382,"yyyy-mm")),CONCATENATE([2]tailored_settings!$B$4&amp;TEXT(ROW(A382)-1,"0000")&amp;"_"&amp;TEXT(F382,"yyyy-mm")))))</f>
        <v>360G-Longleigh-IND-0381_2024-08</v>
      </c>
      <c r="I382" s="6" t="str">
        <f>IF([2]source_data!G384="","",[2]tailored_settings!$B$7)</f>
        <v>Longleigh Foundation</v>
      </c>
      <c r="J382" s="6" t="str">
        <f>IF([2]source_data!G384="","",[2]tailored_settings!$B$6)</f>
        <v>GB-CHC-1169016</v>
      </c>
      <c r="K382" s="6" t="str">
        <f>IF([2]source_data!G384="","",IF([2]source_data!I384="","",VLOOKUP([2]source_data!I384,[2]codelist_mapping!A:C,3,FALSE)))</f>
        <v>GTIR080</v>
      </c>
      <c r="L382" s="6" t="str">
        <f>IF([2]source_data!G384="","",IF([2]source_data!J384="","",VLOOKUP([2]source_data!J384,[2]codelist_mapping!A:C,3,FALSE)))</f>
        <v/>
      </c>
      <c r="M382" s="6" t="str">
        <f>IF([2]source_data!G384="","",IF([2]source_data!K384="","",IF([2]source_data!M384&lt;&gt;"",CONCATENATE(VLOOKUP([2]source_data!K384,[2]codelist_mapping!F:H,3,FALSE)&amp;";"&amp;VLOOKUP([2]source_data!L384,[2]codelist_mapping!F:H,3,FALSE)&amp;";"&amp;VLOOKUP([2]source_data!M384,[2]codelist_mapping!F:H,3,FALSE)),IF([2]source_data!L384&lt;&gt;"",CONCATENATE(VLOOKUP([2]source_data!K384,[2]codelist_mapping!F:H,3,FALSE)&amp;";"&amp;VLOOKUP([2]source_data!L384,[2]codelist_mapping!F:H,3,FALSE)),IF([2]source_data!K384&lt;&gt;"",CONCATENATE(VLOOKUP([2]source_data!K384,[2]codelist_mapping!F:H,3,FALSE)))))))</f>
        <v>GTIP020;GTIP080</v>
      </c>
      <c r="N382" s="9" t="str">
        <f>IF([2]source_data!G384="","",IF([2]source_data!D384="","",VLOOKUP([2]source_data!D384,[2]geo_data!A:I,9,FALSE)))</f>
        <v>Orchard</v>
      </c>
      <c r="O382" s="9" t="str">
        <f>IF([2]source_data!G384="","",IF([2]source_data!D384="","",VLOOKUP([2]source_data!D384,[2]geo_data!A:I,8,FALSE)))</f>
        <v>E05009816</v>
      </c>
      <c r="P382" s="9" t="str">
        <f>IF([2]source_data!G384="","",IF(LEFT(O382,3)="E05","WD",IF(LEFT(O382,3)="S13","WD",IF(LEFT(O382,3)="W05","WD",IF(LEFT(O382,3)="W06","UA",IF(LEFT(O382,3)="S12","CA",IF(LEFT(O382,3)="E06","UA",IF(LEFT(O382,3)="E07","NMD",IF(LEFT(O382,3)="E08","MD",IF(LEFT(O382,3)="E09","LONB"))))))))))</f>
        <v>WD</v>
      </c>
      <c r="Q382" s="9" t="str">
        <f>IF([2]source_data!G384="","",IF([2]source_data!D384="","",VLOOKUP([2]source_data!D384,[2]geo_data!A:I,7,FALSE)))</f>
        <v>Arun</v>
      </c>
      <c r="R382" s="9" t="str">
        <f>IF([2]source_data!G384="","",IF([2]source_data!D384="","",VLOOKUP([2]source_data!D384,[2]geo_data!A:I,6,FALSE)))</f>
        <v>E07000224</v>
      </c>
      <c r="S382" s="9" t="str">
        <f>IF([2]source_data!G384="","",IF(LEFT(R382,3)="E05","WD",IF(LEFT(R382,3)="S13","WD",IF(LEFT(R382,3)="W05","WD",IF(LEFT(R382,3)="W06","UA",IF(LEFT(R382,3)="S12","CA",IF(LEFT(R382,3)="E06","UA",IF(LEFT(R382,3)="E07","NMD",IF(LEFT(R382,3)="E08","MD",IF(LEFT(R382,3)="E09","LONB"))))))))))</f>
        <v>NMD</v>
      </c>
      <c r="T382" s="6" t="str">
        <f>IF([2]source_data!G384="","",IF([2]source_data!N384="","",[2]source_data!N384))</f>
        <v>Hardship Grant</v>
      </c>
      <c r="U382" s="10">
        <f>IF([2]source_data!G384="","",[2]tailored_settings!$B$8)</f>
        <v>45789</v>
      </c>
      <c r="V382" s="6" t="str">
        <f>IF([2]source_data!G384="","",[2]tailored_settings!$B$9)</f>
        <v>http://www.longleigh.org/</v>
      </c>
      <c r="W382" s="8">
        <f>IF([2]source_data!G384="","",IF([2]source_data!O384="","",[2]source_data!O384))</f>
        <v>45509</v>
      </c>
      <c r="X382" s="12">
        <f>IF([2]source_data!G384="","",IF([2]source_data!P384="","",[2]source_data!P384))</f>
        <v>45546</v>
      </c>
      <c r="Y382" s="13">
        <f>IF([2]source_data!G384="","",IF([2]source_data!Q384="","",[2]source_data!Q384))</f>
        <v>1</v>
      </c>
      <c r="Z382" s="11" t="str">
        <f>IF([2]source_data!G384="","",IF([2]source_data!I384="","",[2]tailored_settings!$B$10))</f>
        <v>Primary grant reason</v>
      </c>
      <c r="AA382" s="11" t="str">
        <f>IF([2]source_data!G384="","",IF([2]source_data!I384="","",[2]source_data!I384))</f>
        <v>3  Customer/family moving from homelessness/supported living into independent living</v>
      </c>
      <c r="AB382" s="11" t="str">
        <f>IF([2]source_data!G384="","",IF([2]source_data!J384="","",[2]tailored_settings!$B$11))</f>
        <v/>
      </c>
      <c r="AC382" s="11" t="str">
        <f>IF([2]source_data!G384="","",IF([2]source_data!J384="","",[2]source_data!J384))</f>
        <v/>
      </c>
      <c r="AD382" s="11" t="str">
        <f>IF([2]source_data!G384="","",IF([2]source_data!K384="","",[2]tailored_settings!$B$12))</f>
        <v>Grant purpose</v>
      </c>
      <c r="AE382" s="11" t="str">
        <f>IF([2]source_data!G384="","",IF([2]source_data!K384="","",[2]source_data!K384))</f>
        <v xml:space="preserve">Furniture </v>
      </c>
      <c r="AF382" s="11" t="str">
        <f>IF([2]source_data!G384="","",IF([2]source_data!K384="","",[2]tailored_settings!$B$13))</f>
        <v>Grant purpose</v>
      </c>
      <c r="AG382" s="11" t="str">
        <f>IF([2]source_data!G384="","",IF([2]source_data!K384="","",[2]source_data!K384))</f>
        <v xml:space="preserve">Furniture </v>
      </c>
      <c r="AH382" s="11" t="str">
        <f>IF([2]source_data!G384="","",IF([2]source_data!M384="","",[2]tailored_settings!$B$14))</f>
        <v/>
      </c>
      <c r="AI382" s="11" t="str">
        <f>IF([2]source_data!G384="","",IF([2]source_data!M384="","",[2]source_data!M384))</f>
        <v/>
      </c>
    </row>
    <row r="383" spans="1:35" x14ac:dyDescent="0.2">
      <c r="A383" s="6" t="str">
        <f>IF([2]source_data!G385="","",IF(AND([2]source_data!C385&lt;&gt;"",[2]tailored_settings!$B$15="Publish"),CONCATENATE([2]tailored_settings!$B$2&amp;[2]source_data!C385),IF(AND([2]source_data!C385&lt;&gt;"",[2]tailored_settings!$B$15="Do not publish"),CONCATENATE([2]tailored_settings!$B$2&amp;TEXT(ROW(A383)-1,"0000")&amp;"_"&amp;TEXT(F383,"yyyy-mm")),CONCATENATE([2]tailored_settings!$B$2&amp;TEXT(ROW(A383)-1,"0000")&amp;"_"&amp;TEXT(F383,"yyyy-mm")))))</f>
        <v>360G-Longleigh-0382_2024-08</v>
      </c>
      <c r="B383" s="6" t="str">
        <f>IF([2]source_data!G385="","",IF([2]source_data!E385&lt;&gt;"",[2]source_data!E385,CONCATENATE("Grant to "&amp;G383)))</f>
        <v>Grant to Individual Recipient</v>
      </c>
      <c r="C383" s="6" t="str">
        <f>IF([2]source_data!G385="","",IF([2]source_data!F385="",_xlfn.XLOOKUP(T383,[2]tailored_settings!$B$20:$B$25,[2]tailored_settings!$A$20:$A$25,"")))</f>
        <v>Helping to alleviate financial hardship</v>
      </c>
      <c r="D383" s="7">
        <f>IF([2]source_data!G385="","",IF([2]source_data!G385="","",[2]source_data!G385))</f>
        <v>835.01</v>
      </c>
      <c r="E383" s="6" t="str">
        <f>IF([2]source_data!G385="","",[2]tailored_settings!$B$3)</f>
        <v>GBP</v>
      </c>
      <c r="F383" s="8">
        <f>IF([2]source_data!G385="","",IF([2]source_data!H385="","",[2]source_data!H385))</f>
        <v>45509</v>
      </c>
      <c r="G383" s="6" t="str">
        <f>IF([2]source_data!G385="","",[2]tailored_settings!$B$5)</f>
        <v>Individual Recipient</v>
      </c>
      <c r="H383" s="6" t="str">
        <f>IF([2]source_data!G385="","",IF(AND([2]source_data!A385&lt;&gt;"",[2]tailored_settings!$B$16="Publish"),CONCATENATE([2]tailored_settings!$B$2&amp;[2]source_data!A385),IF(AND([2]source_data!A385&lt;&gt;"",[2]tailored_settings!$B$16="Do not publish"),CONCATENATE([2]tailored_settings!$B$4&amp;TEXT(ROW(A383)-1,"0000")&amp;"_"&amp;TEXT(F383,"yyyy-mm")),CONCATENATE([2]tailored_settings!$B$4&amp;TEXT(ROW(A383)-1,"0000")&amp;"_"&amp;TEXT(F383,"yyyy-mm")))))</f>
        <v>360G-Longleigh-IND-0382_2024-08</v>
      </c>
      <c r="I383" s="6" t="str">
        <f>IF([2]source_data!G385="","",[2]tailored_settings!$B$7)</f>
        <v>Longleigh Foundation</v>
      </c>
      <c r="J383" s="6" t="str">
        <f>IF([2]source_data!G385="","",[2]tailored_settings!$B$6)</f>
        <v>GB-CHC-1169016</v>
      </c>
      <c r="K383" s="6" t="str">
        <f>IF([2]source_data!G385="","",IF([2]source_data!I385="","",VLOOKUP([2]source_data!I385,[2]codelist_mapping!A:C,3,FALSE)))</f>
        <v>GTIR030</v>
      </c>
      <c r="L383" s="6" t="str">
        <f>IF([2]source_data!G385="","",IF([2]source_data!J385="","",VLOOKUP([2]source_data!J385,[2]codelist_mapping!A:C,3,FALSE)))</f>
        <v/>
      </c>
      <c r="M383" s="6" t="str">
        <f>IF([2]source_data!G385="","",IF([2]source_data!K385="","",IF([2]source_data!M385&lt;&gt;"",CONCATENATE(VLOOKUP([2]source_data!K385,[2]codelist_mapping!F:H,3,FALSE)&amp;";"&amp;VLOOKUP([2]source_data!L385,[2]codelist_mapping!F:H,3,FALSE)&amp;";"&amp;VLOOKUP([2]source_data!M385,[2]codelist_mapping!F:H,3,FALSE)),IF([2]source_data!L385&lt;&gt;"",CONCATENATE(VLOOKUP([2]source_data!K385,[2]codelist_mapping!F:H,3,FALSE)&amp;";"&amp;VLOOKUP([2]source_data!L385,[2]codelist_mapping!F:H,3,FALSE)),IF([2]source_data!K385&lt;&gt;"",CONCATENATE(VLOOKUP([2]source_data!K385,[2]codelist_mapping!F:H,3,FALSE)))))))</f>
        <v>GTIP020;GTIP020;GTIP060</v>
      </c>
      <c r="N383" s="9" t="str">
        <f>IF([2]source_data!G385="","",IF([2]source_data!D385="","",VLOOKUP([2]source_data!D385,[2]geo_data!A:I,9,FALSE)))</f>
        <v>St Thomas's</v>
      </c>
      <c r="O383" s="9" t="str">
        <f>IF([2]source_data!G385="","",IF([2]source_data!D385="","",VLOOKUP([2]source_data!D385,[2]geo_data!A:I,8,FALSE)))</f>
        <v>E05001255</v>
      </c>
      <c r="P383" s="9" t="str">
        <f>IF([2]source_data!G385="","",IF(LEFT(O383,3)="E05","WD",IF(LEFT(O383,3)="S13","WD",IF(LEFT(O383,3)="W05","WD",IF(LEFT(O383,3)="W06","UA",IF(LEFT(O383,3)="S12","CA",IF(LEFT(O383,3)="E06","UA",IF(LEFT(O383,3)="E07","NMD",IF(LEFT(O383,3)="E08","MD",IF(LEFT(O383,3)="E09","LONB"))))))))))</f>
        <v>WD</v>
      </c>
      <c r="Q383" s="9" t="str">
        <f>IF([2]source_data!G385="","",IF([2]source_data!D385="","",VLOOKUP([2]source_data!D385,[2]geo_data!A:I,7,FALSE)))</f>
        <v>Dudley</v>
      </c>
      <c r="R383" s="9" t="str">
        <f>IF([2]source_data!G385="","",IF([2]source_data!D385="","",VLOOKUP([2]source_data!D385,[2]geo_data!A:I,6,FALSE)))</f>
        <v>E08000027</v>
      </c>
      <c r="S383" s="9" t="str">
        <f>IF([2]source_data!G385="","",IF(LEFT(R383,3)="E05","WD",IF(LEFT(R383,3)="S13","WD",IF(LEFT(R383,3)="W05","WD",IF(LEFT(R383,3)="W06","UA",IF(LEFT(R383,3)="S12","CA",IF(LEFT(R383,3)="E06","UA",IF(LEFT(R383,3)="E07","NMD",IF(LEFT(R383,3)="E08","MD",IF(LEFT(R383,3)="E09","LONB"))))))))))</f>
        <v>MD</v>
      </c>
      <c r="T383" s="6" t="str">
        <f>IF([2]source_data!G385="","",IF([2]source_data!N385="","",[2]source_data!N385))</f>
        <v>Hardship Grant</v>
      </c>
      <c r="U383" s="10">
        <f>IF([2]source_data!G385="","",[2]tailored_settings!$B$8)</f>
        <v>45789</v>
      </c>
      <c r="V383" s="6" t="str">
        <f>IF([2]source_data!G385="","",[2]tailored_settings!$B$9)</f>
        <v>http://www.longleigh.org/</v>
      </c>
      <c r="W383" s="8">
        <f>IF([2]source_data!G385="","",IF([2]source_data!O385="","",[2]source_data!O385))</f>
        <v>45509</v>
      </c>
      <c r="X383" s="12">
        <f>IF([2]source_data!G385="","",IF([2]source_data!P385="","",[2]source_data!P385))</f>
        <v>45544</v>
      </c>
      <c r="Y383" s="13">
        <f>IF([2]source_data!G385="","",IF([2]source_data!Q385="","",[2]source_data!Q385))</f>
        <v>1</v>
      </c>
      <c r="Z383" s="11" t="str">
        <f>IF([2]source_data!G385="","",IF([2]source_data!I385="","",[2]tailored_settings!$B$10))</f>
        <v>Primary grant reason</v>
      </c>
      <c r="AA383" s="11" t="str">
        <f>IF([2]source_data!G385="","",IF([2]source_data!I385="","",[2]source_data!I385))</f>
        <v>1. Customer (or family member residing with them) with a diagnosed condition or disability (physical and/or sensory and/or behavioural)</v>
      </c>
      <c r="AB383" s="11" t="str">
        <f>IF([2]source_data!G385="","",IF([2]source_data!J385="","",[2]tailored_settings!$B$11))</f>
        <v/>
      </c>
      <c r="AC383" s="11" t="str">
        <f>IF([2]source_data!G385="","",IF([2]source_data!J385="","",[2]source_data!J385))</f>
        <v/>
      </c>
      <c r="AD383" s="11" t="str">
        <f>IF([2]source_data!G385="","",IF([2]source_data!K385="","",[2]tailored_settings!$B$12))</f>
        <v>Grant purpose</v>
      </c>
      <c r="AE383" s="11" t="str">
        <f>IF([2]source_data!G385="","",IF([2]source_data!K385="","",[2]source_data!K385))</f>
        <v xml:space="preserve">Furniture </v>
      </c>
      <c r="AF383" s="11" t="str">
        <f>IF([2]source_data!G385="","",IF([2]source_data!K385="","",[2]tailored_settings!$B$13))</f>
        <v>Grant purpose</v>
      </c>
      <c r="AG383" s="11" t="str">
        <f>IF([2]source_data!G385="","",IF([2]source_data!K385="","",[2]source_data!K385))</f>
        <v xml:space="preserve">Furniture </v>
      </c>
      <c r="AH383" s="11" t="str">
        <f>IF([2]source_data!G385="","",IF([2]source_data!M385="","",[2]tailored_settings!$B$14))</f>
        <v>Grant purpose</v>
      </c>
      <c r="AI383" s="11" t="str">
        <f>IF([2]source_data!G385="","",IF([2]source_data!M385="","",[2]source_data!M385))</f>
        <v>Voucher for small household items</v>
      </c>
    </row>
    <row r="384" spans="1:35" x14ac:dyDescent="0.2">
      <c r="A384" s="6" t="str">
        <f>IF([2]source_data!G386="","",IF(AND([2]source_data!C386&lt;&gt;"",[2]tailored_settings!$B$15="Publish"),CONCATENATE([2]tailored_settings!$B$2&amp;[2]source_data!C386),IF(AND([2]source_data!C386&lt;&gt;"",[2]tailored_settings!$B$15="Do not publish"),CONCATENATE([2]tailored_settings!$B$2&amp;TEXT(ROW(A384)-1,"0000")&amp;"_"&amp;TEXT(F384,"yyyy-mm")),CONCATENATE([2]tailored_settings!$B$2&amp;TEXT(ROW(A384)-1,"0000")&amp;"_"&amp;TEXT(F384,"yyyy-mm")))))</f>
        <v>360G-Longleigh-0383_2024-08</v>
      </c>
      <c r="B384" s="6" t="str">
        <f>IF([2]source_data!G386="","",IF([2]source_data!E386&lt;&gt;"",[2]source_data!E386,CONCATENATE("Grant to "&amp;G384)))</f>
        <v>Grant to Individual Recipient</v>
      </c>
      <c r="C384" s="6" t="str">
        <f>IF([2]source_data!G386="","",IF([2]source_data!F386="",_xlfn.XLOOKUP(T384,[2]tailored_settings!$B$20:$B$25,[2]tailored_settings!$A$20:$A$25,"")))</f>
        <v>Helping to alleviate financial hardship</v>
      </c>
      <c r="D384" s="7">
        <f>IF([2]source_data!G386="","",IF([2]source_data!G386="","",[2]source_data!G386))</f>
        <v>750</v>
      </c>
      <c r="E384" s="6" t="str">
        <f>IF([2]source_data!G386="","",[2]tailored_settings!$B$3)</f>
        <v>GBP</v>
      </c>
      <c r="F384" s="8">
        <f>IF([2]source_data!G386="","",IF([2]source_data!H386="","",[2]source_data!H386))</f>
        <v>45509</v>
      </c>
      <c r="G384" s="6" t="str">
        <f>IF([2]source_data!G386="","",[2]tailored_settings!$B$5)</f>
        <v>Individual Recipient</v>
      </c>
      <c r="H384" s="6" t="str">
        <f>IF([2]source_data!G386="","",IF(AND([2]source_data!A386&lt;&gt;"",[2]tailored_settings!$B$16="Publish"),CONCATENATE([2]tailored_settings!$B$2&amp;[2]source_data!A386),IF(AND([2]source_data!A386&lt;&gt;"",[2]tailored_settings!$B$16="Do not publish"),CONCATENATE([2]tailored_settings!$B$4&amp;TEXT(ROW(A384)-1,"0000")&amp;"_"&amp;TEXT(F384,"yyyy-mm")),CONCATENATE([2]tailored_settings!$B$4&amp;TEXT(ROW(A384)-1,"0000")&amp;"_"&amp;TEXT(F384,"yyyy-mm")))))</f>
        <v>360G-Longleigh-IND-0383_2024-08</v>
      </c>
      <c r="I384" s="6" t="str">
        <f>IF([2]source_data!G386="","",[2]tailored_settings!$B$7)</f>
        <v>Longleigh Foundation</v>
      </c>
      <c r="J384" s="6" t="str">
        <f>IF([2]source_data!G386="","",[2]tailored_settings!$B$6)</f>
        <v>GB-CHC-1169016</v>
      </c>
      <c r="K384" s="6" t="str">
        <f>IF([2]source_data!G386="","",IF([2]source_data!I386="","",VLOOKUP([2]source_data!I386,[2]codelist_mapping!A:C,3,FALSE)))</f>
        <v>GTIR030</v>
      </c>
      <c r="L384" s="6" t="str">
        <f>IF([2]source_data!G386="","",IF([2]source_data!J386="","",VLOOKUP([2]source_data!J386,[2]codelist_mapping!A:C,3,FALSE)))</f>
        <v/>
      </c>
      <c r="M384" s="6" t="str">
        <f>IF([2]source_data!G386="","",IF([2]source_data!K386="","",IF([2]source_data!M386&lt;&gt;"",CONCATENATE(VLOOKUP([2]source_data!K386,[2]codelist_mapping!F:H,3,FALSE)&amp;";"&amp;VLOOKUP([2]source_data!L386,[2]codelist_mapping!F:H,3,FALSE)&amp;";"&amp;VLOOKUP([2]source_data!M386,[2]codelist_mapping!F:H,3,FALSE)),IF([2]source_data!L386&lt;&gt;"",CONCATENATE(VLOOKUP([2]source_data!K386,[2]codelist_mapping!F:H,3,FALSE)&amp;";"&amp;VLOOKUP([2]source_data!L386,[2]codelist_mapping!F:H,3,FALSE)),IF([2]source_data!K386&lt;&gt;"",CONCATENATE(VLOOKUP([2]source_data!K386,[2]codelist_mapping!F:H,3,FALSE)))))))</f>
        <v>GTIP070;GTIP050</v>
      </c>
      <c r="N384" s="9" t="str">
        <f>IF([2]source_data!G386="","",IF([2]source_data!D386="","",VLOOKUP([2]source_data!D386,[2]geo_data!A:I,9,FALSE)))</f>
        <v>Glusburn, Cross Hills &amp; Sutton-in-Craven</v>
      </c>
      <c r="O384" s="9" t="str">
        <f>IF([2]source_data!G386="","",IF([2]source_data!D386="","",VLOOKUP([2]source_data!D386,[2]geo_data!A:I,8,FALSE)))</f>
        <v>E05014277</v>
      </c>
      <c r="P384" s="9" t="str">
        <f>IF([2]source_data!G386="","",IF(LEFT(O384,3)="E05","WD",IF(LEFT(O384,3)="S13","WD",IF(LEFT(O384,3)="W05","WD",IF(LEFT(O384,3)="W06","UA",IF(LEFT(O384,3)="S12","CA",IF(LEFT(O384,3)="E06","UA",IF(LEFT(O384,3)="E07","NMD",IF(LEFT(O384,3)="E08","MD",IF(LEFT(O384,3)="E09","LONB"))))))))))</f>
        <v>WD</v>
      </c>
      <c r="Q384" s="9" t="str">
        <f>IF([2]source_data!G386="","",IF([2]source_data!D386="","",VLOOKUP([2]source_data!D386,[2]geo_data!A:I,7,FALSE)))</f>
        <v>North Yorkshire</v>
      </c>
      <c r="R384" s="9" t="str">
        <f>IF([2]source_data!G386="","",IF([2]source_data!D386="","",VLOOKUP([2]source_data!D386,[2]geo_data!A:I,6,FALSE)))</f>
        <v>E06000065</v>
      </c>
      <c r="S384" s="9" t="str">
        <f>IF([2]source_data!G386="","",IF(LEFT(R384,3)="E05","WD",IF(LEFT(R384,3)="S13","WD",IF(LEFT(R384,3)="W05","WD",IF(LEFT(R384,3)="W06","UA",IF(LEFT(R384,3)="S12","CA",IF(LEFT(R384,3)="E06","UA",IF(LEFT(R384,3)="E07","NMD",IF(LEFT(R384,3)="E08","MD",IF(LEFT(R384,3)="E09","LONB"))))))))))</f>
        <v>UA</v>
      </c>
      <c r="T384" s="6" t="str">
        <f>IF([2]source_data!G386="","",IF([2]source_data!N386="","",[2]source_data!N386))</f>
        <v>Hardship Grant</v>
      </c>
      <c r="U384" s="10">
        <f>IF([2]source_data!G386="","",[2]tailored_settings!$B$8)</f>
        <v>45789</v>
      </c>
      <c r="V384" s="6" t="str">
        <f>IF([2]source_data!G386="","",[2]tailored_settings!$B$9)</f>
        <v>http://www.longleigh.org/</v>
      </c>
      <c r="W384" s="8">
        <f>IF([2]source_data!G386="","",IF([2]source_data!O386="","",[2]source_data!O386))</f>
        <v>45509</v>
      </c>
      <c r="X384" s="12">
        <f>IF([2]source_data!G386="","",IF([2]source_data!P386="","",[2]source_data!P386))</f>
        <v>45574</v>
      </c>
      <c r="Y384" s="13">
        <f>IF([2]source_data!G386="","",IF([2]source_data!Q386="","",[2]source_data!Q386))</f>
        <v>2</v>
      </c>
      <c r="Z384" s="11" t="str">
        <f>IF([2]source_data!G386="","",IF([2]source_data!I386="","",[2]tailored_settings!$B$10))</f>
        <v>Primary grant reason</v>
      </c>
      <c r="AA384" s="11" t="str">
        <f>IF([2]source_data!G386="","",IF([2]source_data!I386="","",[2]source_data!I386))</f>
        <v>1. Customer (or family member residing with them) with a diagnosed condition or disability (physical and/or sensory and/or behavioural)</v>
      </c>
      <c r="AB384" s="11" t="str">
        <f>IF([2]source_data!G386="","",IF([2]source_data!J386="","",[2]tailored_settings!$B$11))</f>
        <v/>
      </c>
      <c r="AC384" s="11" t="str">
        <f>IF([2]source_data!G386="","",IF([2]source_data!J386="","",[2]source_data!J386))</f>
        <v/>
      </c>
      <c r="AD384" s="11" t="str">
        <f>IF([2]source_data!G386="","",IF([2]source_data!K386="","",[2]tailored_settings!$B$12))</f>
        <v>Grant purpose</v>
      </c>
      <c r="AE384" s="11" t="str">
        <f>IF([2]source_data!G386="","",IF([2]source_data!K386="","",[2]source_data!K386))</f>
        <v>Food Vouchers</v>
      </c>
      <c r="AF384" s="11" t="str">
        <f>IF([2]source_data!G386="","",IF([2]source_data!K386="","",[2]tailored_settings!$B$13))</f>
        <v>Grant purpose</v>
      </c>
      <c r="AG384" s="11" t="str">
        <f>IF([2]source_data!G386="","",IF([2]source_data!K386="","",[2]source_data!K386))</f>
        <v>Food Vouchers</v>
      </c>
      <c r="AH384" s="11" t="str">
        <f>IF([2]source_data!G386="","",IF([2]source_data!M386="","",[2]tailored_settings!$B$14))</f>
        <v/>
      </c>
      <c r="AI384" s="11" t="str">
        <f>IF([2]source_data!G386="","",IF([2]source_data!M386="","",[2]source_data!M386))</f>
        <v/>
      </c>
    </row>
    <row r="385" spans="1:35" x14ac:dyDescent="0.2">
      <c r="A385" s="6" t="str">
        <f>IF([2]source_data!G387="","",IF(AND([2]source_data!C387&lt;&gt;"",[2]tailored_settings!$B$15="Publish"),CONCATENATE([2]tailored_settings!$B$2&amp;[2]source_data!C387),IF(AND([2]source_data!C387&lt;&gt;"",[2]tailored_settings!$B$15="Do not publish"),CONCATENATE([2]tailored_settings!$B$2&amp;TEXT(ROW(A385)-1,"0000")&amp;"_"&amp;TEXT(F385,"yyyy-mm")),CONCATENATE([2]tailored_settings!$B$2&amp;TEXT(ROW(A385)-1,"0000")&amp;"_"&amp;TEXT(F385,"yyyy-mm")))))</f>
        <v>360G-Longleigh-0384_2024-08</v>
      </c>
      <c r="B385" s="6" t="str">
        <f>IF([2]source_data!G387="","",IF([2]source_data!E387&lt;&gt;"",[2]source_data!E387,CONCATENATE("Grant to "&amp;G385)))</f>
        <v>Grant to Individual Recipient</v>
      </c>
      <c r="C385" s="6" t="str">
        <f>IF([2]source_data!G387="","",IF([2]source_data!F387="",_xlfn.XLOOKUP(T385,[2]tailored_settings!$B$20:$B$25,[2]tailored_settings!$A$20:$A$25,"")))</f>
        <v>Providing financial aid during a time of crisis</v>
      </c>
      <c r="D385" s="7">
        <f>IF([2]source_data!G387="","",IF([2]source_data!G387="","",[2]source_data!G387))</f>
        <v>500</v>
      </c>
      <c r="E385" s="6" t="str">
        <f>IF([2]source_data!G387="","",[2]tailored_settings!$B$3)</f>
        <v>GBP</v>
      </c>
      <c r="F385" s="8">
        <f>IF([2]source_data!G387="","",IF([2]source_data!H387="","",[2]source_data!H387))</f>
        <v>45513</v>
      </c>
      <c r="G385" s="6" t="str">
        <f>IF([2]source_data!G387="","",[2]tailored_settings!$B$5)</f>
        <v>Individual Recipient</v>
      </c>
      <c r="H385" s="6" t="str">
        <f>IF([2]source_data!G387="","",IF(AND([2]source_data!A387&lt;&gt;"",[2]tailored_settings!$B$16="Publish"),CONCATENATE([2]tailored_settings!$B$2&amp;[2]source_data!A387),IF(AND([2]source_data!A387&lt;&gt;"",[2]tailored_settings!$B$16="Do not publish"),CONCATENATE([2]tailored_settings!$B$4&amp;TEXT(ROW(A385)-1,"0000")&amp;"_"&amp;TEXT(F385,"yyyy-mm")),CONCATENATE([2]tailored_settings!$B$4&amp;TEXT(ROW(A385)-1,"0000")&amp;"_"&amp;TEXT(F385,"yyyy-mm")))))</f>
        <v>360G-Longleigh-IND-0384_2024-08</v>
      </c>
      <c r="I385" s="6" t="str">
        <f>IF([2]source_data!G387="","",[2]tailored_settings!$B$7)</f>
        <v>Longleigh Foundation</v>
      </c>
      <c r="J385" s="6" t="str">
        <f>IF([2]source_data!G387="","",[2]tailored_settings!$B$6)</f>
        <v>GB-CHC-1169016</v>
      </c>
      <c r="K385" s="6" t="str">
        <f>IF([2]source_data!G387="","",IF([2]source_data!I387="","",VLOOKUP([2]source_data!I387,[2]codelist_mapping!A:C,3,FALSE)))</f>
        <v>GTIR060</v>
      </c>
      <c r="L385" s="6" t="str">
        <f>IF([2]source_data!G387="","",IF([2]source_data!J387="","",VLOOKUP([2]source_data!J387,[2]codelist_mapping!A:C,3,FALSE)))</f>
        <v/>
      </c>
      <c r="M385" s="6" t="str">
        <f>IF([2]source_data!G387="","",IF([2]source_data!K387="","",IF([2]source_data!M387&lt;&gt;"",CONCATENATE(VLOOKUP([2]source_data!K387,[2]codelist_mapping!F:H,3,FALSE)&amp;";"&amp;VLOOKUP([2]source_data!L387,[2]codelist_mapping!F:H,3,FALSE)&amp;";"&amp;VLOOKUP([2]source_data!M387,[2]codelist_mapping!F:H,3,FALSE)),IF([2]source_data!L387&lt;&gt;"",CONCATENATE(VLOOKUP([2]source_data!K387,[2]codelist_mapping!F:H,3,FALSE)&amp;";"&amp;VLOOKUP([2]source_data!L387,[2]codelist_mapping!F:H,3,FALSE)),IF([2]source_data!K387&lt;&gt;"",CONCATENATE(VLOOKUP([2]source_data!K387,[2]codelist_mapping!F:H,3,FALSE)))))))</f>
        <v>GTIP070;GTIP080</v>
      </c>
      <c r="N385" s="9" t="str">
        <f>IF([2]source_data!G387="","",IF([2]source_data!D387="","",VLOOKUP([2]source_data!D387,[2]geo_data!A:I,9,FALSE)))</f>
        <v>Dunstable Central</v>
      </c>
      <c r="O385" s="9" t="str">
        <f>IF([2]source_data!G387="","",IF([2]source_data!D387="","",VLOOKUP([2]source_data!D387,[2]geo_data!A:I,8,FALSE)))</f>
        <v>E05014403</v>
      </c>
      <c r="P385" s="9" t="str">
        <f>IF([2]source_data!G387="","",IF(LEFT(O385,3)="E05","WD",IF(LEFT(O385,3)="S13","WD",IF(LEFT(O385,3)="W05","WD",IF(LEFT(O385,3)="W06","UA",IF(LEFT(O385,3)="S12","CA",IF(LEFT(O385,3)="E06","UA",IF(LEFT(O385,3)="E07","NMD",IF(LEFT(O385,3)="E08","MD",IF(LEFT(O385,3)="E09","LONB"))))))))))</f>
        <v>WD</v>
      </c>
      <c r="Q385" s="9" t="str">
        <f>IF([2]source_data!G387="","",IF([2]source_data!D387="","",VLOOKUP([2]source_data!D387,[2]geo_data!A:I,7,FALSE)))</f>
        <v>Central Bedfordshire</v>
      </c>
      <c r="R385" s="9" t="str">
        <f>IF([2]source_data!G387="","",IF([2]source_data!D387="","",VLOOKUP([2]source_data!D387,[2]geo_data!A:I,6,FALSE)))</f>
        <v>E06000056</v>
      </c>
      <c r="S385" s="9" t="str">
        <f>IF([2]source_data!G387="","",IF(LEFT(R385,3)="E05","WD",IF(LEFT(R385,3)="S13","WD",IF(LEFT(R385,3)="W05","WD",IF(LEFT(R385,3)="W06","UA",IF(LEFT(R385,3)="S12","CA",IF(LEFT(R385,3)="E06","UA",IF(LEFT(R385,3)="E07","NMD",IF(LEFT(R385,3)="E08","MD",IF(LEFT(R385,3)="E09","LONB"))))))))))</f>
        <v>UA</v>
      </c>
      <c r="T385" s="6" t="str">
        <f>IF([2]source_data!G387="","",IF([2]source_data!N387="","",[2]source_data!N387))</f>
        <v>Crisis Grant</v>
      </c>
      <c r="U385" s="10">
        <f>IF([2]source_data!G387="","",[2]tailored_settings!$B$8)</f>
        <v>45789</v>
      </c>
      <c r="V385" s="6" t="str">
        <f>IF([2]source_data!G387="","",[2]tailored_settings!$B$9)</f>
        <v>http://www.longleigh.org/</v>
      </c>
      <c r="W385" s="8">
        <f>IF([2]source_data!G387="","",IF([2]source_data!O387="","",[2]source_data!O387))</f>
        <v>45513</v>
      </c>
      <c r="X385" s="12">
        <f>IF([2]source_data!G387="","",IF([2]source_data!P387="","",[2]source_data!P387))</f>
        <v>45665</v>
      </c>
      <c r="Y385" s="13">
        <f>IF([2]source_data!G387="","",IF([2]source_data!Q387="","",[2]source_data!Q387))</f>
        <v>5</v>
      </c>
      <c r="Z385" s="11" t="str">
        <f>IF([2]source_data!G387="","",IF([2]source_data!I387="","",[2]tailored_settings!$B$10))</f>
        <v>Primary grant reason</v>
      </c>
      <c r="AA385" s="11" t="str">
        <f>IF([2]source_data!G387="","",IF([2]source_data!I387="","",[2]source_data!I387))</f>
        <v>4. Customer/family fleeing from a violent or abusive relationship</v>
      </c>
      <c r="AB385" s="11" t="str">
        <f>IF([2]source_data!G387="","",IF([2]source_data!J387="","",[2]tailored_settings!$B$11))</f>
        <v/>
      </c>
      <c r="AC385" s="11" t="str">
        <f>IF([2]source_data!G387="","",IF([2]source_data!J387="","",[2]source_data!J387))</f>
        <v/>
      </c>
      <c r="AD385" s="11" t="str">
        <f>IF([2]source_data!G387="","",IF([2]source_data!K387="","",[2]tailored_settings!$B$12))</f>
        <v>Grant purpose</v>
      </c>
      <c r="AE385" s="11" t="str">
        <f>IF([2]source_data!G387="","",IF([2]source_data!K387="","",[2]source_data!K387))</f>
        <v>Food Vouchers</v>
      </c>
      <c r="AF385" s="11" t="str">
        <f>IF([2]source_data!G387="","",IF([2]source_data!K387="","",[2]tailored_settings!$B$13))</f>
        <v>Grant purpose</v>
      </c>
      <c r="AG385" s="11" t="str">
        <f>IF([2]source_data!G387="","",IF([2]source_data!K387="","",[2]source_data!K387))</f>
        <v>Food Vouchers</v>
      </c>
      <c r="AH385" s="11" t="str">
        <f>IF([2]source_data!G387="","",IF([2]source_data!M387="","",[2]tailored_settings!$B$14))</f>
        <v/>
      </c>
      <c r="AI385" s="11" t="str">
        <f>IF([2]source_data!G387="","",IF([2]source_data!M387="","",[2]source_data!M387))</f>
        <v/>
      </c>
    </row>
    <row r="386" spans="1:35" x14ac:dyDescent="0.2">
      <c r="A386" s="6" t="str">
        <f>IF([2]source_data!G388="","",IF(AND([2]source_data!C388&lt;&gt;"",[2]tailored_settings!$B$15="Publish"),CONCATENATE([2]tailored_settings!$B$2&amp;[2]source_data!C388),IF(AND([2]source_data!C388&lt;&gt;"",[2]tailored_settings!$B$15="Do not publish"),CONCATENATE([2]tailored_settings!$B$2&amp;TEXT(ROW(A386)-1,"0000")&amp;"_"&amp;TEXT(F386,"yyyy-mm")),CONCATENATE([2]tailored_settings!$B$2&amp;TEXT(ROW(A386)-1,"0000")&amp;"_"&amp;TEXT(F386,"yyyy-mm")))))</f>
        <v>360G-Longleigh-0385_2024-08</v>
      </c>
      <c r="B386" s="6" t="str">
        <f>IF([2]source_data!G388="","",IF([2]source_data!E388&lt;&gt;"",[2]source_data!E388,CONCATENATE("Grant to "&amp;G386)))</f>
        <v>Grant to Individual Recipient</v>
      </c>
      <c r="C386" s="6" t="str">
        <f>IF([2]source_data!G388="","",IF([2]source_data!F388="",_xlfn.XLOOKUP(T386,[2]tailored_settings!$B$20:$B$25,[2]tailored_settings!$A$20:$A$25,"")))</f>
        <v>Providing financial aid during a time of crisis</v>
      </c>
      <c r="D386" s="7">
        <f>IF([2]source_data!G388="","",IF([2]source_data!G388="","",[2]source_data!G388))</f>
        <v>300</v>
      </c>
      <c r="E386" s="6" t="str">
        <f>IF([2]source_data!G388="","",[2]tailored_settings!$B$3)</f>
        <v>GBP</v>
      </c>
      <c r="F386" s="8">
        <f>IF([2]source_data!G388="","",IF([2]source_data!H388="","",[2]source_data!H388))</f>
        <v>45517</v>
      </c>
      <c r="G386" s="6" t="str">
        <f>IF([2]source_data!G388="","",[2]tailored_settings!$B$5)</f>
        <v>Individual Recipient</v>
      </c>
      <c r="H386" s="6" t="str">
        <f>IF([2]source_data!G388="","",IF(AND([2]source_data!A388&lt;&gt;"",[2]tailored_settings!$B$16="Publish"),CONCATENATE([2]tailored_settings!$B$2&amp;[2]source_data!A388),IF(AND([2]source_data!A388&lt;&gt;"",[2]tailored_settings!$B$16="Do not publish"),CONCATENATE([2]tailored_settings!$B$4&amp;TEXT(ROW(A386)-1,"0000")&amp;"_"&amp;TEXT(F386,"yyyy-mm")),CONCATENATE([2]tailored_settings!$B$4&amp;TEXT(ROW(A386)-1,"0000")&amp;"_"&amp;TEXT(F386,"yyyy-mm")))))</f>
        <v>360G-Longleigh-IND-0385_2024-08</v>
      </c>
      <c r="I386" s="6" t="str">
        <f>IF([2]source_data!G388="","",[2]tailored_settings!$B$7)</f>
        <v>Longleigh Foundation</v>
      </c>
      <c r="J386" s="6" t="str">
        <f>IF([2]source_data!G388="","",[2]tailored_settings!$B$6)</f>
        <v>GB-CHC-1169016</v>
      </c>
      <c r="K386" s="6" t="str">
        <f>IF([2]source_data!G388="","",IF([2]source_data!I388="","",VLOOKUP([2]source_data!I388,[2]codelist_mapping!A:C,3,FALSE)))</f>
        <v>GTIR060</v>
      </c>
      <c r="L386" s="6" t="str">
        <f>IF([2]source_data!G388="","",IF([2]source_data!J388="","",VLOOKUP([2]source_data!J388,[2]codelist_mapping!A:C,3,FALSE)))</f>
        <v/>
      </c>
      <c r="M386" s="6" t="str">
        <f>IF([2]source_data!G388="","",IF([2]source_data!K388="","",IF([2]source_data!M388&lt;&gt;"",CONCATENATE(VLOOKUP([2]source_data!K388,[2]codelist_mapping!F:H,3,FALSE)&amp;";"&amp;VLOOKUP([2]source_data!L388,[2]codelist_mapping!F:H,3,FALSE)&amp;";"&amp;VLOOKUP([2]source_data!M388,[2]codelist_mapping!F:H,3,FALSE)),IF([2]source_data!L388&lt;&gt;"",CONCATENATE(VLOOKUP([2]source_data!K388,[2]codelist_mapping!F:H,3,FALSE)&amp;";"&amp;VLOOKUP([2]source_data!L388,[2]codelist_mapping!F:H,3,FALSE)),IF([2]source_data!K388&lt;&gt;"",CONCATENATE(VLOOKUP([2]source_data!K388,[2]codelist_mapping!F:H,3,FALSE)))))))</f>
        <v>GTIP070</v>
      </c>
      <c r="N386" s="9" t="str">
        <f>IF([2]source_data!G388="","",IF([2]source_data!D388="","",VLOOKUP([2]source_data!D388,[2]geo_data!A:I,9,FALSE)))</f>
        <v>Greyfriars</v>
      </c>
      <c r="O386" s="9" t="str">
        <f>IF([2]source_data!G388="","",IF([2]source_data!D388="","",VLOOKUP([2]source_data!D388,[2]geo_data!A:I,8,FALSE)))</f>
        <v>E05014501</v>
      </c>
      <c r="P386" s="9" t="str">
        <f>IF([2]source_data!G388="","",IF(LEFT(O386,3)="E05","WD",IF(LEFT(O386,3)="S13","WD",IF(LEFT(O386,3)="W05","WD",IF(LEFT(O386,3)="W06","UA",IF(LEFT(O386,3)="S12","CA",IF(LEFT(O386,3)="E06","UA",IF(LEFT(O386,3)="E07","NMD",IF(LEFT(O386,3)="E08","MD",IF(LEFT(O386,3)="E09","LONB"))))))))))</f>
        <v>WD</v>
      </c>
      <c r="Q386" s="9" t="str">
        <f>IF([2]source_data!G388="","",IF([2]source_data!D388="","",VLOOKUP([2]source_data!D388,[2]geo_data!A:I,7,FALSE)))</f>
        <v>Bedford</v>
      </c>
      <c r="R386" s="9" t="str">
        <f>IF([2]source_data!G388="","",IF([2]source_data!D388="","",VLOOKUP([2]source_data!D388,[2]geo_data!A:I,6,FALSE)))</f>
        <v>E06000055</v>
      </c>
      <c r="S386" s="9" t="str">
        <f>IF([2]source_data!G388="","",IF(LEFT(R386,3)="E05","WD",IF(LEFT(R386,3)="S13","WD",IF(LEFT(R386,3)="W05","WD",IF(LEFT(R386,3)="W06","UA",IF(LEFT(R386,3)="S12","CA",IF(LEFT(R386,3)="E06","UA",IF(LEFT(R386,3)="E07","NMD",IF(LEFT(R386,3)="E08","MD",IF(LEFT(R386,3)="E09","LONB"))))))))))</f>
        <v>UA</v>
      </c>
      <c r="T386" s="6" t="str">
        <f>IF([2]source_data!G388="","",IF([2]source_data!N388="","",[2]source_data!N388))</f>
        <v>Crisis Grant</v>
      </c>
      <c r="U386" s="10">
        <f>IF([2]source_data!G388="","",[2]tailored_settings!$B$8)</f>
        <v>45789</v>
      </c>
      <c r="V386" s="6" t="str">
        <f>IF([2]source_data!G388="","",[2]tailored_settings!$B$9)</f>
        <v>http://www.longleigh.org/</v>
      </c>
      <c r="W386" s="8">
        <f>IF([2]source_data!G388="","",IF([2]source_data!O388="","",[2]source_data!O388))</f>
        <v>45517</v>
      </c>
      <c r="X386" s="12">
        <f>IF([2]source_data!G388="","",IF([2]source_data!P388="","",[2]source_data!P388))</f>
        <v>45573</v>
      </c>
      <c r="Y386" s="13">
        <f>IF([2]source_data!G388="","",IF([2]source_data!Q388="","",[2]source_data!Q388))</f>
        <v>2</v>
      </c>
      <c r="Z386" s="11" t="str">
        <f>IF([2]source_data!G388="","",IF([2]source_data!I388="","",[2]tailored_settings!$B$10))</f>
        <v>Primary grant reason</v>
      </c>
      <c r="AA386" s="11" t="str">
        <f>IF([2]source_data!G388="","",IF([2]source_data!I388="","",[2]source_data!I388))</f>
        <v>4. Customer/family fleeing from a violent or abusive relationship</v>
      </c>
      <c r="AB386" s="11" t="str">
        <f>IF([2]source_data!G388="","",IF([2]source_data!J388="","",[2]tailored_settings!$B$11))</f>
        <v/>
      </c>
      <c r="AC386" s="11" t="str">
        <f>IF([2]source_data!G388="","",IF([2]source_data!J388="","",[2]source_data!J388))</f>
        <v/>
      </c>
      <c r="AD386" s="11" t="str">
        <f>IF([2]source_data!G388="","",IF([2]source_data!K388="","",[2]tailored_settings!$B$12))</f>
        <v>Grant purpose</v>
      </c>
      <c r="AE386" s="11" t="str">
        <f>IF([2]source_data!G388="","",IF([2]source_data!K388="","",[2]source_data!K388))</f>
        <v>Food Vouchers</v>
      </c>
      <c r="AF386" s="11" t="str">
        <f>IF([2]source_data!G388="","",IF([2]source_data!K388="","",[2]tailored_settings!$B$13))</f>
        <v>Grant purpose</v>
      </c>
      <c r="AG386" s="11" t="str">
        <f>IF([2]source_data!G388="","",IF([2]source_data!K388="","",[2]source_data!K388))</f>
        <v>Food Vouchers</v>
      </c>
      <c r="AH386" s="11" t="str">
        <f>IF([2]source_data!G388="","",IF([2]source_data!M388="","",[2]tailored_settings!$B$14))</f>
        <v/>
      </c>
      <c r="AI386" s="11" t="str">
        <f>IF([2]source_data!G388="","",IF([2]source_data!M388="","",[2]source_data!M388))</f>
        <v/>
      </c>
    </row>
    <row r="387" spans="1:35" x14ac:dyDescent="0.2">
      <c r="A387" s="6" t="str">
        <f>IF([2]source_data!G389="","",IF(AND([2]source_data!C389&lt;&gt;"",[2]tailored_settings!$B$15="Publish"),CONCATENATE([2]tailored_settings!$B$2&amp;[2]source_data!C389),IF(AND([2]source_data!C389&lt;&gt;"",[2]tailored_settings!$B$15="Do not publish"),CONCATENATE([2]tailored_settings!$B$2&amp;TEXT(ROW(A387)-1,"0000")&amp;"_"&amp;TEXT(F387,"yyyy-mm")),CONCATENATE([2]tailored_settings!$B$2&amp;TEXT(ROW(A387)-1,"0000")&amp;"_"&amp;TEXT(F387,"yyyy-mm")))))</f>
        <v>360G-Longleigh-0386_2024-08</v>
      </c>
      <c r="B387" s="6" t="str">
        <f>IF([2]source_data!G389="","",IF([2]source_data!E389&lt;&gt;"",[2]source_data!E389,CONCATENATE("Grant to "&amp;G387)))</f>
        <v>Grant to Individual Recipient</v>
      </c>
      <c r="C387" s="6" t="str">
        <f>IF([2]source_data!G389="","",IF([2]source_data!F389="",_xlfn.XLOOKUP(T387,[2]tailored_settings!$B$20:$B$25,[2]tailored_settings!$A$20:$A$25,"")))</f>
        <v>Helping to alleviate financial hardship</v>
      </c>
      <c r="D387" s="7">
        <f>IF([2]source_data!G389="","",IF([2]source_data!G389="","",[2]source_data!G389))</f>
        <v>399.99</v>
      </c>
      <c r="E387" s="6" t="str">
        <f>IF([2]source_data!G389="","",[2]tailored_settings!$B$3)</f>
        <v>GBP</v>
      </c>
      <c r="F387" s="8">
        <f>IF([2]source_data!G389="","",IF([2]source_data!H389="","",[2]source_data!H389))</f>
        <v>45517</v>
      </c>
      <c r="G387" s="6" t="str">
        <f>IF([2]source_data!G389="","",[2]tailored_settings!$B$5)</f>
        <v>Individual Recipient</v>
      </c>
      <c r="H387" s="6" t="str">
        <f>IF([2]source_data!G389="","",IF(AND([2]source_data!A389&lt;&gt;"",[2]tailored_settings!$B$16="Publish"),CONCATENATE([2]tailored_settings!$B$2&amp;[2]source_data!A389),IF(AND([2]source_data!A389&lt;&gt;"",[2]tailored_settings!$B$16="Do not publish"),CONCATENATE([2]tailored_settings!$B$4&amp;TEXT(ROW(A387)-1,"0000")&amp;"_"&amp;TEXT(F387,"yyyy-mm")),CONCATENATE([2]tailored_settings!$B$4&amp;TEXT(ROW(A387)-1,"0000")&amp;"_"&amp;TEXT(F387,"yyyy-mm")))))</f>
        <v>360G-Longleigh-IND-0386_2024-08</v>
      </c>
      <c r="I387" s="6" t="str">
        <f>IF([2]source_data!G389="","",[2]tailored_settings!$B$7)</f>
        <v>Longleigh Foundation</v>
      </c>
      <c r="J387" s="6" t="str">
        <f>IF([2]source_data!G389="","",[2]tailored_settings!$B$6)</f>
        <v>GB-CHC-1169016</v>
      </c>
      <c r="K387" s="6" t="str">
        <f>IF([2]source_data!G389="","",IF([2]source_data!I389="","",VLOOKUP([2]source_data!I389,[2]codelist_mapping!A:C,3,FALSE)))</f>
        <v>GTIR080</v>
      </c>
      <c r="L387" s="6" t="str">
        <f>IF([2]source_data!G389="","",IF([2]source_data!J389="","",VLOOKUP([2]source_data!J389,[2]codelist_mapping!A:C,3,FALSE)))</f>
        <v/>
      </c>
      <c r="M387" s="6" t="str">
        <f>IF([2]source_data!G389="","",IF([2]source_data!K389="","",IF([2]source_data!M389&lt;&gt;"",CONCATENATE(VLOOKUP([2]source_data!K389,[2]codelist_mapping!F:H,3,FALSE)&amp;";"&amp;VLOOKUP([2]source_data!L389,[2]codelist_mapping!F:H,3,FALSE)&amp;";"&amp;VLOOKUP([2]source_data!M389,[2]codelist_mapping!F:H,3,FALSE)),IF([2]source_data!L389&lt;&gt;"",CONCATENATE(VLOOKUP([2]source_data!K389,[2]codelist_mapping!F:H,3,FALSE)&amp;";"&amp;VLOOKUP([2]source_data!L389,[2]codelist_mapping!F:H,3,FALSE)),IF([2]source_data!K389&lt;&gt;"",CONCATENATE(VLOOKUP([2]source_data!K389,[2]codelist_mapping!F:H,3,FALSE)))))))</f>
        <v>GTIP020;GTIP080;GTIP060</v>
      </c>
      <c r="N387" s="9" t="str">
        <f>IF([2]source_data!G389="","",IF([2]source_data!D389="","",VLOOKUP([2]source_data!D389,[2]geo_data!A:I,9,FALSE)))</f>
        <v>Blackmore Vale</v>
      </c>
      <c r="O387" s="9" t="str">
        <f>IF([2]source_data!G389="","",IF([2]source_data!D389="","",VLOOKUP([2]source_data!D389,[2]geo_data!A:I,8,FALSE)))</f>
        <v>E05012684</v>
      </c>
      <c r="P387" s="9" t="str">
        <f>IF([2]source_data!G389="","",IF(LEFT(O387,3)="E05","WD",IF(LEFT(O387,3)="S13","WD",IF(LEFT(O387,3)="W05","WD",IF(LEFT(O387,3)="W06","UA",IF(LEFT(O387,3)="S12","CA",IF(LEFT(O387,3)="E06","UA",IF(LEFT(O387,3)="E07","NMD",IF(LEFT(O387,3)="E08","MD",IF(LEFT(O387,3)="E09","LONB"))))))))))</f>
        <v>WD</v>
      </c>
      <c r="Q387" s="9" t="str">
        <f>IF([2]source_data!G389="","",IF([2]source_data!D389="","",VLOOKUP([2]source_data!D389,[2]geo_data!A:I,7,FALSE)))</f>
        <v>Dorset</v>
      </c>
      <c r="R387" s="9" t="str">
        <f>IF([2]source_data!G389="","",IF([2]source_data!D389="","",VLOOKUP([2]source_data!D389,[2]geo_data!A:I,6,FALSE)))</f>
        <v>E06000059</v>
      </c>
      <c r="S387" s="9" t="str">
        <f>IF([2]source_data!G389="","",IF(LEFT(R387,3)="E05","WD",IF(LEFT(R387,3)="S13","WD",IF(LEFT(R387,3)="W05","WD",IF(LEFT(R387,3)="W06","UA",IF(LEFT(R387,3)="S12","CA",IF(LEFT(R387,3)="E06","UA",IF(LEFT(R387,3)="E07","NMD",IF(LEFT(R387,3)="E08","MD",IF(LEFT(R387,3)="E09","LONB"))))))))))</f>
        <v>UA</v>
      </c>
      <c r="T387" s="6" t="str">
        <f>IF([2]source_data!G389="","",IF([2]source_data!N389="","",[2]source_data!N389))</f>
        <v>Hardship Grant</v>
      </c>
      <c r="U387" s="10">
        <f>IF([2]source_data!G389="","",[2]tailored_settings!$B$8)</f>
        <v>45789</v>
      </c>
      <c r="V387" s="6" t="str">
        <f>IF([2]source_data!G389="","",[2]tailored_settings!$B$9)</f>
        <v>http://www.longleigh.org/</v>
      </c>
      <c r="W387" s="8">
        <f>IF([2]source_data!G389="","",IF([2]source_data!O389="","",[2]source_data!O389))</f>
        <v>45517</v>
      </c>
      <c r="X387" s="12">
        <f>IF([2]source_data!G389="","",IF([2]source_data!P389="","",[2]source_data!P389))</f>
        <v>45559</v>
      </c>
      <c r="Y387" s="13">
        <f>IF([2]source_data!G389="","",IF([2]source_data!Q389="","",[2]source_data!Q389))</f>
        <v>1</v>
      </c>
      <c r="Z387" s="11" t="str">
        <f>IF([2]source_data!G389="","",IF([2]source_data!I389="","",[2]tailored_settings!$B$10))</f>
        <v>Primary grant reason</v>
      </c>
      <c r="AA387" s="11" t="str">
        <f>IF([2]source_data!G389="","",IF([2]source_data!I389="","",[2]source_data!I389))</f>
        <v>3  Customer/family moving from homelessness/supported living into independent living</v>
      </c>
      <c r="AB387" s="11" t="str">
        <f>IF([2]source_data!G389="","",IF([2]source_data!J389="","",[2]tailored_settings!$B$11))</f>
        <v/>
      </c>
      <c r="AC387" s="11" t="str">
        <f>IF([2]source_data!G389="","",IF([2]source_data!J389="","",[2]source_data!J389))</f>
        <v/>
      </c>
      <c r="AD387" s="11" t="str">
        <f>IF([2]source_data!G389="","",IF([2]source_data!K389="","",[2]tailored_settings!$B$12))</f>
        <v>Grant purpose</v>
      </c>
      <c r="AE387" s="11" t="str">
        <f>IF([2]source_data!G389="","",IF([2]source_data!K389="","",[2]source_data!K389))</f>
        <v>Appliances</v>
      </c>
      <c r="AF387" s="11" t="str">
        <f>IF([2]source_data!G389="","",IF([2]source_data!K389="","",[2]tailored_settings!$B$13))</f>
        <v>Grant purpose</v>
      </c>
      <c r="AG387" s="11" t="str">
        <f>IF([2]source_data!G389="","",IF([2]source_data!K389="","",[2]source_data!K389))</f>
        <v>Appliances</v>
      </c>
      <c r="AH387" s="11" t="str">
        <f>IF([2]source_data!G389="","",IF([2]source_data!M389="","",[2]tailored_settings!$B$14))</f>
        <v>Grant purpose</v>
      </c>
      <c r="AI387" s="11" t="str">
        <f>IF([2]source_data!G389="","",IF([2]source_data!M389="","",[2]source_data!M389))</f>
        <v>Voucher for small household items</v>
      </c>
    </row>
    <row r="388" spans="1:35" x14ac:dyDescent="0.2">
      <c r="A388" s="6" t="str">
        <f>IF([2]source_data!G390="","",IF(AND([2]source_data!C390&lt;&gt;"",[2]tailored_settings!$B$15="Publish"),CONCATENATE([2]tailored_settings!$B$2&amp;[2]source_data!C390),IF(AND([2]source_data!C390&lt;&gt;"",[2]tailored_settings!$B$15="Do not publish"),CONCATENATE([2]tailored_settings!$B$2&amp;TEXT(ROW(A388)-1,"0000")&amp;"_"&amp;TEXT(F388,"yyyy-mm")),CONCATENATE([2]tailored_settings!$B$2&amp;TEXT(ROW(A388)-1,"0000")&amp;"_"&amp;TEXT(F388,"yyyy-mm")))))</f>
        <v>360G-Longleigh-0387_2024-08</v>
      </c>
      <c r="B388" s="6" t="str">
        <f>IF([2]source_data!G390="","",IF([2]source_data!E390&lt;&gt;"",[2]source_data!E390,CONCATENATE("Grant to "&amp;G388)))</f>
        <v>Grant to Individual Recipient</v>
      </c>
      <c r="C388" s="6" t="str">
        <f>IF([2]source_data!G390="","",IF([2]source_data!F390="",_xlfn.XLOOKUP(T388,[2]tailored_settings!$B$20:$B$25,[2]tailored_settings!$A$20:$A$25,"")))</f>
        <v>Helping to alleviate financial hardship</v>
      </c>
      <c r="D388" s="7">
        <f>IF([2]source_data!G390="","",IF([2]source_data!G390="","",[2]source_data!G390))</f>
        <v>400</v>
      </c>
      <c r="E388" s="6" t="str">
        <f>IF([2]source_data!G390="","",[2]tailored_settings!$B$3)</f>
        <v>GBP</v>
      </c>
      <c r="F388" s="8">
        <f>IF([2]source_data!G390="","",IF([2]source_data!H390="","",[2]source_data!H390))</f>
        <v>45517</v>
      </c>
      <c r="G388" s="6" t="str">
        <f>IF([2]source_data!G390="","",[2]tailored_settings!$B$5)</f>
        <v>Individual Recipient</v>
      </c>
      <c r="H388" s="6" t="str">
        <f>IF([2]source_data!G390="","",IF(AND([2]source_data!A390&lt;&gt;"",[2]tailored_settings!$B$16="Publish"),CONCATENATE([2]tailored_settings!$B$2&amp;[2]source_data!A390),IF(AND([2]source_data!A390&lt;&gt;"",[2]tailored_settings!$B$16="Do not publish"),CONCATENATE([2]tailored_settings!$B$4&amp;TEXT(ROW(A388)-1,"0000")&amp;"_"&amp;TEXT(F388,"yyyy-mm")),CONCATENATE([2]tailored_settings!$B$4&amp;TEXT(ROW(A388)-1,"0000")&amp;"_"&amp;TEXT(F388,"yyyy-mm")))))</f>
        <v>360G-Longleigh-IND-0387_2024-08</v>
      </c>
      <c r="I388" s="6" t="str">
        <f>IF([2]source_data!G390="","",[2]tailored_settings!$B$7)</f>
        <v>Longleigh Foundation</v>
      </c>
      <c r="J388" s="6" t="str">
        <f>IF([2]source_data!G390="","",[2]tailored_settings!$B$6)</f>
        <v>GB-CHC-1169016</v>
      </c>
      <c r="K388" s="6" t="str">
        <f>IF([2]source_data!G390="","",IF([2]source_data!I390="","",VLOOKUP([2]source_data!I390,[2]codelist_mapping!A:C,3,FALSE)))</f>
        <v>GTIR040</v>
      </c>
      <c r="L388" s="6" t="str">
        <f>IF([2]source_data!G390="","",IF([2]source_data!J390="","",VLOOKUP([2]source_data!J390,[2]codelist_mapping!A:C,3,FALSE)))</f>
        <v/>
      </c>
      <c r="M388" s="6" t="str">
        <f>IF([2]source_data!G390="","",IF([2]source_data!K390="","",IF([2]source_data!M390&lt;&gt;"",CONCATENATE(VLOOKUP([2]source_data!K390,[2]codelist_mapping!F:H,3,FALSE)&amp;";"&amp;VLOOKUP([2]source_data!L390,[2]codelist_mapping!F:H,3,FALSE)&amp;";"&amp;VLOOKUP([2]source_data!M390,[2]codelist_mapping!F:H,3,FALSE)),IF([2]source_data!L390&lt;&gt;"",CONCATENATE(VLOOKUP([2]source_data!K390,[2]codelist_mapping!F:H,3,FALSE)&amp;";"&amp;VLOOKUP([2]source_data!L390,[2]codelist_mapping!F:H,3,FALSE)),IF([2]source_data!K390&lt;&gt;"",CONCATENATE(VLOOKUP([2]source_data!K390,[2]codelist_mapping!F:H,3,FALSE)))))))</f>
        <v>GTIP070;GTIP060</v>
      </c>
      <c r="N388" s="9" t="str">
        <f>IF([2]source_data!G390="","",IF([2]source_data!D390="","",VLOOKUP([2]source_data!D390,[2]geo_data!A:I,9,FALSE)))</f>
        <v>Upperton</v>
      </c>
      <c r="O388" s="9" t="str">
        <f>IF([2]source_data!G390="","",IF([2]source_data!D390="","",VLOOKUP([2]source_data!D390,[2]geo_data!A:I,8,FALSE)))</f>
        <v>E05011582</v>
      </c>
      <c r="P388" s="9" t="str">
        <f>IF([2]source_data!G390="","",IF(LEFT(O388,3)="E05","WD",IF(LEFT(O388,3)="S13","WD",IF(LEFT(O388,3)="W05","WD",IF(LEFT(O388,3)="W06","UA",IF(LEFT(O388,3)="S12","CA",IF(LEFT(O388,3)="E06","UA",IF(LEFT(O388,3)="E07","NMD",IF(LEFT(O388,3)="E08","MD",IF(LEFT(O388,3)="E09","LONB"))))))))))</f>
        <v>WD</v>
      </c>
      <c r="Q388" s="9" t="str">
        <f>IF([2]source_data!G390="","",IF([2]source_data!D390="","",VLOOKUP([2]source_data!D390,[2]geo_data!A:I,7,FALSE)))</f>
        <v>Eastbourne</v>
      </c>
      <c r="R388" s="9" t="str">
        <f>IF([2]source_data!G390="","",IF([2]source_data!D390="","",VLOOKUP([2]source_data!D390,[2]geo_data!A:I,6,FALSE)))</f>
        <v>E07000061</v>
      </c>
      <c r="S388" s="9" t="str">
        <f>IF([2]source_data!G390="","",IF(LEFT(R388,3)="E05","WD",IF(LEFT(R388,3)="S13","WD",IF(LEFT(R388,3)="W05","WD",IF(LEFT(R388,3)="W06","UA",IF(LEFT(R388,3)="S12","CA",IF(LEFT(R388,3)="E06","UA",IF(LEFT(R388,3)="E07","NMD",IF(LEFT(R388,3)="E08","MD",IF(LEFT(R388,3)="E09","LONB"))))))))))</f>
        <v>NMD</v>
      </c>
      <c r="T388" s="6" t="str">
        <f>IF([2]source_data!G390="","",IF([2]source_data!N390="","",[2]source_data!N390))</f>
        <v>Hardship Grant</v>
      </c>
      <c r="U388" s="10">
        <f>IF([2]source_data!G390="","",[2]tailored_settings!$B$8)</f>
        <v>45789</v>
      </c>
      <c r="V388" s="6" t="str">
        <f>IF([2]source_data!G390="","",[2]tailored_settings!$B$9)</f>
        <v>http://www.longleigh.org/</v>
      </c>
      <c r="W388" s="8">
        <f>IF([2]source_data!G390="","",IF([2]source_data!O390="","",[2]source_data!O390))</f>
        <v>45517</v>
      </c>
      <c r="X388" s="12">
        <f>IF([2]source_data!G390="","",IF([2]source_data!P390="","",[2]source_data!P390))</f>
        <v>45607</v>
      </c>
      <c r="Y388" s="13">
        <f>IF([2]source_data!G390="","",IF([2]source_data!Q390="","",[2]source_data!Q390))</f>
        <v>3</v>
      </c>
      <c r="Z388" s="11" t="str">
        <f>IF([2]source_data!G390="","",IF([2]source_data!I390="","",[2]tailored_settings!$B$10))</f>
        <v>Primary grant reason</v>
      </c>
      <c r="AA388" s="11" t="str">
        <f>IF([2]source_data!G390="","",IF([2]source_data!I390="","",[2]source_data!I390))</f>
        <v>2. Customer receiving medication and/or therapy for a mental health condition or substance addiction</v>
      </c>
      <c r="AB388" s="11" t="str">
        <f>IF([2]source_data!G390="","",IF([2]source_data!J390="","",[2]tailored_settings!$B$11))</f>
        <v/>
      </c>
      <c r="AC388" s="11" t="str">
        <f>IF([2]source_data!G390="","",IF([2]source_data!J390="","",[2]source_data!J390))</f>
        <v/>
      </c>
      <c r="AD388" s="11" t="str">
        <f>IF([2]source_data!G390="","",IF([2]source_data!K390="","",[2]tailored_settings!$B$12))</f>
        <v>Grant purpose</v>
      </c>
      <c r="AE388" s="11" t="str">
        <f>IF([2]source_data!G390="","",IF([2]source_data!K390="","",[2]source_data!K390))</f>
        <v>Food Vouchers</v>
      </c>
      <c r="AF388" s="11" t="str">
        <f>IF([2]source_data!G390="","",IF([2]source_data!K390="","",[2]tailored_settings!$B$13))</f>
        <v>Grant purpose</v>
      </c>
      <c r="AG388" s="11" t="str">
        <f>IF([2]source_data!G390="","",IF([2]source_data!K390="","",[2]source_data!K390))</f>
        <v>Food Vouchers</v>
      </c>
      <c r="AH388" s="11" t="str">
        <f>IF([2]source_data!G390="","",IF([2]source_data!M390="","",[2]tailored_settings!$B$14))</f>
        <v/>
      </c>
      <c r="AI388" s="11" t="str">
        <f>IF([2]source_data!G390="","",IF([2]source_data!M390="","",[2]source_data!M390))</f>
        <v/>
      </c>
    </row>
    <row r="389" spans="1:35" x14ac:dyDescent="0.2">
      <c r="A389" s="6" t="str">
        <f>IF([2]source_data!G391="","",IF(AND([2]source_data!C391&lt;&gt;"",[2]tailored_settings!$B$15="Publish"),CONCATENATE([2]tailored_settings!$B$2&amp;[2]source_data!C391),IF(AND([2]source_data!C391&lt;&gt;"",[2]tailored_settings!$B$15="Do not publish"),CONCATENATE([2]tailored_settings!$B$2&amp;TEXT(ROW(A389)-1,"0000")&amp;"_"&amp;TEXT(F389,"yyyy-mm")),CONCATENATE([2]tailored_settings!$B$2&amp;TEXT(ROW(A389)-1,"0000")&amp;"_"&amp;TEXT(F389,"yyyy-mm")))))</f>
        <v>360G-Longleigh-0388_2024-08</v>
      </c>
      <c r="B389" s="6" t="str">
        <f>IF([2]source_data!G391="","",IF([2]source_data!E391&lt;&gt;"",[2]source_data!E391,CONCATENATE("Grant to "&amp;G389)))</f>
        <v>Grant to Individual Recipient</v>
      </c>
      <c r="C389" s="6" t="str">
        <f>IF([2]source_data!G391="","",IF([2]source_data!F391="",_xlfn.XLOOKUP(T389,[2]tailored_settings!$B$20:$B$25,[2]tailored_settings!$A$20:$A$25,"")))</f>
        <v>Helping to alleviate financial hardship</v>
      </c>
      <c r="D389" s="7">
        <f>IF([2]source_data!G391="","",IF([2]source_data!G391="","",[2]source_data!G391))</f>
        <v>965.97</v>
      </c>
      <c r="E389" s="6" t="str">
        <f>IF([2]source_data!G391="","",[2]tailored_settings!$B$3)</f>
        <v>GBP</v>
      </c>
      <c r="F389" s="8">
        <f>IF([2]source_data!G391="","",IF([2]source_data!H391="","",[2]source_data!H391))</f>
        <v>45516</v>
      </c>
      <c r="G389" s="6" t="str">
        <f>IF([2]source_data!G391="","",[2]tailored_settings!$B$5)</f>
        <v>Individual Recipient</v>
      </c>
      <c r="H389" s="6" t="str">
        <f>IF([2]source_data!G391="","",IF(AND([2]source_data!A391&lt;&gt;"",[2]tailored_settings!$B$16="Publish"),CONCATENATE([2]tailored_settings!$B$2&amp;[2]source_data!A391),IF(AND([2]source_data!A391&lt;&gt;"",[2]tailored_settings!$B$16="Do not publish"),CONCATENATE([2]tailored_settings!$B$4&amp;TEXT(ROW(A389)-1,"0000")&amp;"_"&amp;TEXT(F389,"yyyy-mm")),CONCATENATE([2]tailored_settings!$B$4&amp;TEXT(ROW(A389)-1,"0000")&amp;"_"&amp;TEXT(F389,"yyyy-mm")))))</f>
        <v>360G-Longleigh-IND-0388_2024-08</v>
      </c>
      <c r="I389" s="6" t="str">
        <f>IF([2]source_data!G391="","",[2]tailored_settings!$B$7)</f>
        <v>Longleigh Foundation</v>
      </c>
      <c r="J389" s="6" t="str">
        <f>IF([2]source_data!G391="","",[2]tailored_settings!$B$6)</f>
        <v>GB-CHC-1169016</v>
      </c>
      <c r="K389" s="6" t="str">
        <f>IF([2]source_data!G391="","",IF([2]source_data!I391="","",VLOOKUP([2]source_data!I391,[2]codelist_mapping!A:C,3,FALSE)))</f>
        <v>GTIR040</v>
      </c>
      <c r="L389" s="6" t="str">
        <f>IF([2]source_data!G391="","",IF([2]source_data!J391="","",VLOOKUP([2]source_data!J391,[2]codelist_mapping!A:C,3,FALSE)))</f>
        <v/>
      </c>
      <c r="M389" s="6" t="str">
        <f>IF([2]source_data!G391="","",IF([2]source_data!K391="","",IF([2]source_data!M391&lt;&gt;"",CONCATENATE(VLOOKUP([2]source_data!K391,[2]codelist_mapping!F:H,3,FALSE)&amp;";"&amp;VLOOKUP([2]source_data!L391,[2]codelist_mapping!F:H,3,FALSE)&amp;";"&amp;VLOOKUP([2]source_data!M391,[2]codelist_mapping!F:H,3,FALSE)),IF([2]source_data!L391&lt;&gt;"",CONCATENATE(VLOOKUP([2]source_data!K391,[2]codelist_mapping!F:H,3,FALSE)&amp;";"&amp;VLOOKUP([2]source_data!L391,[2]codelist_mapping!F:H,3,FALSE)),IF([2]source_data!K391&lt;&gt;"",CONCATENATE(VLOOKUP([2]source_data!K391,[2]codelist_mapping!F:H,3,FALSE)))))))</f>
        <v>GTIP020</v>
      </c>
      <c r="N389" s="9" t="str">
        <f>IF([2]source_data!G391="","",IF([2]source_data!D391="","",VLOOKUP([2]source_data!D391,[2]geo_data!A:I,9,FALSE)))</f>
        <v>Warwick All Saints &amp; Woodloes</v>
      </c>
      <c r="O389" s="9" t="str">
        <f>IF([2]source_data!G391="","",IF([2]source_data!D391="","",VLOOKUP([2]source_data!D391,[2]geo_data!A:I,8,FALSE)))</f>
        <v>E05012627</v>
      </c>
      <c r="P389" s="9" t="str">
        <f>IF([2]source_data!G391="","",IF(LEFT(O389,3)="E05","WD",IF(LEFT(O389,3)="S13","WD",IF(LEFT(O389,3)="W05","WD",IF(LEFT(O389,3)="W06","UA",IF(LEFT(O389,3)="S12","CA",IF(LEFT(O389,3)="E06","UA",IF(LEFT(O389,3)="E07","NMD",IF(LEFT(O389,3)="E08","MD",IF(LEFT(O389,3)="E09","LONB"))))))))))</f>
        <v>WD</v>
      </c>
      <c r="Q389" s="9" t="str">
        <f>IF([2]source_data!G391="","",IF([2]source_data!D391="","",VLOOKUP([2]source_data!D391,[2]geo_data!A:I,7,FALSE)))</f>
        <v>Warwick</v>
      </c>
      <c r="R389" s="9" t="str">
        <f>IF([2]source_data!G391="","",IF([2]source_data!D391="","",VLOOKUP([2]source_data!D391,[2]geo_data!A:I,6,FALSE)))</f>
        <v>E07000222</v>
      </c>
      <c r="S389" s="9" t="str">
        <f>IF([2]source_data!G391="","",IF(LEFT(R389,3)="E05","WD",IF(LEFT(R389,3)="S13","WD",IF(LEFT(R389,3)="W05","WD",IF(LEFT(R389,3)="W06","UA",IF(LEFT(R389,3)="S12","CA",IF(LEFT(R389,3)="E06","UA",IF(LEFT(R389,3)="E07","NMD",IF(LEFT(R389,3)="E08","MD",IF(LEFT(R389,3)="E09","LONB"))))))))))</f>
        <v>NMD</v>
      </c>
      <c r="T389" s="6" t="str">
        <f>IF([2]source_data!G391="","",IF([2]source_data!N391="","",[2]source_data!N391))</f>
        <v>Hardship Grant</v>
      </c>
      <c r="U389" s="10">
        <f>IF([2]source_data!G391="","",[2]tailored_settings!$B$8)</f>
        <v>45789</v>
      </c>
      <c r="V389" s="6" t="str">
        <f>IF([2]source_data!G391="","",[2]tailored_settings!$B$9)</f>
        <v>http://www.longleigh.org/</v>
      </c>
      <c r="W389" s="8">
        <f>IF([2]source_data!G391="","",IF([2]source_data!O391="","",[2]source_data!O391))</f>
        <v>45516</v>
      </c>
      <c r="X389" s="12">
        <f>IF([2]source_data!G391="","",IF([2]source_data!P391="","",[2]source_data!P391))</f>
        <v>45546</v>
      </c>
      <c r="Y389" s="13">
        <f>IF([2]source_data!G391="","",IF([2]source_data!Q391="","",[2]source_data!Q391))</f>
        <v>1</v>
      </c>
      <c r="Z389" s="11" t="str">
        <f>IF([2]source_data!G391="","",IF([2]source_data!I391="","",[2]tailored_settings!$B$10))</f>
        <v>Primary grant reason</v>
      </c>
      <c r="AA389" s="11" t="str">
        <f>IF([2]source_data!G391="","",IF([2]source_data!I391="","",[2]source_data!I391))</f>
        <v>2. Customer receiving medication and/or therapy for a mental health condition or substance addiction</v>
      </c>
      <c r="AB389" s="11" t="str">
        <f>IF([2]source_data!G391="","",IF([2]source_data!J391="","",[2]tailored_settings!$B$11))</f>
        <v/>
      </c>
      <c r="AC389" s="11" t="str">
        <f>IF([2]source_data!G391="","",IF([2]source_data!J391="","",[2]source_data!J391))</f>
        <v/>
      </c>
      <c r="AD389" s="11" t="str">
        <f>IF([2]source_data!G391="","",IF([2]source_data!K391="","",[2]tailored_settings!$B$12))</f>
        <v>Grant purpose</v>
      </c>
      <c r="AE389" s="11" t="str">
        <f>IF([2]source_data!G391="","",IF([2]source_data!K391="","",[2]source_data!K391))</f>
        <v>Appliances</v>
      </c>
      <c r="AF389" s="11" t="str">
        <f>IF([2]source_data!G391="","",IF([2]source_data!K391="","",[2]tailored_settings!$B$13))</f>
        <v>Grant purpose</v>
      </c>
      <c r="AG389" s="11" t="str">
        <f>IF([2]source_data!G391="","",IF([2]source_data!K391="","",[2]source_data!K391))</f>
        <v>Appliances</v>
      </c>
      <c r="AH389" s="11" t="str">
        <f>IF([2]source_data!G391="","",IF([2]source_data!M391="","",[2]tailored_settings!$B$14))</f>
        <v/>
      </c>
      <c r="AI389" s="11" t="str">
        <f>IF([2]source_data!G391="","",IF([2]source_data!M391="","",[2]source_data!M391))</f>
        <v/>
      </c>
    </row>
    <row r="390" spans="1:35" x14ac:dyDescent="0.2">
      <c r="A390" s="6" t="str">
        <f>IF([2]source_data!G392="","",IF(AND([2]source_data!C392&lt;&gt;"",[2]tailored_settings!$B$15="Publish"),CONCATENATE([2]tailored_settings!$B$2&amp;[2]source_data!C392),IF(AND([2]source_data!C392&lt;&gt;"",[2]tailored_settings!$B$15="Do not publish"),CONCATENATE([2]tailored_settings!$B$2&amp;TEXT(ROW(A390)-1,"0000")&amp;"_"&amp;TEXT(F390,"yyyy-mm")),CONCATENATE([2]tailored_settings!$B$2&amp;TEXT(ROW(A390)-1,"0000")&amp;"_"&amp;TEXT(F390,"yyyy-mm")))))</f>
        <v>360G-Longleigh-0389_2024-08</v>
      </c>
      <c r="B390" s="6" t="str">
        <f>IF([2]source_data!G392="","",IF([2]source_data!E392&lt;&gt;"",[2]source_data!E392,CONCATENATE("Grant to "&amp;G390)))</f>
        <v>Grant to Individual Recipient</v>
      </c>
      <c r="C390" s="6" t="str">
        <f>IF([2]source_data!G392="","",IF([2]source_data!F392="",_xlfn.XLOOKUP(T390,[2]tailored_settings!$B$20:$B$25,[2]tailored_settings!$A$20:$A$25,"")))</f>
        <v>Helping to alleviate financial hardship</v>
      </c>
      <c r="D390" s="7">
        <f>IF([2]source_data!G392="","",IF([2]source_data!G392="","",[2]source_data!G392))</f>
        <v>667.33</v>
      </c>
      <c r="E390" s="6" t="str">
        <f>IF([2]source_data!G392="","",[2]tailored_settings!$B$3)</f>
        <v>GBP</v>
      </c>
      <c r="F390" s="8">
        <f>IF([2]source_data!G392="","",IF([2]source_data!H392="","",[2]source_data!H392))</f>
        <v>45517</v>
      </c>
      <c r="G390" s="6" t="str">
        <f>IF([2]source_data!G392="","",[2]tailored_settings!$B$5)</f>
        <v>Individual Recipient</v>
      </c>
      <c r="H390" s="6" t="str">
        <f>IF([2]source_data!G392="","",IF(AND([2]source_data!A392&lt;&gt;"",[2]tailored_settings!$B$16="Publish"),CONCATENATE([2]tailored_settings!$B$2&amp;[2]source_data!A392),IF(AND([2]source_data!A392&lt;&gt;"",[2]tailored_settings!$B$16="Do not publish"),CONCATENATE([2]tailored_settings!$B$4&amp;TEXT(ROW(A390)-1,"0000")&amp;"_"&amp;TEXT(F390,"yyyy-mm")),CONCATENATE([2]tailored_settings!$B$4&amp;TEXT(ROW(A390)-1,"0000")&amp;"_"&amp;TEXT(F390,"yyyy-mm")))))</f>
        <v>360G-Longleigh-IND-0389_2024-08</v>
      </c>
      <c r="I390" s="6" t="str">
        <f>IF([2]source_data!G392="","",[2]tailored_settings!$B$7)</f>
        <v>Longleigh Foundation</v>
      </c>
      <c r="J390" s="6" t="str">
        <f>IF([2]source_data!G392="","",[2]tailored_settings!$B$6)</f>
        <v>GB-CHC-1169016</v>
      </c>
      <c r="K390" s="6" t="str">
        <f>IF([2]source_data!G392="","",IF([2]source_data!I392="","",VLOOKUP([2]source_data!I392,[2]codelist_mapping!A:C,3,FALSE)))</f>
        <v>GTIR040</v>
      </c>
      <c r="L390" s="6" t="str">
        <f>IF([2]source_data!G392="","",IF([2]source_data!J392="","",VLOOKUP([2]source_data!J392,[2]codelist_mapping!A:C,3,FALSE)))</f>
        <v/>
      </c>
      <c r="M390" s="6" t="str">
        <f>IF([2]source_data!G392="","",IF([2]source_data!K392="","",IF([2]source_data!M392&lt;&gt;"",CONCATENATE(VLOOKUP([2]source_data!K392,[2]codelist_mapping!F:H,3,FALSE)&amp;";"&amp;VLOOKUP([2]source_data!L392,[2]codelist_mapping!F:H,3,FALSE)&amp;";"&amp;VLOOKUP([2]source_data!M392,[2]codelist_mapping!F:H,3,FALSE)),IF([2]source_data!L392&lt;&gt;"",CONCATENATE(VLOOKUP([2]source_data!K392,[2]codelist_mapping!F:H,3,FALSE)&amp;";"&amp;VLOOKUP([2]source_data!L392,[2]codelist_mapping!F:H,3,FALSE)),IF([2]source_data!K392&lt;&gt;"",CONCATENATE(VLOOKUP([2]source_data!K392,[2]codelist_mapping!F:H,3,FALSE)))))))</f>
        <v>GTIP020</v>
      </c>
      <c r="N390" s="9" t="str">
        <f>IF([2]source_data!G392="","",IF([2]source_data!D392="","",VLOOKUP([2]source_data!D392,[2]geo_data!A:I,9,FALSE)))</f>
        <v>Haverhill East</v>
      </c>
      <c r="O390" s="9" t="str">
        <f>IF([2]source_data!G392="","",IF([2]source_data!D392="","",VLOOKUP([2]source_data!D392,[2]geo_data!A:I,8,FALSE)))</f>
        <v>E05012775</v>
      </c>
      <c r="P390" s="9" t="str">
        <f>IF([2]source_data!G392="","",IF(LEFT(O390,3)="E05","WD",IF(LEFT(O390,3)="S13","WD",IF(LEFT(O390,3)="W05","WD",IF(LEFT(O390,3)="W06","UA",IF(LEFT(O390,3)="S12","CA",IF(LEFT(O390,3)="E06","UA",IF(LEFT(O390,3)="E07","NMD",IF(LEFT(O390,3)="E08","MD",IF(LEFT(O390,3)="E09","LONB"))))))))))</f>
        <v>WD</v>
      </c>
      <c r="Q390" s="9" t="str">
        <f>IF([2]source_data!G392="","",IF([2]source_data!D392="","",VLOOKUP([2]source_data!D392,[2]geo_data!A:I,7,FALSE)))</f>
        <v>West Suffolk</v>
      </c>
      <c r="R390" s="9" t="str">
        <f>IF([2]source_data!G392="","",IF([2]source_data!D392="","",VLOOKUP([2]source_data!D392,[2]geo_data!A:I,6,FALSE)))</f>
        <v>E07000245</v>
      </c>
      <c r="S390" s="9" t="str">
        <f>IF([2]source_data!G392="","",IF(LEFT(R390,3)="E05","WD",IF(LEFT(R390,3)="S13","WD",IF(LEFT(R390,3)="W05","WD",IF(LEFT(R390,3)="W06","UA",IF(LEFT(R390,3)="S12","CA",IF(LEFT(R390,3)="E06","UA",IF(LEFT(R390,3)="E07","NMD",IF(LEFT(R390,3)="E08","MD",IF(LEFT(R390,3)="E09","LONB"))))))))))</f>
        <v>NMD</v>
      </c>
      <c r="T390" s="6" t="str">
        <f>IF([2]source_data!G392="","",IF([2]source_data!N392="","",[2]source_data!N392))</f>
        <v>Hardship Grant</v>
      </c>
      <c r="U390" s="10">
        <f>IF([2]source_data!G392="","",[2]tailored_settings!$B$8)</f>
        <v>45789</v>
      </c>
      <c r="V390" s="6" t="str">
        <f>IF([2]source_data!G392="","",[2]tailored_settings!$B$9)</f>
        <v>http://www.longleigh.org/</v>
      </c>
      <c r="W390" s="8">
        <f>IF([2]source_data!G392="","",IF([2]source_data!O392="","",[2]source_data!O392))</f>
        <v>45517</v>
      </c>
      <c r="X390" s="12">
        <f>IF([2]source_data!G392="","",IF([2]source_data!P392="","",[2]source_data!P392))</f>
        <v>45559</v>
      </c>
      <c r="Y390" s="13">
        <f>IF([2]source_data!G392="","",IF([2]source_data!Q392="","",[2]source_data!Q392))</f>
        <v>1</v>
      </c>
      <c r="Z390" s="11" t="str">
        <f>IF([2]source_data!G392="","",IF([2]source_data!I392="","",[2]tailored_settings!$B$10))</f>
        <v>Primary grant reason</v>
      </c>
      <c r="AA390" s="11" t="str">
        <f>IF([2]source_data!G392="","",IF([2]source_data!I392="","",[2]source_data!I392))</f>
        <v>2. Customer receiving medication and/or therapy for a mental health condition or substance addiction</v>
      </c>
      <c r="AB390" s="11" t="str">
        <f>IF([2]source_data!G392="","",IF([2]source_data!J392="","",[2]tailored_settings!$B$11))</f>
        <v/>
      </c>
      <c r="AC390" s="11" t="str">
        <f>IF([2]source_data!G392="","",IF([2]source_data!J392="","",[2]source_data!J392))</f>
        <v/>
      </c>
      <c r="AD390" s="11" t="str">
        <f>IF([2]source_data!G392="","",IF([2]source_data!K392="","",[2]tailored_settings!$B$12))</f>
        <v>Grant purpose</v>
      </c>
      <c r="AE390" s="11" t="str">
        <f>IF([2]source_data!G392="","",IF([2]source_data!K392="","",[2]source_data!K392))</f>
        <v xml:space="preserve">Furniture </v>
      </c>
      <c r="AF390" s="11" t="str">
        <f>IF([2]source_data!G392="","",IF([2]source_data!K392="","",[2]tailored_settings!$B$13))</f>
        <v>Grant purpose</v>
      </c>
      <c r="AG390" s="11" t="str">
        <f>IF([2]source_data!G392="","",IF([2]source_data!K392="","",[2]source_data!K392))</f>
        <v xml:space="preserve">Furniture </v>
      </c>
      <c r="AH390" s="11" t="str">
        <f>IF([2]source_data!G392="","",IF([2]source_data!M392="","",[2]tailored_settings!$B$14))</f>
        <v/>
      </c>
      <c r="AI390" s="11" t="str">
        <f>IF([2]source_data!G392="","",IF([2]source_data!M392="","",[2]source_data!M392))</f>
        <v/>
      </c>
    </row>
    <row r="391" spans="1:35" x14ac:dyDescent="0.2">
      <c r="A391" s="6" t="str">
        <f>IF([2]source_data!G393="","",IF(AND([2]source_data!C393&lt;&gt;"",[2]tailored_settings!$B$15="Publish"),CONCATENATE([2]tailored_settings!$B$2&amp;[2]source_data!C393),IF(AND([2]source_data!C393&lt;&gt;"",[2]tailored_settings!$B$15="Do not publish"),CONCATENATE([2]tailored_settings!$B$2&amp;TEXT(ROW(A391)-1,"0000")&amp;"_"&amp;TEXT(F391,"yyyy-mm")),CONCATENATE([2]tailored_settings!$B$2&amp;TEXT(ROW(A391)-1,"0000")&amp;"_"&amp;TEXT(F391,"yyyy-mm")))))</f>
        <v>360G-Longleigh-0390_2024-08</v>
      </c>
      <c r="B391" s="6" t="str">
        <f>IF([2]source_data!G393="","",IF([2]source_data!E393&lt;&gt;"",[2]source_data!E393,CONCATENATE("Grant to "&amp;G391)))</f>
        <v>Grant to Individual Recipient</v>
      </c>
      <c r="C391" s="6" t="str">
        <f>IF([2]source_data!G393="","",IF([2]source_data!F393="",_xlfn.XLOOKUP(T391,[2]tailored_settings!$B$20:$B$25,[2]tailored_settings!$A$20:$A$25,"")))</f>
        <v>Helping to alleviate financial hardship</v>
      </c>
      <c r="D391" s="7">
        <f>IF([2]source_data!G393="","",IF([2]source_data!G393="","",[2]source_data!G393))</f>
        <v>688.97</v>
      </c>
      <c r="E391" s="6" t="str">
        <f>IF([2]source_data!G393="","",[2]tailored_settings!$B$3)</f>
        <v>GBP</v>
      </c>
      <c r="F391" s="8">
        <f>IF([2]source_data!G393="","",IF([2]source_data!H393="","",[2]source_data!H393))</f>
        <v>45517</v>
      </c>
      <c r="G391" s="6" t="str">
        <f>IF([2]source_data!G393="","",[2]tailored_settings!$B$5)</f>
        <v>Individual Recipient</v>
      </c>
      <c r="H391" s="6" t="str">
        <f>IF([2]source_data!G393="","",IF(AND([2]source_data!A393&lt;&gt;"",[2]tailored_settings!$B$16="Publish"),CONCATENATE([2]tailored_settings!$B$2&amp;[2]source_data!A393),IF(AND([2]source_data!A393&lt;&gt;"",[2]tailored_settings!$B$16="Do not publish"),CONCATENATE([2]tailored_settings!$B$4&amp;TEXT(ROW(A391)-1,"0000")&amp;"_"&amp;TEXT(F391,"yyyy-mm")),CONCATENATE([2]tailored_settings!$B$4&amp;TEXT(ROW(A391)-1,"0000")&amp;"_"&amp;TEXT(F391,"yyyy-mm")))))</f>
        <v>360G-Longleigh-IND-0390_2024-08</v>
      </c>
      <c r="I391" s="6" t="str">
        <f>IF([2]source_data!G393="","",[2]tailored_settings!$B$7)</f>
        <v>Longleigh Foundation</v>
      </c>
      <c r="J391" s="6" t="str">
        <f>IF([2]source_data!G393="","",[2]tailored_settings!$B$6)</f>
        <v>GB-CHC-1169016</v>
      </c>
      <c r="K391" s="6" t="str">
        <f>IF([2]source_data!G393="","",IF([2]source_data!I393="","",VLOOKUP([2]source_data!I393,[2]codelist_mapping!A:C,3,FALSE)))</f>
        <v>GTIR030</v>
      </c>
      <c r="L391" s="6" t="str">
        <f>IF([2]source_data!G393="","",IF([2]source_data!J393="","",VLOOKUP([2]source_data!J393,[2]codelist_mapping!A:C,3,FALSE)))</f>
        <v/>
      </c>
      <c r="M391" s="6" t="str">
        <f>IF([2]source_data!G393="","",IF([2]source_data!K393="","",IF([2]source_data!M393&lt;&gt;"",CONCATENATE(VLOOKUP([2]source_data!K393,[2]codelist_mapping!F:H,3,FALSE)&amp;";"&amp;VLOOKUP([2]source_data!L393,[2]codelist_mapping!F:H,3,FALSE)&amp;";"&amp;VLOOKUP([2]source_data!M393,[2]codelist_mapping!F:H,3,FALSE)),IF([2]source_data!L393&lt;&gt;"",CONCATENATE(VLOOKUP([2]source_data!K393,[2]codelist_mapping!F:H,3,FALSE)&amp;";"&amp;VLOOKUP([2]source_data!L393,[2]codelist_mapping!F:H,3,FALSE)),IF([2]source_data!K393&lt;&gt;"",CONCATENATE(VLOOKUP([2]source_data!K393,[2]codelist_mapping!F:H,3,FALSE)))))))</f>
        <v>GTIP020;GTIP070</v>
      </c>
      <c r="N391" s="9" t="str">
        <f>IF([2]source_data!G393="","",IF([2]source_data!D393="","",VLOOKUP([2]source_data!D393,[2]geo_data!A:I,9,FALSE)))</f>
        <v>Tenbury</v>
      </c>
      <c r="O391" s="9" t="str">
        <f>IF([2]source_data!G393="","",IF([2]source_data!D393="","",VLOOKUP([2]source_data!D393,[2]geo_data!A:I,8,FALSE)))</f>
        <v>E05015394</v>
      </c>
      <c r="P391" s="9" t="str">
        <f>IF([2]source_data!G393="","",IF(LEFT(O391,3)="E05","WD",IF(LEFT(O391,3)="S13","WD",IF(LEFT(O391,3)="W05","WD",IF(LEFT(O391,3)="W06","UA",IF(LEFT(O391,3)="S12","CA",IF(LEFT(O391,3)="E06","UA",IF(LEFT(O391,3)="E07","NMD",IF(LEFT(O391,3)="E08","MD",IF(LEFT(O391,3)="E09","LONB"))))))))))</f>
        <v>WD</v>
      </c>
      <c r="Q391" s="9" t="str">
        <f>IF([2]source_data!G393="","",IF([2]source_data!D393="","",VLOOKUP([2]source_data!D393,[2]geo_data!A:I,7,FALSE)))</f>
        <v>Malvern Hills</v>
      </c>
      <c r="R391" s="9" t="str">
        <f>IF([2]source_data!G393="","",IF([2]source_data!D393="","",VLOOKUP([2]source_data!D393,[2]geo_data!A:I,6,FALSE)))</f>
        <v>E07000235</v>
      </c>
      <c r="S391" s="9" t="str">
        <f>IF([2]source_data!G393="","",IF(LEFT(R391,3)="E05","WD",IF(LEFT(R391,3)="S13","WD",IF(LEFT(R391,3)="W05","WD",IF(LEFT(R391,3)="W06","UA",IF(LEFT(R391,3)="S12","CA",IF(LEFT(R391,3)="E06","UA",IF(LEFT(R391,3)="E07","NMD",IF(LEFT(R391,3)="E08","MD",IF(LEFT(R391,3)="E09","LONB"))))))))))</f>
        <v>NMD</v>
      </c>
      <c r="T391" s="6" t="str">
        <f>IF([2]source_data!G393="","",IF([2]source_data!N393="","",[2]source_data!N393))</f>
        <v>Hardship Grant</v>
      </c>
      <c r="U391" s="10">
        <f>IF([2]source_data!G393="","",[2]tailored_settings!$B$8)</f>
        <v>45789</v>
      </c>
      <c r="V391" s="6" t="str">
        <f>IF([2]source_data!G393="","",[2]tailored_settings!$B$9)</f>
        <v>http://www.longleigh.org/</v>
      </c>
      <c r="W391" s="8">
        <f>IF([2]source_data!G393="","",IF([2]source_data!O393="","",[2]source_data!O393))</f>
        <v>45517</v>
      </c>
      <c r="X391" s="12">
        <f>IF([2]source_data!G393="","",IF([2]source_data!P393="","",[2]source_data!P393))</f>
        <v>45546</v>
      </c>
      <c r="Y391" s="13">
        <f>IF([2]source_data!G393="","",IF([2]source_data!Q393="","",[2]source_data!Q393))</f>
        <v>1</v>
      </c>
      <c r="Z391" s="11" t="str">
        <f>IF([2]source_data!G393="","",IF([2]source_data!I393="","",[2]tailored_settings!$B$10))</f>
        <v>Primary grant reason</v>
      </c>
      <c r="AA391" s="11" t="str">
        <f>IF([2]source_data!G393="","",IF([2]source_data!I393="","",[2]source_data!I393))</f>
        <v>1. Customer (or family member residing with them) with a diagnosed condition or disability (physical and/or sensory and/or behavioural)</v>
      </c>
      <c r="AB391" s="11" t="str">
        <f>IF([2]source_data!G393="","",IF([2]source_data!J393="","",[2]tailored_settings!$B$11))</f>
        <v/>
      </c>
      <c r="AC391" s="11" t="str">
        <f>IF([2]source_data!G393="","",IF([2]source_data!J393="","",[2]source_data!J393))</f>
        <v/>
      </c>
      <c r="AD391" s="11" t="str">
        <f>IF([2]source_data!G393="","",IF([2]source_data!K393="","",[2]tailored_settings!$B$12))</f>
        <v>Grant purpose</v>
      </c>
      <c r="AE391" s="11" t="str">
        <f>IF([2]source_data!G393="","",IF([2]source_data!K393="","",[2]source_data!K393))</f>
        <v>Appliances</v>
      </c>
      <c r="AF391" s="11" t="str">
        <f>IF([2]source_data!G393="","",IF([2]source_data!K393="","",[2]tailored_settings!$B$13))</f>
        <v>Grant purpose</v>
      </c>
      <c r="AG391" s="11" t="str">
        <f>IF([2]source_data!G393="","",IF([2]source_data!K393="","",[2]source_data!K393))</f>
        <v>Appliances</v>
      </c>
      <c r="AH391" s="11" t="str">
        <f>IF([2]source_data!G393="","",IF([2]source_data!M393="","",[2]tailored_settings!$B$14))</f>
        <v/>
      </c>
      <c r="AI391" s="11" t="str">
        <f>IF([2]source_data!G393="","",IF([2]source_data!M393="","",[2]source_data!M393))</f>
        <v/>
      </c>
    </row>
    <row r="392" spans="1:35" x14ac:dyDescent="0.2">
      <c r="A392" s="6" t="str">
        <f>IF([2]source_data!G394="","",IF(AND([2]source_data!C394&lt;&gt;"",[2]tailored_settings!$B$15="Publish"),CONCATENATE([2]tailored_settings!$B$2&amp;[2]source_data!C394),IF(AND([2]source_data!C394&lt;&gt;"",[2]tailored_settings!$B$15="Do not publish"),CONCATENATE([2]tailored_settings!$B$2&amp;TEXT(ROW(A392)-1,"0000")&amp;"_"&amp;TEXT(F392,"yyyy-mm")),CONCATENATE([2]tailored_settings!$B$2&amp;TEXT(ROW(A392)-1,"0000")&amp;"_"&amp;TEXT(F392,"yyyy-mm")))))</f>
        <v>360G-Longleigh-0391_2024-08</v>
      </c>
      <c r="B392" s="6" t="str">
        <f>IF([2]source_data!G394="","",IF([2]source_data!E394&lt;&gt;"",[2]source_data!E394,CONCATENATE("Grant to "&amp;G392)))</f>
        <v>Grant to Individual Recipient</v>
      </c>
      <c r="C392" s="6" t="str">
        <f>IF([2]source_data!G394="","",IF([2]source_data!F394="",_xlfn.XLOOKUP(T392,[2]tailored_settings!$B$20:$B$25,[2]tailored_settings!$A$20:$A$25,"")))</f>
        <v>Helping to alleviate financial hardship</v>
      </c>
      <c r="D392" s="7">
        <f>IF([2]source_data!G394="","",IF([2]source_data!G394="","",[2]source_data!G394))</f>
        <v>610.98</v>
      </c>
      <c r="E392" s="6" t="str">
        <f>IF([2]source_data!G394="","",[2]tailored_settings!$B$3)</f>
        <v>GBP</v>
      </c>
      <c r="F392" s="8">
        <f>IF([2]source_data!G394="","",IF([2]source_data!H394="","",[2]source_data!H394))</f>
        <v>45517</v>
      </c>
      <c r="G392" s="6" t="str">
        <f>IF([2]source_data!G394="","",[2]tailored_settings!$B$5)</f>
        <v>Individual Recipient</v>
      </c>
      <c r="H392" s="6" t="str">
        <f>IF([2]source_data!G394="","",IF(AND([2]source_data!A394&lt;&gt;"",[2]tailored_settings!$B$16="Publish"),CONCATENATE([2]tailored_settings!$B$2&amp;[2]source_data!A394),IF(AND([2]source_data!A394&lt;&gt;"",[2]tailored_settings!$B$16="Do not publish"),CONCATENATE([2]tailored_settings!$B$4&amp;TEXT(ROW(A392)-1,"0000")&amp;"_"&amp;TEXT(F392,"yyyy-mm")),CONCATENATE([2]tailored_settings!$B$4&amp;TEXT(ROW(A392)-1,"0000")&amp;"_"&amp;TEXT(F392,"yyyy-mm")))))</f>
        <v>360G-Longleigh-IND-0391_2024-08</v>
      </c>
      <c r="I392" s="6" t="str">
        <f>IF([2]source_data!G394="","",[2]tailored_settings!$B$7)</f>
        <v>Longleigh Foundation</v>
      </c>
      <c r="J392" s="6" t="str">
        <f>IF([2]source_data!G394="","",[2]tailored_settings!$B$6)</f>
        <v>GB-CHC-1169016</v>
      </c>
      <c r="K392" s="6" t="str">
        <f>IF([2]source_data!G394="","",IF([2]source_data!I394="","",VLOOKUP([2]source_data!I394,[2]codelist_mapping!A:C,3,FALSE)))</f>
        <v>GTIR080</v>
      </c>
      <c r="L392" s="6" t="str">
        <f>IF([2]source_data!G394="","",IF([2]source_data!J394="","",VLOOKUP([2]source_data!J394,[2]codelist_mapping!A:C,3,FALSE)))</f>
        <v/>
      </c>
      <c r="M392" s="6" t="str">
        <f>IF([2]source_data!G394="","",IF([2]source_data!K394="","",IF([2]source_data!M394&lt;&gt;"",CONCATENATE(VLOOKUP([2]source_data!K394,[2]codelist_mapping!F:H,3,FALSE)&amp;";"&amp;VLOOKUP([2]source_data!L394,[2]codelist_mapping!F:H,3,FALSE)&amp;";"&amp;VLOOKUP([2]source_data!M394,[2]codelist_mapping!F:H,3,FALSE)),IF([2]source_data!L394&lt;&gt;"",CONCATENATE(VLOOKUP([2]source_data!K394,[2]codelist_mapping!F:H,3,FALSE)&amp;";"&amp;VLOOKUP([2]source_data!L394,[2]codelist_mapping!F:H,3,FALSE)),IF([2]source_data!K394&lt;&gt;"",CONCATENATE(VLOOKUP([2]source_data!K394,[2]codelist_mapping!F:H,3,FALSE)))))))</f>
        <v>GTIP020</v>
      </c>
      <c r="N392" s="9" t="str">
        <f>IF([2]source_data!G394="","",IF([2]source_data!D394="","",VLOOKUP([2]source_data!D394,[2]geo_data!A:I,9,FALSE)))</f>
        <v>Banister &amp; Polygon</v>
      </c>
      <c r="O392" s="9" t="str">
        <f>IF([2]source_data!G394="","",IF([2]source_data!D394="","",VLOOKUP([2]source_data!D394,[2]geo_data!A:I,8,FALSE)))</f>
        <v>E05015490</v>
      </c>
      <c r="P392" s="9" t="str">
        <f>IF([2]source_data!G394="","",IF(LEFT(O392,3)="E05","WD",IF(LEFT(O392,3)="S13","WD",IF(LEFT(O392,3)="W05","WD",IF(LEFT(O392,3)="W06","UA",IF(LEFT(O392,3)="S12","CA",IF(LEFT(O392,3)="E06","UA",IF(LEFT(O392,3)="E07","NMD",IF(LEFT(O392,3)="E08","MD",IF(LEFT(O392,3)="E09","LONB"))))))))))</f>
        <v>WD</v>
      </c>
      <c r="Q392" s="9" t="str">
        <f>IF([2]source_data!G394="","",IF([2]source_data!D394="","",VLOOKUP([2]source_data!D394,[2]geo_data!A:I,7,FALSE)))</f>
        <v>Southampton</v>
      </c>
      <c r="R392" s="9" t="str">
        <f>IF([2]source_data!G394="","",IF([2]source_data!D394="","",VLOOKUP([2]source_data!D394,[2]geo_data!A:I,6,FALSE)))</f>
        <v>E06000045</v>
      </c>
      <c r="S392" s="9" t="str">
        <f>IF([2]source_data!G394="","",IF(LEFT(R392,3)="E05","WD",IF(LEFT(R392,3)="S13","WD",IF(LEFT(R392,3)="W05","WD",IF(LEFT(R392,3)="W06","UA",IF(LEFT(R392,3)="S12","CA",IF(LEFT(R392,3)="E06","UA",IF(LEFT(R392,3)="E07","NMD",IF(LEFT(R392,3)="E08","MD",IF(LEFT(R392,3)="E09","LONB"))))))))))</f>
        <v>UA</v>
      </c>
      <c r="T392" s="6" t="str">
        <f>IF([2]source_data!G394="","",IF([2]source_data!N394="","",[2]source_data!N394))</f>
        <v>Hardship Grant</v>
      </c>
      <c r="U392" s="10">
        <f>IF([2]source_data!G394="","",[2]tailored_settings!$B$8)</f>
        <v>45789</v>
      </c>
      <c r="V392" s="6" t="str">
        <f>IF([2]source_data!G394="","",[2]tailored_settings!$B$9)</f>
        <v>http://www.longleigh.org/</v>
      </c>
      <c r="W392" s="8">
        <f>IF([2]source_data!G394="","",IF([2]source_data!O394="","",[2]source_data!O394))</f>
        <v>45517</v>
      </c>
      <c r="X392" s="12">
        <f>IF([2]source_data!G394="","",IF([2]source_data!P394="","",[2]source_data!P394))</f>
        <v>45537</v>
      </c>
      <c r="Y392" s="13">
        <f>IF([2]source_data!G394="","",IF([2]source_data!Q394="","",[2]source_data!Q394))</f>
        <v>1</v>
      </c>
      <c r="Z392" s="11" t="str">
        <f>IF([2]source_data!G394="","",IF([2]source_data!I394="","",[2]tailored_settings!$B$10))</f>
        <v>Primary grant reason</v>
      </c>
      <c r="AA392" s="11" t="str">
        <f>IF([2]source_data!G394="","",IF([2]source_data!I394="","",[2]source_data!I394))</f>
        <v>3  Customer/family moving from homelessness/supported living into independent living</v>
      </c>
      <c r="AB392" s="11" t="str">
        <f>IF([2]source_data!G394="","",IF([2]source_data!J394="","",[2]tailored_settings!$B$11))</f>
        <v/>
      </c>
      <c r="AC392" s="11" t="str">
        <f>IF([2]source_data!G394="","",IF([2]source_data!J394="","",[2]source_data!J394))</f>
        <v/>
      </c>
      <c r="AD392" s="11" t="str">
        <f>IF([2]source_data!G394="","",IF([2]source_data!K394="","",[2]tailored_settings!$B$12))</f>
        <v>Grant purpose</v>
      </c>
      <c r="AE392" s="11" t="str">
        <f>IF([2]source_data!G394="","",IF([2]source_data!K394="","",[2]source_data!K394))</f>
        <v>Appliances</v>
      </c>
      <c r="AF392" s="11" t="str">
        <f>IF([2]source_data!G394="","",IF([2]source_data!K394="","",[2]tailored_settings!$B$13))</f>
        <v>Grant purpose</v>
      </c>
      <c r="AG392" s="11" t="str">
        <f>IF([2]source_data!G394="","",IF([2]source_data!K394="","",[2]source_data!K394))</f>
        <v>Appliances</v>
      </c>
      <c r="AH392" s="11" t="str">
        <f>IF([2]source_data!G394="","",IF([2]source_data!M394="","",[2]tailored_settings!$B$14))</f>
        <v/>
      </c>
      <c r="AI392" s="11" t="str">
        <f>IF([2]source_data!G394="","",IF([2]source_data!M394="","",[2]source_data!M394))</f>
        <v/>
      </c>
    </row>
    <row r="393" spans="1:35" x14ac:dyDescent="0.2">
      <c r="A393" s="6" t="str">
        <f>IF([2]source_data!G395="","",IF(AND([2]source_data!C395&lt;&gt;"",[2]tailored_settings!$B$15="Publish"),CONCATENATE([2]tailored_settings!$B$2&amp;[2]source_data!C395),IF(AND([2]source_data!C395&lt;&gt;"",[2]tailored_settings!$B$15="Do not publish"),CONCATENATE([2]tailored_settings!$B$2&amp;TEXT(ROW(A393)-1,"0000")&amp;"_"&amp;TEXT(F393,"yyyy-mm")),CONCATENATE([2]tailored_settings!$B$2&amp;TEXT(ROW(A393)-1,"0000")&amp;"_"&amp;TEXT(F393,"yyyy-mm")))))</f>
        <v>360G-Longleigh-0392_2024-08</v>
      </c>
      <c r="B393" s="6" t="str">
        <f>IF([2]source_data!G395="","",IF([2]source_data!E395&lt;&gt;"",[2]source_data!E395,CONCATENATE("Grant to "&amp;G393)))</f>
        <v>Grant to Individual Recipient</v>
      </c>
      <c r="C393" s="6" t="str">
        <f>IF([2]source_data!G395="","",IF([2]source_data!F395="",_xlfn.XLOOKUP(T393,[2]tailored_settings!$B$20:$B$25,[2]tailored_settings!$A$20:$A$25,"")))</f>
        <v>Helping to alleviate financial hardship</v>
      </c>
      <c r="D393" s="7">
        <f>IF([2]source_data!G395="","",IF([2]source_data!G395="","",[2]source_data!G395))</f>
        <v>913.97</v>
      </c>
      <c r="E393" s="6" t="str">
        <f>IF([2]source_data!G395="","",[2]tailored_settings!$B$3)</f>
        <v>GBP</v>
      </c>
      <c r="F393" s="8">
        <f>IF([2]source_data!G395="","",IF([2]source_data!H395="","",[2]source_data!H395))</f>
        <v>45517</v>
      </c>
      <c r="G393" s="6" t="str">
        <f>IF([2]source_data!G395="","",[2]tailored_settings!$B$5)</f>
        <v>Individual Recipient</v>
      </c>
      <c r="H393" s="6" t="str">
        <f>IF([2]source_data!G395="","",IF(AND([2]source_data!A395&lt;&gt;"",[2]tailored_settings!$B$16="Publish"),CONCATENATE([2]tailored_settings!$B$2&amp;[2]source_data!A395),IF(AND([2]source_data!A395&lt;&gt;"",[2]tailored_settings!$B$16="Do not publish"),CONCATENATE([2]tailored_settings!$B$4&amp;TEXT(ROW(A393)-1,"0000")&amp;"_"&amp;TEXT(F393,"yyyy-mm")),CONCATENATE([2]tailored_settings!$B$4&amp;TEXT(ROW(A393)-1,"0000")&amp;"_"&amp;TEXT(F393,"yyyy-mm")))))</f>
        <v>360G-Longleigh-IND-0392_2024-08</v>
      </c>
      <c r="I393" s="6" t="str">
        <f>IF([2]source_data!G395="","",[2]tailored_settings!$B$7)</f>
        <v>Longleigh Foundation</v>
      </c>
      <c r="J393" s="6" t="str">
        <f>IF([2]source_data!G395="","",[2]tailored_settings!$B$6)</f>
        <v>GB-CHC-1169016</v>
      </c>
      <c r="K393" s="6" t="str">
        <f>IF([2]source_data!G395="","",IF([2]source_data!I395="","",VLOOKUP([2]source_data!I395,[2]codelist_mapping!A:C,3,FALSE)))</f>
        <v>GTIR060</v>
      </c>
      <c r="L393" s="6" t="str">
        <f>IF([2]source_data!G395="","",IF([2]source_data!J395="","",VLOOKUP([2]source_data!J395,[2]codelist_mapping!A:C,3,FALSE)))</f>
        <v/>
      </c>
      <c r="M393" s="6" t="str">
        <f>IF([2]source_data!G395="","",IF([2]source_data!K395="","",IF([2]source_data!M395&lt;&gt;"",CONCATENATE(VLOOKUP([2]source_data!K395,[2]codelist_mapping!F:H,3,FALSE)&amp;";"&amp;VLOOKUP([2]source_data!L395,[2]codelist_mapping!F:H,3,FALSE)&amp;";"&amp;VLOOKUP([2]source_data!M395,[2]codelist_mapping!F:H,3,FALSE)),IF([2]source_data!L395&lt;&gt;"",CONCATENATE(VLOOKUP([2]source_data!K395,[2]codelist_mapping!F:H,3,FALSE)&amp;";"&amp;VLOOKUP([2]source_data!L395,[2]codelist_mapping!F:H,3,FALSE)),IF([2]source_data!K395&lt;&gt;"",CONCATENATE(VLOOKUP([2]source_data!K395,[2]codelist_mapping!F:H,3,FALSE)))))))</f>
        <v>GTIP020</v>
      </c>
      <c r="N393" s="9" t="str">
        <f>IF([2]source_data!G395="","",IF([2]source_data!D395="","",VLOOKUP([2]source_data!D395,[2]geo_data!A:I,9,FALSE)))</f>
        <v>Kempston Central &amp; East</v>
      </c>
      <c r="O393" s="9" t="str">
        <f>IF([2]source_data!G395="","",IF([2]source_data!D395="","",VLOOKUP([2]source_data!D395,[2]geo_data!A:I,8,FALSE)))</f>
        <v>E05014504</v>
      </c>
      <c r="P393" s="9" t="str">
        <f>IF([2]source_data!G395="","",IF(LEFT(O393,3)="E05","WD",IF(LEFT(O393,3)="S13","WD",IF(LEFT(O393,3)="W05","WD",IF(LEFT(O393,3)="W06","UA",IF(LEFT(O393,3)="S12","CA",IF(LEFT(O393,3)="E06","UA",IF(LEFT(O393,3)="E07","NMD",IF(LEFT(O393,3)="E08","MD",IF(LEFT(O393,3)="E09","LONB"))))))))))</f>
        <v>WD</v>
      </c>
      <c r="Q393" s="9" t="str">
        <f>IF([2]source_data!G395="","",IF([2]source_data!D395="","",VLOOKUP([2]source_data!D395,[2]geo_data!A:I,7,FALSE)))</f>
        <v>Bedford</v>
      </c>
      <c r="R393" s="9" t="str">
        <f>IF([2]source_data!G395="","",IF([2]source_data!D395="","",VLOOKUP([2]source_data!D395,[2]geo_data!A:I,6,FALSE)))</f>
        <v>E06000055</v>
      </c>
      <c r="S393" s="9" t="str">
        <f>IF([2]source_data!G395="","",IF(LEFT(R393,3)="E05","WD",IF(LEFT(R393,3)="S13","WD",IF(LEFT(R393,3)="W05","WD",IF(LEFT(R393,3)="W06","UA",IF(LEFT(R393,3)="S12","CA",IF(LEFT(R393,3)="E06","UA",IF(LEFT(R393,3)="E07","NMD",IF(LEFT(R393,3)="E08","MD",IF(LEFT(R393,3)="E09","LONB"))))))))))</f>
        <v>UA</v>
      </c>
      <c r="T393" s="6" t="str">
        <f>IF([2]source_data!G395="","",IF([2]source_data!N395="","",[2]source_data!N395))</f>
        <v>Hardship Grant</v>
      </c>
      <c r="U393" s="10">
        <f>IF([2]source_data!G395="","",[2]tailored_settings!$B$8)</f>
        <v>45789</v>
      </c>
      <c r="V393" s="6" t="str">
        <f>IF([2]source_data!G395="","",[2]tailored_settings!$B$9)</f>
        <v>http://www.longleigh.org/</v>
      </c>
      <c r="W393" s="8">
        <f>IF([2]source_data!G395="","",IF([2]source_data!O395="","",[2]source_data!O395))</f>
        <v>45517</v>
      </c>
      <c r="X393" s="12">
        <f>IF([2]source_data!G395="","",IF([2]source_data!P395="","",[2]source_data!P395))</f>
        <v>45537</v>
      </c>
      <c r="Y393" s="13">
        <f>IF([2]source_data!G395="","",IF([2]source_data!Q395="","",[2]source_data!Q395))</f>
        <v>1</v>
      </c>
      <c r="Z393" s="11" t="str">
        <f>IF([2]source_data!G395="","",IF([2]source_data!I395="","",[2]tailored_settings!$B$10))</f>
        <v>Primary grant reason</v>
      </c>
      <c r="AA393" s="11" t="str">
        <f>IF([2]source_data!G395="","",IF([2]source_data!I395="","",[2]source_data!I395))</f>
        <v>4. Customer/family fleeing from a violent or abusive relationship</v>
      </c>
      <c r="AB393" s="11" t="str">
        <f>IF([2]source_data!G395="","",IF([2]source_data!J395="","",[2]tailored_settings!$B$11))</f>
        <v/>
      </c>
      <c r="AC393" s="11" t="str">
        <f>IF([2]source_data!G395="","",IF([2]source_data!J395="","",[2]source_data!J395))</f>
        <v/>
      </c>
      <c r="AD393" s="11" t="str">
        <f>IF([2]source_data!G395="","",IF([2]source_data!K395="","",[2]tailored_settings!$B$12))</f>
        <v>Grant purpose</v>
      </c>
      <c r="AE393" s="11" t="str">
        <f>IF([2]source_data!G395="","",IF([2]source_data!K395="","",[2]source_data!K395))</f>
        <v>Appliances</v>
      </c>
      <c r="AF393" s="11" t="str">
        <f>IF([2]source_data!G395="","",IF([2]source_data!K395="","",[2]tailored_settings!$B$13))</f>
        <v>Grant purpose</v>
      </c>
      <c r="AG393" s="11" t="str">
        <f>IF([2]source_data!G395="","",IF([2]source_data!K395="","",[2]source_data!K395))</f>
        <v>Appliances</v>
      </c>
      <c r="AH393" s="11" t="str">
        <f>IF([2]source_data!G395="","",IF([2]source_data!M395="","",[2]tailored_settings!$B$14))</f>
        <v/>
      </c>
      <c r="AI393" s="11" t="str">
        <f>IF([2]source_data!G395="","",IF([2]source_data!M395="","",[2]source_data!M395))</f>
        <v/>
      </c>
    </row>
    <row r="394" spans="1:35" x14ac:dyDescent="0.2">
      <c r="A394" s="6" t="str">
        <f>IF([2]source_data!G396="","",IF(AND([2]source_data!C396&lt;&gt;"",[2]tailored_settings!$B$15="Publish"),CONCATENATE([2]tailored_settings!$B$2&amp;[2]source_data!C396),IF(AND([2]source_data!C396&lt;&gt;"",[2]tailored_settings!$B$15="Do not publish"),CONCATENATE([2]tailored_settings!$B$2&amp;TEXT(ROW(A394)-1,"0000")&amp;"_"&amp;TEXT(F394,"yyyy-mm")),CONCATENATE([2]tailored_settings!$B$2&amp;TEXT(ROW(A394)-1,"0000")&amp;"_"&amp;TEXT(F394,"yyyy-mm")))))</f>
        <v>360G-Longleigh-0393_2024-08</v>
      </c>
      <c r="B394" s="6" t="str">
        <f>IF([2]source_data!G396="","",IF([2]source_data!E396&lt;&gt;"",[2]source_data!E396,CONCATENATE("Grant to "&amp;G394)))</f>
        <v>Grant to Individual Recipient</v>
      </c>
      <c r="C394" s="6" t="str">
        <f>IF([2]source_data!G396="","",IF([2]source_data!F396="",_xlfn.XLOOKUP(T394,[2]tailored_settings!$B$20:$B$25,[2]tailored_settings!$A$20:$A$25,"")))</f>
        <v>Helping to alleviate financial hardship</v>
      </c>
      <c r="D394" s="7">
        <f>IF([2]source_data!G396="","",IF([2]source_data!G396="","",[2]source_data!G396))</f>
        <v>924.21</v>
      </c>
      <c r="E394" s="6" t="str">
        <f>IF([2]source_data!G396="","",[2]tailored_settings!$B$3)</f>
        <v>GBP</v>
      </c>
      <c r="F394" s="8">
        <f>IF([2]source_data!G396="","",IF([2]source_data!H396="","",[2]source_data!H396))</f>
        <v>45517</v>
      </c>
      <c r="G394" s="6" t="str">
        <f>IF([2]source_data!G396="","",[2]tailored_settings!$B$5)</f>
        <v>Individual Recipient</v>
      </c>
      <c r="H394" s="6" t="str">
        <f>IF([2]source_data!G396="","",IF(AND([2]source_data!A396&lt;&gt;"",[2]tailored_settings!$B$16="Publish"),CONCATENATE([2]tailored_settings!$B$2&amp;[2]source_data!A396),IF(AND([2]source_data!A396&lt;&gt;"",[2]tailored_settings!$B$16="Do not publish"),CONCATENATE([2]tailored_settings!$B$4&amp;TEXT(ROW(A394)-1,"0000")&amp;"_"&amp;TEXT(F394,"yyyy-mm")),CONCATENATE([2]tailored_settings!$B$4&amp;TEXT(ROW(A394)-1,"0000")&amp;"_"&amp;TEXT(F394,"yyyy-mm")))))</f>
        <v>360G-Longleigh-IND-0393_2024-08</v>
      </c>
      <c r="I394" s="6" t="str">
        <f>IF([2]source_data!G396="","",[2]tailored_settings!$B$7)</f>
        <v>Longleigh Foundation</v>
      </c>
      <c r="J394" s="6" t="str">
        <f>IF([2]source_data!G396="","",[2]tailored_settings!$B$6)</f>
        <v>GB-CHC-1169016</v>
      </c>
      <c r="K394" s="6" t="str">
        <f>IF([2]source_data!G396="","",IF([2]source_data!I396="","",VLOOKUP([2]source_data!I396,[2]codelist_mapping!A:C,3,FALSE)))</f>
        <v>GTIR040</v>
      </c>
      <c r="L394" s="6" t="str">
        <f>IF([2]source_data!G396="","",IF([2]source_data!J396="","",VLOOKUP([2]source_data!J396,[2]codelist_mapping!A:C,3,FALSE)))</f>
        <v/>
      </c>
      <c r="M394" s="6" t="str">
        <f>IF([2]source_data!G396="","",IF([2]source_data!K396="","",IF([2]source_data!M396&lt;&gt;"",CONCATENATE(VLOOKUP([2]source_data!K396,[2]codelist_mapping!F:H,3,FALSE)&amp;";"&amp;VLOOKUP([2]source_data!L396,[2]codelist_mapping!F:H,3,FALSE)&amp;";"&amp;VLOOKUP([2]source_data!M396,[2]codelist_mapping!F:H,3,FALSE)),IF([2]source_data!L396&lt;&gt;"",CONCATENATE(VLOOKUP([2]source_data!K396,[2]codelist_mapping!F:H,3,FALSE)&amp;";"&amp;VLOOKUP([2]source_data!L396,[2]codelist_mapping!F:H,3,FALSE)),IF([2]source_data!K396&lt;&gt;"",CONCATENATE(VLOOKUP([2]source_data!K396,[2]codelist_mapping!F:H,3,FALSE)))))))</f>
        <v>GTIP020;GTIP020</v>
      </c>
      <c r="N394" s="9" t="str">
        <f>IF([2]source_data!G396="","",IF([2]source_data!D396="","",VLOOKUP([2]source_data!D396,[2]geo_data!A:I,9,FALSE)))</f>
        <v>Yeovil East</v>
      </c>
      <c r="O394" s="9" t="str">
        <f>IF([2]source_data!G396="","",IF([2]source_data!D396="","",VLOOKUP([2]source_data!D396,[2]geo_data!A:I,8,FALSE)))</f>
        <v>E05014391</v>
      </c>
      <c r="P394" s="9" t="str">
        <f>IF([2]source_data!G396="","",IF(LEFT(O394,3)="E05","WD",IF(LEFT(O394,3)="S13","WD",IF(LEFT(O394,3)="W05","WD",IF(LEFT(O394,3)="W06","UA",IF(LEFT(O394,3)="S12","CA",IF(LEFT(O394,3)="E06","UA",IF(LEFT(O394,3)="E07","NMD",IF(LEFT(O394,3)="E08","MD",IF(LEFT(O394,3)="E09","LONB"))))))))))</f>
        <v>WD</v>
      </c>
      <c r="Q394" s="9" t="str">
        <f>IF([2]source_data!G396="","",IF([2]source_data!D396="","",VLOOKUP([2]source_data!D396,[2]geo_data!A:I,7,FALSE)))</f>
        <v>Somerset</v>
      </c>
      <c r="R394" s="9" t="str">
        <f>IF([2]source_data!G396="","",IF([2]source_data!D396="","",VLOOKUP([2]source_data!D396,[2]geo_data!A:I,6,FALSE)))</f>
        <v>E06000066</v>
      </c>
      <c r="S394" s="9" t="str">
        <f>IF([2]source_data!G396="","",IF(LEFT(R394,3)="E05","WD",IF(LEFT(R394,3)="S13","WD",IF(LEFT(R394,3)="W05","WD",IF(LEFT(R394,3)="W06","UA",IF(LEFT(R394,3)="S12","CA",IF(LEFT(R394,3)="E06","UA",IF(LEFT(R394,3)="E07","NMD",IF(LEFT(R394,3)="E08","MD",IF(LEFT(R394,3)="E09","LONB"))))))))))</f>
        <v>UA</v>
      </c>
      <c r="T394" s="6" t="str">
        <f>IF([2]source_data!G396="","",IF([2]source_data!N396="","",[2]source_data!N396))</f>
        <v>Hardship Grant</v>
      </c>
      <c r="U394" s="10">
        <f>IF([2]source_data!G396="","",[2]tailored_settings!$B$8)</f>
        <v>45789</v>
      </c>
      <c r="V394" s="6" t="str">
        <f>IF([2]source_data!G396="","",[2]tailored_settings!$B$9)</f>
        <v>http://www.longleigh.org/</v>
      </c>
      <c r="W394" s="8">
        <f>IF([2]source_data!G396="","",IF([2]source_data!O396="","",[2]source_data!O396))</f>
        <v>45517</v>
      </c>
      <c r="X394" s="12">
        <f>IF([2]source_data!G396="","",IF([2]source_data!P396="","",[2]source_data!P396))</f>
        <v>45546</v>
      </c>
      <c r="Y394" s="13">
        <f>IF([2]source_data!G396="","",IF([2]source_data!Q396="","",[2]source_data!Q396))</f>
        <v>1</v>
      </c>
      <c r="Z394" s="11" t="str">
        <f>IF([2]source_data!G396="","",IF([2]source_data!I396="","",[2]tailored_settings!$B$10))</f>
        <v>Primary grant reason</v>
      </c>
      <c r="AA394" s="11" t="str">
        <f>IF([2]source_data!G396="","",IF([2]source_data!I396="","",[2]source_data!I396))</f>
        <v>2. Customer receiving medication and/or therapy for a mental health condition or substance addiction</v>
      </c>
      <c r="AB394" s="11" t="str">
        <f>IF([2]source_data!G396="","",IF([2]source_data!J396="","",[2]tailored_settings!$B$11))</f>
        <v/>
      </c>
      <c r="AC394" s="11" t="str">
        <f>IF([2]source_data!G396="","",IF([2]source_data!J396="","",[2]source_data!J396))</f>
        <v/>
      </c>
      <c r="AD394" s="11" t="str">
        <f>IF([2]source_data!G396="","",IF([2]source_data!K396="","",[2]tailored_settings!$B$12))</f>
        <v>Grant purpose</v>
      </c>
      <c r="AE394" s="11" t="str">
        <f>IF([2]source_data!G396="","",IF([2]source_data!K396="","",[2]source_data!K396))</f>
        <v>Appliances</v>
      </c>
      <c r="AF394" s="11" t="str">
        <f>IF([2]source_data!G396="","",IF([2]source_data!K396="","",[2]tailored_settings!$B$13))</f>
        <v>Grant purpose</v>
      </c>
      <c r="AG394" s="11" t="str">
        <f>IF([2]source_data!G396="","",IF([2]source_data!K396="","",[2]source_data!K396))</f>
        <v>Appliances</v>
      </c>
      <c r="AH394" s="11" t="str">
        <f>IF([2]source_data!G396="","",IF([2]source_data!M396="","",[2]tailored_settings!$B$14))</f>
        <v/>
      </c>
      <c r="AI394" s="11" t="str">
        <f>IF([2]source_data!G396="","",IF([2]source_data!M396="","",[2]source_data!M396))</f>
        <v/>
      </c>
    </row>
    <row r="395" spans="1:35" x14ac:dyDescent="0.2">
      <c r="A395" s="6" t="str">
        <f>IF([2]source_data!G397="","",IF(AND([2]source_data!C397&lt;&gt;"",[2]tailored_settings!$B$15="Publish"),CONCATENATE([2]tailored_settings!$B$2&amp;[2]source_data!C397),IF(AND([2]source_data!C397&lt;&gt;"",[2]tailored_settings!$B$15="Do not publish"),CONCATENATE([2]tailored_settings!$B$2&amp;TEXT(ROW(A395)-1,"0000")&amp;"_"&amp;TEXT(F395,"yyyy-mm")),CONCATENATE([2]tailored_settings!$B$2&amp;TEXT(ROW(A395)-1,"0000")&amp;"_"&amp;TEXT(F395,"yyyy-mm")))))</f>
        <v>360G-Longleigh-0394_2024-08</v>
      </c>
      <c r="B395" s="6" t="str">
        <f>IF([2]source_data!G397="","",IF([2]source_data!E397&lt;&gt;"",[2]source_data!E397,CONCATENATE("Grant to "&amp;G395)))</f>
        <v>Grant to Individual Recipient</v>
      </c>
      <c r="C395" s="6" t="str">
        <f>IF([2]source_data!G397="","",IF([2]source_data!F397="",_xlfn.XLOOKUP(T395,[2]tailored_settings!$B$20:$B$25,[2]tailored_settings!$A$20:$A$25,"")))</f>
        <v>Helping to alleviate financial hardship</v>
      </c>
      <c r="D395" s="7">
        <f>IF([2]source_data!G397="","",IF([2]source_data!G397="","",[2]source_data!G397))</f>
        <v>990.99</v>
      </c>
      <c r="E395" s="6" t="str">
        <f>IF([2]source_data!G397="","",[2]tailored_settings!$B$3)</f>
        <v>GBP</v>
      </c>
      <c r="F395" s="8">
        <f>IF([2]source_data!G397="","",IF([2]source_data!H397="","",[2]source_data!H397))</f>
        <v>45517</v>
      </c>
      <c r="G395" s="6" t="str">
        <f>IF([2]source_data!G397="","",[2]tailored_settings!$B$5)</f>
        <v>Individual Recipient</v>
      </c>
      <c r="H395" s="6" t="str">
        <f>IF([2]source_data!G397="","",IF(AND([2]source_data!A397&lt;&gt;"",[2]tailored_settings!$B$16="Publish"),CONCATENATE([2]tailored_settings!$B$2&amp;[2]source_data!A397),IF(AND([2]source_data!A397&lt;&gt;"",[2]tailored_settings!$B$16="Do not publish"),CONCATENATE([2]tailored_settings!$B$4&amp;TEXT(ROW(A395)-1,"0000")&amp;"_"&amp;TEXT(F395,"yyyy-mm")),CONCATENATE([2]tailored_settings!$B$4&amp;TEXT(ROW(A395)-1,"0000")&amp;"_"&amp;TEXT(F395,"yyyy-mm")))))</f>
        <v>360G-Longleigh-IND-0394_2024-08</v>
      </c>
      <c r="I395" s="6" t="str">
        <f>IF([2]source_data!G397="","",[2]tailored_settings!$B$7)</f>
        <v>Longleigh Foundation</v>
      </c>
      <c r="J395" s="6" t="str">
        <f>IF([2]source_data!G397="","",[2]tailored_settings!$B$6)</f>
        <v>GB-CHC-1169016</v>
      </c>
      <c r="K395" s="6" t="str">
        <f>IF([2]source_data!G397="","",IF([2]source_data!I397="","",VLOOKUP([2]source_data!I397,[2]codelist_mapping!A:C,3,FALSE)))</f>
        <v>GTIR030</v>
      </c>
      <c r="L395" s="6" t="str">
        <f>IF([2]source_data!G397="","",IF([2]source_data!J397="","",VLOOKUP([2]source_data!J397,[2]codelist_mapping!A:C,3,FALSE)))</f>
        <v/>
      </c>
      <c r="M395" s="6" t="str">
        <f>IF([2]source_data!G397="","",IF([2]source_data!K397="","",IF([2]source_data!M397&lt;&gt;"",CONCATENATE(VLOOKUP([2]source_data!K397,[2]codelist_mapping!F:H,3,FALSE)&amp;";"&amp;VLOOKUP([2]source_data!L397,[2]codelist_mapping!F:H,3,FALSE)&amp;";"&amp;VLOOKUP([2]source_data!M397,[2]codelist_mapping!F:H,3,FALSE)),IF([2]source_data!L397&lt;&gt;"",CONCATENATE(VLOOKUP([2]source_data!K397,[2]codelist_mapping!F:H,3,FALSE)&amp;";"&amp;VLOOKUP([2]source_data!L397,[2]codelist_mapping!F:H,3,FALSE)),IF([2]source_data!K397&lt;&gt;"",CONCATENATE(VLOOKUP([2]source_data!K397,[2]codelist_mapping!F:H,3,FALSE)))))))</f>
        <v>GTIP020;GTIP110;GTIP080</v>
      </c>
      <c r="N395" s="9" t="str">
        <f>IF([2]source_data!G397="","",IF([2]source_data!D397="","",VLOOKUP([2]source_data!D397,[2]geo_data!A:I,9,FALSE)))</f>
        <v>Freemantle</v>
      </c>
      <c r="O395" s="9" t="str">
        <f>IF([2]source_data!G397="","",IF([2]source_data!D397="","",VLOOKUP([2]source_data!D397,[2]geo_data!A:I,8,FALSE)))</f>
        <v>E05015496</v>
      </c>
      <c r="P395" s="9" t="str">
        <f>IF([2]source_data!G397="","",IF(LEFT(O395,3)="E05","WD",IF(LEFT(O395,3)="S13","WD",IF(LEFT(O395,3)="W05","WD",IF(LEFT(O395,3)="W06","UA",IF(LEFT(O395,3)="S12","CA",IF(LEFT(O395,3)="E06","UA",IF(LEFT(O395,3)="E07","NMD",IF(LEFT(O395,3)="E08","MD",IF(LEFT(O395,3)="E09","LONB"))))))))))</f>
        <v>WD</v>
      </c>
      <c r="Q395" s="9" t="str">
        <f>IF([2]source_data!G397="","",IF([2]source_data!D397="","",VLOOKUP([2]source_data!D397,[2]geo_data!A:I,7,FALSE)))</f>
        <v>Southampton</v>
      </c>
      <c r="R395" s="9" t="str">
        <f>IF([2]source_data!G397="","",IF([2]source_data!D397="","",VLOOKUP([2]source_data!D397,[2]geo_data!A:I,6,FALSE)))</f>
        <v>E06000045</v>
      </c>
      <c r="S395" s="9" t="str">
        <f>IF([2]source_data!G397="","",IF(LEFT(R395,3)="E05","WD",IF(LEFT(R395,3)="S13","WD",IF(LEFT(R395,3)="W05","WD",IF(LEFT(R395,3)="W06","UA",IF(LEFT(R395,3)="S12","CA",IF(LEFT(R395,3)="E06","UA",IF(LEFT(R395,3)="E07","NMD",IF(LEFT(R395,3)="E08","MD",IF(LEFT(R395,3)="E09","LONB"))))))))))</f>
        <v>UA</v>
      </c>
      <c r="T395" s="6" t="str">
        <f>IF([2]source_data!G397="","",IF([2]source_data!N397="","",[2]source_data!N397))</f>
        <v>Hardship Grant</v>
      </c>
      <c r="U395" s="10">
        <f>IF([2]source_data!G397="","",[2]tailored_settings!$B$8)</f>
        <v>45789</v>
      </c>
      <c r="V395" s="6" t="str">
        <f>IF([2]source_data!G397="","",[2]tailored_settings!$B$9)</f>
        <v>http://www.longleigh.org/</v>
      </c>
      <c r="W395" s="8">
        <f>IF([2]source_data!G397="","",IF([2]source_data!O397="","",[2]source_data!O397))</f>
        <v>45517</v>
      </c>
      <c r="X395" s="12">
        <f>IF([2]source_data!G397="","",IF([2]source_data!P397="","",[2]source_data!P397))</f>
        <v>45576</v>
      </c>
      <c r="Y395" s="13">
        <f>IF([2]source_data!G397="","",IF([2]source_data!Q397="","",[2]source_data!Q397))</f>
        <v>2</v>
      </c>
      <c r="Z395" s="11" t="str">
        <f>IF([2]source_data!G397="","",IF([2]source_data!I397="","",[2]tailored_settings!$B$10))</f>
        <v>Primary grant reason</v>
      </c>
      <c r="AA395" s="11" t="str">
        <f>IF([2]source_data!G397="","",IF([2]source_data!I397="","",[2]source_data!I397))</f>
        <v>1. Customer (or family member residing with them) with a diagnosed condition or disability (physical and/or sensory and/or behavioural)</v>
      </c>
      <c r="AB395" s="11" t="str">
        <f>IF([2]source_data!G397="","",IF([2]source_data!J397="","",[2]tailored_settings!$B$11))</f>
        <v/>
      </c>
      <c r="AC395" s="11" t="str">
        <f>IF([2]source_data!G397="","",IF([2]source_data!J397="","",[2]source_data!J397))</f>
        <v/>
      </c>
      <c r="AD395" s="11" t="str">
        <f>IF([2]source_data!G397="","",IF([2]source_data!K397="","",[2]tailored_settings!$B$12))</f>
        <v>Grant purpose</v>
      </c>
      <c r="AE395" s="11" t="str">
        <f>IF([2]source_data!G397="","",IF([2]source_data!K397="","",[2]source_data!K397))</f>
        <v>Appliances</v>
      </c>
      <c r="AF395" s="11" t="str">
        <f>IF([2]source_data!G397="","",IF([2]source_data!K397="","",[2]tailored_settings!$B$13))</f>
        <v>Grant purpose</v>
      </c>
      <c r="AG395" s="11" t="str">
        <f>IF([2]source_data!G397="","",IF([2]source_data!K397="","",[2]source_data!K397))</f>
        <v>Appliances</v>
      </c>
      <c r="AH395" s="11" t="str">
        <f>IF([2]source_data!G397="","",IF([2]source_data!M397="","",[2]tailored_settings!$B$14))</f>
        <v>Grant purpose</v>
      </c>
      <c r="AI395" s="11" t="str">
        <f>IF([2]source_data!G397="","",IF([2]source_data!M397="","",[2]source_data!M397))</f>
        <v>Clothing</v>
      </c>
    </row>
    <row r="396" spans="1:35" x14ac:dyDescent="0.2">
      <c r="A396" s="6" t="str">
        <f>IF([2]source_data!G398="","",IF(AND([2]source_data!C398&lt;&gt;"",[2]tailored_settings!$B$15="Publish"),CONCATENATE([2]tailored_settings!$B$2&amp;[2]source_data!C398),IF(AND([2]source_data!C398&lt;&gt;"",[2]tailored_settings!$B$15="Do not publish"),CONCATENATE([2]tailored_settings!$B$2&amp;TEXT(ROW(A396)-1,"0000")&amp;"_"&amp;TEXT(F396,"yyyy-mm")),CONCATENATE([2]tailored_settings!$B$2&amp;TEXT(ROW(A396)-1,"0000")&amp;"_"&amp;TEXT(F396,"yyyy-mm")))))</f>
        <v>360G-Longleigh-0395_2024-08</v>
      </c>
      <c r="B396" s="6" t="str">
        <f>IF([2]source_data!G398="","",IF([2]source_data!E398&lt;&gt;"",[2]source_data!E398,CONCATENATE("Grant to "&amp;G396)))</f>
        <v>Grant to Individual Recipient</v>
      </c>
      <c r="C396" s="6" t="str">
        <f>IF([2]source_data!G398="","",IF([2]source_data!F398="",_xlfn.XLOOKUP(T396,[2]tailored_settings!$B$20:$B$25,[2]tailored_settings!$A$20:$A$25,"")))</f>
        <v>Providing financial aid after an impactful incident</v>
      </c>
      <c r="D396" s="7">
        <f>IF([2]source_data!G398="","",IF([2]source_data!G398="","",[2]source_data!G398))</f>
        <v>1144.29</v>
      </c>
      <c r="E396" s="6" t="str">
        <f>IF([2]source_data!G398="","",[2]tailored_settings!$B$3)</f>
        <v>GBP</v>
      </c>
      <c r="F396" s="8">
        <f>IF([2]source_data!G398="","",IF([2]source_data!H398="","",[2]source_data!H398))</f>
        <v>45523</v>
      </c>
      <c r="G396" s="6" t="str">
        <f>IF([2]source_data!G398="","",[2]tailored_settings!$B$5)</f>
        <v>Individual Recipient</v>
      </c>
      <c r="H396" s="6" t="str">
        <f>IF([2]source_data!G398="","",IF(AND([2]source_data!A398&lt;&gt;"",[2]tailored_settings!$B$16="Publish"),CONCATENATE([2]tailored_settings!$B$2&amp;[2]source_data!A398),IF(AND([2]source_data!A398&lt;&gt;"",[2]tailored_settings!$B$16="Do not publish"),CONCATENATE([2]tailored_settings!$B$4&amp;TEXT(ROW(A396)-1,"0000")&amp;"_"&amp;TEXT(F396,"yyyy-mm")),CONCATENATE([2]tailored_settings!$B$4&amp;TEXT(ROW(A396)-1,"0000")&amp;"_"&amp;TEXT(F396,"yyyy-mm")))))</f>
        <v>360G-Longleigh-IND-0395_2024-08</v>
      </c>
      <c r="I396" s="6" t="str">
        <f>IF([2]source_data!G398="","",[2]tailored_settings!$B$7)</f>
        <v>Longleigh Foundation</v>
      </c>
      <c r="J396" s="6" t="str">
        <f>IF([2]source_data!G398="","",[2]tailored_settings!$B$6)</f>
        <v>GB-CHC-1169016</v>
      </c>
      <c r="K396" s="6" t="str">
        <f>IF([2]source_data!G398="","",IF([2]source_data!I398="","",VLOOKUP([2]source_data!I398,[2]codelist_mapping!A:C,3,FALSE)))</f>
        <v>GTIR060</v>
      </c>
      <c r="L396" s="6" t="str">
        <f>IF([2]source_data!G398="","",IF([2]source_data!J398="","",VLOOKUP([2]source_data!J398,[2]codelist_mapping!A:C,3,FALSE)))</f>
        <v/>
      </c>
      <c r="M396" s="6" t="str">
        <f>IF([2]source_data!G398="","",IF([2]source_data!K398="","",IF([2]source_data!M398&lt;&gt;"",CONCATENATE(VLOOKUP([2]source_data!K398,[2]codelist_mapping!F:H,3,FALSE)&amp;";"&amp;VLOOKUP([2]source_data!L398,[2]codelist_mapping!F:H,3,FALSE)&amp;";"&amp;VLOOKUP([2]source_data!M398,[2]codelist_mapping!F:H,3,FALSE)),IF([2]source_data!L398&lt;&gt;"",CONCATENATE(VLOOKUP([2]source_data!K398,[2]codelist_mapping!F:H,3,FALSE)&amp;";"&amp;VLOOKUP([2]source_data!L398,[2]codelist_mapping!F:H,3,FALSE)),IF([2]source_data!K398&lt;&gt;"",CONCATENATE(VLOOKUP([2]source_data!K398,[2]codelist_mapping!F:H,3,FALSE)))))))</f>
        <v>GTIP020;GTIP020</v>
      </c>
      <c r="N396" s="9" t="str">
        <f>IF([2]source_data!G398="","",IF([2]source_data!D398="","",VLOOKUP([2]source_data!D398,[2]geo_data!A:I,9,FALSE)))</f>
        <v>Tenbury</v>
      </c>
      <c r="O396" s="9" t="str">
        <f>IF([2]source_data!G398="","",IF([2]source_data!D398="","",VLOOKUP([2]source_data!D398,[2]geo_data!A:I,8,FALSE)))</f>
        <v>E05015394</v>
      </c>
      <c r="P396" s="9" t="str">
        <f>IF([2]source_data!G398="","",IF(LEFT(O396,3)="E05","WD",IF(LEFT(O396,3)="S13","WD",IF(LEFT(O396,3)="W05","WD",IF(LEFT(O396,3)="W06","UA",IF(LEFT(O396,3)="S12","CA",IF(LEFT(O396,3)="E06","UA",IF(LEFT(O396,3)="E07","NMD",IF(LEFT(O396,3)="E08","MD",IF(LEFT(O396,3)="E09","LONB"))))))))))</f>
        <v>WD</v>
      </c>
      <c r="Q396" s="9" t="str">
        <f>IF([2]source_data!G398="","",IF([2]source_data!D398="","",VLOOKUP([2]source_data!D398,[2]geo_data!A:I,7,FALSE)))</f>
        <v>Malvern Hills</v>
      </c>
      <c r="R396" s="9" t="str">
        <f>IF([2]source_data!G398="","",IF([2]source_data!D398="","",VLOOKUP([2]source_data!D398,[2]geo_data!A:I,6,FALSE)))</f>
        <v>E07000235</v>
      </c>
      <c r="S396" s="9" t="str">
        <f>IF([2]source_data!G398="","",IF(LEFT(R396,3)="E05","WD",IF(LEFT(R396,3)="S13","WD",IF(LEFT(R396,3)="W05","WD",IF(LEFT(R396,3)="W06","UA",IF(LEFT(R396,3)="S12","CA",IF(LEFT(R396,3)="E06","UA",IF(LEFT(R396,3)="E07","NMD",IF(LEFT(R396,3)="E08","MD",IF(LEFT(R396,3)="E09","LONB"))))))))))</f>
        <v>NMD</v>
      </c>
      <c r="T396" s="6" t="str">
        <f>IF([2]source_data!G398="","",IF([2]source_data!N398="","",[2]source_data!N398))</f>
        <v>Critical Incident Grant</v>
      </c>
      <c r="U396" s="10">
        <f>IF([2]source_data!G398="","",[2]tailored_settings!$B$8)</f>
        <v>45789</v>
      </c>
      <c r="V396" s="6" t="str">
        <f>IF([2]source_data!G398="","",[2]tailored_settings!$B$9)</f>
        <v>http://www.longleigh.org/</v>
      </c>
      <c r="W396" s="8">
        <f>IF([2]source_data!G398="","",IF([2]source_data!O398="","",[2]source_data!O398))</f>
        <v>45523</v>
      </c>
      <c r="X396" s="12">
        <f>IF([2]source_data!G398="","",IF([2]source_data!P398="","",[2]source_data!P398))</f>
        <v>45560</v>
      </c>
      <c r="Y396" s="13">
        <f>IF([2]source_data!G398="","",IF([2]source_data!Q398="","",[2]source_data!Q398))</f>
        <v>1</v>
      </c>
      <c r="Z396" s="11" t="str">
        <f>IF([2]source_data!G398="","",IF([2]source_data!I398="","",[2]tailored_settings!$B$10))</f>
        <v>Primary grant reason</v>
      </c>
      <c r="AA396" s="11" t="str">
        <f>IF([2]source_data!G398="","",IF([2]source_data!I398="","",[2]source_data!I398))</f>
        <v>4. Customer/family fleeing from a violent or abusive relationship</v>
      </c>
      <c r="AB396" s="11" t="str">
        <f>IF([2]source_data!G398="","",IF([2]source_data!J398="","",[2]tailored_settings!$B$11))</f>
        <v/>
      </c>
      <c r="AC396" s="11" t="str">
        <f>IF([2]source_data!G398="","",IF([2]source_data!J398="","",[2]source_data!J398))</f>
        <v/>
      </c>
      <c r="AD396" s="11" t="str">
        <f>IF([2]source_data!G398="","",IF([2]source_data!K398="","",[2]tailored_settings!$B$12))</f>
        <v>Grant purpose</v>
      </c>
      <c r="AE396" s="11" t="str">
        <f>IF([2]source_data!G398="","",IF([2]source_data!K398="","",[2]source_data!K398))</f>
        <v>Appliances</v>
      </c>
      <c r="AF396" s="11" t="str">
        <f>IF([2]source_data!G398="","",IF([2]source_data!K398="","",[2]tailored_settings!$B$13))</f>
        <v>Grant purpose</v>
      </c>
      <c r="AG396" s="11" t="str">
        <f>IF([2]source_data!G398="","",IF([2]source_data!K398="","",[2]source_data!K398))</f>
        <v>Appliances</v>
      </c>
      <c r="AH396" s="11" t="str">
        <f>IF([2]source_data!G398="","",IF([2]source_data!M398="","",[2]tailored_settings!$B$14))</f>
        <v/>
      </c>
      <c r="AI396" s="11" t="str">
        <f>IF([2]source_data!G398="","",IF([2]source_data!M398="","",[2]source_data!M398))</f>
        <v/>
      </c>
    </row>
    <row r="397" spans="1:35" x14ac:dyDescent="0.2">
      <c r="A397" s="6" t="str">
        <f>IF([2]source_data!G399="","",IF(AND([2]source_data!C399&lt;&gt;"",[2]tailored_settings!$B$15="Publish"),CONCATENATE([2]tailored_settings!$B$2&amp;[2]source_data!C399),IF(AND([2]source_data!C399&lt;&gt;"",[2]tailored_settings!$B$15="Do not publish"),CONCATENATE([2]tailored_settings!$B$2&amp;TEXT(ROW(A397)-1,"0000")&amp;"_"&amp;TEXT(F397,"yyyy-mm")),CONCATENATE([2]tailored_settings!$B$2&amp;TEXT(ROW(A397)-1,"0000")&amp;"_"&amp;TEXT(F397,"yyyy-mm")))))</f>
        <v>360G-Longleigh-0396_2024-08</v>
      </c>
      <c r="B397" s="6" t="str">
        <f>IF([2]source_data!G399="","",IF([2]source_data!E399&lt;&gt;"",[2]source_data!E399,CONCATENATE("Grant to "&amp;G397)))</f>
        <v>Grant to Individual Recipient</v>
      </c>
      <c r="C397" s="6" t="str">
        <f>IF([2]source_data!G399="","",IF([2]source_data!F399="",_xlfn.XLOOKUP(T397,[2]tailored_settings!$B$20:$B$25,[2]tailored_settings!$A$20:$A$25,"")))</f>
        <v>Helping to alleviate financial hardship</v>
      </c>
      <c r="D397" s="7">
        <f>IF([2]source_data!G399="","",IF([2]source_data!G399="","",[2]source_data!G399))</f>
        <v>1214.1099999999999</v>
      </c>
      <c r="E397" s="6" t="str">
        <f>IF([2]source_data!G399="","",[2]tailored_settings!$B$3)</f>
        <v>GBP</v>
      </c>
      <c r="F397" s="8">
        <f>IF([2]source_data!G399="","",IF([2]source_data!H399="","",[2]source_data!H399))</f>
        <v>45517</v>
      </c>
      <c r="G397" s="6" t="str">
        <f>IF([2]source_data!G399="","",[2]tailored_settings!$B$5)</f>
        <v>Individual Recipient</v>
      </c>
      <c r="H397" s="6" t="str">
        <f>IF([2]source_data!G399="","",IF(AND([2]source_data!A399&lt;&gt;"",[2]tailored_settings!$B$16="Publish"),CONCATENATE([2]tailored_settings!$B$2&amp;[2]source_data!A399),IF(AND([2]source_data!A399&lt;&gt;"",[2]tailored_settings!$B$16="Do not publish"),CONCATENATE([2]tailored_settings!$B$4&amp;TEXT(ROW(A397)-1,"0000")&amp;"_"&amp;TEXT(F397,"yyyy-mm")),CONCATENATE([2]tailored_settings!$B$4&amp;TEXT(ROW(A397)-1,"0000")&amp;"_"&amp;TEXT(F397,"yyyy-mm")))))</f>
        <v>360G-Longleigh-IND-0396_2024-08</v>
      </c>
      <c r="I397" s="6" t="str">
        <f>IF([2]source_data!G399="","",[2]tailored_settings!$B$7)</f>
        <v>Longleigh Foundation</v>
      </c>
      <c r="J397" s="6" t="str">
        <f>IF([2]source_data!G399="","",[2]tailored_settings!$B$6)</f>
        <v>GB-CHC-1169016</v>
      </c>
      <c r="K397" s="6" t="str">
        <f>IF([2]source_data!G399="","",IF([2]source_data!I399="","",VLOOKUP([2]source_data!I399,[2]codelist_mapping!A:C,3,FALSE)))</f>
        <v>GTIR030</v>
      </c>
      <c r="L397" s="6" t="str">
        <f>IF([2]source_data!G399="","",IF([2]source_data!J399="","",VLOOKUP([2]source_data!J399,[2]codelist_mapping!A:C,3,FALSE)))</f>
        <v/>
      </c>
      <c r="M397" s="6" t="str">
        <f>IF([2]source_data!G399="","",IF([2]source_data!K399="","",IF([2]source_data!M399&lt;&gt;"",CONCATENATE(VLOOKUP([2]source_data!K399,[2]codelist_mapping!F:H,3,FALSE)&amp;";"&amp;VLOOKUP([2]source_data!L399,[2]codelist_mapping!F:H,3,FALSE)&amp;";"&amp;VLOOKUP([2]source_data!M399,[2]codelist_mapping!F:H,3,FALSE)),IF([2]source_data!L399&lt;&gt;"",CONCATENATE(VLOOKUP([2]source_data!K399,[2]codelist_mapping!F:H,3,FALSE)&amp;";"&amp;VLOOKUP([2]source_data!L399,[2]codelist_mapping!F:H,3,FALSE)),IF([2]source_data!K399&lt;&gt;"",CONCATENATE(VLOOKUP([2]source_data!K399,[2]codelist_mapping!F:H,3,FALSE)))))))</f>
        <v>GTIP020</v>
      </c>
      <c r="N397" s="9" t="str">
        <f>IF([2]source_data!G399="","",IF([2]source_data!D399="","",VLOOKUP([2]source_data!D399,[2]geo_data!A:I,9,FALSE)))</f>
        <v>Dishley, Hathern &amp; Thorpe Acre</v>
      </c>
      <c r="O397" s="9" t="str">
        <f>IF([2]source_data!G399="","",IF([2]source_data!D399="","",VLOOKUP([2]source_data!D399,[2]geo_data!A:I,8,FALSE)))</f>
        <v>E05014670</v>
      </c>
      <c r="P397" s="9" t="str">
        <f>IF([2]source_data!G399="","",IF(LEFT(O397,3)="E05","WD",IF(LEFT(O397,3)="S13","WD",IF(LEFT(O397,3)="W05","WD",IF(LEFT(O397,3)="W06","UA",IF(LEFT(O397,3)="S12","CA",IF(LEFT(O397,3)="E06","UA",IF(LEFT(O397,3)="E07","NMD",IF(LEFT(O397,3)="E08","MD",IF(LEFT(O397,3)="E09","LONB"))))))))))</f>
        <v>WD</v>
      </c>
      <c r="Q397" s="9" t="str">
        <f>IF([2]source_data!G399="","",IF([2]source_data!D399="","",VLOOKUP([2]source_data!D399,[2]geo_data!A:I,7,FALSE)))</f>
        <v>Charnwood</v>
      </c>
      <c r="R397" s="9" t="str">
        <f>IF([2]source_data!G399="","",IF([2]source_data!D399="","",VLOOKUP([2]source_data!D399,[2]geo_data!A:I,6,FALSE)))</f>
        <v>E07000130</v>
      </c>
      <c r="S397" s="9" t="str">
        <f>IF([2]source_data!G399="","",IF(LEFT(R397,3)="E05","WD",IF(LEFT(R397,3)="S13","WD",IF(LEFT(R397,3)="W05","WD",IF(LEFT(R397,3)="W06","UA",IF(LEFT(R397,3)="S12","CA",IF(LEFT(R397,3)="E06","UA",IF(LEFT(R397,3)="E07","NMD",IF(LEFT(R397,3)="E08","MD",IF(LEFT(R397,3)="E09","LONB"))))))))))</f>
        <v>NMD</v>
      </c>
      <c r="T397" s="6" t="str">
        <f>IF([2]source_data!G399="","",IF([2]source_data!N399="","",[2]source_data!N399))</f>
        <v>Hardship Grant</v>
      </c>
      <c r="U397" s="10">
        <f>IF([2]source_data!G399="","",[2]tailored_settings!$B$8)</f>
        <v>45789</v>
      </c>
      <c r="V397" s="6" t="str">
        <f>IF([2]source_data!G399="","",[2]tailored_settings!$B$9)</f>
        <v>http://www.longleigh.org/</v>
      </c>
      <c r="W397" s="8">
        <f>IF([2]source_data!G399="","",IF([2]source_data!O399="","",[2]source_data!O399))</f>
        <v>45517</v>
      </c>
      <c r="X397" s="12">
        <f>IF([2]source_data!G399="","",IF([2]source_data!P399="","",[2]source_data!P399))</f>
        <v>45546</v>
      </c>
      <c r="Y397" s="13">
        <f>IF([2]source_data!G399="","",IF([2]source_data!Q399="","",[2]source_data!Q399))</f>
        <v>1</v>
      </c>
      <c r="Z397" s="11" t="str">
        <f>IF([2]source_data!G399="","",IF([2]source_data!I399="","",[2]tailored_settings!$B$10))</f>
        <v>Primary grant reason</v>
      </c>
      <c r="AA397" s="11" t="str">
        <f>IF([2]source_data!G399="","",IF([2]source_data!I399="","",[2]source_data!I399))</f>
        <v>1. Customer (or family member residing with them) with a diagnosed condition or disability (physical and/or sensory and/or behavioural)</v>
      </c>
      <c r="AB397" s="11" t="str">
        <f>IF([2]source_data!G399="","",IF([2]source_data!J399="","",[2]tailored_settings!$B$11))</f>
        <v/>
      </c>
      <c r="AC397" s="11" t="str">
        <f>IF([2]source_data!G399="","",IF([2]source_data!J399="","",[2]source_data!J399))</f>
        <v/>
      </c>
      <c r="AD397" s="11" t="str">
        <f>IF([2]source_data!G399="","",IF([2]source_data!K399="","",[2]tailored_settings!$B$12))</f>
        <v>Grant purpose</v>
      </c>
      <c r="AE397" s="11" t="str">
        <f>IF([2]source_data!G399="","",IF([2]source_data!K399="","",[2]source_data!K399))</f>
        <v xml:space="preserve">Furniture </v>
      </c>
      <c r="AF397" s="11" t="str">
        <f>IF([2]source_data!G399="","",IF([2]source_data!K399="","",[2]tailored_settings!$B$13))</f>
        <v>Grant purpose</v>
      </c>
      <c r="AG397" s="11" t="str">
        <f>IF([2]source_data!G399="","",IF([2]source_data!K399="","",[2]source_data!K399))</f>
        <v xml:space="preserve">Furniture </v>
      </c>
      <c r="AH397" s="11" t="str">
        <f>IF([2]source_data!G399="","",IF([2]source_data!M399="","",[2]tailored_settings!$B$14))</f>
        <v/>
      </c>
      <c r="AI397" s="11" t="str">
        <f>IF([2]source_data!G399="","",IF([2]source_data!M399="","",[2]source_data!M399))</f>
        <v/>
      </c>
    </row>
    <row r="398" spans="1:35" x14ac:dyDescent="0.2">
      <c r="A398" s="6" t="str">
        <f>IF([2]source_data!G400="","",IF(AND([2]source_data!C400&lt;&gt;"",[2]tailored_settings!$B$15="Publish"),CONCATENATE([2]tailored_settings!$B$2&amp;[2]source_data!C400),IF(AND([2]source_data!C400&lt;&gt;"",[2]tailored_settings!$B$15="Do not publish"),CONCATENATE([2]tailored_settings!$B$2&amp;TEXT(ROW(A398)-1,"0000")&amp;"_"&amp;TEXT(F398,"yyyy-mm")),CONCATENATE([2]tailored_settings!$B$2&amp;TEXT(ROW(A398)-1,"0000")&amp;"_"&amp;TEXT(F398,"yyyy-mm")))))</f>
        <v>360G-Longleigh-0397_2024-08</v>
      </c>
      <c r="B398" s="6" t="str">
        <f>IF([2]source_data!G400="","",IF([2]source_data!E400&lt;&gt;"",[2]source_data!E400,CONCATENATE("Grant to "&amp;G398)))</f>
        <v>Grant to Individual Recipient</v>
      </c>
      <c r="C398" s="6" t="str">
        <f>IF([2]source_data!G400="","",IF([2]source_data!F400="",_xlfn.XLOOKUP(T398,[2]tailored_settings!$B$20:$B$25,[2]tailored_settings!$A$20:$A$25,"")))</f>
        <v>Helping to alleviate financial hardship</v>
      </c>
      <c r="D398" s="7">
        <f>IF([2]source_data!G400="","",IF([2]source_data!G400="","",[2]source_data!G400))</f>
        <v>500</v>
      </c>
      <c r="E398" s="6" t="str">
        <f>IF([2]source_data!G400="","",[2]tailored_settings!$B$3)</f>
        <v>GBP</v>
      </c>
      <c r="F398" s="8">
        <f>IF([2]source_data!G400="","",IF([2]source_data!H400="","",[2]source_data!H400))</f>
        <v>45516</v>
      </c>
      <c r="G398" s="6" t="str">
        <f>IF([2]source_data!G400="","",[2]tailored_settings!$B$5)</f>
        <v>Individual Recipient</v>
      </c>
      <c r="H398" s="6" t="str">
        <f>IF([2]source_data!G400="","",IF(AND([2]source_data!A400&lt;&gt;"",[2]tailored_settings!$B$16="Publish"),CONCATENATE([2]tailored_settings!$B$2&amp;[2]source_data!A400),IF(AND([2]source_data!A400&lt;&gt;"",[2]tailored_settings!$B$16="Do not publish"),CONCATENATE([2]tailored_settings!$B$4&amp;TEXT(ROW(A398)-1,"0000")&amp;"_"&amp;TEXT(F398,"yyyy-mm")),CONCATENATE([2]tailored_settings!$B$4&amp;TEXT(ROW(A398)-1,"0000")&amp;"_"&amp;TEXT(F398,"yyyy-mm")))))</f>
        <v>360G-Longleigh-IND-0397_2024-08</v>
      </c>
      <c r="I398" s="6" t="str">
        <f>IF([2]source_data!G400="","",[2]tailored_settings!$B$7)</f>
        <v>Longleigh Foundation</v>
      </c>
      <c r="J398" s="6" t="str">
        <f>IF([2]source_data!G400="","",[2]tailored_settings!$B$6)</f>
        <v>GB-CHC-1169016</v>
      </c>
      <c r="K398" s="6" t="str">
        <f>IF([2]source_data!G400="","",IF([2]source_data!I400="","",VLOOKUP([2]source_data!I400,[2]codelist_mapping!A:C,3,FALSE)))</f>
        <v>GTIR040</v>
      </c>
      <c r="L398" s="6" t="str">
        <f>IF([2]source_data!G400="","",IF([2]source_data!J400="","",VLOOKUP([2]source_data!J400,[2]codelist_mapping!A:C,3,FALSE)))</f>
        <v/>
      </c>
      <c r="M398" s="6" t="str">
        <f>IF([2]source_data!G400="","",IF([2]source_data!K400="","",IF([2]source_data!M400&lt;&gt;"",CONCATENATE(VLOOKUP([2]source_data!K400,[2]codelist_mapping!F:H,3,FALSE)&amp;";"&amp;VLOOKUP([2]source_data!L400,[2]codelist_mapping!F:H,3,FALSE)&amp;";"&amp;VLOOKUP([2]source_data!M400,[2]codelist_mapping!F:H,3,FALSE)),IF([2]source_data!L400&lt;&gt;"",CONCATENATE(VLOOKUP([2]source_data!K400,[2]codelist_mapping!F:H,3,FALSE)&amp;";"&amp;VLOOKUP([2]source_data!L400,[2]codelist_mapping!F:H,3,FALSE)),IF([2]source_data!K400&lt;&gt;"",CONCATENATE(VLOOKUP([2]source_data!K400,[2]codelist_mapping!F:H,3,FALSE)))))))</f>
        <v>GTIP070</v>
      </c>
      <c r="N398" s="9" t="str">
        <f>IF([2]source_data!G400="","",IF([2]source_data!D400="","",VLOOKUP([2]source_data!D400,[2]geo_data!A:I,9,FALSE)))</f>
        <v>Putnoe</v>
      </c>
      <c r="O398" s="9" t="str">
        <f>IF([2]source_data!G400="","",IF([2]source_data!D400="","",VLOOKUP([2]source_data!D400,[2]geo_data!A:I,8,FALSE)))</f>
        <v>E05014509</v>
      </c>
      <c r="P398" s="9" t="str">
        <f>IF([2]source_data!G400="","",IF(LEFT(O398,3)="E05","WD",IF(LEFT(O398,3)="S13","WD",IF(LEFT(O398,3)="W05","WD",IF(LEFT(O398,3)="W06","UA",IF(LEFT(O398,3)="S12","CA",IF(LEFT(O398,3)="E06","UA",IF(LEFT(O398,3)="E07","NMD",IF(LEFT(O398,3)="E08","MD",IF(LEFT(O398,3)="E09","LONB"))))))))))</f>
        <v>WD</v>
      </c>
      <c r="Q398" s="9" t="str">
        <f>IF([2]source_data!G400="","",IF([2]source_data!D400="","",VLOOKUP([2]source_data!D400,[2]geo_data!A:I,7,FALSE)))</f>
        <v>Bedford</v>
      </c>
      <c r="R398" s="9" t="str">
        <f>IF([2]source_data!G400="","",IF([2]source_data!D400="","",VLOOKUP([2]source_data!D400,[2]geo_data!A:I,6,FALSE)))</f>
        <v>E06000055</v>
      </c>
      <c r="S398" s="9" t="str">
        <f>IF([2]source_data!G400="","",IF(LEFT(R398,3)="E05","WD",IF(LEFT(R398,3)="S13","WD",IF(LEFT(R398,3)="W05","WD",IF(LEFT(R398,3)="W06","UA",IF(LEFT(R398,3)="S12","CA",IF(LEFT(R398,3)="E06","UA",IF(LEFT(R398,3)="E07","NMD",IF(LEFT(R398,3)="E08","MD",IF(LEFT(R398,3)="E09","LONB"))))))))))</f>
        <v>UA</v>
      </c>
      <c r="T398" s="6" t="str">
        <f>IF([2]source_data!G400="","",IF([2]source_data!N400="","",[2]source_data!N400))</f>
        <v>Hardship Grant</v>
      </c>
      <c r="U398" s="10">
        <f>IF([2]source_data!G400="","",[2]tailored_settings!$B$8)</f>
        <v>45789</v>
      </c>
      <c r="V398" s="6" t="str">
        <f>IF([2]source_data!G400="","",[2]tailored_settings!$B$9)</f>
        <v>http://www.longleigh.org/</v>
      </c>
      <c r="W398" s="8">
        <f>IF([2]source_data!G400="","",IF([2]source_data!O400="","",[2]source_data!O400))</f>
        <v>45516</v>
      </c>
      <c r="X398" s="12">
        <f>IF([2]source_data!G400="","",IF([2]source_data!P400="","",[2]source_data!P400))</f>
        <v>45574</v>
      </c>
      <c r="Y398" s="13">
        <f>IF([2]source_data!G400="","",IF([2]source_data!Q400="","",[2]source_data!Q400))</f>
        <v>2</v>
      </c>
      <c r="Z398" s="11" t="str">
        <f>IF([2]source_data!G400="","",IF([2]source_data!I400="","",[2]tailored_settings!$B$10))</f>
        <v>Primary grant reason</v>
      </c>
      <c r="AA398" s="11" t="str">
        <f>IF([2]source_data!G400="","",IF([2]source_data!I400="","",[2]source_data!I400))</f>
        <v>2. Customer receiving medication and/or therapy for a mental health condition or substance addiction</v>
      </c>
      <c r="AB398" s="11" t="str">
        <f>IF([2]source_data!G400="","",IF([2]source_data!J400="","",[2]tailored_settings!$B$11))</f>
        <v/>
      </c>
      <c r="AC398" s="11" t="str">
        <f>IF([2]source_data!G400="","",IF([2]source_data!J400="","",[2]source_data!J400))</f>
        <v/>
      </c>
      <c r="AD398" s="11" t="str">
        <f>IF([2]source_data!G400="","",IF([2]source_data!K400="","",[2]tailored_settings!$B$12))</f>
        <v>Grant purpose</v>
      </c>
      <c r="AE398" s="11" t="str">
        <f>IF([2]source_data!G400="","",IF([2]source_data!K400="","",[2]source_data!K400))</f>
        <v>Food Vouchers</v>
      </c>
      <c r="AF398" s="11" t="str">
        <f>IF([2]source_data!G400="","",IF([2]source_data!K400="","",[2]tailored_settings!$B$13))</f>
        <v>Grant purpose</v>
      </c>
      <c r="AG398" s="11" t="str">
        <f>IF([2]source_data!G400="","",IF([2]source_data!K400="","",[2]source_data!K400))</f>
        <v>Food Vouchers</v>
      </c>
      <c r="AH398" s="11" t="str">
        <f>IF([2]source_data!G400="","",IF([2]source_data!M400="","",[2]tailored_settings!$B$14))</f>
        <v/>
      </c>
      <c r="AI398" s="11" t="str">
        <f>IF([2]source_data!G400="","",IF([2]source_data!M400="","",[2]source_data!M400))</f>
        <v/>
      </c>
    </row>
    <row r="399" spans="1:35" x14ac:dyDescent="0.2">
      <c r="A399" s="6" t="str">
        <f>IF([2]source_data!G401="","",IF(AND([2]source_data!C401&lt;&gt;"",[2]tailored_settings!$B$15="Publish"),CONCATENATE([2]tailored_settings!$B$2&amp;[2]source_data!C401),IF(AND([2]source_data!C401&lt;&gt;"",[2]tailored_settings!$B$15="Do not publish"),CONCATENATE([2]tailored_settings!$B$2&amp;TEXT(ROW(A399)-1,"0000")&amp;"_"&amp;TEXT(F399,"yyyy-mm")),CONCATENATE([2]tailored_settings!$B$2&amp;TEXT(ROW(A399)-1,"0000")&amp;"_"&amp;TEXT(F399,"yyyy-mm")))))</f>
        <v>360G-Longleigh-0398_2024-08</v>
      </c>
      <c r="B399" s="6" t="str">
        <f>IF([2]source_data!G401="","",IF([2]source_data!E401&lt;&gt;"",[2]source_data!E401,CONCATENATE("Grant to "&amp;G399)))</f>
        <v>Grant to Individual Recipient</v>
      </c>
      <c r="C399" s="6" t="str">
        <f>IF([2]source_data!G401="","",IF([2]source_data!F401="",_xlfn.XLOOKUP(T399,[2]tailored_settings!$B$20:$B$25,[2]tailored_settings!$A$20:$A$25,"")))</f>
        <v>Helping to alleviate financial hardship</v>
      </c>
      <c r="D399" s="7">
        <f>IF([2]source_data!G401="","",IF([2]source_data!G401="","",[2]source_data!G401))</f>
        <v>518.98</v>
      </c>
      <c r="E399" s="6" t="str">
        <f>IF([2]source_data!G401="","",[2]tailored_settings!$B$3)</f>
        <v>GBP</v>
      </c>
      <c r="F399" s="8">
        <f>IF([2]source_data!G401="","",IF([2]source_data!H401="","",[2]source_data!H401))</f>
        <v>45516</v>
      </c>
      <c r="G399" s="6" t="str">
        <f>IF([2]source_data!G401="","",[2]tailored_settings!$B$5)</f>
        <v>Individual Recipient</v>
      </c>
      <c r="H399" s="6" t="str">
        <f>IF([2]source_data!G401="","",IF(AND([2]source_data!A401&lt;&gt;"",[2]tailored_settings!$B$16="Publish"),CONCATENATE([2]tailored_settings!$B$2&amp;[2]source_data!A401),IF(AND([2]source_data!A401&lt;&gt;"",[2]tailored_settings!$B$16="Do not publish"),CONCATENATE([2]tailored_settings!$B$4&amp;TEXT(ROW(A399)-1,"0000")&amp;"_"&amp;TEXT(F399,"yyyy-mm")),CONCATENATE([2]tailored_settings!$B$4&amp;TEXT(ROW(A399)-1,"0000")&amp;"_"&amp;TEXT(F399,"yyyy-mm")))))</f>
        <v>360G-Longleigh-IND-0398_2024-08</v>
      </c>
      <c r="I399" s="6" t="str">
        <f>IF([2]source_data!G401="","",[2]tailored_settings!$B$7)</f>
        <v>Longleigh Foundation</v>
      </c>
      <c r="J399" s="6" t="str">
        <f>IF([2]source_data!G401="","",[2]tailored_settings!$B$6)</f>
        <v>GB-CHC-1169016</v>
      </c>
      <c r="K399" s="6" t="str">
        <f>IF([2]source_data!G401="","",IF([2]source_data!I401="","",VLOOKUP([2]source_data!I401,[2]codelist_mapping!A:C,3,FALSE)))</f>
        <v>GTIR030</v>
      </c>
      <c r="L399" s="6" t="str">
        <f>IF([2]source_data!G401="","",IF([2]source_data!J401="","",VLOOKUP([2]source_data!J401,[2]codelist_mapping!A:C,3,FALSE)))</f>
        <v>GTIR010</v>
      </c>
      <c r="M399" s="6" t="str">
        <f>IF([2]source_data!G401="","",IF([2]source_data!K401="","",IF([2]source_data!M401&lt;&gt;"",CONCATENATE(VLOOKUP([2]source_data!K401,[2]codelist_mapping!F:H,3,FALSE)&amp;";"&amp;VLOOKUP([2]source_data!L401,[2]codelist_mapping!F:H,3,FALSE)&amp;";"&amp;VLOOKUP([2]source_data!M401,[2]codelist_mapping!F:H,3,FALSE)),IF([2]source_data!L401&lt;&gt;"",CONCATENATE(VLOOKUP([2]source_data!K401,[2]codelist_mapping!F:H,3,FALSE)&amp;";"&amp;VLOOKUP([2]source_data!L401,[2]codelist_mapping!F:H,3,FALSE)),IF([2]source_data!K401&lt;&gt;"",CONCATENATE(VLOOKUP([2]source_data!K401,[2]codelist_mapping!F:H,3,FALSE)))))))</f>
        <v>GTIP020;GTIP070</v>
      </c>
      <c r="N399" s="9" t="str">
        <f>IF([2]source_data!G401="","",IF([2]source_data!D401="","",VLOOKUP([2]source_data!D401,[2]geo_data!A:I,9,FALSE)))</f>
        <v>Bedwardine</v>
      </c>
      <c r="O399" s="9" t="str">
        <f>IF([2]source_data!G401="","",IF([2]source_data!D401="","",VLOOKUP([2]source_data!D401,[2]geo_data!A:I,8,FALSE)))</f>
        <v>E05007882</v>
      </c>
      <c r="P399" s="9" t="str">
        <f>IF([2]source_data!G401="","",IF(LEFT(O399,3)="E05","WD",IF(LEFT(O399,3)="S13","WD",IF(LEFT(O399,3)="W05","WD",IF(LEFT(O399,3)="W06","UA",IF(LEFT(O399,3)="S12","CA",IF(LEFT(O399,3)="E06","UA",IF(LEFT(O399,3)="E07","NMD",IF(LEFT(O399,3)="E08","MD",IF(LEFT(O399,3)="E09","LONB"))))))))))</f>
        <v>WD</v>
      </c>
      <c r="Q399" s="9" t="str">
        <f>IF([2]source_data!G401="","",IF([2]source_data!D401="","",VLOOKUP([2]source_data!D401,[2]geo_data!A:I,7,FALSE)))</f>
        <v>Worcester</v>
      </c>
      <c r="R399" s="9" t="str">
        <f>IF([2]source_data!G401="","",IF([2]source_data!D401="","",VLOOKUP([2]source_data!D401,[2]geo_data!A:I,6,FALSE)))</f>
        <v>E07000237</v>
      </c>
      <c r="S399" s="9" t="str">
        <f>IF([2]source_data!G401="","",IF(LEFT(R399,3)="E05","WD",IF(LEFT(R399,3)="S13","WD",IF(LEFT(R399,3)="W05","WD",IF(LEFT(R399,3)="W06","UA",IF(LEFT(R399,3)="S12","CA",IF(LEFT(R399,3)="E06","UA",IF(LEFT(R399,3)="E07","NMD",IF(LEFT(R399,3)="E08","MD",IF(LEFT(R399,3)="E09","LONB"))))))))))</f>
        <v>NMD</v>
      </c>
      <c r="T399" s="6" t="str">
        <f>IF([2]source_data!G401="","",IF([2]source_data!N401="","",[2]source_data!N401))</f>
        <v>Hardship Grant</v>
      </c>
      <c r="U399" s="10">
        <f>IF([2]source_data!G401="","",[2]tailored_settings!$B$8)</f>
        <v>45789</v>
      </c>
      <c r="V399" s="6" t="str">
        <f>IF([2]source_data!G401="","",[2]tailored_settings!$B$9)</f>
        <v>http://www.longleigh.org/</v>
      </c>
      <c r="W399" s="8">
        <f>IF([2]source_data!G401="","",IF([2]source_data!O401="","",[2]source_data!O401))</f>
        <v>45516</v>
      </c>
      <c r="X399" s="12">
        <f>IF([2]source_data!G401="","",IF([2]source_data!P401="","",[2]source_data!P401))</f>
        <v>45603</v>
      </c>
      <c r="Y399" s="13">
        <f>IF([2]source_data!G401="","",IF([2]source_data!Q401="","",[2]source_data!Q401))</f>
        <v>3</v>
      </c>
      <c r="Z399" s="11" t="str">
        <f>IF([2]source_data!G401="","",IF([2]source_data!I401="","",[2]tailored_settings!$B$10))</f>
        <v>Primary grant reason</v>
      </c>
      <c r="AA399" s="11" t="str">
        <f>IF([2]source_data!G401="","",IF([2]source_data!I401="","",[2]source_data!I401))</f>
        <v>1. Customer (or family member residing with them) with a diagnosed condition or disability (physical and/or sensory and/or behavioural)</v>
      </c>
      <c r="AB399" s="11" t="str">
        <f>IF([2]source_data!G401="","",IF([2]source_data!J401="","",[2]tailored_settings!$B$11))</f>
        <v>Secondary grant reason</v>
      </c>
      <c r="AC399" s="11" t="str">
        <f>IF([2]source_data!G401="","",IF([2]source_data!J401="","",[2]source_data!J401))</f>
        <v>7. Customer where there is a child/ren in receipt of means-tested free school meals</v>
      </c>
      <c r="AD399" s="11" t="str">
        <f>IF([2]source_data!G401="","",IF([2]source_data!K401="","",[2]tailored_settings!$B$12))</f>
        <v>Grant purpose</v>
      </c>
      <c r="AE399" s="11" t="str">
        <f>IF([2]source_data!G401="","",IF([2]source_data!K401="","",[2]source_data!K401))</f>
        <v>Appliances</v>
      </c>
      <c r="AF399" s="11" t="str">
        <f>IF([2]source_data!G401="","",IF([2]source_data!K401="","",[2]tailored_settings!$B$13))</f>
        <v>Grant purpose</v>
      </c>
      <c r="AG399" s="11" t="str">
        <f>IF([2]source_data!G401="","",IF([2]source_data!K401="","",[2]source_data!K401))</f>
        <v>Appliances</v>
      </c>
      <c r="AH399" s="11" t="str">
        <f>IF([2]source_data!G401="","",IF([2]source_data!M401="","",[2]tailored_settings!$B$14))</f>
        <v/>
      </c>
      <c r="AI399" s="11" t="str">
        <f>IF([2]source_data!G401="","",IF([2]source_data!M401="","",[2]source_data!M401))</f>
        <v/>
      </c>
    </row>
    <row r="400" spans="1:35" x14ac:dyDescent="0.2">
      <c r="A400" s="6" t="str">
        <f>IF([2]source_data!G402="","",IF(AND([2]source_data!C402&lt;&gt;"",[2]tailored_settings!$B$15="Publish"),CONCATENATE([2]tailored_settings!$B$2&amp;[2]source_data!C402),IF(AND([2]source_data!C402&lt;&gt;"",[2]tailored_settings!$B$15="Do not publish"),CONCATENATE([2]tailored_settings!$B$2&amp;TEXT(ROW(A400)-1,"0000")&amp;"_"&amp;TEXT(F400,"yyyy-mm")),CONCATENATE([2]tailored_settings!$B$2&amp;TEXT(ROW(A400)-1,"0000")&amp;"_"&amp;TEXT(F400,"yyyy-mm")))))</f>
        <v>360G-Longleigh-0399_2024-08</v>
      </c>
      <c r="B400" s="6" t="str">
        <f>IF([2]source_data!G402="","",IF([2]source_data!E402&lt;&gt;"",[2]source_data!E402,CONCATENATE("Grant to "&amp;G400)))</f>
        <v>Grant to Individual Recipient</v>
      </c>
      <c r="C400" s="6" t="str">
        <f>IF([2]source_data!G402="","",IF([2]source_data!F402="",_xlfn.XLOOKUP(T400,[2]tailored_settings!$B$20:$B$25,[2]tailored_settings!$A$20:$A$25,"")))</f>
        <v>Providing financial aid during a time of crisis</v>
      </c>
      <c r="D400" s="7">
        <f>IF([2]source_data!G402="","",IF([2]source_data!G402="","",[2]source_data!G402))</f>
        <v>500</v>
      </c>
      <c r="E400" s="6" t="str">
        <f>IF([2]source_data!G402="","",[2]tailored_settings!$B$3)</f>
        <v>GBP</v>
      </c>
      <c r="F400" s="8">
        <f>IF([2]source_data!G402="","",IF([2]source_data!H402="","",[2]source_data!H402))</f>
        <v>45519</v>
      </c>
      <c r="G400" s="6" t="str">
        <f>IF([2]source_data!G402="","",[2]tailored_settings!$B$5)</f>
        <v>Individual Recipient</v>
      </c>
      <c r="H400" s="6" t="str">
        <f>IF([2]source_data!G402="","",IF(AND([2]source_data!A402&lt;&gt;"",[2]tailored_settings!$B$16="Publish"),CONCATENATE([2]tailored_settings!$B$2&amp;[2]source_data!A402),IF(AND([2]source_data!A402&lt;&gt;"",[2]tailored_settings!$B$16="Do not publish"),CONCATENATE([2]tailored_settings!$B$4&amp;TEXT(ROW(A400)-1,"0000")&amp;"_"&amp;TEXT(F400,"yyyy-mm")),CONCATENATE([2]tailored_settings!$B$4&amp;TEXT(ROW(A400)-1,"0000")&amp;"_"&amp;TEXT(F400,"yyyy-mm")))))</f>
        <v>360G-Longleigh-IND-0399_2024-08</v>
      </c>
      <c r="I400" s="6" t="str">
        <f>IF([2]source_data!G402="","",[2]tailored_settings!$B$7)</f>
        <v>Longleigh Foundation</v>
      </c>
      <c r="J400" s="6" t="str">
        <f>IF([2]source_data!G402="","",[2]tailored_settings!$B$6)</f>
        <v>GB-CHC-1169016</v>
      </c>
      <c r="K400" s="6" t="str">
        <f>IF([2]source_data!G402="","",IF([2]source_data!I402="","",VLOOKUP([2]source_data!I402,[2]codelist_mapping!A:C,3,FALSE)))</f>
        <v>GTIR060</v>
      </c>
      <c r="L400" s="6" t="str">
        <f>IF([2]source_data!G402="","",IF([2]source_data!J402="","",VLOOKUP([2]source_data!J402,[2]codelist_mapping!A:C,3,FALSE)))</f>
        <v/>
      </c>
      <c r="M400" s="6" t="str">
        <f>IF([2]source_data!G402="","",IF([2]source_data!K402="","",IF([2]source_data!M402&lt;&gt;"",CONCATENATE(VLOOKUP([2]source_data!K402,[2]codelist_mapping!F:H,3,FALSE)&amp;";"&amp;VLOOKUP([2]source_data!L402,[2]codelist_mapping!F:H,3,FALSE)&amp;";"&amp;VLOOKUP([2]source_data!M402,[2]codelist_mapping!F:H,3,FALSE)),IF([2]source_data!L402&lt;&gt;"",CONCATENATE(VLOOKUP([2]source_data!K402,[2]codelist_mapping!F:H,3,FALSE)&amp;";"&amp;VLOOKUP([2]source_data!L402,[2]codelist_mapping!F:H,3,FALSE)),IF([2]source_data!K402&lt;&gt;"",CONCATENATE(VLOOKUP([2]source_data!K402,[2]codelist_mapping!F:H,3,FALSE)))))))</f>
        <v>GTIP070;GTIP080</v>
      </c>
      <c r="N400" s="9" t="str">
        <f>IF([2]source_data!G402="","",IF([2]source_data!D402="","",VLOOKUP([2]source_data!D402,[2]geo_data!A:I,9,FALSE)))</f>
        <v>Leominster South</v>
      </c>
      <c r="O400" s="9" t="str">
        <f>IF([2]source_data!G402="","",IF([2]source_data!D402="","",VLOOKUP([2]source_data!D402,[2]geo_data!A:I,8,FALSE)))</f>
        <v>E05009470</v>
      </c>
      <c r="P400" s="9" t="str">
        <f>IF([2]source_data!G402="","",IF(LEFT(O400,3)="E05","WD",IF(LEFT(O400,3)="S13","WD",IF(LEFT(O400,3)="W05","WD",IF(LEFT(O400,3)="W06","UA",IF(LEFT(O400,3)="S12","CA",IF(LEFT(O400,3)="E06","UA",IF(LEFT(O400,3)="E07","NMD",IF(LEFT(O400,3)="E08","MD",IF(LEFT(O400,3)="E09","LONB"))))))))))</f>
        <v>WD</v>
      </c>
      <c r="Q400" s="9" t="str">
        <f>IF([2]source_data!G402="","",IF([2]source_data!D402="","",VLOOKUP([2]source_data!D402,[2]geo_data!A:I,7,FALSE)))</f>
        <v>Herefordshire, County of</v>
      </c>
      <c r="R400" s="9" t="str">
        <f>IF([2]source_data!G402="","",IF([2]source_data!D402="","",VLOOKUP([2]source_data!D402,[2]geo_data!A:I,6,FALSE)))</f>
        <v>E06000019</v>
      </c>
      <c r="S400" s="9" t="str">
        <f>IF([2]source_data!G402="","",IF(LEFT(R400,3)="E05","WD",IF(LEFT(R400,3)="S13","WD",IF(LEFT(R400,3)="W05","WD",IF(LEFT(R400,3)="W06","UA",IF(LEFT(R400,3)="S12","CA",IF(LEFT(R400,3)="E06","UA",IF(LEFT(R400,3)="E07","NMD",IF(LEFT(R400,3)="E08","MD",IF(LEFT(R400,3)="E09","LONB"))))))))))</f>
        <v>UA</v>
      </c>
      <c r="T400" s="6" t="str">
        <f>IF([2]source_data!G402="","",IF([2]source_data!N402="","",[2]source_data!N402))</f>
        <v>Crisis Grant</v>
      </c>
      <c r="U400" s="10">
        <f>IF([2]source_data!G402="","",[2]tailored_settings!$B$8)</f>
        <v>45789</v>
      </c>
      <c r="V400" s="6" t="str">
        <f>IF([2]source_data!G402="","",[2]tailored_settings!$B$9)</f>
        <v>http://www.longleigh.org/</v>
      </c>
      <c r="W400" s="8">
        <f>IF([2]source_data!G402="","",IF([2]source_data!O402="","",[2]source_data!O402))</f>
        <v>45519</v>
      </c>
      <c r="X400" s="12">
        <f>IF([2]source_data!G402="","",IF([2]source_data!P402="","",[2]source_data!P402))</f>
        <v>45595</v>
      </c>
      <c r="Y400" s="13">
        <f>IF([2]source_data!G402="","",IF([2]source_data!Q402="","",[2]source_data!Q402))</f>
        <v>2</v>
      </c>
      <c r="Z400" s="11" t="str">
        <f>IF([2]source_data!G402="","",IF([2]source_data!I402="","",[2]tailored_settings!$B$10))</f>
        <v>Primary grant reason</v>
      </c>
      <c r="AA400" s="11" t="str">
        <f>IF([2]source_data!G402="","",IF([2]source_data!I402="","",[2]source_data!I402))</f>
        <v>4. Customer/family fleeing from a violent or abusive relationship</v>
      </c>
      <c r="AB400" s="11" t="str">
        <f>IF([2]source_data!G402="","",IF([2]source_data!J402="","",[2]tailored_settings!$B$11))</f>
        <v/>
      </c>
      <c r="AC400" s="11" t="str">
        <f>IF([2]source_data!G402="","",IF([2]source_data!J402="","",[2]source_data!J402))</f>
        <v/>
      </c>
      <c r="AD400" s="11" t="str">
        <f>IF([2]source_data!G402="","",IF([2]source_data!K402="","",[2]tailored_settings!$B$12))</f>
        <v>Grant purpose</v>
      </c>
      <c r="AE400" s="11" t="str">
        <f>IF([2]source_data!G402="","",IF([2]source_data!K402="","",[2]source_data!K402))</f>
        <v>Food Vouchers</v>
      </c>
      <c r="AF400" s="11" t="str">
        <f>IF([2]source_data!G402="","",IF([2]source_data!K402="","",[2]tailored_settings!$B$13))</f>
        <v>Grant purpose</v>
      </c>
      <c r="AG400" s="11" t="str">
        <f>IF([2]source_data!G402="","",IF([2]source_data!K402="","",[2]source_data!K402))</f>
        <v>Food Vouchers</v>
      </c>
      <c r="AH400" s="11" t="str">
        <f>IF([2]source_data!G402="","",IF([2]source_data!M402="","",[2]tailored_settings!$B$14))</f>
        <v/>
      </c>
      <c r="AI400" s="11" t="str">
        <f>IF([2]source_data!G402="","",IF([2]source_data!M402="","",[2]source_data!M402))</f>
        <v/>
      </c>
    </row>
    <row r="401" spans="1:35" x14ac:dyDescent="0.2">
      <c r="A401" s="6" t="str">
        <f>IF([2]source_data!G403="","",IF(AND([2]source_data!C403&lt;&gt;"",[2]tailored_settings!$B$15="Publish"),CONCATENATE([2]tailored_settings!$B$2&amp;[2]source_data!C403),IF(AND([2]source_data!C403&lt;&gt;"",[2]tailored_settings!$B$15="Do not publish"),CONCATENATE([2]tailored_settings!$B$2&amp;TEXT(ROW(A401)-1,"0000")&amp;"_"&amp;TEXT(F401,"yyyy-mm")),CONCATENATE([2]tailored_settings!$B$2&amp;TEXT(ROW(A401)-1,"0000")&amp;"_"&amp;TEXT(F401,"yyyy-mm")))))</f>
        <v>360G-Longleigh-0400_2024-08</v>
      </c>
      <c r="B401" s="6" t="str">
        <f>IF([2]source_data!G403="","",IF([2]source_data!E403&lt;&gt;"",[2]source_data!E403,CONCATENATE("Grant to "&amp;G401)))</f>
        <v>Grant to Individual Recipient</v>
      </c>
      <c r="C401" s="6" t="str">
        <f>IF([2]source_data!G403="","",IF([2]source_data!F403="",_xlfn.XLOOKUP(T401,[2]tailored_settings!$B$20:$B$25,[2]tailored_settings!$A$20:$A$25,"")))</f>
        <v>Helping to alleviate financial hardship</v>
      </c>
      <c r="D401" s="7">
        <f>IF([2]source_data!G403="","",IF([2]source_data!G403="","",[2]source_data!G403))</f>
        <v>418.81</v>
      </c>
      <c r="E401" s="6" t="str">
        <f>IF([2]source_data!G403="","",[2]tailored_settings!$B$3)</f>
        <v>GBP</v>
      </c>
      <c r="F401" s="8">
        <f>IF([2]source_data!G403="","",IF([2]source_data!H403="","",[2]source_data!H403))</f>
        <v>45523</v>
      </c>
      <c r="G401" s="6" t="str">
        <f>IF([2]source_data!G403="","",[2]tailored_settings!$B$5)</f>
        <v>Individual Recipient</v>
      </c>
      <c r="H401" s="6" t="str">
        <f>IF([2]source_data!G403="","",IF(AND([2]source_data!A403&lt;&gt;"",[2]tailored_settings!$B$16="Publish"),CONCATENATE([2]tailored_settings!$B$2&amp;[2]source_data!A403),IF(AND([2]source_data!A403&lt;&gt;"",[2]tailored_settings!$B$16="Do not publish"),CONCATENATE([2]tailored_settings!$B$4&amp;TEXT(ROW(A401)-1,"0000")&amp;"_"&amp;TEXT(F401,"yyyy-mm")),CONCATENATE([2]tailored_settings!$B$4&amp;TEXT(ROW(A401)-1,"0000")&amp;"_"&amp;TEXT(F401,"yyyy-mm")))))</f>
        <v>360G-Longleigh-IND-0400_2024-08</v>
      </c>
      <c r="I401" s="6" t="str">
        <f>IF([2]source_data!G403="","",[2]tailored_settings!$B$7)</f>
        <v>Longleigh Foundation</v>
      </c>
      <c r="J401" s="6" t="str">
        <f>IF([2]source_data!G403="","",[2]tailored_settings!$B$6)</f>
        <v>GB-CHC-1169016</v>
      </c>
      <c r="K401" s="6" t="str">
        <f>IF([2]source_data!G403="","",IF([2]source_data!I403="","",VLOOKUP([2]source_data!I403,[2]codelist_mapping!A:C,3,FALSE)))</f>
        <v>GTIR040</v>
      </c>
      <c r="L401" s="6" t="str">
        <f>IF([2]source_data!G403="","",IF([2]source_data!J403="","",VLOOKUP([2]source_data!J403,[2]codelist_mapping!A:C,3,FALSE)))</f>
        <v/>
      </c>
      <c r="M401" s="6" t="str">
        <f>IF([2]source_data!G403="","",IF([2]source_data!K403="","",IF([2]source_data!M403&lt;&gt;"",CONCATENATE(VLOOKUP([2]source_data!K403,[2]codelist_mapping!F:H,3,FALSE)&amp;";"&amp;VLOOKUP([2]source_data!L403,[2]codelist_mapping!F:H,3,FALSE)&amp;";"&amp;VLOOKUP([2]source_data!M403,[2]codelist_mapping!F:H,3,FALSE)),IF([2]source_data!L403&lt;&gt;"",CONCATENATE(VLOOKUP([2]source_data!K403,[2]codelist_mapping!F:H,3,FALSE)&amp;";"&amp;VLOOKUP([2]source_data!L403,[2]codelist_mapping!F:H,3,FALSE)),IF([2]source_data!K403&lt;&gt;"",CONCATENATE(VLOOKUP([2]source_data!K403,[2]codelist_mapping!F:H,3,FALSE)))))))</f>
        <v>GTIP020</v>
      </c>
      <c r="N401" s="9" t="str">
        <f>IF([2]source_data!G403="","",IF([2]source_data!D403="","",VLOOKUP([2]source_data!D403,[2]geo_data!A:I,9,FALSE)))</f>
        <v>Upperton</v>
      </c>
      <c r="O401" s="9" t="str">
        <f>IF([2]source_data!G403="","",IF([2]source_data!D403="","",VLOOKUP([2]source_data!D403,[2]geo_data!A:I,8,FALSE)))</f>
        <v>E05011582</v>
      </c>
      <c r="P401" s="9" t="str">
        <f>IF([2]source_data!G403="","",IF(LEFT(O401,3)="E05","WD",IF(LEFT(O401,3)="S13","WD",IF(LEFT(O401,3)="W05","WD",IF(LEFT(O401,3)="W06","UA",IF(LEFT(O401,3)="S12","CA",IF(LEFT(O401,3)="E06","UA",IF(LEFT(O401,3)="E07","NMD",IF(LEFT(O401,3)="E08","MD",IF(LEFT(O401,3)="E09","LONB"))))))))))</f>
        <v>WD</v>
      </c>
      <c r="Q401" s="9" t="str">
        <f>IF([2]source_data!G403="","",IF([2]source_data!D403="","",VLOOKUP([2]source_data!D403,[2]geo_data!A:I,7,FALSE)))</f>
        <v>Eastbourne</v>
      </c>
      <c r="R401" s="9" t="str">
        <f>IF([2]source_data!G403="","",IF([2]source_data!D403="","",VLOOKUP([2]source_data!D403,[2]geo_data!A:I,6,FALSE)))</f>
        <v>E07000061</v>
      </c>
      <c r="S401" s="9" t="str">
        <f>IF([2]source_data!G403="","",IF(LEFT(R401,3)="E05","WD",IF(LEFT(R401,3)="S13","WD",IF(LEFT(R401,3)="W05","WD",IF(LEFT(R401,3)="W06","UA",IF(LEFT(R401,3)="S12","CA",IF(LEFT(R401,3)="E06","UA",IF(LEFT(R401,3)="E07","NMD",IF(LEFT(R401,3)="E08","MD",IF(LEFT(R401,3)="E09","LONB"))))))))))</f>
        <v>NMD</v>
      </c>
      <c r="T401" s="6" t="str">
        <f>IF([2]source_data!G403="","",IF([2]source_data!N403="","",[2]source_data!N403))</f>
        <v>Hardship Grant</v>
      </c>
      <c r="U401" s="10">
        <f>IF([2]source_data!G403="","",[2]tailored_settings!$B$8)</f>
        <v>45789</v>
      </c>
      <c r="V401" s="6" t="str">
        <f>IF([2]source_data!G403="","",[2]tailored_settings!$B$9)</f>
        <v>http://www.longleigh.org/</v>
      </c>
      <c r="W401" s="8">
        <f>IF([2]source_data!G403="","",IF([2]source_data!O403="","",[2]source_data!O403))</f>
        <v>45523</v>
      </c>
      <c r="X401" s="12">
        <f>IF([2]source_data!G403="","",IF([2]source_data!P403="","",[2]source_data!P403))</f>
        <v>45715</v>
      </c>
      <c r="Y401" s="13">
        <f>IF([2]source_data!G403="","",IF([2]source_data!Q403="","",[2]source_data!Q403))</f>
        <v>6</v>
      </c>
      <c r="Z401" s="11" t="str">
        <f>IF([2]source_data!G403="","",IF([2]source_data!I403="","",[2]tailored_settings!$B$10))</f>
        <v>Primary grant reason</v>
      </c>
      <c r="AA401" s="11" t="str">
        <f>IF([2]source_data!G403="","",IF([2]source_data!I403="","",[2]source_data!I403))</f>
        <v>2. Customer receiving medication and/or therapy for a mental health condition or substance addiction</v>
      </c>
      <c r="AB401" s="11" t="str">
        <f>IF([2]source_data!G403="","",IF([2]source_data!J403="","",[2]tailored_settings!$B$11))</f>
        <v/>
      </c>
      <c r="AC401" s="11" t="str">
        <f>IF([2]source_data!G403="","",IF([2]source_data!J403="","",[2]source_data!J403))</f>
        <v/>
      </c>
      <c r="AD401" s="11" t="str">
        <f>IF([2]source_data!G403="","",IF([2]source_data!K403="","",[2]tailored_settings!$B$12))</f>
        <v>Grant purpose</v>
      </c>
      <c r="AE401" s="11" t="str">
        <f>IF([2]source_data!G403="","",IF([2]source_data!K403="","",[2]source_data!K403))</f>
        <v xml:space="preserve">Furniture </v>
      </c>
      <c r="AF401" s="11" t="str">
        <f>IF([2]source_data!G403="","",IF([2]source_data!K403="","",[2]tailored_settings!$B$13))</f>
        <v>Grant purpose</v>
      </c>
      <c r="AG401" s="11" t="str">
        <f>IF([2]source_data!G403="","",IF([2]source_data!K403="","",[2]source_data!K403))</f>
        <v xml:space="preserve">Furniture </v>
      </c>
      <c r="AH401" s="11" t="str">
        <f>IF([2]source_data!G403="","",IF([2]source_data!M403="","",[2]tailored_settings!$B$14))</f>
        <v/>
      </c>
      <c r="AI401" s="11" t="str">
        <f>IF([2]source_data!G403="","",IF([2]source_data!M403="","",[2]source_data!M403))</f>
        <v/>
      </c>
    </row>
    <row r="402" spans="1:35" x14ac:dyDescent="0.2">
      <c r="A402" s="6" t="str">
        <f>IF([2]source_data!G404="","",IF(AND([2]source_data!C404&lt;&gt;"",[2]tailored_settings!$B$15="Publish"),CONCATENATE([2]tailored_settings!$B$2&amp;[2]source_data!C404),IF(AND([2]source_data!C404&lt;&gt;"",[2]tailored_settings!$B$15="Do not publish"),CONCATENATE([2]tailored_settings!$B$2&amp;TEXT(ROW(A402)-1,"0000")&amp;"_"&amp;TEXT(F402,"yyyy-mm")),CONCATENATE([2]tailored_settings!$B$2&amp;TEXT(ROW(A402)-1,"0000")&amp;"_"&amp;TEXT(F402,"yyyy-mm")))))</f>
        <v>360G-Longleigh-0401_2024-08</v>
      </c>
      <c r="B402" s="6" t="str">
        <f>IF([2]source_data!G404="","",IF([2]source_data!E404&lt;&gt;"",[2]source_data!E404,CONCATENATE("Grant to "&amp;G402)))</f>
        <v>Grant to Individual Recipient</v>
      </c>
      <c r="C402" s="6" t="str">
        <f>IF([2]source_data!G404="","",IF([2]source_data!F404="",_xlfn.XLOOKUP(T402,[2]tailored_settings!$B$20:$B$25,[2]tailored_settings!$A$20:$A$25,"")))</f>
        <v>Helping to alleviate financial hardship</v>
      </c>
      <c r="D402" s="7">
        <f>IF([2]source_data!G404="","",IF([2]source_data!G404="","",[2]source_data!G404))</f>
        <v>450.16</v>
      </c>
      <c r="E402" s="6" t="str">
        <f>IF([2]source_data!G404="","",[2]tailored_settings!$B$3)</f>
        <v>GBP</v>
      </c>
      <c r="F402" s="8">
        <f>IF([2]source_data!G404="","",IF([2]source_data!H404="","",[2]source_data!H404))</f>
        <v>45523</v>
      </c>
      <c r="G402" s="6" t="str">
        <f>IF([2]source_data!G404="","",[2]tailored_settings!$B$5)</f>
        <v>Individual Recipient</v>
      </c>
      <c r="H402" s="6" t="str">
        <f>IF([2]source_data!G404="","",IF(AND([2]source_data!A404&lt;&gt;"",[2]tailored_settings!$B$16="Publish"),CONCATENATE([2]tailored_settings!$B$2&amp;[2]source_data!A404),IF(AND([2]source_data!A404&lt;&gt;"",[2]tailored_settings!$B$16="Do not publish"),CONCATENATE([2]tailored_settings!$B$4&amp;TEXT(ROW(A402)-1,"0000")&amp;"_"&amp;TEXT(F402,"yyyy-mm")),CONCATENATE([2]tailored_settings!$B$4&amp;TEXT(ROW(A402)-1,"0000")&amp;"_"&amp;TEXT(F402,"yyyy-mm")))))</f>
        <v>360G-Longleigh-IND-0401_2024-08</v>
      </c>
      <c r="I402" s="6" t="str">
        <f>IF([2]source_data!G404="","",[2]tailored_settings!$B$7)</f>
        <v>Longleigh Foundation</v>
      </c>
      <c r="J402" s="6" t="str">
        <f>IF([2]source_data!G404="","",[2]tailored_settings!$B$6)</f>
        <v>GB-CHC-1169016</v>
      </c>
      <c r="K402" s="6" t="str">
        <f>IF([2]source_data!G404="","",IF([2]source_data!I404="","",VLOOKUP([2]source_data!I404,[2]codelist_mapping!A:C,3,FALSE)))</f>
        <v>GTIR080</v>
      </c>
      <c r="L402" s="6" t="str">
        <f>IF([2]source_data!G404="","",IF([2]source_data!J404="","",VLOOKUP([2]source_data!J404,[2]codelist_mapping!A:C,3,FALSE)))</f>
        <v/>
      </c>
      <c r="M402" s="6" t="str">
        <f>IF([2]source_data!G404="","",IF([2]source_data!K404="","",IF([2]source_data!M404&lt;&gt;"",CONCATENATE(VLOOKUP([2]source_data!K404,[2]codelist_mapping!F:H,3,FALSE)&amp;";"&amp;VLOOKUP([2]source_data!L404,[2]codelist_mapping!F:H,3,FALSE)&amp;";"&amp;VLOOKUP([2]source_data!M404,[2]codelist_mapping!F:H,3,FALSE)),IF([2]source_data!L404&lt;&gt;"",CONCATENATE(VLOOKUP([2]source_data!K404,[2]codelist_mapping!F:H,3,FALSE)&amp;";"&amp;VLOOKUP([2]source_data!L404,[2]codelist_mapping!F:H,3,FALSE)),IF([2]source_data!K404&lt;&gt;"",CONCATENATE(VLOOKUP([2]source_data!K404,[2]codelist_mapping!F:H,3,FALSE)))))))</f>
        <v>GTIP020;GTIP020</v>
      </c>
      <c r="N402" s="9" t="str">
        <f>IF([2]source_data!G404="","",IF([2]source_data!D404="","",VLOOKUP([2]source_data!D404,[2]geo_data!A:I,9,FALSE)))</f>
        <v>Alcester East</v>
      </c>
      <c r="O402" s="9" t="str">
        <f>IF([2]source_data!G404="","",IF([2]source_data!D404="","",VLOOKUP([2]source_data!D404,[2]geo_data!A:I,8,FALSE)))</f>
        <v>E05015107</v>
      </c>
      <c r="P402" s="9" t="str">
        <f>IF([2]source_data!G404="","",IF(LEFT(O402,3)="E05","WD",IF(LEFT(O402,3)="S13","WD",IF(LEFT(O402,3)="W05","WD",IF(LEFT(O402,3)="W06","UA",IF(LEFT(O402,3)="S12","CA",IF(LEFT(O402,3)="E06","UA",IF(LEFT(O402,3)="E07","NMD",IF(LEFT(O402,3)="E08","MD",IF(LEFT(O402,3)="E09","LONB"))))))))))</f>
        <v>WD</v>
      </c>
      <c r="Q402" s="9" t="str">
        <f>IF([2]source_data!G404="","",IF([2]source_data!D404="","",VLOOKUP([2]source_data!D404,[2]geo_data!A:I,7,FALSE)))</f>
        <v>Stratford-on-Avon</v>
      </c>
      <c r="R402" s="9" t="str">
        <f>IF([2]source_data!G404="","",IF([2]source_data!D404="","",VLOOKUP([2]source_data!D404,[2]geo_data!A:I,6,FALSE)))</f>
        <v>E07000221</v>
      </c>
      <c r="S402" s="9" t="str">
        <f>IF([2]source_data!G404="","",IF(LEFT(R402,3)="E05","WD",IF(LEFT(R402,3)="S13","WD",IF(LEFT(R402,3)="W05","WD",IF(LEFT(R402,3)="W06","UA",IF(LEFT(R402,3)="S12","CA",IF(LEFT(R402,3)="E06","UA",IF(LEFT(R402,3)="E07","NMD",IF(LEFT(R402,3)="E08","MD",IF(LEFT(R402,3)="E09","LONB"))))))))))</f>
        <v>NMD</v>
      </c>
      <c r="T402" s="6" t="str">
        <f>IF([2]source_data!G404="","",IF([2]source_data!N404="","",[2]source_data!N404))</f>
        <v>Hardship Grant</v>
      </c>
      <c r="U402" s="10">
        <f>IF([2]source_data!G404="","",[2]tailored_settings!$B$8)</f>
        <v>45789</v>
      </c>
      <c r="V402" s="6" t="str">
        <f>IF([2]source_data!G404="","",[2]tailored_settings!$B$9)</f>
        <v>http://www.longleigh.org/</v>
      </c>
      <c r="W402" s="8">
        <f>IF([2]source_data!G404="","",IF([2]source_data!O404="","",[2]source_data!O404))</f>
        <v>45523</v>
      </c>
      <c r="X402" s="12">
        <f>IF([2]source_data!G404="","",IF([2]source_data!P404="","",[2]source_data!P404))</f>
        <v>45573</v>
      </c>
      <c r="Y402" s="13">
        <f>IF([2]source_data!G404="","",IF([2]source_data!Q404="","",[2]source_data!Q404))</f>
        <v>2</v>
      </c>
      <c r="Z402" s="11" t="str">
        <f>IF([2]source_data!G404="","",IF([2]source_data!I404="","",[2]tailored_settings!$B$10))</f>
        <v>Primary grant reason</v>
      </c>
      <c r="AA402" s="11" t="str">
        <f>IF([2]source_data!G404="","",IF([2]source_data!I404="","",[2]source_data!I404))</f>
        <v>3  Customer/family moving from homelessness/supported living into independent living</v>
      </c>
      <c r="AB402" s="11" t="str">
        <f>IF([2]source_data!G404="","",IF([2]source_data!J404="","",[2]tailored_settings!$B$11))</f>
        <v/>
      </c>
      <c r="AC402" s="11" t="str">
        <f>IF([2]source_data!G404="","",IF([2]source_data!J404="","",[2]source_data!J404))</f>
        <v/>
      </c>
      <c r="AD402" s="11" t="str">
        <f>IF([2]source_data!G404="","",IF([2]source_data!K404="","",[2]tailored_settings!$B$12))</f>
        <v>Grant purpose</v>
      </c>
      <c r="AE402" s="11" t="str">
        <f>IF([2]source_data!G404="","",IF([2]source_data!K404="","",[2]source_data!K404))</f>
        <v>Appliances</v>
      </c>
      <c r="AF402" s="11" t="str">
        <f>IF([2]source_data!G404="","",IF([2]source_data!K404="","",[2]tailored_settings!$B$13))</f>
        <v>Grant purpose</v>
      </c>
      <c r="AG402" s="11" t="str">
        <f>IF([2]source_data!G404="","",IF([2]source_data!K404="","",[2]source_data!K404))</f>
        <v>Appliances</v>
      </c>
      <c r="AH402" s="11" t="str">
        <f>IF([2]source_data!G404="","",IF([2]source_data!M404="","",[2]tailored_settings!$B$14))</f>
        <v/>
      </c>
      <c r="AI402" s="11" t="str">
        <f>IF([2]source_data!G404="","",IF([2]source_data!M404="","",[2]source_data!M404))</f>
        <v/>
      </c>
    </row>
    <row r="403" spans="1:35" x14ac:dyDescent="0.2">
      <c r="A403" s="6" t="str">
        <f>IF([2]source_data!G405="","",IF(AND([2]source_data!C405&lt;&gt;"",[2]tailored_settings!$B$15="Publish"),CONCATENATE([2]tailored_settings!$B$2&amp;[2]source_data!C405),IF(AND([2]source_data!C405&lt;&gt;"",[2]tailored_settings!$B$15="Do not publish"),CONCATENATE([2]tailored_settings!$B$2&amp;TEXT(ROW(A403)-1,"0000")&amp;"_"&amp;TEXT(F403,"yyyy-mm")),CONCATENATE([2]tailored_settings!$B$2&amp;TEXT(ROW(A403)-1,"0000")&amp;"_"&amp;TEXT(F403,"yyyy-mm")))))</f>
        <v>360G-Longleigh-0402_2024-08</v>
      </c>
      <c r="B403" s="6" t="str">
        <f>IF([2]source_data!G405="","",IF([2]source_data!E405&lt;&gt;"",[2]source_data!E405,CONCATENATE("Grant to "&amp;G403)))</f>
        <v>Grant to Individual Recipient</v>
      </c>
      <c r="C403" s="6" t="str">
        <f>IF([2]source_data!G405="","",IF([2]source_data!F405="",_xlfn.XLOOKUP(T403,[2]tailored_settings!$B$20:$B$25,[2]tailored_settings!$A$20:$A$25,"")))</f>
        <v>Helping to alleviate financial hardship</v>
      </c>
      <c r="D403" s="7">
        <f>IF([2]source_data!G405="","",IF([2]source_data!G405="","",[2]source_data!G405))</f>
        <v>539.04999999999995</v>
      </c>
      <c r="E403" s="6" t="str">
        <f>IF([2]source_data!G405="","",[2]tailored_settings!$B$3)</f>
        <v>GBP</v>
      </c>
      <c r="F403" s="8">
        <f>IF([2]source_data!G405="","",IF([2]source_data!H405="","",[2]source_data!H405))</f>
        <v>45523</v>
      </c>
      <c r="G403" s="6" t="str">
        <f>IF([2]source_data!G405="","",[2]tailored_settings!$B$5)</f>
        <v>Individual Recipient</v>
      </c>
      <c r="H403" s="6" t="str">
        <f>IF([2]source_data!G405="","",IF(AND([2]source_data!A405&lt;&gt;"",[2]tailored_settings!$B$16="Publish"),CONCATENATE([2]tailored_settings!$B$2&amp;[2]source_data!A405),IF(AND([2]source_data!A405&lt;&gt;"",[2]tailored_settings!$B$16="Do not publish"),CONCATENATE([2]tailored_settings!$B$4&amp;TEXT(ROW(A403)-1,"0000")&amp;"_"&amp;TEXT(F403,"yyyy-mm")),CONCATENATE([2]tailored_settings!$B$4&amp;TEXT(ROW(A403)-1,"0000")&amp;"_"&amp;TEXT(F403,"yyyy-mm")))))</f>
        <v>360G-Longleigh-IND-0402_2024-08</v>
      </c>
      <c r="I403" s="6" t="str">
        <f>IF([2]source_data!G405="","",[2]tailored_settings!$B$7)</f>
        <v>Longleigh Foundation</v>
      </c>
      <c r="J403" s="6" t="str">
        <f>IF([2]source_data!G405="","",[2]tailored_settings!$B$6)</f>
        <v>GB-CHC-1169016</v>
      </c>
      <c r="K403" s="6" t="str">
        <f>IF([2]source_data!G405="","",IF([2]source_data!I405="","",VLOOKUP([2]source_data!I405,[2]codelist_mapping!A:C,3,FALSE)))</f>
        <v>GTIR040</v>
      </c>
      <c r="L403" s="6" t="str">
        <f>IF([2]source_data!G405="","",IF([2]source_data!J405="","",VLOOKUP([2]source_data!J405,[2]codelist_mapping!A:C,3,FALSE)))</f>
        <v/>
      </c>
      <c r="M403" s="6" t="str">
        <f>IF([2]source_data!G405="","",IF([2]source_data!K405="","",IF([2]source_data!M405&lt;&gt;"",CONCATENATE(VLOOKUP([2]source_data!K405,[2]codelist_mapping!F:H,3,FALSE)&amp;";"&amp;VLOOKUP([2]source_data!L405,[2]codelist_mapping!F:H,3,FALSE)&amp;";"&amp;VLOOKUP([2]source_data!M405,[2]codelist_mapping!F:H,3,FALSE)),IF([2]source_data!L405&lt;&gt;"",CONCATENATE(VLOOKUP([2]source_data!K405,[2]codelist_mapping!F:H,3,FALSE)&amp;";"&amp;VLOOKUP([2]source_data!L405,[2]codelist_mapping!F:H,3,FALSE)),IF([2]source_data!K405&lt;&gt;"",CONCATENATE(VLOOKUP([2]source_data!K405,[2]codelist_mapping!F:H,3,FALSE)))))))</f>
        <v>GTIP020;GTIP060</v>
      </c>
      <c r="N403" s="9" t="str">
        <f>IF([2]source_data!G405="","",IF([2]source_data!D405="","",VLOOKUP([2]source_data!D405,[2]geo_data!A:I,9,FALSE)))</f>
        <v>The Rissingtons</v>
      </c>
      <c r="O403" s="9" t="str">
        <f>IF([2]source_data!G405="","",IF([2]source_data!D405="","",VLOOKUP([2]source_data!D405,[2]geo_data!A:I,8,FALSE)))</f>
        <v>E05010726</v>
      </c>
      <c r="P403" s="9" t="str">
        <f>IF([2]source_data!G405="","",IF(LEFT(O403,3)="E05","WD",IF(LEFT(O403,3)="S13","WD",IF(LEFT(O403,3)="W05","WD",IF(LEFT(O403,3)="W06","UA",IF(LEFT(O403,3)="S12","CA",IF(LEFT(O403,3)="E06","UA",IF(LEFT(O403,3)="E07","NMD",IF(LEFT(O403,3)="E08","MD",IF(LEFT(O403,3)="E09","LONB"))))))))))</f>
        <v>WD</v>
      </c>
      <c r="Q403" s="9" t="str">
        <f>IF([2]source_data!G405="","",IF([2]source_data!D405="","",VLOOKUP([2]source_data!D405,[2]geo_data!A:I,7,FALSE)))</f>
        <v>Cotswold</v>
      </c>
      <c r="R403" s="9" t="str">
        <f>IF([2]source_data!G405="","",IF([2]source_data!D405="","",VLOOKUP([2]source_data!D405,[2]geo_data!A:I,6,FALSE)))</f>
        <v>E07000079</v>
      </c>
      <c r="S403" s="9" t="str">
        <f>IF([2]source_data!G405="","",IF(LEFT(R403,3)="E05","WD",IF(LEFT(R403,3)="S13","WD",IF(LEFT(R403,3)="W05","WD",IF(LEFT(R403,3)="W06","UA",IF(LEFT(R403,3)="S12","CA",IF(LEFT(R403,3)="E06","UA",IF(LEFT(R403,3)="E07","NMD",IF(LEFT(R403,3)="E08","MD",IF(LEFT(R403,3)="E09","LONB"))))))))))</f>
        <v>NMD</v>
      </c>
      <c r="T403" s="6" t="str">
        <f>IF([2]source_data!G405="","",IF([2]source_data!N405="","",[2]source_data!N405))</f>
        <v>Hardship Grant</v>
      </c>
      <c r="U403" s="10">
        <f>IF([2]source_data!G405="","",[2]tailored_settings!$B$8)</f>
        <v>45789</v>
      </c>
      <c r="V403" s="6" t="str">
        <f>IF([2]source_data!G405="","",[2]tailored_settings!$B$9)</f>
        <v>http://www.longleigh.org/</v>
      </c>
      <c r="W403" s="8">
        <f>IF([2]source_data!G405="","",IF([2]source_data!O405="","",[2]source_data!O405))</f>
        <v>45523</v>
      </c>
      <c r="X403" s="12">
        <f>IF([2]source_data!G405="","",IF([2]source_data!P405="","",[2]source_data!P405))</f>
        <v>45546</v>
      </c>
      <c r="Y403" s="13">
        <f>IF([2]source_data!G405="","",IF([2]source_data!Q405="","",[2]source_data!Q405))</f>
        <v>1</v>
      </c>
      <c r="Z403" s="11" t="str">
        <f>IF([2]source_data!G405="","",IF([2]source_data!I405="","",[2]tailored_settings!$B$10))</f>
        <v>Primary grant reason</v>
      </c>
      <c r="AA403" s="11" t="str">
        <f>IF([2]source_data!G405="","",IF([2]source_data!I405="","",[2]source_data!I405))</f>
        <v>2. Customer receiving medication and/or therapy for a mental health condition or substance addiction</v>
      </c>
      <c r="AB403" s="11" t="str">
        <f>IF([2]source_data!G405="","",IF([2]source_data!J405="","",[2]tailored_settings!$B$11))</f>
        <v/>
      </c>
      <c r="AC403" s="11" t="str">
        <f>IF([2]source_data!G405="","",IF([2]source_data!J405="","",[2]source_data!J405))</f>
        <v/>
      </c>
      <c r="AD403" s="11" t="str">
        <f>IF([2]source_data!G405="","",IF([2]source_data!K405="","",[2]tailored_settings!$B$12))</f>
        <v>Grant purpose</v>
      </c>
      <c r="AE403" s="11" t="str">
        <f>IF([2]source_data!G405="","",IF([2]source_data!K405="","",[2]source_data!K405))</f>
        <v xml:space="preserve">Furniture </v>
      </c>
      <c r="AF403" s="11" t="str">
        <f>IF([2]source_data!G405="","",IF([2]source_data!K405="","",[2]tailored_settings!$B$13))</f>
        <v>Grant purpose</v>
      </c>
      <c r="AG403" s="11" t="str">
        <f>IF([2]source_data!G405="","",IF([2]source_data!K405="","",[2]source_data!K405))</f>
        <v xml:space="preserve">Furniture </v>
      </c>
      <c r="AH403" s="11" t="str">
        <f>IF([2]source_data!G405="","",IF([2]source_data!M405="","",[2]tailored_settings!$B$14))</f>
        <v/>
      </c>
      <c r="AI403" s="11" t="str">
        <f>IF([2]source_data!G405="","",IF([2]source_data!M405="","",[2]source_data!M405))</f>
        <v/>
      </c>
    </row>
    <row r="404" spans="1:35" x14ac:dyDescent="0.2">
      <c r="A404" s="6" t="str">
        <f>IF([2]source_data!G406="","",IF(AND([2]source_data!C406&lt;&gt;"",[2]tailored_settings!$B$15="Publish"),CONCATENATE([2]tailored_settings!$B$2&amp;[2]source_data!C406),IF(AND([2]source_data!C406&lt;&gt;"",[2]tailored_settings!$B$15="Do not publish"),CONCATENATE([2]tailored_settings!$B$2&amp;TEXT(ROW(A404)-1,"0000")&amp;"_"&amp;TEXT(F404,"yyyy-mm")),CONCATENATE([2]tailored_settings!$B$2&amp;TEXT(ROW(A404)-1,"0000")&amp;"_"&amp;TEXT(F404,"yyyy-mm")))))</f>
        <v>360G-Longleigh-0403_2024-08</v>
      </c>
      <c r="B404" s="6" t="str">
        <f>IF([2]source_data!G406="","",IF([2]source_data!E406&lt;&gt;"",[2]source_data!E406,CONCATENATE("Grant to "&amp;G404)))</f>
        <v>Grant to Individual Recipient</v>
      </c>
      <c r="C404" s="6" t="str">
        <f>IF([2]source_data!G406="","",IF([2]source_data!F406="",_xlfn.XLOOKUP(T404,[2]tailored_settings!$B$20:$B$25,[2]tailored_settings!$A$20:$A$25,"")))</f>
        <v>Helping to alleviate financial hardship</v>
      </c>
      <c r="D404" s="7">
        <f>IF([2]source_data!G406="","",IF([2]source_data!G406="","",[2]source_data!G406))</f>
        <v>798.96</v>
      </c>
      <c r="E404" s="6" t="str">
        <f>IF([2]source_data!G406="","",[2]tailored_settings!$B$3)</f>
        <v>GBP</v>
      </c>
      <c r="F404" s="8">
        <f>IF([2]source_data!G406="","",IF([2]source_data!H406="","",[2]source_data!H406))</f>
        <v>45523</v>
      </c>
      <c r="G404" s="6" t="str">
        <f>IF([2]source_data!G406="","",[2]tailored_settings!$B$5)</f>
        <v>Individual Recipient</v>
      </c>
      <c r="H404" s="6" t="str">
        <f>IF([2]source_data!G406="","",IF(AND([2]source_data!A406&lt;&gt;"",[2]tailored_settings!$B$16="Publish"),CONCATENATE([2]tailored_settings!$B$2&amp;[2]source_data!A406),IF(AND([2]source_data!A406&lt;&gt;"",[2]tailored_settings!$B$16="Do not publish"),CONCATENATE([2]tailored_settings!$B$4&amp;TEXT(ROW(A404)-1,"0000")&amp;"_"&amp;TEXT(F404,"yyyy-mm")),CONCATENATE([2]tailored_settings!$B$4&amp;TEXT(ROW(A404)-1,"0000")&amp;"_"&amp;TEXT(F404,"yyyy-mm")))))</f>
        <v>360G-Longleigh-IND-0403_2024-08</v>
      </c>
      <c r="I404" s="6" t="str">
        <f>IF([2]source_data!G406="","",[2]tailored_settings!$B$7)</f>
        <v>Longleigh Foundation</v>
      </c>
      <c r="J404" s="6" t="str">
        <f>IF([2]source_data!G406="","",[2]tailored_settings!$B$6)</f>
        <v>GB-CHC-1169016</v>
      </c>
      <c r="K404" s="6" t="str">
        <f>IF([2]source_data!G406="","",IF([2]source_data!I406="","",VLOOKUP([2]source_data!I406,[2]codelist_mapping!A:C,3,FALSE)))</f>
        <v>GTIR030</v>
      </c>
      <c r="L404" s="6" t="str">
        <f>IF([2]source_data!G406="","",IF([2]source_data!J406="","",VLOOKUP([2]source_data!J406,[2]codelist_mapping!A:C,3,FALSE)))</f>
        <v/>
      </c>
      <c r="M404" s="6" t="str">
        <f>IF([2]source_data!G406="","",IF([2]source_data!K406="","",IF([2]source_data!M406&lt;&gt;"",CONCATENATE(VLOOKUP([2]source_data!K406,[2]codelist_mapping!F:H,3,FALSE)&amp;";"&amp;VLOOKUP([2]source_data!L406,[2]codelist_mapping!F:H,3,FALSE)&amp;";"&amp;VLOOKUP([2]source_data!M406,[2]codelist_mapping!F:H,3,FALSE)),IF([2]source_data!L406&lt;&gt;"",CONCATENATE(VLOOKUP([2]source_data!K406,[2]codelist_mapping!F:H,3,FALSE)&amp;";"&amp;VLOOKUP([2]source_data!L406,[2]codelist_mapping!F:H,3,FALSE)),IF([2]source_data!K406&lt;&gt;"",CONCATENATE(VLOOKUP([2]source_data!K406,[2]codelist_mapping!F:H,3,FALSE)))))))</f>
        <v>GTIP020</v>
      </c>
      <c r="N404" s="9" t="str">
        <f>IF([2]source_data!G406="","",IF([2]source_data!D406="","",VLOOKUP([2]source_data!D406,[2]geo_data!A:I,9,FALSE)))</f>
        <v>Braunstone Millfield</v>
      </c>
      <c r="O404" s="9" t="str">
        <f>IF([2]source_data!G406="","",IF([2]source_data!D406="","",VLOOKUP([2]source_data!D406,[2]geo_data!A:I,8,FALSE)))</f>
        <v>E05015261</v>
      </c>
      <c r="P404" s="9" t="str">
        <f>IF([2]source_data!G406="","",IF(LEFT(O404,3)="E05","WD",IF(LEFT(O404,3)="S13","WD",IF(LEFT(O404,3)="W05","WD",IF(LEFT(O404,3)="W06","UA",IF(LEFT(O404,3)="S12","CA",IF(LEFT(O404,3)="E06","UA",IF(LEFT(O404,3)="E07","NMD",IF(LEFT(O404,3)="E08","MD",IF(LEFT(O404,3)="E09","LONB"))))))))))</f>
        <v>WD</v>
      </c>
      <c r="Q404" s="9" t="str">
        <f>IF([2]source_data!G406="","",IF([2]source_data!D406="","",VLOOKUP([2]source_data!D406,[2]geo_data!A:I,7,FALSE)))</f>
        <v>Blaby</v>
      </c>
      <c r="R404" s="9" t="str">
        <f>IF([2]source_data!G406="","",IF([2]source_data!D406="","",VLOOKUP([2]source_data!D406,[2]geo_data!A:I,6,FALSE)))</f>
        <v>E07000129</v>
      </c>
      <c r="S404" s="9" t="str">
        <f>IF([2]source_data!G406="","",IF(LEFT(R404,3)="E05","WD",IF(LEFT(R404,3)="S13","WD",IF(LEFT(R404,3)="W05","WD",IF(LEFT(R404,3)="W06","UA",IF(LEFT(R404,3)="S12","CA",IF(LEFT(R404,3)="E06","UA",IF(LEFT(R404,3)="E07","NMD",IF(LEFT(R404,3)="E08","MD",IF(LEFT(R404,3)="E09","LONB"))))))))))</f>
        <v>NMD</v>
      </c>
      <c r="T404" s="6" t="str">
        <f>IF([2]source_data!G406="","",IF([2]source_data!N406="","",[2]source_data!N406))</f>
        <v>Hardship Grant</v>
      </c>
      <c r="U404" s="10">
        <f>IF([2]source_data!G406="","",[2]tailored_settings!$B$8)</f>
        <v>45789</v>
      </c>
      <c r="V404" s="6" t="str">
        <f>IF([2]source_data!G406="","",[2]tailored_settings!$B$9)</f>
        <v>http://www.longleigh.org/</v>
      </c>
      <c r="W404" s="8">
        <f>IF([2]source_data!G406="","",IF([2]source_data!O406="","",[2]source_data!O406))</f>
        <v>45523</v>
      </c>
      <c r="X404" s="12">
        <f>IF([2]source_data!G406="","",IF([2]source_data!P406="","",[2]source_data!P406))</f>
        <v>45533</v>
      </c>
      <c r="Y404" s="13">
        <f>IF([2]source_data!G406="","",IF([2]source_data!Q406="","",[2]source_data!Q406))</f>
        <v>0</v>
      </c>
      <c r="Z404" s="11" t="str">
        <f>IF([2]source_data!G406="","",IF([2]source_data!I406="","",[2]tailored_settings!$B$10))</f>
        <v>Primary grant reason</v>
      </c>
      <c r="AA404" s="11" t="str">
        <f>IF([2]source_data!G406="","",IF([2]source_data!I406="","",[2]source_data!I406))</f>
        <v>1. Customer (or family member residing with them) with a diagnosed condition or disability (physical and/or sensory and/or behavioural)</v>
      </c>
      <c r="AB404" s="11" t="str">
        <f>IF([2]source_data!G406="","",IF([2]source_data!J406="","",[2]tailored_settings!$B$11))</f>
        <v/>
      </c>
      <c r="AC404" s="11" t="str">
        <f>IF([2]source_data!G406="","",IF([2]source_data!J406="","",[2]source_data!J406))</f>
        <v/>
      </c>
      <c r="AD404" s="11" t="str">
        <f>IF([2]source_data!G406="","",IF([2]source_data!K406="","",[2]tailored_settings!$B$12))</f>
        <v>Grant purpose</v>
      </c>
      <c r="AE404" s="11" t="str">
        <f>IF([2]source_data!G406="","",IF([2]source_data!K406="","",[2]source_data!K406))</f>
        <v>Appliances</v>
      </c>
      <c r="AF404" s="11" t="str">
        <f>IF([2]source_data!G406="","",IF([2]source_data!K406="","",[2]tailored_settings!$B$13))</f>
        <v>Grant purpose</v>
      </c>
      <c r="AG404" s="11" t="str">
        <f>IF([2]source_data!G406="","",IF([2]source_data!K406="","",[2]source_data!K406))</f>
        <v>Appliances</v>
      </c>
      <c r="AH404" s="11" t="str">
        <f>IF([2]source_data!G406="","",IF([2]source_data!M406="","",[2]tailored_settings!$B$14))</f>
        <v/>
      </c>
      <c r="AI404" s="11" t="str">
        <f>IF([2]source_data!G406="","",IF([2]source_data!M406="","",[2]source_data!M406))</f>
        <v/>
      </c>
    </row>
    <row r="405" spans="1:35" x14ac:dyDescent="0.2">
      <c r="A405" s="6" t="str">
        <f>IF([2]source_data!G407="","",IF(AND([2]source_data!C407&lt;&gt;"",[2]tailored_settings!$B$15="Publish"),CONCATENATE([2]tailored_settings!$B$2&amp;[2]source_data!C407),IF(AND([2]source_data!C407&lt;&gt;"",[2]tailored_settings!$B$15="Do not publish"),CONCATENATE([2]tailored_settings!$B$2&amp;TEXT(ROW(A405)-1,"0000")&amp;"_"&amp;TEXT(F405,"yyyy-mm")),CONCATENATE([2]tailored_settings!$B$2&amp;TEXT(ROW(A405)-1,"0000")&amp;"_"&amp;TEXT(F405,"yyyy-mm")))))</f>
        <v>360G-Longleigh-0404_2024-08</v>
      </c>
      <c r="B405" s="6" t="str">
        <f>IF([2]source_data!G407="","",IF([2]source_data!E407&lt;&gt;"",[2]source_data!E407,CONCATENATE("Grant to "&amp;G405)))</f>
        <v>Grant to Individual Recipient</v>
      </c>
      <c r="C405" s="6" t="str">
        <f>IF([2]source_data!G407="","",IF([2]source_data!F407="",_xlfn.XLOOKUP(T405,[2]tailored_settings!$B$20:$B$25,[2]tailored_settings!$A$20:$A$25,"")))</f>
        <v>Helping to alleviate financial hardship</v>
      </c>
      <c r="D405" s="7">
        <f>IF([2]source_data!G407="","",IF([2]source_data!G407="","",[2]source_data!G407))</f>
        <v>812</v>
      </c>
      <c r="E405" s="6" t="str">
        <f>IF([2]source_data!G407="","",[2]tailored_settings!$B$3)</f>
        <v>GBP</v>
      </c>
      <c r="F405" s="8">
        <f>IF([2]source_data!G407="","",IF([2]source_data!H407="","",[2]source_data!H407))</f>
        <v>45523</v>
      </c>
      <c r="G405" s="6" t="str">
        <f>IF([2]source_data!G407="","",[2]tailored_settings!$B$5)</f>
        <v>Individual Recipient</v>
      </c>
      <c r="H405" s="6" t="str">
        <f>IF([2]source_data!G407="","",IF(AND([2]source_data!A407&lt;&gt;"",[2]tailored_settings!$B$16="Publish"),CONCATENATE([2]tailored_settings!$B$2&amp;[2]source_data!A407),IF(AND([2]source_data!A407&lt;&gt;"",[2]tailored_settings!$B$16="Do not publish"),CONCATENATE([2]tailored_settings!$B$4&amp;TEXT(ROW(A405)-1,"0000")&amp;"_"&amp;TEXT(F405,"yyyy-mm")),CONCATENATE([2]tailored_settings!$B$4&amp;TEXT(ROW(A405)-1,"0000")&amp;"_"&amp;TEXT(F405,"yyyy-mm")))))</f>
        <v>360G-Longleigh-IND-0404_2024-08</v>
      </c>
      <c r="I405" s="6" t="str">
        <f>IF([2]source_data!G407="","",[2]tailored_settings!$B$7)</f>
        <v>Longleigh Foundation</v>
      </c>
      <c r="J405" s="6" t="str">
        <f>IF([2]source_data!G407="","",[2]tailored_settings!$B$6)</f>
        <v>GB-CHC-1169016</v>
      </c>
      <c r="K405" s="6" t="str">
        <f>IF([2]source_data!G407="","",IF([2]source_data!I407="","",VLOOKUP([2]source_data!I407,[2]codelist_mapping!A:C,3,FALSE)))</f>
        <v>GTIR030</v>
      </c>
      <c r="L405" s="6" t="str">
        <f>IF([2]source_data!G407="","",IF([2]source_data!J407="","",VLOOKUP([2]source_data!J407,[2]codelist_mapping!A:C,3,FALSE)))</f>
        <v/>
      </c>
      <c r="M405" s="6" t="str">
        <f>IF([2]source_data!G407="","",IF([2]source_data!K407="","",IF([2]source_data!M407&lt;&gt;"",CONCATENATE(VLOOKUP([2]source_data!K407,[2]codelist_mapping!F:H,3,FALSE)&amp;";"&amp;VLOOKUP([2]source_data!L407,[2]codelist_mapping!F:H,3,FALSE)&amp;";"&amp;VLOOKUP([2]source_data!M407,[2]codelist_mapping!F:H,3,FALSE)),IF([2]source_data!L407&lt;&gt;"",CONCATENATE(VLOOKUP([2]source_data!K407,[2]codelist_mapping!F:H,3,FALSE)&amp;";"&amp;VLOOKUP([2]source_data!L407,[2]codelist_mapping!F:H,3,FALSE)),IF([2]source_data!K407&lt;&gt;"",CONCATENATE(VLOOKUP([2]source_data!K407,[2]codelist_mapping!F:H,3,FALSE)))))))</f>
        <v>GTIP020;GTIP020;GTIP080</v>
      </c>
      <c r="N405" s="9" t="str">
        <f>IF([2]source_data!G407="","",IF([2]source_data!D407="","",VLOOKUP([2]source_data!D407,[2]geo_data!A:I,9,FALSE)))</f>
        <v>Meadows</v>
      </c>
      <c r="O405" s="9" t="str">
        <f>IF([2]source_data!G407="","",IF([2]source_data!D407="","",VLOOKUP([2]source_data!D407,[2]geo_data!A:I,8,FALSE)))</f>
        <v>E05012285</v>
      </c>
      <c r="P405" s="9" t="str">
        <f>IF([2]source_data!G407="","",IF(LEFT(O405,3)="E05","WD",IF(LEFT(O405,3)="S13","WD",IF(LEFT(O405,3)="W05","WD",IF(LEFT(O405,3)="W06","UA",IF(LEFT(O405,3)="S12","CA",IF(LEFT(O405,3)="E06","UA",IF(LEFT(O405,3)="E07","NMD",IF(LEFT(O405,3)="E08","MD",IF(LEFT(O405,3)="E09","LONB"))))))))))</f>
        <v>WD</v>
      </c>
      <c r="Q405" s="9" t="str">
        <f>IF([2]source_data!G407="","",IF([2]source_data!D407="","",VLOOKUP([2]source_data!D407,[2]geo_data!A:I,7,FALSE)))</f>
        <v>Nottingham</v>
      </c>
      <c r="R405" s="9" t="str">
        <f>IF([2]source_data!G407="","",IF([2]source_data!D407="","",VLOOKUP([2]source_data!D407,[2]geo_data!A:I,6,FALSE)))</f>
        <v>E06000018</v>
      </c>
      <c r="S405" s="9" t="str">
        <f>IF([2]source_data!G407="","",IF(LEFT(R405,3)="E05","WD",IF(LEFT(R405,3)="S13","WD",IF(LEFT(R405,3)="W05","WD",IF(LEFT(R405,3)="W06","UA",IF(LEFT(R405,3)="S12","CA",IF(LEFT(R405,3)="E06","UA",IF(LEFT(R405,3)="E07","NMD",IF(LEFT(R405,3)="E08","MD",IF(LEFT(R405,3)="E09","LONB"))))))))))</f>
        <v>UA</v>
      </c>
      <c r="T405" s="6" t="str">
        <f>IF([2]source_data!G407="","",IF([2]source_data!N407="","",[2]source_data!N407))</f>
        <v>Hardship Grant</v>
      </c>
      <c r="U405" s="10">
        <f>IF([2]source_data!G407="","",[2]tailored_settings!$B$8)</f>
        <v>45789</v>
      </c>
      <c r="V405" s="6" t="str">
        <f>IF([2]source_data!G407="","",[2]tailored_settings!$B$9)</f>
        <v>http://www.longleigh.org/</v>
      </c>
      <c r="W405" s="8">
        <f>IF([2]source_data!G407="","",IF([2]source_data!O407="","",[2]source_data!O407))</f>
        <v>45523</v>
      </c>
      <c r="X405" s="12">
        <f>IF([2]source_data!G407="","",IF([2]source_data!P407="","",[2]source_data!P407))</f>
        <v>45546</v>
      </c>
      <c r="Y405" s="13">
        <f>IF([2]source_data!G407="","",IF([2]source_data!Q407="","",[2]source_data!Q407))</f>
        <v>1</v>
      </c>
      <c r="Z405" s="11" t="str">
        <f>IF([2]source_data!G407="","",IF([2]source_data!I407="","",[2]tailored_settings!$B$10))</f>
        <v>Primary grant reason</v>
      </c>
      <c r="AA405" s="11" t="str">
        <f>IF([2]source_data!G407="","",IF([2]source_data!I407="","",[2]source_data!I407))</f>
        <v>1. Customer (or family member residing with them) with a diagnosed condition or disability (physical and/or sensory and/or behavioural)</v>
      </c>
      <c r="AB405" s="11" t="str">
        <f>IF([2]source_data!G407="","",IF([2]source_data!J407="","",[2]tailored_settings!$B$11))</f>
        <v/>
      </c>
      <c r="AC405" s="11" t="str">
        <f>IF([2]source_data!G407="","",IF([2]source_data!J407="","",[2]source_data!J407))</f>
        <v/>
      </c>
      <c r="AD405" s="11" t="str">
        <f>IF([2]source_data!G407="","",IF([2]source_data!K407="","",[2]tailored_settings!$B$12))</f>
        <v>Grant purpose</v>
      </c>
      <c r="AE405" s="11" t="str">
        <f>IF([2]source_data!G407="","",IF([2]source_data!K407="","",[2]source_data!K407))</f>
        <v xml:space="preserve">Furniture </v>
      </c>
      <c r="AF405" s="11" t="str">
        <f>IF([2]source_data!G407="","",IF([2]source_data!K407="","",[2]tailored_settings!$B$13))</f>
        <v>Grant purpose</v>
      </c>
      <c r="AG405" s="11" t="str">
        <f>IF([2]source_data!G407="","",IF([2]source_data!K407="","",[2]source_data!K407))</f>
        <v xml:space="preserve">Furniture </v>
      </c>
      <c r="AH405" s="11" t="str">
        <f>IF([2]source_data!G407="","",IF([2]source_data!M407="","",[2]tailored_settings!$B$14))</f>
        <v>Grant purpose</v>
      </c>
      <c r="AI405" s="11" t="str">
        <f>IF([2]source_data!G407="","",IF([2]source_data!M407="","",[2]source_data!M407))</f>
        <v>Clothing</v>
      </c>
    </row>
    <row r="406" spans="1:35" x14ac:dyDescent="0.2">
      <c r="A406" s="6" t="str">
        <f>IF([2]source_data!G409="","",IF(AND([2]source_data!C409&lt;&gt;"",[2]tailored_settings!$B$15="Publish"),CONCATENATE([2]tailored_settings!$B$2&amp;[2]source_data!C409),IF(AND([2]source_data!C409&lt;&gt;"",[2]tailored_settings!$B$15="Do not publish"),CONCATENATE([2]tailored_settings!$B$2&amp;TEXT(ROW(A406)-1,"0000")&amp;"_"&amp;TEXT(F406,"yyyy-mm")),CONCATENATE([2]tailored_settings!$B$2&amp;TEXT(ROW(A406)-1,"0000")&amp;"_"&amp;TEXT(F406,"yyyy-mm")))))</f>
        <v>360G-Longleigh-0405_2024-08</v>
      </c>
      <c r="B406" s="6" t="str">
        <f>IF([2]source_data!G409="","",IF([2]source_data!E409&lt;&gt;"",[2]source_data!E409,CONCATENATE("Grant to "&amp;G406)))</f>
        <v>Grant to Individual Recipient</v>
      </c>
      <c r="C406" s="6" t="str">
        <f>IF([2]source_data!G409="","",IF([2]source_data!F409="",_xlfn.XLOOKUP(T406,[2]tailored_settings!$B$20:$B$25,[2]tailored_settings!$A$20:$A$25,"")))</f>
        <v>Helping to alleviate financial hardship</v>
      </c>
      <c r="D406" s="7">
        <f>IF([2]source_data!G409="","",IF([2]source_data!G409="","",[2]source_data!G409))</f>
        <v>866.97</v>
      </c>
      <c r="E406" s="6" t="str">
        <f>IF([2]source_data!G409="","",[2]tailored_settings!$B$3)</f>
        <v>GBP</v>
      </c>
      <c r="F406" s="8">
        <f>IF([2]source_data!G409="","",IF([2]source_data!H409="","",[2]source_data!H409))</f>
        <v>45523</v>
      </c>
      <c r="G406" s="6" t="str">
        <f>IF([2]source_data!G409="","",[2]tailored_settings!$B$5)</f>
        <v>Individual Recipient</v>
      </c>
      <c r="H406" s="6" t="str">
        <f>IF([2]source_data!G409="","",IF(AND([2]source_data!A409&lt;&gt;"",[2]tailored_settings!$B$16="Publish"),CONCATENATE([2]tailored_settings!$B$2&amp;[2]source_data!A409),IF(AND([2]source_data!A409&lt;&gt;"",[2]tailored_settings!$B$16="Do not publish"),CONCATENATE([2]tailored_settings!$B$4&amp;TEXT(ROW(A406)-1,"0000")&amp;"_"&amp;TEXT(F406,"yyyy-mm")),CONCATENATE([2]tailored_settings!$B$4&amp;TEXT(ROW(A406)-1,"0000")&amp;"_"&amp;TEXT(F406,"yyyy-mm")))))</f>
        <v>360G-Longleigh-IND-0405_2024-08</v>
      </c>
      <c r="I406" s="6" t="str">
        <f>IF([2]source_data!G409="","",[2]tailored_settings!$B$7)</f>
        <v>Longleigh Foundation</v>
      </c>
      <c r="J406" s="6" t="str">
        <f>IF([2]source_data!G409="","",[2]tailored_settings!$B$6)</f>
        <v>GB-CHC-1169016</v>
      </c>
      <c r="K406" s="6" t="str">
        <f>IF([2]source_data!G409="","",IF([2]source_data!I409="","",VLOOKUP([2]source_data!I409,[2]codelist_mapping!A:C,3,FALSE)))</f>
        <v>GTIR040</v>
      </c>
      <c r="L406" s="6" t="str">
        <f>IF([2]source_data!G409="","",IF([2]source_data!J409="","",VLOOKUP([2]source_data!J409,[2]codelist_mapping!A:C,3,FALSE)))</f>
        <v>GTIR010</v>
      </c>
      <c r="M406" s="6" t="str">
        <f>IF([2]source_data!G409="","",IF([2]source_data!K409="","",IF([2]source_data!M409&lt;&gt;"",CONCATENATE(VLOOKUP([2]source_data!K409,[2]codelist_mapping!F:H,3,FALSE)&amp;";"&amp;VLOOKUP([2]source_data!L409,[2]codelist_mapping!F:H,3,FALSE)&amp;";"&amp;VLOOKUP([2]source_data!M409,[2]codelist_mapping!F:H,3,FALSE)),IF([2]source_data!L409&lt;&gt;"",CONCATENATE(VLOOKUP([2]source_data!K409,[2]codelist_mapping!F:H,3,FALSE)&amp;";"&amp;VLOOKUP([2]source_data!L409,[2]codelist_mapping!F:H,3,FALSE)),IF([2]source_data!K409&lt;&gt;"",CONCATENATE(VLOOKUP([2]source_data!K409,[2]codelist_mapping!F:H,3,FALSE)))))))</f>
        <v>GTIP020</v>
      </c>
      <c r="N406" s="9" t="str">
        <f>IF([2]source_data!G409="","",IF([2]source_data!D409="","",VLOOKUP([2]source_data!D409,[2]geo_data!A:I,9,FALSE)))</f>
        <v>Wick St Lawrence &amp; St Georges</v>
      </c>
      <c r="O406" s="9" t="str">
        <f>IF([2]source_data!G409="","",IF([2]source_data!D409="","",VLOOKUP([2]source_data!D409,[2]geo_data!A:I,8,FALSE)))</f>
        <v>E05010307</v>
      </c>
      <c r="P406" s="9" t="str">
        <f>IF([2]source_data!G409="","",IF(LEFT(O406,3)="E05","WD",IF(LEFT(O406,3)="S13","WD",IF(LEFT(O406,3)="W05","WD",IF(LEFT(O406,3)="W06","UA",IF(LEFT(O406,3)="S12","CA",IF(LEFT(O406,3)="E06","UA",IF(LEFT(O406,3)="E07","NMD",IF(LEFT(O406,3)="E08","MD",IF(LEFT(O406,3)="E09","LONB"))))))))))</f>
        <v>WD</v>
      </c>
      <c r="Q406" s="9" t="str">
        <f>IF([2]source_data!G409="","",IF([2]source_data!D409="","",VLOOKUP([2]source_data!D409,[2]geo_data!A:I,7,FALSE)))</f>
        <v>North Somerset</v>
      </c>
      <c r="R406" s="9" t="str">
        <f>IF([2]source_data!G409="","",IF([2]source_data!D409="","",VLOOKUP([2]source_data!D409,[2]geo_data!A:I,6,FALSE)))</f>
        <v>E06000024</v>
      </c>
      <c r="S406" s="9" t="str">
        <f>IF([2]source_data!G409="","",IF(LEFT(R406,3)="E05","WD",IF(LEFT(R406,3)="S13","WD",IF(LEFT(R406,3)="W05","WD",IF(LEFT(R406,3)="W06","UA",IF(LEFT(R406,3)="S12","CA",IF(LEFT(R406,3)="E06","UA",IF(LEFT(R406,3)="E07","NMD",IF(LEFT(R406,3)="E08","MD",IF(LEFT(R406,3)="E09","LONB"))))))))))</f>
        <v>UA</v>
      </c>
      <c r="T406" s="6" t="str">
        <f>IF([2]source_data!G409="","",IF([2]source_data!N409="","",[2]source_data!N409))</f>
        <v>Hardship Grant</v>
      </c>
      <c r="U406" s="10">
        <f>IF([2]source_data!G409="","",[2]tailored_settings!$B$8)</f>
        <v>45789</v>
      </c>
      <c r="V406" s="6" t="str">
        <f>IF([2]source_data!G409="","",[2]tailored_settings!$B$9)</f>
        <v>http://www.longleigh.org/</v>
      </c>
      <c r="W406" s="8">
        <f>IF([2]source_data!G409="","",IF([2]source_data!O409="","",[2]source_data!O409))</f>
        <v>45523</v>
      </c>
      <c r="X406" s="12">
        <f>IF([2]source_data!G409="","",IF([2]source_data!P409="","",[2]source_data!P409))</f>
        <v>45546</v>
      </c>
      <c r="Y406" s="13">
        <f>IF([2]source_data!G409="","",IF([2]source_data!Q409="","",[2]source_data!Q409))</f>
        <v>1</v>
      </c>
      <c r="Z406" s="11" t="str">
        <f>IF([2]source_data!G409="","",IF([2]source_data!I409="","",[2]tailored_settings!$B$10))</f>
        <v>Primary grant reason</v>
      </c>
      <c r="AA406" s="11" t="str">
        <f>IF([2]source_data!G409="","",IF([2]source_data!I409="","",[2]source_data!I409))</f>
        <v>2. Customer receiving medication and/or therapy for a mental health condition or substance addiction</v>
      </c>
      <c r="AB406" s="11" t="str">
        <f>IF([2]source_data!G409="","",IF([2]source_data!J409="","",[2]tailored_settings!$B$11))</f>
        <v>Secondary grant reason</v>
      </c>
      <c r="AC406" s="11" t="str">
        <f>IF([2]source_data!G409="","",IF([2]source_data!J409="","",[2]source_data!J409))</f>
        <v>6d. Customer/family under the care of Social Services (Adult or Children’s - FH</v>
      </c>
      <c r="AD406" s="11" t="str">
        <f>IF([2]source_data!G409="","",IF([2]source_data!K409="","",[2]tailored_settings!$B$12))</f>
        <v>Grant purpose</v>
      </c>
      <c r="AE406" s="11" t="str">
        <f>IF([2]source_data!G409="","",IF([2]source_data!K409="","",[2]source_data!K409))</f>
        <v>Appliances</v>
      </c>
      <c r="AF406" s="11" t="str">
        <f>IF([2]source_data!G409="","",IF([2]source_data!K409="","",[2]tailored_settings!$B$13))</f>
        <v>Grant purpose</v>
      </c>
      <c r="AG406" s="11" t="str">
        <f>IF([2]source_data!G409="","",IF([2]source_data!K409="","",[2]source_data!K409))</f>
        <v>Appliances</v>
      </c>
      <c r="AH406" s="11" t="str">
        <f>IF([2]source_data!G409="","",IF([2]source_data!M409="","",[2]tailored_settings!$B$14))</f>
        <v/>
      </c>
      <c r="AI406" s="11" t="str">
        <f>IF([2]source_data!G409="","",IF([2]source_data!M409="","",[2]source_data!M409))</f>
        <v/>
      </c>
    </row>
    <row r="407" spans="1:35" x14ac:dyDescent="0.2">
      <c r="A407" s="6" t="str">
        <f>IF([2]source_data!G410="","",IF(AND([2]source_data!C410&lt;&gt;"",[2]tailored_settings!$B$15="Publish"),CONCATENATE([2]tailored_settings!$B$2&amp;[2]source_data!C410),IF(AND([2]source_data!C410&lt;&gt;"",[2]tailored_settings!$B$15="Do not publish"),CONCATENATE([2]tailored_settings!$B$2&amp;TEXT(ROW(A407)-1,"0000")&amp;"_"&amp;TEXT(F407,"yyyy-mm")),CONCATENATE([2]tailored_settings!$B$2&amp;TEXT(ROW(A407)-1,"0000")&amp;"_"&amp;TEXT(F407,"yyyy-mm")))))</f>
        <v>360G-Longleigh-0406_2024-08</v>
      </c>
      <c r="B407" s="6" t="str">
        <f>IF([2]source_data!G410="","",IF([2]source_data!E410&lt;&gt;"",[2]source_data!E410,CONCATENATE("Grant to "&amp;G407)))</f>
        <v>Grant to Individual Recipient</v>
      </c>
      <c r="C407" s="6" t="str">
        <f>IF([2]source_data!G410="","",IF([2]source_data!F410="",_xlfn.XLOOKUP(T407,[2]tailored_settings!$B$20:$B$25,[2]tailored_settings!$A$20:$A$25,"")))</f>
        <v>Helping to alleviate financial hardship</v>
      </c>
      <c r="D407" s="7">
        <f>IF([2]source_data!G410="","",IF([2]source_data!G410="","",[2]source_data!G410))</f>
        <v>951.01</v>
      </c>
      <c r="E407" s="6" t="str">
        <f>IF([2]source_data!G410="","",[2]tailored_settings!$B$3)</f>
        <v>GBP</v>
      </c>
      <c r="F407" s="8">
        <f>IF([2]source_data!G410="","",IF([2]source_data!H410="","",[2]source_data!H410))</f>
        <v>45523</v>
      </c>
      <c r="G407" s="6" t="str">
        <f>IF([2]source_data!G410="","",[2]tailored_settings!$B$5)</f>
        <v>Individual Recipient</v>
      </c>
      <c r="H407" s="6" t="str">
        <f>IF([2]source_data!G410="","",IF(AND([2]source_data!A410&lt;&gt;"",[2]tailored_settings!$B$16="Publish"),CONCATENATE([2]tailored_settings!$B$2&amp;[2]source_data!A410),IF(AND([2]source_data!A410&lt;&gt;"",[2]tailored_settings!$B$16="Do not publish"),CONCATENATE([2]tailored_settings!$B$4&amp;TEXT(ROW(A407)-1,"0000")&amp;"_"&amp;TEXT(F407,"yyyy-mm")),CONCATENATE([2]tailored_settings!$B$4&amp;TEXT(ROW(A407)-1,"0000")&amp;"_"&amp;TEXT(F407,"yyyy-mm")))))</f>
        <v>360G-Longleigh-IND-0406_2024-08</v>
      </c>
      <c r="I407" s="6" t="str">
        <f>IF([2]source_data!G410="","",[2]tailored_settings!$B$7)</f>
        <v>Longleigh Foundation</v>
      </c>
      <c r="J407" s="6" t="str">
        <f>IF([2]source_data!G410="","",[2]tailored_settings!$B$6)</f>
        <v>GB-CHC-1169016</v>
      </c>
      <c r="K407" s="6" t="str">
        <f>IF([2]source_data!G410="","",IF([2]source_data!I410="","",VLOOKUP([2]source_data!I410,[2]codelist_mapping!A:C,3,FALSE)))</f>
        <v>GTIR030</v>
      </c>
      <c r="L407" s="6" t="str">
        <f>IF([2]source_data!G410="","",IF([2]source_data!J410="","",VLOOKUP([2]source_data!J410,[2]codelist_mapping!A:C,3,FALSE)))</f>
        <v/>
      </c>
      <c r="M407" s="6" t="str">
        <f>IF([2]source_data!G410="","",IF([2]source_data!K410="","",IF([2]source_data!M410&lt;&gt;"",CONCATENATE(VLOOKUP([2]source_data!K410,[2]codelist_mapping!F:H,3,FALSE)&amp;";"&amp;VLOOKUP([2]source_data!L410,[2]codelist_mapping!F:H,3,FALSE)&amp;";"&amp;VLOOKUP([2]source_data!M410,[2]codelist_mapping!F:H,3,FALSE)),IF([2]source_data!L410&lt;&gt;"",CONCATENATE(VLOOKUP([2]source_data!K410,[2]codelist_mapping!F:H,3,FALSE)&amp;";"&amp;VLOOKUP([2]source_data!L410,[2]codelist_mapping!F:H,3,FALSE)),IF([2]source_data!K410&lt;&gt;"",CONCATENATE(VLOOKUP([2]source_data!K410,[2]codelist_mapping!F:H,3,FALSE)))))))</f>
        <v>GTIP020;GTIP020</v>
      </c>
      <c r="N407" s="9" t="str">
        <f>IF([2]source_data!G410="","",IF([2]source_data!D410="","",VLOOKUP([2]source_data!D410,[2]geo_data!A:I,9,FALSE)))</f>
        <v>Soho and Victoria</v>
      </c>
      <c r="O407" s="9" t="str">
        <f>IF([2]source_data!G410="","",IF([2]source_data!D410="","",VLOOKUP([2]source_data!D410,[2]geo_data!A:I,8,FALSE)))</f>
        <v>E05001278</v>
      </c>
      <c r="P407" s="9" t="str">
        <f>IF([2]source_data!G410="","",IF(LEFT(O407,3)="E05","WD",IF(LEFT(O407,3)="S13","WD",IF(LEFT(O407,3)="W05","WD",IF(LEFT(O407,3)="W06","UA",IF(LEFT(O407,3)="S12","CA",IF(LEFT(O407,3)="E06","UA",IF(LEFT(O407,3)="E07","NMD",IF(LEFT(O407,3)="E08","MD",IF(LEFT(O407,3)="E09","LONB"))))))))))</f>
        <v>WD</v>
      </c>
      <c r="Q407" s="9" t="str">
        <f>IF([2]source_data!G410="","",IF([2]source_data!D410="","",VLOOKUP([2]source_data!D410,[2]geo_data!A:I,7,FALSE)))</f>
        <v>Sandwell</v>
      </c>
      <c r="R407" s="9" t="str">
        <f>IF([2]source_data!G410="","",IF([2]source_data!D410="","",VLOOKUP([2]source_data!D410,[2]geo_data!A:I,6,FALSE)))</f>
        <v>E08000028</v>
      </c>
      <c r="S407" s="9" t="str">
        <f>IF([2]source_data!G410="","",IF(LEFT(R407,3)="E05","WD",IF(LEFT(R407,3)="S13","WD",IF(LEFT(R407,3)="W05","WD",IF(LEFT(R407,3)="W06","UA",IF(LEFT(R407,3)="S12","CA",IF(LEFT(R407,3)="E06","UA",IF(LEFT(R407,3)="E07","NMD",IF(LEFT(R407,3)="E08","MD",IF(LEFT(R407,3)="E09","LONB"))))))))))</f>
        <v>MD</v>
      </c>
      <c r="T407" s="6" t="str">
        <f>IF([2]source_data!G410="","",IF([2]source_data!N410="","",[2]source_data!N410))</f>
        <v>Hardship Grant</v>
      </c>
      <c r="U407" s="10">
        <f>IF([2]source_data!G410="","",[2]tailored_settings!$B$8)</f>
        <v>45789</v>
      </c>
      <c r="V407" s="6" t="str">
        <f>IF([2]source_data!G410="","",[2]tailored_settings!$B$9)</f>
        <v>http://www.longleigh.org/</v>
      </c>
      <c r="W407" s="8">
        <f>IF([2]source_data!G410="","",IF([2]source_data!O410="","",[2]source_data!O410))</f>
        <v>45523</v>
      </c>
      <c r="X407" s="12">
        <f>IF([2]source_data!G410="","",IF([2]source_data!P410="","",[2]source_data!P410))</f>
        <v>45558</v>
      </c>
      <c r="Y407" s="13">
        <f>IF([2]source_data!G410="","",IF([2]source_data!Q410="","",[2]source_data!Q410))</f>
        <v>1</v>
      </c>
      <c r="Z407" s="11" t="str">
        <f>IF([2]source_data!G410="","",IF([2]source_data!I410="","",[2]tailored_settings!$B$10))</f>
        <v>Primary grant reason</v>
      </c>
      <c r="AA407" s="11" t="str">
        <f>IF([2]source_data!G410="","",IF([2]source_data!I410="","",[2]source_data!I410))</f>
        <v>1. Customer (or family member residing with them) with a diagnosed condition or disability (physical and/or sensory and/or behavioural)</v>
      </c>
      <c r="AB407" s="11" t="str">
        <f>IF([2]source_data!G410="","",IF([2]source_data!J410="","",[2]tailored_settings!$B$11))</f>
        <v/>
      </c>
      <c r="AC407" s="11" t="str">
        <f>IF([2]source_data!G410="","",IF([2]source_data!J410="","",[2]source_data!J410))</f>
        <v/>
      </c>
      <c r="AD407" s="11" t="str">
        <f>IF([2]source_data!G410="","",IF([2]source_data!K410="","",[2]tailored_settings!$B$12))</f>
        <v>Grant purpose</v>
      </c>
      <c r="AE407" s="11" t="str">
        <f>IF([2]source_data!G410="","",IF([2]source_data!K410="","",[2]source_data!K410))</f>
        <v>Appliances</v>
      </c>
      <c r="AF407" s="11" t="str">
        <f>IF([2]source_data!G410="","",IF([2]source_data!K410="","",[2]tailored_settings!$B$13))</f>
        <v>Grant purpose</v>
      </c>
      <c r="AG407" s="11" t="str">
        <f>IF([2]source_data!G410="","",IF([2]source_data!K410="","",[2]source_data!K410))</f>
        <v>Appliances</v>
      </c>
      <c r="AH407" s="11" t="str">
        <f>IF([2]source_data!G410="","",IF([2]source_data!M410="","",[2]tailored_settings!$B$14))</f>
        <v/>
      </c>
      <c r="AI407" s="11" t="str">
        <f>IF([2]source_data!G410="","",IF([2]source_data!M410="","",[2]source_data!M410))</f>
        <v/>
      </c>
    </row>
    <row r="408" spans="1:35" x14ac:dyDescent="0.2">
      <c r="A408" s="6" t="str">
        <f>IF([2]source_data!G411="","",IF(AND([2]source_data!C411&lt;&gt;"",[2]tailored_settings!$B$15="Publish"),CONCATENATE([2]tailored_settings!$B$2&amp;[2]source_data!C411),IF(AND([2]source_data!C411&lt;&gt;"",[2]tailored_settings!$B$15="Do not publish"),CONCATENATE([2]tailored_settings!$B$2&amp;TEXT(ROW(A408)-1,"0000")&amp;"_"&amp;TEXT(F408,"yyyy-mm")),CONCATENATE([2]tailored_settings!$B$2&amp;TEXT(ROW(A408)-1,"0000")&amp;"_"&amp;TEXT(F408,"yyyy-mm")))))</f>
        <v>360G-Longleigh-0407_2024-08</v>
      </c>
      <c r="B408" s="6" t="str">
        <f>IF([2]source_data!G411="","",IF([2]source_data!E411&lt;&gt;"",[2]source_data!E411,CONCATENATE("Grant to "&amp;G408)))</f>
        <v>Grant to Individual Recipient</v>
      </c>
      <c r="C408" s="6" t="str">
        <f>IF([2]source_data!G411="","",IF([2]source_data!F411="",_xlfn.XLOOKUP(T408,[2]tailored_settings!$B$20:$B$25,[2]tailored_settings!$A$20:$A$25,"")))</f>
        <v>Helping to alleviate financial hardship</v>
      </c>
      <c r="D408" s="7">
        <f>IF([2]source_data!G411="","",IF([2]source_data!G411="","",[2]source_data!G411))</f>
        <v>604.96</v>
      </c>
      <c r="E408" s="6" t="str">
        <f>IF([2]source_data!G411="","",[2]tailored_settings!$B$3)</f>
        <v>GBP</v>
      </c>
      <c r="F408" s="8">
        <f>IF([2]source_data!G411="","",IF([2]source_data!H411="","",[2]source_data!H411))</f>
        <v>45527</v>
      </c>
      <c r="G408" s="6" t="str">
        <f>IF([2]source_data!G411="","",[2]tailored_settings!$B$5)</f>
        <v>Individual Recipient</v>
      </c>
      <c r="H408" s="6" t="str">
        <f>IF([2]source_data!G411="","",IF(AND([2]source_data!A411&lt;&gt;"",[2]tailored_settings!$B$16="Publish"),CONCATENATE([2]tailored_settings!$B$2&amp;[2]source_data!A411),IF(AND([2]source_data!A411&lt;&gt;"",[2]tailored_settings!$B$16="Do not publish"),CONCATENATE([2]tailored_settings!$B$4&amp;TEXT(ROW(A408)-1,"0000")&amp;"_"&amp;TEXT(F408,"yyyy-mm")),CONCATENATE([2]tailored_settings!$B$4&amp;TEXT(ROW(A408)-1,"0000")&amp;"_"&amp;TEXT(F408,"yyyy-mm")))))</f>
        <v>360G-Longleigh-IND-0407_2024-08</v>
      </c>
      <c r="I408" s="6" t="str">
        <f>IF([2]source_data!G411="","",[2]tailored_settings!$B$7)</f>
        <v>Longleigh Foundation</v>
      </c>
      <c r="J408" s="6" t="str">
        <f>IF([2]source_data!G411="","",[2]tailored_settings!$B$6)</f>
        <v>GB-CHC-1169016</v>
      </c>
      <c r="K408" s="6" t="str">
        <f>IF([2]source_data!G411="","",IF([2]source_data!I411="","",VLOOKUP([2]source_data!I411,[2]codelist_mapping!A:C,3,FALSE)))</f>
        <v>GTIR040</v>
      </c>
      <c r="L408" s="6" t="str">
        <f>IF([2]source_data!G411="","",IF([2]source_data!J411="","",VLOOKUP([2]source_data!J411,[2]codelist_mapping!A:C,3,FALSE)))</f>
        <v/>
      </c>
      <c r="M408" s="6" t="str">
        <f>IF([2]source_data!G411="","",IF([2]source_data!K411="","",IF([2]source_data!M411&lt;&gt;"",CONCATENATE(VLOOKUP([2]source_data!K411,[2]codelist_mapping!F:H,3,FALSE)&amp;";"&amp;VLOOKUP([2]source_data!L411,[2]codelist_mapping!F:H,3,FALSE)&amp;";"&amp;VLOOKUP([2]source_data!M411,[2]codelist_mapping!F:H,3,FALSE)),IF([2]source_data!L411&lt;&gt;"",CONCATENATE(VLOOKUP([2]source_data!K411,[2]codelist_mapping!F:H,3,FALSE)&amp;";"&amp;VLOOKUP([2]source_data!L411,[2]codelist_mapping!F:H,3,FALSE)),IF([2]source_data!K411&lt;&gt;"",CONCATENATE(VLOOKUP([2]source_data!K411,[2]codelist_mapping!F:H,3,FALSE)))))))</f>
        <v>GTIP020</v>
      </c>
      <c r="N408" s="9" t="str">
        <f>IF([2]source_data!G411="","",IF([2]source_data!D411="","",VLOOKUP([2]source_data!D411,[2]geo_data!A:I,9,FALSE)))</f>
        <v>Langney</v>
      </c>
      <c r="O408" s="9" t="str">
        <f>IF([2]source_data!G411="","",IF([2]source_data!D411="","",VLOOKUP([2]source_data!D411,[2]geo_data!A:I,8,FALSE)))</f>
        <v>E05011576</v>
      </c>
      <c r="P408" s="9" t="str">
        <f>IF([2]source_data!G411="","",IF(LEFT(O408,3)="E05","WD",IF(LEFT(O408,3)="S13","WD",IF(LEFT(O408,3)="W05","WD",IF(LEFT(O408,3)="W06","UA",IF(LEFT(O408,3)="S12","CA",IF(LEFT(O408,3)="E06","UA",IF(LEFT(O408,3)="E07","NMD",IF(LEFT(O408,3)="E08","MD",IF(LEFT(O408,3)="E09","LONB"))))))))))</f>
        <v>WD</v>
      </c>
      <c r="Q408" s="9" t="str">
        <f>IF([2]source_data!G411="","",IF([2]source_data!D411="","",VLOOKUP([2]source_data!D411,[2]geo_data!A:I,7,FALSE)))</f>
        <v>Eastbourne</v>
      </c>
      <c r="R408" s="9" t="str">
        <f>IF([2]source_data!G411="","",IF([2]source_data!D411="","",VLOOKUP([2]source_data!D411,[2]geo_data!A:I,6,FALSE)))</f>
        <v>E07000061</v>
      </c>
      <c r="S408" s="9" t="str">
        <f>IF([2]source_data!G411="","",IF(LEFT(R408,3)="E05","WD",IF(LEFT(R408,3)="S13","WD",IF(LEFT(R408,3)="W05","WD",IF(LEFT(R408,3)="W06","UA",IF(LEFT(R408,3)="S12","CA",IF(LEFT(R408,3)="E06","UA",IF(LEFT(R408,3)="E07","NMD",IF(LEFT(R408,3)="E08","MD",IF(LEFT(R408,3)="E09","LONB"))))))))))</f>
        <v>NMD</v>
      </c>
      <c r="T408" s="6" t="str">
        <f>IF([2]source_data!G411="","",IF([2]source_data!N411="","",[2]source_data!N411))</f>
        <v>Hardship Grant</v>
      </c>
      <c r="U408" s="10">
        <f>IF([2]source_data!G411="","",[2]tailored_settings!$B$8)</f>
        <v>45789</v>
      </c>
      <c r="V408" s="6" t="str">
        <f>IF([2]source_data!G411="","",[2]tailored_settings!$B$9)</f>
        <v>http://www.longleigh.org/</v>
      </c>
      <c r="W408" s="8">
        <f>IF([2]source_data!G411="","",IF([2]source_data!O411="","",[2]source_data!O411))</f>
        <v>45527</v>
      </c>
      <c r="X408" s="12">
        <f>IF([2]source_data!G411="","",IF([2]source_data!P411="","",[2]source_data!P411))</f>
        <v>45562</v>
      </c>
      <c r="Y408" s="13">
        <f>IF([2]source_data!G411="","",IF([2]source_data!Q411="","",[2]source_data!Q411))</f>
        <v>1</v>
      </c>
      <c r="Z408" s="11" t="str">
        <f>IF([2]source_data!G411="","",IF([2]source_data!I411="","",[2]tailored_settings!$B$10))</f>
        <v>Primary grant reason</v>
      </c>
      <c r="AA408" s="11" t="str">
        <f>IF([2]source_data!G411="","",IF([2]source_data!I411="","",[2]source_data!I411))</f>
        <v>2. Customer receiving medication and/or therapy for a mental health condition or substance addiction</v>
      </c>
      <c r="AB408" s="11" t="str">
        <f>IF([2]source_data!G411="","",IF([2]source_data!J411="","",[2]tailored_settings!$B$11))</f>
        <v/>
      </c>
      <c r="AC408" s="11" t="str">
        <f>IF([2]source_data!G411="","",IF([2]source_data!J411="","",[2]source_data!J411))</f>
        <v/>
      </c>
      <c r="AD408" s="11" t="str">
        <f>IF([2]source_data!G411="","",IF([2]source_data!K411="","",[2]tailored_settings!$B$12))</f>
        <v>Grant purpose</v>
      </c>
      <c r="AE408" s="11" t="str">
        <f>IF([2]source_data!G411="","",IF([2]source_data!K411="","",[2]source_data!K411))</f>
        <v>Appliances</v>
      </c>
      <c r="AF408" s="11" t="str">
        <f>IF([2]source_data!G411="","",IF([2]source_data!K411="","",[2]tailored_settings!$B$13))</f>
        <v>Grant purpose</v>
      </c>
      <c r="AG408" s="11" t="str">
        <f>IF([2]source_data!G411="","",IF([2]source_data!K411="","",[2]source_data!K411))</f>
        <v>Appliances</v>
      </c>
      <c r="AH408" s="11" t="str">
        <f>IF([2]source_data!G411="","",IF([2]source_data!M411="","",[2]tailored_settings!$B$14))</f>
        <v/>
      </c>
      <c r="AI408" s="11" t="str">
        <f>IF([2]source_data!G411="","",IF([2]source_data!M411="","",[2]source_data!M411))</f>
        <v/>
      </c>
    </row>
    <row r="409" spans="1:35" x14ac:dyDescent="0.2">
      <c r="A409" s="6" t="str">
        <f>IF([2]source_data!G412="","",IF(AND([2]source_data!C412&lt;&gt;"",[2]tailored_settings!$B$15="Publish"),CONCATENATE([2]tailored_settings!$B$2&amp;[2]source_data!C412),IF(AND([2]source_data!C412&lt;&gt;"",[2]tailored_settings!$B$15="Do not publish"),CONCATENATE([2]tailored_settings!$B$2&amp;TEXT(ROW(A409)-1,"0000")&amp;"_"&amp;TEXT(F409,"yyyy-mm")),CONCATENATE([2]tailored_settings!$B$2&amp;TEXT(ROW(A409)-1,"0000")&amp;"_"&amp;TEXT(F409,"yyyy-mm")))))</f>
        <v>360G-Longleigh-0408_2024-08</v>
      </c>
      <c r="B409" s="6" t="str">
        <f>IF([2]source_data!G412="","",IF([2]source_data!E412&lt;&gt;"",[2]source_data!E412,CONCATENATE("Grant to "&amp;G409)))</f>
        <v>Grant to Individual Recipient</v>
      </c>
      <c r="C409" s="6" t="str">
        <f>IF([2]source_data!G412="","",IF([2]source_data!F412="",_xlfn.XLOOKUP(T409,[2]tailored_settings!$B$20:$B$25,[2]tailored_settings!$A$20:$A$25,"")))</f>
        <v>Helping to alleviate financial hardship</v>
      </c>
      <c r="D409" s="7">
        <f>IF([2]source_data!G412="","",IF([2]source_data!G412="","",[2]source_data!G412))</f>
        <v>710.21</v>
      </c>
      <c r="E409" s="6" t="str">
        <f>IF([2]source_data!G412="","",[2]tailored_settings!$B$3)</f>
        <v>GBP</v>
      </c>
      <c r="F409" s="8">
        <f>IF([2]source_data!G412="","",IF([2]source_data!H412="","",[2]source_data!H412))</f>
        <v>45523</v>
      </c>
      <c r="G409" s="6" t="str">
        <f>IF([2]source_data!G412="","",[2]tailored_settings!$B$5)</f>
        <v>Individual Recipient</v>
      </c>
      <c r="H409" s="6" t="str">
        <f>IF([2]source_data!G412="","",IF(AND([2]source_data!A412&lt;&gt;"",[2]tailored_settings!$B$16="Publish"),CONCATENATE([2]tailored_settings!$B$2&amp;[2]source_data!A412),IF(AND([2]source_data!A412&lt;&gt;"",[2]tailored_settings!$B$16="Do not publish"),CONCATENATE([2]tailored_settings!$B$4&amp;TEXT(ROW(A409)-1,"0000")&amp;"_"&amp;TEXT(F409,"yyyy-mm")),CONCATENATE([2]tailored_settings!$B$4&amp;TEXT(ROW(A409)-1,"0000")&amp;"_"&amp;TEXT(F409,"yyyy-mm")))))</f>
        <v>360G-Longleigh-IND-0408_2024-08</v>
      </c>
      <c r="I409" s="6" t="str">
        <f>IF([2]source_data!G412="","",[2]tailored_settings!$B$7)</f>
        <v>Longleigh Foundation</v>
      </c>
      <c r="J409" s="6" t="str">
        <f>IF([2]source_data!G412="","",[2]tailored_settings!$B$6)</f>
        <v>GB-CHC-1169016</v>
      </c>
      <c r="K409" s="6" t="str">
        <f>IF([2]source_data!G412="","",IF([2]source_data!I412="","",VLOOKUP([2]source_data!I412,[2]codelist_mapping!A:C,3,FALSE)))</f>
        <v>GTIR040</v>
      </c>
      <c r="L409" s="6" t="str">
        <f>IF([2]source_data!G412="","",IF([2]source_data!J412="","",VLOOKUP([2]source_data!J412,[2]codelist_mapping!A:C,3,FALSE)))</f>
        <v/>
      </c>
      <c r="M409" s="6" t="str">
        <f>IF([2]source_data!G412="","",IF([2]source_data!K412="","",IF([2]source_data!M412&lt;&gt;"",CONCATENATE(VLOOKUP([2]source_data!K412,[2]codelist_mapping!F:H,3,FALSE)&amp;";"&amp;VLOOKUP([2]source_data!L412,[2]codelist_mapping!F:H,3,FALSE)&amp;";"&amp;VLOOKUP([2]source_data!M412,[2]codelist_mapping!F:H,3,FALSE)),IF([2]source_data!L412&lt;&gt;"",CONCATENATE(VLOOKUP([2]source_data!K412,[2]codelist_mapping!F:H,3,FALSE)&amp;";"&amp;VLOOKUP([2]source_data!L412,[2]codelist_mapping!F:H,3,FALSE)),IF([2]source_data!K412&lt;&gt;"",CONCATENATE(VLOOKUP([2]source_data!K412,[2]codelist_mapping!F:H,3,FALSE)))))))</f>
        <v>GTIP020;GTIP020</v>
      </c>
      <c r="N409" s="9" t="str">
        <f>IF([2]source_data!G412="","",IF([2]source_data!D412="","",VLOOKUP([2]source_data!D412,[2]geo_data!A:I,9,FALSE)))</f>
        <v>Warwick Myton &amp; Heathcote</v>
      </c>
      <c r="O409" s="9" t="str">
        <f>IF([2]source_data!G412="","",IF([2]source_data!D412="","",VLOOKUP([2]source_data!D412,[2]geo_data!A:I,8,FALSE)))</f>
        <v>E05012629</v>
      </c>
      <c r="P409" s="9" t="str">
        <f>IF([2]source_data!G412="","",IF(LEFT(O409,3)="E05","WD",IF(LEFT(O409,3)="S13","WD",IF(LEFT(O409,3)="W05","WD",IF(LEFT(O409,3)="W06","UA",IF(LEFT(O409,3)="S12","CA",IF(LEFT(O409,3)="E06","UA",IF(LEFT(O409,3)="E07","NMD",IF(LEFT(O409,3)="E08","MD",IF(LEFT(O409,3)="E09","LONB"))))))))))</f>
        <v>WD</v>
      </c>
      <c r="Q409" s="9" t="str">
        <f>IF([2]source_data!G412="","",IF([2]source_data!D412="","",VLOOKUP([2]source_data!D412,[2]geo_data!A:I,7,FALSE)))</f>
        <v>Warwick</v>
      </c>
      <c r="R409" s="9" t="str">
        <f>IF([2]source_data!G412="","",IF([2]source_data!D412="","",VLOOKUP([2]source_data!D412,[2]geo_data!A:I,6,FALSE)))</f>
        <v>E07000222</v>
      </c>
      <c r="S409" s="9" t="str">
        <f>IF([2]source_data!G412="","",IF(LEFT(R409,3)="E05","WD",IF(LEFT(R409,3)="S13","WD",IF(LEFT(R409,3)="W05","WD",IF(LEFT(R409,3)="W06","UA",IF(LEFT(R409,3)="S12","CA",IF(LEFT(R409,3)="E06","UA",IF(LEFT(R409,3)="E07","NMD",IF(LEFT(R409,3)="E08","MD",IF(LEFT(R409,3)="E09","LONB"))))))))))</f>
        <v>NMD</v>
      </c>
      <c r="T409" s="6" t="str">
        <f>IF([2]source_data!G412="","",IF([2]source_data!N412="","",[2]source_data!N412))</f>
        <v>Hardship Grant</v>
      </c>
      <c r="U409" s="10">
        <f>IF([2]source_data!G412="","",[2]tailored_settings!$B$8)</f>
        <v>45789</v>
      </c>
      <c r="V409" s="6" t="str">
        <f>IF([2]source_data!G412="","",[2]tailored_settings!$B$9)</f>
        <v>http://www.longleigh.org/</v>
      </c>
      <c r="W409" s="8">
        <f>IF([2]source_data!G412="","",IF([2]source_data!O412="","",[2]source_data!O412))</f>
        <v>45523</v>
      </c>
      <c r="X409" s="12">
        <f>IF([2]source_data!G412="","",IF([2]source_data!P412="","",[2]source_data!P412))</f>
        <v>45595</v>
      </c>
      <c r="Y409" s="13">
        <f>IF([2]source_data!G412="","",IF([2]source_data!Q412="","",[2]source_data!Q412))</f>
        <v>2</v>
      </c>
      <c r="Z409" s="11" t="str">
        <f>IF([2]source_data!G412="","",IF([2]source_data!I412="","",[2]tailored_settings!$B$10))</f>
        <v>Primary grant reason</v>
      </c>
      <c r="AA409" s="11" t="str">
        <f>IF([2]source_data!G412="","",IF([2]source_data!I412="","",[2]source_data!I412))</f>
        <v>2. Customer receiving medication and/or therapy for a mental health condition or substance addiction</v>
      </c>
      <c r="AB409" s="11" t="str">
        <f>IF([2]source_data!G412="","",IF([2]source_data!J412="","",[2]tailored_settings!$B$11))</f>
        <v/>
      </c>
      <c r="AC409" s="11" t="str">
        <f>IF([2]source_data!G412="","",IF([2]source_data!J412="","",[2]source_data!J412))</f>
        <v/>
      </c>
      <c r="AD409" s="11" t="str">
        <f>IF([2]source_data!G412="","",IF([2]source_data!K412="","",[2]tailored_settings!$B$12))</f>
        <v>Grant purpose</v>
      </c>
      <c r="AE409" s="11" t="str">
        <f>IF([2]source_data!G412="","",IF([2]source_data!K412="","",[2]source_data!K412))</f>
        <v>Appliances</v>
      </c>
      <c r="AF409" s="11" t="str">
        <f>IF([2]source_data!G412="","",IF([2]source_data!K412="","",[2]tailored_settings!$B$13))</f>
        <v>Grant purpose</v>
      </c>
      <c r="AG409" s="11" t="str">
        <f>IF([2]source_data!G412="","",IF([2]source_data!K412="","",[2]source_data!K412))</f>
        <v>Appliances</v>
      </c>
      <c r="AH409" s="11" t="str">
        <f>IF([2]source_data!G412="","",IF([2]source_data!M412="","",[2]tailored_settings!$B$14))</f>
        <v/>
      </c>
      <c r="AI409" s="11" t="str">
        <f>IF([2]source_data!G412="","",IF([2]source_data!M412="","",[2]source_data!M412))</f>
        <v/>
      </c>
    </row>
    <row r="410" spans="1:35" x14ac:dyDescent="0.2">
      <c r="A410" s="6" t="str">
        <f>IF([2]source_data!G413="","",IF(AND([2]source_data!C413&lt;&gt;"",[2]tailored_settings!$B$15="Publish"),CONCATENATE([2]tailored_settings!$B$2&amp;[2]source_data!C413),IF(AND([2]source_data!C413&lt;&gt;"",[2]tailored_settings!$B$15="Do not publish"),CONCATENATE([2]tailored_settings!$B$2&amp;TEXT(ROW(A410)-1,"0000")&amp;"_"&amp;TEXT(F410,"yyyy-mm")),CONCATENATE([2]tailored_settings!$B$2&amp;TEXT(ROW(A410)-1,"0000")&amp;"_"&amp;TEXT(F410,"yyyy-mm")))))</f>
        <v>360G-Longleigh-0409_2024-08</v>
      </c>
      <c r="B410" s="6" t="str">
        <f>IF([2]source_data!G413="","",IF([2]source_data!E413&lt;&gt;"",[2]source_data!E413,CONCATENATE("Grant to "&amp;G410)))</f>
        <v>Grant to Individual Recipient</v>
      </c>
      <c r="C410" s="6" t="str">
        <f>IF([2]source_data!G413="","",IF([2]source_data!F413="",_xlfn.XLOOKUP(T410,[2]tailored_settings!$B$20:$B$25,[2]tailored_settings!$A$20:$A$25,"")))</f>
        <v>Helping to alleviate financial hardship</v>
      </c>
      <c r="D410" s="7">
        <f>IF([2]source_data!G413="","",IF([2]source_data!G413="","",[2]source_data!G413))</f>
        <v>871.97</v>
      </c>
      <c r="E410" s="6" t="str">
        <f>IF([2]source_data!G413="","",[2]tailored_settings!$B$3)</f>
        <v>GBP</v>
      </c>
      <c r="F410" s="8">
        <f>IF([2]source_data!G413="","",IF([2]source_data!H413="","",[2]source_data!H413))</f>
        <v>45524</v>
      </c>
      <c r="G410" s="6" t="str">
        <f>IF([2]source_data!G413="","",[2]tailored_settings!$B$5)</f>
        <v>Individual Recipient</v>
      </c>
      <c r="H410" s="6" t="str">
        <f>IF([2]source_data!G413="","",IF(AND([2]source_data!A413&lt;&gt;"",[2]tailored_settings!$B$16="Publish"),CONCATENATE([2]tailored_settings!$B$2&amp;[2]source_data!A413),IF(AND([2]source_data!A413&lt;&gt;"",[2]tailored_settings!$B$16="Do not publish"),CONCATENATE([2]tailored_settings!$B$4&amp;TEXT(ROW(A410)-1,"0000")&amp;"_"&amp;TEXT(F410,"yyyy-mm")),CONCATENATE([2]tailored_settings!$B$4&amp;TEXT(ROW(A410)-1,"0000")&amp;"_"&amp;TEXT(F410,"yyyy-mm")))))</f>
        <v>360G-Longleigh-IND-0409_2024-08</v>
      </c>
      <c r="I410" s="6" t="str">
        <f>IF([2]source_data!G413="","",[2]tailored_settings!$B$7)</f>
        <v>Longleigh Foundation</v>
      </c>
      <c r="J410" s="6" t="str">
        <f>IF([2]source_data!G413="","",[2]tailored_settings!$B$6)</f>
        <v>GB-CHC-1169016</v>
      </c>
      <c r="K410" s="6" t="str">
        <f>IF([2]source_data!G413="","",IF([2]source_data!I413="","",VLOOKUP([2]source_data!I413,[2]codelist_mapping!A:C,3,FALSE)))</f>
        <v>GTIR040</v>
      </c>
      <c r="L410" s="6" t="str">
        <f>IF([2]source_data!G413="","",IF([2]source_data!J413="","",VLOOKUP([2]source_data!J413,[2]codelist_mapping!A:C,3,FALSE)))</f>
        <v>GTIR060</v>
      </c>
      <c r="M410" s="6" t="str">
        <f>IF([2]source_data!G413="","",IF([2]source_data!K413="","",IF([2]source_data!M413&lt;&gt;"",CONCATENATE(VLOOKUP([2]source_data!K413,[2]codelist_mapping!F:H,3,FALSE)&amp;";"&amp;VLOOKUP([2]source_data!L413,[2]codelist_mapping!F:H,3,FALSE)&amp;";"&amp;VLOOKUP([2]source_data!M413,[2]codelist_mapping!F:H,3,FALSE)),IF([2]source_data!L413&lt;&gt;"",CONCATENATE(VLOOKUP([2]source_data!K413,[2]codelist_mapping!F:H,3,FALSE)&amp;";"&amp;VLOOKUP([2]source_data!L413,[2]codelist_mapping!F:H,3,FALSE)),IF([2]source_data!K413&lt;&gt;"",CONCATENATE(VLOOKUP([2]source_data!K413,[2]codelist_mapping!F:H,3,FALSE)))))))</f>
        <v>GTIP020</v>
      </c>
      <c r="N410" s="9" t="str">
        <f>IF([2]source_data!G413="","",IF([2]source_data!D413="","",VLOOKUP([2]source_data!D413,[2]geo_data!A:I,9,FALSE)))</f>
        <v>Biggleswade West</v>
      </c>
      <c r="O410" s="9" t="str">
        <f>IF([2]source_data!G413="","",IF([2]source_data!D413="","",VLOOKUP([2]source_data!D413,[2]geo_data!A:I,8,FALSE)))</f>
        <v>E05014399</v>
      </c>
      <c r="P410" s="9" t="str">
        <f>IF([2]source_data!G413="","",IF(LEFT(O410,3)="E05","WD",IF(LEFT(O410,3)="S13","WD",IF(LEFT(O410,3)="W05","WD",IF(LEFT(O410,3)="W06","UA",IF(LEFT(O410,3)="S12","CA",IF(LEFT(O410,3)="E06","UA",IF(LEFT(O410,3)="E07","NMD",IF(LEFT(O410,3)="E08","MD",IF(LEFT(O410,3)="E09","LONB"))))))))))</f>
        <v>WD</v>
      </c>
      <c r="Q410" s="9" t="str">
        <f>IF([2]source_data!G413="","",IF([2]source_data!D413="","",VLOOKUP([2]source_data!D413,[2]geo_data!A:I,7,FALSE)))</f>
        <v>Central Bedfordshire</v>
      </c>
      <c r="R410" s="9" t="str">
        <f>IF([2]source_data!G413="","",IF([2]source_data!D413="","",VLOOKUP([2]source_data!D413,[2]geo_data!A:I,6,FALSE)))</f>
        <v>E06000056</v>
      </c>
      <c r="S410" s="9" t="str">
        <f>IF([2]source_data!G413="","",IF(LEFT(R410,3)="E05","WD",IF(LEFT(R410,3)="S13","WD",IF(LEFT(R410,3)="W05","WD",IF(LEFT(R410,3)="W06","UA",IF(LEFT(R410,3)="S12","CA",IF(LEFT(R410,3)="E06","UA",IF(LEFT(R410,3)="E07","NMD",IF(LEFT(R410,3)="E08","MD",IF(LEFT(R410,3)="E09","LONB"))))))))))</f>
        <v>UA</v>
      </c>
      <c r="T410" s="6" t="str">
        <f>IF([2]source_data!G413="","",IF([2]source_data!N413="","",[2]source_data!N413))</f>
        <v>Hardship Grant</v>
      </c>
      <c r="U410" s="10">
        <f>IF([2]source_data!G413="","",[2]tailored_settings!$B$8)</f>
        <v>45789</v>
      </c>
      <c r="V410" s="6" t="str">
        <f>IF([2]source_data!G413="","",[2]tailored_settings!$B$9)</f>
        <v>http://www.longleigh.org/</v>
      </c>
      <c r="W410" s="8">
        <f>IF([2]source_data!G413="","",IF([2]source_data!O413="","",[2]source_data!O413))</f>
        <v>45524</v>
      </c>
      <c r="X410" s="12">
        <f>IF([2]source_data!G413="","",IF([2]source_data!P413="","",[2]source_data!P413))</f>
        <v>45541</v>
      </c>
      <c r="Y410" s="13">
        <f>IF([2]source_data!G413="","",IF([2]source_data!Q413="","",[2]source_data!Q413))</f>
        <v>0</v>
      </c>
      <c r="Z410" s="11" t="str">
        <f>IF([2]source_data!G413="","",IF([2]source_data!I413="","",[2]tailored_settings!$B$10))</f>
        <v>Primary grant reason</v>
      </c>
      <c r="AA410" s="11" t="str">
        <f>IF([2]source_data!G413="","",IF([2]source_data!I413="","",[2]source_data!I413))</f>
        <v>2. Customer receiving medication and/or therapy for a mental health condition or substance addiction</v>
      </c>
      <c r="AB410" s="11" t="str">
        <f>IF([2]source_data!G413="","",IF([2]source_data!J413="","",[2]tailored_settings!$B$11))</f>
        <v>Secondary grant reason</v>
      </c>
      <c r="AC410" s="11" t="str">
        <f>IF([2]source_data!G413="","",IF([2]source_data!J413="","",[2]source_data!J413))</f>
        <v>4. Customer/family fleeing from a violent or abusive relationship</v>
      </c>
      <c r="AD410" s="11" t="str">
        <f>IF([2]source_data!G413="","",IF([2]source_data!K413="","",[2]tailored_settings!$B$12))</f>
        <v>Grant purpose</v>
      </c>
      <c r="AE410" s="11" t="str">
        <f>IF([2]source_data!G413="","",IF([2]source_data!K413="","",[2]source_data!K413))</f>
        <v>Appliances</v>
      </c>
      <c r="AF410" s="11" t="str">
        <f>IF([2]source_data!G413="","",IF([2]source_data!K413="","",[2]tailored_settings!$B$13))</f>
        <v>Grant purpose</v>
      </c>
      <c r="AG410" s="11" t="str">
        <f>IF([2]source_data!G413="","",IF([2]source_data!K413="","",[2]source_data!K413))</f>
        <v>Appliances</v>
      </c>
      <c r="AH410" s="11" t="str">
        <f>IF([2]source_data!G413="","",IF([2]source_data!M413="","",[2]tailored_settings!$B$14))</f>
        <v/>
      </c>
      <c r="AI410" s="11" t="str">
        <f>IF([2]source_data!G413="","",IF([2]source_data!M413="","",[2]source_data!M413))</f>
        <v/>
      </c>
    </row>
    <row r="411" spans="1:35" x14ac:dyDescent="0.2">
      <c r="A411" s="6" t="str">
        <f>IF([2]source_data!G414="","",IF(AND([2]source_data!C414&lt;&gt;"",[2]tailored_settings!$B$15="Publish"),CONCATENATE([2]tailored_settings!$B$2&amp;[2]source_data!C414),IF(AND([2]source_data!C414&lt;&gt;"",[2]tailored_settings!$B$15="Do not publish"),CONCATENATE([2]tailored_settings!$B$2&amp;TEXT(ROW(A411)-1,"0000")&amp;"_"&amp;TEXT(F411,"yyyy-mm")),CONCATENATE([2]tailored_settings!$B$2&amp;TEXT(ROW(A411)-1,"0000")&amp;"_"&amp;TEXT(F411,"yyyy-mm")))))</f>
        <v>360G-Longleigh-0410_2024-08</v>
      </c>
      <c r="B411" s="6" t="str">
        <f>IF([2]source_data!G414="","",IF([2]source_data!E414&lt;&gt;"",[2]source_data!E414,CONCATENATE("Grant to "&amp;G411)))</f>
        <v>Grant to Individual Recipient</v>
      </c>
      <c r="C411" s="6" t="str">
        <f>IF([2]source_data!G414="","",IF([2]source_data!F414="",_xlfn.XLOOKUP(T411,[2]tailored_settings!$B$20:$B$25,[2]tailored_settings!$A$20:$A$25,"")))</f>
        <v xml:space="preserve">Providing new flooring </v>
      </c>
      <c r="D411" s="7">
        <f>IF([2]source_data!G414="","",IF([2]source_data!G414="","",[2]source_data!G414))</f>
        <v>403.2</v>
      </c>
      <c r="E411" s="6" t="str">
        <f>IF([2]source_data!G414="","",[2]tailored_settings!$B$3)</f>
        <v>GBP</v>
      </c>
      <c r="F411" s="8">
        <f>IF([2]source_data!G414="","",IF([2]source_data!H414="","",[2]source_data!H414))</f>
        <v>45527</v>
      </c>
      <c r="G411" s="6" t="str">
        <f>IF([2]source_data!G414="","",[2]tailored_settings!$B$5)</f>
        <v>Individual Recipient</v>
      </c>
      <c r="H411" s="6" t="str">
        <f>IF([2]source_data!G414="","",IF(AND([2]source_data!A414&lt;&gt;"",[2]tailored_settings!$B$16="Publish"),CONCATENATE([2]tailored_settings!$B$2&amp;[2]source_data!A414),IF(AND([2]source_data!A414&lt;&gt;"",[2]tailored_settings!$B$16="Do not publish"),CONCATENATE([2]tailored_settings!$B$4&amp;TEXT(ROW(A411)-1,"0000")&amp;"_"&amp;TEXT(F411,"yyyy-mm")),CONCATENATE([2]tailored_settings!$B$4&amp;TEXT(ROW(A411)-1,"0000")&amp;"_"&amp;TEXT(F411,"yyyy-mm")))))</f>
        <v>360G-Longleigh-IND-0410_2024-08</v>
      </c>
      <c r="I411" s="6" t="str">
        <f>IF([2]source_data!G414="","",[2]tailored_settings!$B$7)</f>
        <v>Longleigh Foundation</v>
      </c>
      <c r="J411" s="6" t="str">
        <f>IF([2]source_data!G414="","",[2]tailored_settings!$B$6)</f>
        <v>GB-CHC-1169016</v>
      </c>
      <c r="K411" s="6" t="str">
        <f>IF([2]source_data!G414="","",IF([2]source_data!I414="","",VLOOKUP([2]source_data!I414,[2]codelist_mapping!A:C,3,FALSE)))</f>
        <v>GTIR060</v>
      </c>
      <c r="L411" s="6" t="str">
        <f>IF([2]source_data!G414="","",IF([2]source_data!J414="","",VLOOKUP([2]source_data!J414,[2]codelist_mapping!A:C,3,FALSE)))</f>
        <v/>
      </c>
      <c r="M411" s="6" t="str">
        <f>IF([2]source_data!G414="","",IF([2]source_data!K414="","",IF([2]source_data!M414&lt;&gt;"",CONCATENATE(VLOOKUP([2]source_data!K414,[2]codelist_mapping!F:H,3,FALSE)&amp;";"&amp;VLOOKUP([2]source_data!L414,[2]codelist_mapping!F:H,3,FALSE)&amp;";"&amp;VLOOKUP([2]source_data!M414,[2]codelist_mapping!F:H,3,FALSE)),IF([2]source_data!L414&lt;&gt;"",CONCATENATE(VLOOKUP([2]source_data!K414,[2]codelist_mapping!F:H,3,FALSE)&amp;";"&amp;VLOOKUP([2]source_data!L414,[2]codelist_mapping!F:H,3,FALSE)),IF([2]source_data!K414&lt;&gt;"",CONCATENATE(VLOOKUP([2]source_data!K414,[2]codelist_mapping!F:H,3,FALSE)))))))</f>
        <v>GTIP030</v>
      </c>
      <c r="N411" s="9" t="str">
        <f>IF([2]source_data!G414="","",IF([2]source_data!D414="","",VLOOKUP([2]source_data!D414,[2]geo_data!A:I,9,FALSE)))</f>
        <v>St Anthony's</v>
      </c>
      <c r="O411" s="9" t="str">
        <f>IF([2]source_data!G414="","",IF([2]source_data!D414="","",VLOOKUP([2]source_data!D414,[2]geo_data!A:I,8,FALSE)))</f>
        <v>E05011580</v>
      </c>
      <c r="P411" s="9" t="str">
        <f>IF([2]source_data!G414="","",IF(LEFT(O411,3)="E05","WD",IF(LEFT(O411,3)="S13","WD",IF(LEFT(O411,3)="W05","WD",IF(LEFT(O411,3)="W06","UA",IF(LEFT(O411,3)="S12","CA",IF(LEFT(O411,3)="E06","UA",IF(LEFT(O411,3)="E07","NMD",IF(LEFT(O411,3)="E08","MD",IF(LEFT(O411,3)="E09","LONB"))))))))))</f>
        <v>WD</v>
      </c>
      <c r="Q411" s="9" t="str">
        <f>IF([2]source_data!G414="","",IF([2]source_data!D414="","",VLOOKUP([2]source_data!D414,[2]geo_data!A:I,7,FALSE)))</f>
        <v>Eastbourne</v>
      </c>
      <c r="R411" s="9" t="str">
        <f>IF([2]source_data!G414="","",IF([2]source_data!D414="","",VLOOKUP([2]source_data!D414,[2]geo_data!A:I,6,FALSE)))</f>
        <v>E07000061</v>
      </c>
      <c r="S411" s="9" t="str">
        <f>IF([2]source_data!G414="","",IF(LEFT(R411,3)="E05","WD",IF(LEFT(R411,3)="S13","WD",IF(LEFT(R411,3)="W05","WD",IF(LEFT(R411,3)="W06","UA",IF(LEFT(R411,3)="S12","CA",IF(LEFT(R411,3)="E06","UA",IF(LEFT(R411,3)="E07","NMD",IF(LEFT(R411,3)="E08","MD",IF(LEFT(R411,3)="E09","LONB"))))))))))</f>
        <v>NMD</v>
      </c>
      <c r="T411" s="6" t="str">
        <f>IF([2]source_data!G414="","",IF([2]source_data!N414="","",[2]source_data!N414))</f>
        <v>Flooring Grant</v>
      </c>
      <c r="U411" s="10">
        <f>IF([2]source_data!G414="","",[2]tailored_settings!$B$8)</f>
        <v>45789</v>
      </c>
      <c r="V411" s="6" t="str">
        <f>IF([2]source_data!G414="","",[2]tailored_settings!$B$9)</f>
        <v>http://www.longleigh.org/</v>
      </c>
      <c r="W411" s="8">
        <f>IF([2]source_data!G414="","",IF([2]source_data!O414="","",[2]source_data!O414))</f>
        <v>45527</v>
      </c>
      <c r="X411" s="12">
        <f>IF([2]source_data!G414="","",IF([2]source_data!P414="","",[2]source_data!P414))</f>
        <v>45560</v>
      </c>
      <c r="Y411" s="13">
        <f>IF([2]source_data!G414="","",IF([2]source_data!Q414="","",[2]source_data!Q414))</f>
        <v>1</v>
      </c>
      <c r="Z411" s="11" t="str">
        <f>IF([2]source_data!G414="","",IF([2]source_data!I414="","",[2]tailored_settings!$B$10))</f>
        <v>Primary grant reason</v>
      </c>
      <c r="AA411" s="11" t="str">
        <f>IF([2]source_data!G414="","",IF([2]source_data!I414="","",[2]source_data!I414))</f>
        <v>6b. Customer/family under the care of Social Services (Adult or Children’s) - DV</v>
      </c>
      <c r="AB411" s="11" t="str">
        <f>IF([2]source_data!G414="","",IF([2]source_data!J414="","",[2]tailored_settings!$B$11))</f>
        <v/>
      </c>
      <c r="AC411" s="11" t="str">
        <f>IF([2]source_data!G414="","",IF([2]source_data!J414="","",[2]source_data!J414))</f>
        <v/>
      </c>
      <c r="AD411" s="11" t="str">
        <f>IF([2]source_data!G414="","",IF([2]source_data!K414="","",[2]tailored_settings!$B$12))</f>
        <v>Grant purpose</v>
      </c>
      <c r="AE411" s="11" t="str">
        <f>IF([2]source_data!G414="","",IF([2]source_data!K414="","",[2]source_data!K414))</f>
        <v>Flooring</v>
      </c>
      <c r="AF411" s="11" t="str">
        <f>IF([2]source_data!G414="","",IF([2]source_data!K414="","",[2]tailored_settings!$B$13))</f>
        <v>Grant purpose</v>
      </c>
      <c r="AG411" s="11" t="str">
        <f>IF([2]source_data!G414="","",IF([2]source_data!K414="","",[2]source_data!K414))</f>
        <v>Flooring</v>
      </c>
      <c r="AH411" s="11" t="str">
        <f>IF([2]source_data!G414="","",IF([2]source_data!M414="","",[2]tailored_settings!$B$14))</f>
        <v/>
      </c>
      <c r="AI411" s="11" t="str">
        <f>IF([2]source_data!G414="","",IF([2]source_data!M414="","",[2]source_data!M414))</f>
        <v/>
      </c>
    </row>
    <row r="412" spans="1:35" x14ac:dyDescent="0.2">
      <c r="A412" s="6" t="str">
        <f>IF([2]source_data!G415="","",IF(AND([2]source_data!C415&lt;&gt;"",[2]tailored_settings!$B$15="Publish"),CONCATENATE([2]tailored_settings!$B$2&amp;[2]source_data!C415),IF(AND([2]source_data!C415&lt;&gt;"",[2]tailored_settings!$B$15="Do not publish"),CONCATENATE([2]tailored_settings!$B$2&amp;TEXT(ROW(A412)-1,"0000")&amp;"_"&amp;TEXT(F412,"yyyy-mm")),CONCATENATE([2]tailored_settings!$B$2&amp;TEXT(ROW(A412)-1,"0000")&amp;"_"&amp;TEXT(F412,"yyyy-mm")))))</f>
        <v>360G-Longleigh-0411_2024-08</v>
      </c>
      <c r="B412" s="6" t="str">
        <f>IF([2]source_data!G415="","",IF([2]source_data!E415&lt;&gt;"",[2]source_data!E415,CONCATENATE("Grant to "&amp;G412)))</f>
        <v>Grant to Individual Recipient</v>
      </c>
      <c r="C412" s="6" t="str">
        <f>IF([2]source_data!G415="","",IF([2]source_data!F415="",_xlfn.XLOOKUP(T412,[2]tailored_settings!$B$20:$B$25,[2]tailored_settings!$A$20:$A$25,"")))</f>
        <v>Providing financial aid during a time of crisis</v>
      </c>
      <c r="D412" s="7">
        <f>IF([2]source_data!G415="","",IF([2]source_data!G415="","",[2]source_data!G415))</f>
        <v>500</v>
      </c>
      <c r="E412" s="6" t="str">
        <f>IF([2]source_data!G415="","",[2]tailored_settings!$B$3)</f>
        <v>GBP</v>
      </c>
      <c r="F412" s="8">
        <f>IF([2]source_data!G415="","",IF([2]source_data!H415="","",[2]source_data!H415))</f>
        <v>45523</v>
      </c>
      <c r="G412" s="6" t="str">
        <f>IF([2]source_data!G415="","",[2]tailored_settings!$B$5)</f>
        <v>Individual Recipient</v>
      </c>
      <c r="H412" s="6" t="str">
        <f>IF([2]source_data!G415="","",IF(AND([2]source_data!A415&lt;&gt;"",[2]tailored_settings!$B$16="Publish"),CONCATENATE([2]tailored_settings!$B$2&amp;[2]source_data!A415),IF(AND([2]source_data!A415&lt;&gt;"",[2]tailored_settings!$B$16="Do not publish"),CONCATENATE([2]tailored_settings!$B$4&amp;TEXT(ROW(A412)-1,"0000")&amp;"_"&amp;TEXT(F412,"yyyy-mm")),CONCATENATE([2]tailored_settings!$B$4&amp;TEXT(ROW(A412)-1,"0000")&amp;"_"&amp;TEXT(F412,"yyyy-mm")))))</f>
        <v>360G-Longleigh-IND-0411_2024-08</v>
      </c>
      <c r="I412" s="6" t="str">
        <f>IF([2]source_data!G415="","",[2]tailored_settings!$B$7)</f>
        <v>Longleigh Foundation</v>
      </c>
      <c r="J412" s="6" t="str">
        <f>IF([2]source_data!G415="","",[2]tailored_settings!$B$6)</f>
        <v>GB-CHC-1169016</v>
      </c>
      <c r="K412" s="6" t="str">
        <f>IF([2]source_data!G415="","",IF([2]source_data!I415="","",VLOOKUP([2]source_data!I415,[2]codelist_mapping!A:C,3,FALSE)))</f>
        <v>GTIR060</v>
      </c>
      <c r="L412" s="6" t="str">
        <f>IF([2]source_data!G415="","",IF([2]source_data!J415="","",VLOOKUP([2]source_data!J415,[2]codelist_mapping!A:C,3,FALSE)))</f>
        <v/>
      </c>
      <c r="M412" s="6" t="str">
        <f>IF([2]source_data!G415="","",IF([2]source_data!K415="","",IF([2]source_data!M415&lt;&gt;"",CONCATENATE(VLOOKUP([2]source_data!K415,[2]codelist_mapping!F:H,3,FALSE)&amp;";"&amp;VLOOKUP([2]source_data!L415,[2]codelist_mapping!F:H,3,FALSE)&amp;";"&amp;VLOOKUP([2]source_data!M415,[2]codelist_mapping!F:H,3,FALSE)),IF([2]source_data!L415&lt;&gt;"",CONCATENATE(VLOOKUP([2]source_data!K415,[2]codelist_mapping!F:H,3,FALSE)&amp;";"&amp;VLOOKUP([2]source_data!L415,[2]codelist_mapping!F:H,3,FALSE)),IF([2]source_data!K415&lt;&gt;"",CONCATENATE(VLOOKUP([2]source_data!K415,[2]codelist_mapping!F:H,3,FALSE)))))))</f>
        <v>GTIP070</v>
      </c>
      <c r="N412" s="9" t="str">
        <f>IF([2]source_data!G415="","",IF([2]source_data!D415="","",VLOOKUP([2]source_data!D415,[2]geo_data!A:I,9,FALSE)))</f>
        <v>West Hill &amp; North Laine</v>
      </c>
      <c r="O412" s="9" t="str">
        <f>IF([2]source_data!G415="","",IF([2]source_data!D415="","",VLOOKUP([2]source_data!D415,[2]geo_data!A:I,8,FALSE)))</f>
        <v>E05015415</v>
      </c>
      <c r="P412" s="9" t="str">
        <f>IF([2]source_data!G415="","",IF(LEFT(O412,3)="E05","WD",IF(LEFT(O412,3)="S13","WD",IF(LEFT(O412,3)="W05","WD",IF(LEFT(O412,3)="W06","UA",IF(LEFT(O412,3)="S12","CA",IF(LEFT(O412,3)="E06","UA",IF(LEFT(O412,3)="E07","NMD",IF(LEFT(O412,3)="E08","MD",IF(LEFT(O412,3)="E09","LONB"))))))))))</f>
        <v>WD</v>
      </c>
      <c r="Q412" s="9" t="str">
        <f>IF([2]source_data!G415="","",IF([2]source_data!D415="","",VLOOKUP([2]source_data!D415,[2]geo_data!A:I,7,FALSE)))</f>
        <v>Brighton and Hove</v>
      </c>
      <c r="R412" s="9" t="str">
        <f>IF([2]source_data!G415="","",IF([2]source_data!D415="","",VLOOKUP([2]source_data!D415,[2]geo_data!A:I,6,FALSE)))</f>
        <v>E06000043</v>
      </c>
      <c r="S412" s="9" t="str">
        <f>IF([2]source_data!G415="","",IF(LEFT(R412,3)="E05","WD",IF(LEFT(R412,3)="S13","WD",IF(LEFT(R412,3)="W05","WD",IF(LEFT(R412,3)="W06","UA",IF(LEFT(R412,3)="S12","CA",IF(LEFT(R412,3)="E06","UA",IF(LEFT(R412,3)="E07","NMD",IF(LEFT(R412,3)="E08","MD",IF(LEFT(R412,3)="E09","LONB"))))))))))</f>
        <v>UA</v>
      </c>
      <c r="T412" s="6" t="str">
        <f>IF([2]source_data!G415="","",IF([2]source_data!N415="","",[2]source_data!N415))</f>
        <v>Crisis Grant</v>
      </c>
      <c r="U412" s="10">
        <f>IF([2]source_data!G415="","",[2]tailored_settings!$B$8)</f>
        <v>45789</v>
      </c>
      <c r="V412" s="6" t="str">
        <f>IF([2]source_data!G415="","",[2]tailored_settings!$B$9)</f>
        <v>http://www.longleigh.org/</v>
      </c>
      <c r="W412" s="8">
        <f>IF([2]source_data!G415="","",IF([2]source_data!O415="","",[2]source_data!O415))</f>
        <v>45523</v>
      </c>
      <c r="X412" s="12">
        <f>IF([2]source_data!G415="","",IF([2]source_data!P415="","",[2]source_data!P415))</f>
        <v>45751</v>
      </c>
      <c r="Y412" s="13">
        <f>IF([2]source_data!G415="","",IF([2]source_data!Q415="","",[2]source_data!Q415))</f>
        <v>8</v>
      </c>
      <c r="Z412" s="11" t="str">
        <f>IF([2]source_data!G415="","",IF([2]source_data!I415="","",[2]tailored_settings!$B$10))</f>
        <v>Primary grant reason</v>
      </c>
      <c r="AA412" s="11" t="str">
        <f>IF([2]source_data!G415="","",IF([2]source_data!I415="","",[2]source_data!I415))</f>
        <v>4. Customer/family fleeing from a violent or abusive relationship</v>
      </c>
      <c r="AB412" s="11" t="str">
        <f>IF([2]source_data!G415="","",IF([2]source_data!J415="","",[2]tailored_settings!$B$11))</f>
        <v/>
      </c>
      <c r="AC412" s="11" t="str">
        <f>IF([2]source_data!G415="","",IF([2]source_data!J415="","",[2]source_data!J415))</f>
        <v/>
      </c>
      <c r="AD412" s="11" t="str">
        <f>IF([2]source_data!G415="","",IF([2]source_data!K415="","",[2]tailored_settings!$B$12))</f>
        <v>Grant purpose</v>
      </c>
      <c r="AE412" s="11" t="str">
        <f>IF([2]source_data!G415="","",IF([2]source_data!K415="","",[2]source_data!K415))</f>
        <v>Food Vouchers</v>
      </c>
      <c r="AF412" s="11" t="str">
        <f>IF([2]source_data!G415="","",IF([2]source_data!K415="","",[2]tailored_settings!$B$13))</f>
        <v>Grant purpose</v>
      </c>
      <c r="AG412" s="11" t="str">
        <f>IF([2]source_data!G415="","",IF([2]source_data!K415="","",[2]source_data!K415))</f>
        <v>Food Vouchers</v>
      </c>
      <c r="AH412" s="11" t="str">
        <f>IF([2]source_data!G415="","",IF([2]source_data!M415="","",[2]tailored_settings!$B$14))</f>
        <v/>
      </c>
      <c r="AI412" s="11" t="str">
        <f>IF([2]source_data!G415="","",IF([2]source_data!M415="","",[2]source_data!M415))</f>
        <v/>
      </c>
    </row>
    <row r="413" spans="1:35" x14ac:dyDescent="0.2">
      <c r="A413" s="6" t="str">
        <f>IF([2]source_data!G416="","",IF(AND([2]source_data!C416&lt;&gt;"",[2]tailored_settings!$B$15="Publish"),CONCATENATE([2]tailored_settings!$B$2&amp;[2]source_data!C416),IF(AND([2]source_data!C416&lt;&gt;"",[2]tailored_settings!$B$15="Do not publish"),CONCATENATE([2]tailored_settings!$B$2&amp;TEXT(ROW(A413)-1,"0000")&amp;"_"&amp;TEXT(F413,"yyyy-mm")),CONCATENATE([2]tailored_settings!$B$2&amp;TEXT(ROW(A413)-1,"0000")&amp;"_"&amp;TEXT(F413,"yyyy-mm")))))</f>
        <v>360G-Longleigh-0412_2024-08</v>
      </c>
      <c r="B413" s="6" t="str">
        <f>IF([2]source_data!G416="","",IF([2]source_data!E416&lt;&gt;"",[2]source_data!E416,CONCATENATE("Grant to "&amp;G413)))</f>
        <v>Grant to Individual Recipient</v>
      </c>
      <c r="C413" s="6" t="str">
        <f>IF([2]source_data!G416="","",IF([2]source_data!F416="",_xlfn.XLOOKUP(T413,[2]tailored_settings!$B$20:$B$25,[2]tailored_settings!$A$20:$A$25,"")))</f>
        <v>Helping to alleviate financial hardship</v>
      </c>
      <c r="D413" s="7">
        <f>IF([2]source_data!G416="","",IF([2]source_data!G416="","",[2]source_data!G416))</f>
        <v>600</v>
      </c>
      <c r="E413" s="6" t="str">
        <f>IF([2]source_data!G416="","",[2]tailored_settings!$B$3)</f>
        <v>GBP</v>
      </c>
      <c r="F413" s="8">
        <f>IF([2]source_data!G416="","",IF([2]source_data!H416="","",[2]source_data!H416))</f>
        <v>45524</v>
      </c>
      <c r="G413" s="6" t="str">
        <f>IF([2]source_data!G416="","",[2]tailored_settings!$B$5)</f>
        <v>Individual Recipient</v>
      </c>
      <c r="H413" s="6" t="str">
        <f>IF([2]source_data!G416="","",IF(AND([2]source_data!A416&lt;&gt;"",[2]tailored_settings!$B$16="Publish"),CONCATENATE([2]tailored_settings!$B$2&amp;[2]source_data!A416),IF(AND([2]source_data!A416&lt;&gt;"",[2]tailored_settings!$B$16="Do not publish"),CONCATENATE([2]tailored_settings!$B$4&amp;TEXT(ROW(A413)-1,"0000")&amp;"_"&amp;TEXT(F413,"yyyy-mm")),CONCATENATE([2]tailored_settings!$B$4&amp;TEXT(ROW(A413)-1,"0000")&amp;"_"&amp;TEXT(F413,"yyyy-mm")))))</f>
        <v>360G-Longleigh-IND-0412_2024-08</v>
      </c>
      <c r="I413" s="6" t="str">
        <f>IF([2]source_data!G416="","",[2]tailored_settings!$B$7)</f>
        <v>Longleigh Foundation</v>
      </c>
      <c r="J413" s="6" t="str">
        <f>IF([2]source_data!G416="","",[2]tailored_settings!$B$6)</f>
        <v>GB-CHC-1169016</v>
      </c>
      <c r="K413" s="6" t="str">
        <f>IF([2]source_data!G416="","",IF([2]source_data!I416="","",VLOOKUP([2]source_data!I416,[2]codelist_mapping!A:C,3,FALSE)))</f>
        <v>GTIR080</v>
      </c>
      <c r="L413" s="6" t="str">
        <f>IF([2]source_data!G416="","",IF([2]source_data!J416="","",VLOOKUP([2]source_data!J416,[2]codelist_mapping!A:C,3,FALSE)))</f>
        <v/>
      </c>
      <c r="M413" s="6" t="str">
        <f>IF([2]source_data!G416="","",IF([2]source_data!K416="","",IF([2]source_data!M416&lt;&gt;"",CONCATENATE(VLOOKUP([2]source_data!K416,[2]codelist_mapping!F:H,3,FALSE)&amp;";"&amp;VLOOKUP([2]source_data!L416,[2]codelist_mapping!F:H,3,FALSE)&amp;";"&amp;VLOOKUP([2]source_data!M416,[2]codelist_mapping!F:H,3,FALSE)),IF([2]source_data!L416&lt;&gt;"",CONCATENATE(VLOOKUP([2]source_data!K416,[2]codelist_mapping!F:H,3,FALSE)&amp;";"&amp;VLOOKUP([2]source_data!L416,[2]codelist_mapping!F:H,3,FALSE)),IF([2]source_data!K416&lt;&gt;"",CONCATENATE(VLOOKUP([2]source_data!K416,[2]codelist_mapping!F:H,3,FALSE)))))))</f>
        <v>GTIP060</v>
      </c>
      <c r="N413" s="9" t="str">
        <f>IF([2]source_data!G416="","",IF([2]source_data!D416="","",VLOOKUP([2]source_data!D416,[2]geo_data!A:I,9,FALSE)))</f>
        <v>Hoyland Milton</v>
      </c>
      <c r="O413" s="9" t="str">
        <f>IF([2]source_data!G416="","",IF([2]source_data!D416="","",VLOOKUP([2]source_data!D416,[2]geo_data!A:I,8,FALSE)))</f>
        <v>E05000984</v>
      </c>
      <c r="P413" s="9" t="str">
        <f>IF([2]source_data!G416="","",IF(LEFT(O413,3)="E05","WD",IF(LEFT(O413,3)="S13","WD",IF(LEFT(O413,3)="W05","WD",IF(LEFT(O413,3)="W06","UA",IF(LEFT(O413,3)="S12","CA",IF(LEFT(O413,3)="E06","UA",IF(LEFT(O413,3)="E07","NMD",IF(LEFT(O413,3)="E08","MD",IF(LEFT(O413,3)="E09","LONB"))))))))))</f>
        <v>WD</v>
      </c>
      <c r="Q413" s="9" t="str">
        <f>IF([2]source_data!G416="","",IF([2]source_data!D416="","",VLOOKUP([2]source_data!D416,[2]geo_data!A:I,7,FALSE)))</f>
        <v>Barnsley</v>
      </c>
      <c r="R413" s="9" t="str">
        <f>IF([2]source_data!G416="","",IF([2]source_data!D416="","",VLOOKUP([2]source_data!D416,[2]geo_data!A:I,6,FALSE)))</f>
        <v>E08000016</v>
      </c>
      <c r="S413" s="9" t="str">
        <f>IF([2]source_data!G416="","",IF(LEFT(R413,3)="E05","WD",IF(LEFT(R413,3)="S13","WD",IF(LEFT(R413,3)="W05","WD",IF(LEFT(R413,3)="W06","UA",IF(LEFT(R413,3)="S12","CA",IF(LEFT(R413,3)="E06","UA",IF(LEFT(R413,3)="E07","NMD",IF(LEFT(R413,3)="E08","MD",IF(LEFT(R413,3)="E09","LONB"))))))))))</f>
        <v>MD</v>
      </c>
      <c r="T413" s="6" t="str">
        <f>IF([2]source_data!G416="","",IF([2]source_data!N416="","",[2]source_data!N416))</f>
        <v>Hardship Grant</v>
      </c>
      <c r="U413" s="10">
        <f>IF([2]source_data!G416="","",[2]tailored_settings!$B$8)</f>
        <v>45789</v>
      </c>
      <c r="V413" s="6" t="str">
        <f>IF([2]source_data!G416="","",[2]tailored_settings!$B$9)</f>
        <v>http://www.longleigh.org/</v>
      </c>
      <c r="W413" s="8">
        <f>IF([2]source_data!G416="","",IF([2]source_data!O416="","",[2]source_data!O416))</f>
        <v>45524</v>
      </c>
      <c r="X413" s="12">
        <f>IF([2]source_data!G416="","",IF([2]source_data!P416="","",[2]source_data!P416))</f>
        <v>45546</v>
      </c>
      <c r="Y413" s="13">
        <f>IF([2]source_data!G416="","",IF([2]source_data!Q416="","",[2]source_data!Q416))</f>
        <v>0</v>
      </c>
      <c r="Z413" s="11" t="str">
        <f>IF([2]source_data!G416="","",IF([2]source_data!I416="","",[2]tailored_settings!$B$10))</f>
        <v>Primary grant reason</v>
      </c>
      <c r="AA413" s="11" t="str">
        <f>IF([2]source_data!G416="","",IF([2]source_data!I416="","",[2]source_data!I416))</f>
        <v>3  Customer/family moving from homelessness/supported living into independent living</v>
      </c>
      <c r="AB413" s="11" t="str">
        <f>IF([2]source_data!G416="","",IF([2]source_data!J416="","",[2]tailored_settings!$B$11))</f>
        <v/>
      </c>
      <c r="AC413" s="11" t="str">
        <f>IF([2]source_data!G416="","",IF([2]source_data!J416="","",[2]source_data!J416))</f>
        <v/>
      </c>
      <c r="AD413" s="11" t="str">
        <f>IF([2]source_data!G416="","",IF([2]source_data!K416="","",[2]tailored_settings!$B$12))</f>
        <v>Grant purpose</v>
      </c>
      <c r="AE413" s="11" t="str">
        <f>IF([2]source_data!G416="","",IF([2]source_data!K416="","",[2]source_data!K416))</f>
        <v>Removals</v>
      </c>
      <c r="AF413" s="11" t="str">
        <f>IF([2]source_data!G416="","",IF([2]source_data!K416="","",[2]tailored_settings!$B$13))</f>
        <v>Grant purpose</v>
      </c>
      <c r="AG413" s="11" t="str">
        <f>IF([2]source_data!G416="","",IF([2]source_data!K416="","",[2]source_data!K416))</f>
        <v>Removals</v>
      </c>
      <c r="AH413" s="11" t="str">
        <f>IF([2]source_data!G416="","",IF([2]source_data!M416="","",[2]tailored_settings!$B$14))</f>
        <v/>
      </c>
      <c r="AI413" s="11" t="str">
        <f>IF([2]source_data!G416="","",IF([2]source_data!M416="","",[2]source_data!M416))</f>
        <v/>
      </c>
    </row>
    <row r="414" spans="1:35" x14ac:dyDescent="0.2">
      <c r="A414" s="6" t="str">
        <f>IF([2]source_data!G417="","",IF(AND([2]source_data!C417&lt;&gt;"",[2]tailored_settings!$B$15="Publish"),CONCATENATE([2]tailored_settings!$B$2&amp;[2]source_data!C417),IF(AND([2]source_data!C417&lt;&gt;"",[2]tailored_settings!$B$15="Do not publish"),CONCATENATE([2]tailored_settings!$B$2&amp;TEXT(ROW(A414)-1,"0000")&amp;"_"&amp;TEXT(F414,"yyyy-mm")),CONCATENATE([2]tailored_settings!$B$2&amp;TEXT(ROW(A414)-1,"0000")&amp;"_"&amp;TEXT(F414,"yyyy-mm")))))</f>
        <v>360G-Longleigh-0413_2024-08</v>
      </c>
      <c r="B414" s="6" t="str">
        <f>IF([2]source_data!G417="","",IF([2]source_data!E417&lt;&gt;"",[2]source_data!E417,CONCATENATE("Grant to "&amp;G414)))</f>
        <v>Grant to Individual Recipient</v>
      </c>
      <c r="C414" s="6" t="str">
        <f>IF([2]source_data!G417="","",IF([2]source_data!F417="",_xlfn.XLOOKUP(T414,[2]tailored_settings!$B$20:$B$25,[2]tailored_settings!$A$20:$A$25,"")))</f>
        <v>Providing financial aid during a time of crisis</v>
      </c>
      <c r="D414" s="7">
        <f>IF([2]source_data!G417="","",IF([2]source_data!G417="","",[2]source_data!G417))</f>
        <v>500</v>
      </c>
      <c r="E414" s="6" t="str">
        <f>IF([2]source_data!G417="","",[2]tailored_settings!$B$3)</f>
        <v>GBP</v>
      </c>
      <c r="F414" s="8">
        <f>IF([2]source_data!G417="","",IF([2]source_data!H417="","",[2]source_data!H417))</f>
        <v>45524</v>
      </c>
      <c r="G414" s="6" t="str">
        <f>IF([2]source_data!G417="","",[2]tailored_settings!$B$5)</f>
        <v>Individual Recipient</v>
      </c>
      <c r="H414" s="6" t="str">
        <f>IF([2]source_data!G417="","",IF(AND([2]source_data!A417&lt;&gt;"",[2]tailored_settings!$B$16="Publish"),CONCATENATE([2]tailored_settings!$B$2&amp;[2]source_data!A417),IF(AND([2]source_data!A417&lt;&gt;"",[2]tailored_settings!$B$16="Do not publish"),CONCATENATE([2]tailored_settings!$B$4&amp;TEXT(ROW(A414)-1,"0000")&amp;"_"&amp;TEXT(F414,"yyyy-mm")),CONCATENATE([2]tailored_settings!$B$4&amp;TEXT(ROW(A414)-1,"0000")&amp;"_"&amp;TEXT(F414,"yyyy-mm")))))</f>
        <v>360G-Longleigh-IND-0413_2024-08</v>
      </c>
      <c r="I414" s="6" t="str">
        <f>IF([2]source_data!G417="","",[2]tailored_settings!$B$7)</f>
        <v>Longleigh Foundation</v>
      </c>
      <c r="J414" s="6" t="str">
        <f>IF([2]source_data!G417="","",[2]tailored_settings!$B$6)</f>
        <v>GB-CHC-1169016</v>
      </c>
      <c r="K414" s="6" t="str">
        <f>IF([2]source_data!G417="","",IF([2]source_data!I417="","",VLOOKUP([2]source_data!I417,[2]codelist_mapping!A:C,3,FALSE)))</f>
        <v>GTIR060</v>
      </c>
      <c r="L414" s="6" t="str">
        <f>IF([2]source_data!G417="","",IF([2]source_data!J417="","",VLOOKUP([2]source_data!J417,[2]codelist_mapping!A:C,3,FALSE)))</f>
        <v/>
      </c>
      <c r="M414" s="6" t="str">
        <f>IF([2]source_data!G417="","",IF([2]source_data!K417="","",IF([2]source_data!M417&lt;&gt;"",CONCATENATE(VLOOKUP([2]source_data!K417,[2]codelist_mapping!F:H,3,FALSE)&amp;";"&amp;VLOOKUP([2]source_data!L417,[2]codelist_mapping!F:H,3,FALSE)&amp;";"&amp;VLOOKUP([2]source_data!M417,[2]codelist_mapping!F:H,3,FALSE)),IF([2]source_data!L417&lt;&gt;"",CONCATENATE(VLOOKUP([2]source_data!K417,[2]codelist_mapping!F:H,3,FALSE)&amp;";"&amp;VLOOKUP([2]source_data!L417,[2]codelist_mapping!F:H,3,FALSE)),IF([2]source_data!K417&lt;&gt;"",CONCATENATE(VLOOKUP([2]source_data!K417,[2]codelist_mapping!F:H,3,FALSE)))))))</f>
        <v>GTIP070;GTIP080</v>
      </c>
      <c r="N414" s="9" t="str">
        <f>IF([2]source_data!G417="","",IF([2]source_data!D417="","",VLOOKUP([2]source_data!D417,[2]geo_data!A:I,9,FALSE)))</f>
        <v>West Hill &amp; North Laine</v>
      </c>
      <c r="O414" s="9" t="str">
        <f>IF([2]source_data!G417="","",IF([2]source_data!D417="","",VLOOKUP([2]source_data!D417,[2]geo_data!A:I,8,FALSE)))</f>
        <v>E05015415</v>
      </c>
      <c r="P414" s="9" t="str">
        <f>IF([2]source_data!G417="","",IF(LEFT(O414,3)="E05","WD",IF(LEFT(O414,3)="S13","WD",IF(LEFT(O414,3)="W05","WD",IF(LEFT(O414,3)="W06","UA",IF(LEFT(O414,3)="S12","CA",IF(LEFT(O414,3)="E06","UA",IF(LEFT(O414,3)="E07","NMD",IF(LEFT(O414,3)="E08","MD",IF(LEFT(O414,3)="E09","LONB"))))))))))</f>
        <v>WD</v>
      </c>
      <c r="Q414" s="9" t="str">
        <f>IF([2]source_data!G417="","",IF([2]source_data!D417="","",VLOOKUP([2]source_data!D417,[2]geo_data!A:I,7,FALSE)))</f>
        <v>Brighton and Hove</v>
      </c>
      <c r="R414" s="9" t="str">
        <f>IF([2]source_data!G417="","",IF([2]source_data!D417="","",VLOOKUP([2]source_data!D417,[2]geo_data!A:I,6,FALSE)))</f>
        <v>E06000043</v>
      </c>
      <c r="S414" s="9" t="str">
        <f>IF([2]source_data!G417="","",IF(LEFT(R414,3)="E05","WD",IF(LEFT(R414,3)="S13","WD",IF(LEFT(R414,3)="W05","WD",IF(LEFT(R414,3)="W06","UA",IF(LEFT(R414,3)="S12","CA",IF(LEFT(R414,3)="E06","UA",IF(LEFT(R414,3)="E07","NMD",IF(LEFT(R414,3)="E08","MD",IF(LEFT(R414,3)="E09","LONB"))))))))))</f>
        <v>UA</v>
      </c>
      <c r="T414" s="6" t="str">
        <f>IF([2]source_data!G417="","",IF([2]source_data!N417="","",[2]source_data!N417))</f>
        <v>Crisis Grant</v>
      </c>
      <c r="U414" s="10">
        <f>IF([2]source_data!G417="","",[2]tailored_settings!$B$8)</f>
        <v>45789</v>
      </c>
      <c r="V414" s="6" t="str">
        <f>IF([2]source_data!G417="","",[2]tailored_settings!$B$9)</f>
        <v>http://www.longleigh.org/</v>
      </c>
      <c r="W414" s="8">
        <f>IF([2]source_data!G417="","",IF([2]source_data!O417="","",[2]source_data!O417))</f>
        <v>45524</v>
      </c>
      <c r="X414" s="12">
        <f>IF([2]source_data!G417="","",IF([2]source_data!P417="","",[2]source_data!P417))</f>
        <v>45573</v>
      </c>
      <c r="Y414" s="13">
        <f>IF([2]source_data!G417="","",IF([2]source_data!Q417="","",[2]source_data!Q417))</f>
        <v>2</v>
      </c>
      <c r="Z414" s="11" t="str">
        <f>IF([2]source_data!G417="","",IF([2]source_data!I417="","",[2]tailored_settings!$B$10))</f>
        <v>Primary grant reason</v>
      </c>
      <c r="AA414" s="11" t="str">
        <f>IF([2]source_data!G417="","",IF([2]source_data!I417="","",[2]source_data!I417))</f>
        <v>4. Customer/family fleeing from a violent or abusive relationship</v>
      </c>
      <c r="AB414" s="11" t="str">
        <f>IF([2]source_data!G417="","",IF([2]source_data!J417="","",[2]tailored_settings!$B$11))</f>
        <v/>
      </c>
      <c r="AC414" s="11" t="str">
        <f>IF([2]source_data!G417="","",IF([2]source_data!J417="","",[2]source_data!J417))</f>
        <v/>
      </c>
      <c r="AD414" s="11" t="str">
        <f>IF([2]source_data!G417="","",IF([2]source_data!K417="","",[2]tailored_settings!$B$12))</f>
        <v>Grant purpose</v>
      </c>
      <c r="AE414" s="11" t="str">
        <f>IF([2]source_data!G417="","",IF([2]source_data!K417="","",[2]source_data!K417))</f>
        <v>Food Vouchers</v>
      </c>
      <c r="AF414" s="11" t="str">
        <f>IF([2]source_data!G417="","",IF([2]source_data!K417="","",[2]tailored_settings!$B$13))</f>
        <v>Grant purpose</v>
      </c>
      <c r="AG414" s="11" t="str">
        <f>IF([2]source_data!G417="","",IF([2]source_data!K417="","",[2]source_data!K417))</f>
        <v>Food Vouchers</v>
      </c>
      <c r="AH414" s="11" t="str">
        <f>IF([2]source_data!G417="","",IF([2]source_data!M417="","",[2]tailored_settings!$B$14))</f>
        <v/>
      </c>
      <c r="AI414" s="11" t="str">
        <f>IF([2]source_data!G417="","",IF([2]source_data!M417="","",[2]source_data!M417))</f>
        <v/>
      </c>
    </row>
    <row r="415" spans="1:35" x14ac:dyDescent="0.2">
      <c r="A415" s="6" t="str">
        <f>IF([2]source_data!G418="","",IF(AND([2]source_data!C418&lt;&gt;"",[2]tailored_settings!$B$15="Publish"),CONCATENATE([2]tailored_settings!$B$2&amp;[2]source_data!C418),IF(AND([2]source_data!C418&lt;&gt;"",[2]tailored_settings!$B$15="Do not publish"),CONCATENATE([2]tailored_settings!$B$2&amp;TEXT(ROW(A415)-1,"0000")&amp;"_"&amp;TEXT(F415,"yyyy-mm")),CONCATENATE([2]tailored_settings!$B$2&amp;TEXT(ROW(A415)-1,"0000")&amp;"_"&amp;TEXT(F415,"yyyy-mm")))))</f>
        <v>360G-Longleigh-0414_2024-08</v>
      </c>
      <c r="B415" s="6" t="str">
        <f>IF([2]source_data!G418="","",IF([2]source_data!E418&lt;&gt;"",[2]source_data!E418,CONCATENATE("Grant to "&amp;G415)))</f>
        <v>Grant to Individual Recipient</v>
      </c>
      <c r="C415" s="6" t="str">
        <f>IF([2]source_data!G418="","",IF([2]source_data!F418="",_xlfn.XLOOKUP(T415,[2]tailored_settings!$B$20:$B$25,[2]tailored_settings!$A$20:$A$25,"")))</f>
        <v>Providing financial aid during a time of crisis</v>
      </c>
      <c r="D415" s="7">
        <f>IF([2]source_data!G418="","",IF([2]source_data!G418="","",[2]source_data!G418))</f>
        <v>400</v>
      </c>
      <c r="E415" s="6" t="str">
        <f>IF([2]source_data!G418="","",[2]tailored_settings!$B$3)</f>
        <v>GBP</v>
      </c>
      <c r="F415" s="8">
        <f>IF([2]source_data!G418="","",IF([2]source_data!H418="","",[2]source_data!H418))</f>
        <v>45531</v>
      </c>
      <c r="G415" s="6" t="str">
        <f>IF([2]source_data!G418="","",[2]tailored_settings!$B$5)</f>
        <v>Individual Recipient</v>
      </c>
      <c r="H415" s="6" t="str">
        <f>IF([2]source_data!G418="","",IF(AND([2]source_data!A418&lt;&gt;"",[2]tailored_settings!$B$16="Publish"),CONCATENATE([2]tailored_settings!$B$2&amp;[2]source_data!A418),IF(AND([2]source_data!A418&lt;&gt;"",[2]tailored_settings!$B$16="Do not publish"),CONCATENATE([2]tailored_settings!$B$4&amp;TEXT(ROW(A415)-1,"0000")&amp;"_"&amp;TEXT(F415,"yyyy-mm")),CONCATENATE([2]tailored_settings!$B$4&amp;TEXT(ROW(A415)-1,"0000")&amp;"_"&amp;TEXT(F415,"yyyy-mm")))))</f>
        <v>360G-Longleigh-IND-0414_2024-08</v>
      </c>
      <c r="I415" s="6" t="str">
        <f>IF([2]source_data!G418="","",[2]tailored_settings!$B$7)</f>
        <v>Longleigh Foundation</v>
      </c>
      <c r="J415" s="6" t="str">
        <f>IF([2]source_data!G418="","",[2]tailored_settings!$B$6)</f>
        <v>GB-CHC-1169016</v>
      </c>
      <c r="K415" s="6" t="str">
        <f>IF([2]source_data!G418="","",IF([2]source_data!I418="","",VLOOKUP([2]source_data!I418,[2]codelist_mapping!A:C,3,FALSE)))</f>
        <v>GTIR060</v>
      </c>
      <c r="L415" s="6" t="str">
        <f>IF([2]source_data!G418="","",IF([2]source_data!J418="","",VLOOKUP([2]source_data!J418,[2]codelist_mapping!A:C,3,FALSE)))</f>
        <v/>
      </c>
      <c r="M415" s="6" t="str">
        <f>IF([2]source_data!G418="","",IF([2]source_data!K418="","",IF([2]source_data!M418&lt;&gt;"",CONCATENATE(VLOOKUP([2]source_data!K418,[2]codelist_mapping!F:H,3,FALSE)&amp;";"&amp;VLOOKUP([2]source_data!L418,[2]codelist_mapping!F:H,3,FALSE)&amp;";"&amp;VLOOKUP([2]source_data!M418,[2]codelist_mapping!F:H,3,FALSE)),IF([2]source_data!L418&lt;&gt;"",CONCATENATE(VLOOKUP([2]source_data!K418,[2]codelist_mapping!F:H,3,FALSE)&amp;";"&amp;VLOOKUP([2]source_data!L418,[2]codelist_mapping!F:H,3,FALSE)),IF([2]source_data!K418&lt;&gt;"",CONCATENATE(VLOOKUP([2]source_data!K418,[2]codelist_mapping!F:H,3,FALSE)))))))</f>
        <v>GTIP070;GTIP080</v>
      </c>
      <c r="N415" s="9" t="str">
        <f>IF([2]source_data!G418="","",IF([2]source_data!D418="","",VLOOKUP([2]source_data!D418,[2]geo_data!A:I,9,FALSE)))</f>
        <v>Greyfriars</v>
      </c>
      <c r="O415" s="9" t="str">
        <f>IF([2]source_data!G418="","",IF([2]source_data!D418="","",VLOOKUP([2]source_data!D418,[2]geo_data!A:I,8,FALSE)))</f>
        <v>E05014501</v>
      </c>
      <c r="P415" s="9" t="str">
        <f>IF([2]source_data!G418="","",IF(LEFT(O415,3)="E05","WD",IF(LEFT(O415,3)="S13","WD",IF(LEFT(O415,3)="W05","WD",IF(LEFT(O415,3)="W06","UA",IF(LEFT(O415,3)="S12","CA",IF(LEFT(O415,3)="E06","UA",IF(LEFT(O415,3)="E07","NMD",IF(LEFT(O415,3)="E08","MD",IF(LEFT(O415,3)="E09","LONB"))))))))))</f>
        <v>WD</v>
      </c>
      <c r="Q415" s="9" t="str">
        <f>IF([2]source_data!G418="","",IF([2]source_data!D418="","",VLOOKUP([2]source_data!D418,[2]geo_data!A:I,7,FALSE)))</f>
        <v>Bedford</v>
      </c>
      <c r="R415" s="9" t="str">
        <f>IF([2]source_data!G418="","",IF([2]source_data!D418="","",VLOOKUP([2]source_data!D418,[2]geo_data!A:I,6,FALSE)))</f>
        <v>E06000055</v>
      </c>
      <c r="S415" s="9" t="str">
        <f>IF([2]source_data!G418="","",IF(LEFT(R415,3)="E05","WD",IF(LEFT(R415,3)="S13","WD",IF(LEFT(R415,3)="W05","WD",IF(LEFT(R415,3)="W06","UA",IF(LEFT(R415,3)="S12","CA",IF(LEFT(R415,3)="E06","UA",IF(LEFT(R415,3)="E07","NMD",IF(LEFT(R415,3)="E08","MD",IF(LEFT(R415,3)="E09","LONB"))))))))))</f>
        <v>UA</v>
      </c>
      <c r="T415" s="6" t="str">
        <f>IF([2]source_data!G418="","",IF([2]source_data!N418="","",[2]source_data!N418))</f>
        <v>Crisis Grant</v>
      </c>
      <c r="U415" s="10">
        <f>IF([2]source_data!G418="","",[2]tailored_settings!$B$8)</f>
        <v>45789</v>
      </c>
      <c r="V415" s="6" t="str">
        <f>IF([2]source_data!G418="","",[2]tailored_settings!$B$9)</f>
        <v>http://www.longleigh.org/</v>
      </c>
      <c r="W415" s="8">
        <f>IF([2]source_data!G418="","",IF([2]source_data!O418="","",[2]source_data!O418))</f>
        <v>45531</v>
      </c>
      <c r="X415" s="12">
        <f>IF([2]source_data!G418="","",IF([2]source_data!P418="","",[2]source_data!P418))</f>
        <v>45604</v>
      </c>
      <c r="Y415" s="13">
        <f>IF([2]source_data!G418="","",IF([2]source_data!Q418="","",[2]source_data!Q418))</f>
        <v>2</v>
      </c>
      <c r="Z415" s="11" t="str">
        <f>IF([2]source_data!G418="","",IF([2]source_data!I418="","",[2]tailored_settings!$B$10))</f>
        <v>Primary grant reason</v>
      </c>
      <c r="AA415" s="11" t="str">
        <f>IF([2]source_data!G418="","",IF([2]source_data!I418="","",[2]source_data!I418))</f>
        <v>4. Customer/family fleeing from a violent or abusive relationship</v>
      </c>
      <c r="AB415" s="11" t="str">
        <f>IF([2]source_data!G418="","",IF([2]source_data!J418="","",[2]tailored_settings!$B$11))</f>
        <v/>
      </c>
      <c r="AC415" s="11" t="str">
        <f>IF([2]source_data!G418="","",IF([2]source_data!J418="","",[2]source_data!J418))</f>
        <v/>
      </c>
      <c r="AD415" s="11" t="str">
        <f>IF([2]source_data!G418="","",IF([2]source_data!K418="","",[2]tailored_settings!$B$12))</f>
        <v>Grant purpose</v>
      </c>
      <c r="AE415" s="11" t="str">
        <f>IF([2]source_data!G418="","",IF([2]source_data!K418="","",[2]source_data!K418))</f>
        <v>Food Vouchers</v>
      </c>
      <c r="AF415" s="11" t="str">
        <f>IF([2]source_data!G418="","",IF([2]source_data!K418="","",[2]tailored_settings!$B$13))</f>
        <v>Grant purpose</v>
      </c>
      <c r="AG415" s="11" t="str">
        <f>IF([2]source_data!G418="","",IF([2]source_data!K418="","",[2]source_data!K418))</f>
        <v>Food Vouchers</v>
      </c>
      <c r="AH415" s="11" t="str">
        <f>IF([2]source_data!G418="","",IF([2]source_data!M418="","",[2]tailored_settings!$B$14))</f>
        <v/>
      </c>
      <c r="AI415" s="11" t="str">
        <f>IF([2]source_data!G418="","",IF([2]source_data!M418="","",[2]source_data!M418))</f>
        <v/>
      </c>
    </row>
    <row r="416" spans="1:35" x14ac:dyDescent="0.2">
      <c r="A416" s="6" t="str">
        <f>IF([2]source_data!G419="","",IF(AND([2]source_data!C419&lt;&gt;"",[2]tailored_settings!$B$15="Publish"),CONCATENATE([2]tailored_settings!$B$2&amp;[2]source_data!C419),IF(AND([2]source_data!C419&lt;&gt;"",[2]tailored_settings!$B$15="Do not publish"),CONCATENATE([2]tailored_settings!$B$2&amp;TEXT(ROW(A416)-1,"0000")&amp;"_"&amp;TEXT(F416,"yyyy-mm")),CONCATENATE([2]tailored_settings!$B$2&amp;TEXT(ROW(A416)-1,"0000")&amp;"_"&amp;TEXT(F416,"yyyy-mm")))))</f>
        <v>360G-Longleigh-0415_2024-08</v>
      </c>
      <c r="B416" s="6" t="str">
        <f>IF([2]source_data!G419="","",IF([2]source_data!E419&lt;&gt;"",[2]source_data!E419,CONCATENATE("Grant to "&amp;G416)))</f>
        <v>Grant to Individual Recipient</v>
      </c>
      <c r="C416" s="6" t="str">
        <f>IF([2]source_data!G419="","",IF([2]source_data!F419="",_xlfn.XLOOKUP(T416,[2]tailored_settings!$B$20:$B$25,[2]tailored_settings!$A$20:$A$25,"")))</f>
        <v>Helping to alleviate financial hardship</v>
      </c>
      <c r="D416" s="7">
        <f>IF([2]source_data!G419="","",IF([2]source_data!G419="","",[2]source_data!G419))</f>
        <v>576</v>
      </c>
      <c r="E416" s="6" t="str">
        <f>IF([2]source_data!G419="","",[2]tailored_settings!$B$3)</f>
        <v>GBP</v>
      </c>
      <c r="F416" s="8">
        <f>IF([2]source_data!G419="","",IF([2]source_data!H419="","",[2]source_data!H419))</f>
        <v>45527</v>
      </c>
      <c r="G416" s="6" t="str">
        <f>IF([2]source_data!G419="","",[2]tailored_settings!$B$5)</f>
        <v>Individual Recipient</v>
      </c>
      <c r="H416" s="6" t="str">
        <f>IF([2]source_data!G419="","",IF(AND([2]source_data!A419&lt;&gt;"",[2]tailored_settings!$B$16="Publish"),CONCATENATE([2]tailored_settings!$B$2&amp;[2]source_data!A419),IF(AND([2]source_data!A419&lt;&gt;"",[2]tailored_settings!$B$16="Do not publish"),CONCATENATE([2]tailored_settings!$B$4&amp;TEXT(ROW(A416)-1,"0000")&amp;"_"&amp;TEXT(F416,"yyyy-mm")),CONCATENATE([2]tailored_settings!$B$4&amp;TEXT(ROW(A416)-1,"0000")&amp;"_"&amp;TEXT(F416,"yyyy-mm")))))</f>
        <v>360G-Longleigh-IND-0415_2024-08</v>
      </c>
      <c r="I416" s="6" t="str">
        <f>IF([2]source_data!G419="","",[2]tailored_settings!$B$7)</f>
        <v>Longleigh Foundation</v>
      </c>
      <c r="J416" s="6" t="str">
        <f>IF([2]source_data!G419="","",[2]tailored_settings!$B$6)</f>
        <v>GB-CHC-1169016</v>
      </c>
      <c r="K416" s="6" t="str">
        <f>IF([2]source_data!G419="","",IF([2]source_data!I419="","",VLOOKUP([2]source_data!I419,[2]codelist_mapping!A:C,3,FALSE)))</f>
        <v>GTIR030</v>
      </c>
      <c r="L416" s="6" t="str">
        <f>IF([2]source_data!G419="","",IF([2]source_data!J419="","",VLOOKUP([2]source_data!J419,[2]codelist_mapping!A:C,3,FALSE)))</f>
        <v/>
      </c>
      <c r="M416" s="6" t="str">
        <f>IF([2]source_data!G419="","",IF([2]source_data!K419="","",IF([2]source_data!M419&lt;&gt;"",CONCATENATE(VLOOKUP([2]source_data!K419,[2]codelist_mapping!F:H,3,FALSE)&amp;";"&amp;VLOOKUP([2]source_data!L419,[2]codelist_mapping!F:H,3,FALSE)&amp;";"&amp;VLOOKUP([2]source_data!M419,[2]codelist_mapping!F:H,3,FALSE)),IF([2]source_data!L419&lt;&gt;"",CONCATENATE(VLOOKUP([2]source_data!K419,[2]codelist_mapping!F:H,3,FALSE)&amp;";"&amp;VLOOKUP([2]source_data!L419,[2]codelist_mapping!F:H,3,FALSE)),IF([2]source_data!K419&lt;&gt;"",CONCATENATE(VLOOKUP([2]source_data!K419,[2]codelist_mapping!F:H,3,FALSE)))))))</f>
        <v>GTIP060</v>
      </c>
      <c r="N416" s="9" t="str">
        <f>IF([2]source_data!G419="","",IF([2]source_data!D419="","",VLOOKUP([2]source_data!D419,[2]geo_data!A:I,9,FALSE)))</f>
        <v>Blackmoor Vale</v>
      </c>
      <c r="O416" s="9" t="str">
        <f>IF([2]source_data!G419="","",IF([2]source_data!D419="","",VLOOKUP([2]source_data!D419,[2]geo_data!A:I,8,FALSE)))</f>
        <v>E05014341</v>
      </c>
      <c r="P416" s="9" t="str">
        <f>IF([2]source_data!G419="","",IF(LEFT(O416,3)="E05","WD",IF(LEFT(O416,3)="S13","WD",IF(LEFT(O416,3)="W05","WD",IF(LEFT(O416,3)="W06","UA",IF(LEFT(O416,3)="S12","CA",IF(LEFT(O416,3)="E06","UA",IF(LEFT(O416,3)="E07","NMD",IF(LEFT(O416,3)="E08","MD",IF(LEFT(O416,3)="E09","LONB"))))))))))</f>
        <v>WD</v>
      </c>
      <c r="Q416" s="9" t="str">
        <f>IF([2]source_data!G419="","",IF([2]source_data!D419="","",VLOOKUP([2]source_data!D419,[2]geo_data!A:I,7,FALSE)))</f>
        <v>Somerset</v>
      </c>
      <c r="R416" s="9" t="str">
        <f>IF([2]source_data!G419="","",IF([2]source_data!D419="","",VLOOKUP([2]source_data!D419,[2]geo_data!A:I,6,FALSE)))</f>
        <v>E06000066</v>
      </c>
      <c r="S416" s="9" t="str">
        <f>IF([2]source_data!G419="","",IF(LEFT(R416,3)="E05","WD",IF(LEFT(R416,3)="S13","WD",IF(LEFT(R416,3)="W05","WD",IF(LEFT(R416,3)="W06","UA",IF(LEFT(R416,3)="S12","CA",IF(LEFT(R416,3)="E06","UA",IF(LEFT(R416,3)="E07","NMD",IF(LEFT(R416,3)="E08","MD",IF(LEFT(R416,3)="E09","LONB"))))))))))</f>
        <v>UA</v>
      </c>
      <c r="T416" s="6" t="str">
        <f>IF([2]source_data!G419="","",IF([2]source_data!N419="","",[2]source_data!N419))</f>
        <v>Hardship Grant</v>
      </c>
      <c r="U416" s="10">
        <f>IF([2]source_data!G419="","",[2]tailored_settings!$B$8)</f>
        <v>45789</v>
      </c>
      <c r="V416" s="6" t="str">
        <f>IF([2]source_data!G419="","",[2]tailored_settings!$B$9)</f>
        <v>http://www.longleigh.org/</v>
      </c>
      <c r="W416" s="8">
        <f>IF([2]source_data!G419="","",IF([2]source_data!O419="","",[2]source_data!O419))</f>
        <v>45527</v>
      </c>
      <c r="X416" s="12">
        <f>IF([2]source_data!G419="","",IF([2]source_data!P419="","",[2]source_data!P419))</f>
        <v>45546</v>
      </c>
      <c r="Y416" s="13">
        <f>IF([2]source_data!G419="","",IF([2]source_data!Q419="","",[2]source_data!Q419))</f>
        <v>1</v>
      </c>
      <c r="Z416" s="11" t="str">
        <f>IF([2]source_data!G419="","",IF([2]source_data!I419="","",[2]tailored_settings!$B$10))</f>
        <v>Primary grant reason</v>
      </c>
      <c r="AA416" s="11" t="str">
        <f>IF([2]source_data!G419="","",IF([2]source_data!I419="","",[2]source_data!I419))</f>
        <v>1. Customer (or family member residing with them) with a diagnosed condition or disability (physical and/or sensory and/or behavioural)</v>
      </c>
      <c r="AB416" s="11" t="str">
        <f>IF([2]source_data!G419="","",IF([2]source_data!J419="","",[2]tailored_settings!$B$11))</f>
        <v/>
      </c>
      <c r="AC416" s="11" t="str">
        <f>IF([2]source_data!G419="","",IF([2]source_data!J419="","",[2]source_data!J419))</f>
        <v/>
      </c>
      <c r="AD416" s="11" t="str">
        <f>IF([2]source_data!G419="","",IF([2]source_data!K419="","",[2]tailored_settings!$B$12))</f>
        <v>Grant purpose</v>
      </c>
      <c r="AE416" s="11" t="str">
        <f>IF([2]source_data!G419="","",IF([2]source_data!K419="","",[2]source_data!K419))</f>
        <v>Removals</v>
      </c>
      <c r="AF416" s="11" t="str">
        <f>IF([2]source_data!G419="","",IF([2]source_data!K419="","",[2]tailored_settings!$B$13))</f>
        <v>Grant purpose</v>
      </c>
      <c r="AG416" s="11" t="str">
        <f>IF([2]source_data!G419="","",IF([2]source_data!K419="","",[2]source_data!K419))</f>
        <v>Removals</v>
      </c>
      <c r="AH416" s="11" t="str">
        <f>IF([2]source_data!G419="","",IF([2]source_data!M419="","",[2]tailored_settings!$B$14))</f>
        <v/>
      </c>
      <c r="AI416" s="11" t="str">
        <f>IF([2]source_data!G419="","",IF([2]source_data!M419="","",[2]source_data!M419))</f>
        <v/>
      </c>
    </row>
    <row r="417" spans="1:35" x14ac:dyDescent="0.2">
      <c r="A417" s="6" t="str">
        <f>IF([2]source_data!G420="","",IF(AND([2]source_data!C420&lt;&gt;"",[2]tailored_settings!$B$15="Publish"),CONCATENATE([2]tailored_settings!$B$2&amp;[2]source_data!C420),IF(AND([2]source_data!C420&lt;&gt;"",[2]tailored_settings!$B$15="Do not publish"),CONCATENATE([2]tailored_settings!$B$2&amp;TEXT(ROW(A417)-1,"0000")&amp;"_"&amp;TEXT(F417,"yyyy-mm")),CONCATENATE([2]tailored_settings!$B$2&amp;TEXT(ROW(A417)-1,"0000")&amp;"_"&amp;TEXT(F417,"yyyy-mm")))))</f>
        <v>360G-Longleigh-0416_2024-08</v>
      </c>
      <c r="B417" s="6" t="str">
        <f>IF([2]source_data!G420="","",IF([2]source_data!E420&lt;&gt;"",[2]source_data!E420,CONCATENATE("Grant to "&amp;G417)))</f>
        <v>Grant to Individual Recipient</v>
      </c>
      <c r="C417" s="6" t="str">
        <f>IF([2]source_data!G420="","",IF([2]source_data!F420="",_xlfn.XLOOKUP(T417,[2]tailored_settings!$B$20:$B$25,[2]tailored_settings!$A$20:$A$25,"")))</f>
        <v xml:space="preserve">Providing new flooring </v>
      </c>
      <c r="D417" s="7">
        <f>IF([2]source_data!G420="","",IF([2]source_data!G420="","",[2]source_data!G420))</f>
        <v>1761.6</v>
      </c>
      <c r="E417" s="6" t="str">
        <f>IF([2]source_data!G420="","",[2]tailored_settings!$B$3)</f>
        <v>GBP</v>
      </c>
      <c r="F417" s="8">
        <f>IF([2]source_data!G420="","",IF([2]source_data!H420="","",[2]source_data!H420))</f>
        <v>45527</v>
      </c>
      <c r="G417" s="6" t="str">
        <f>IF([2]source_data!G420="","",[2]tailored_settings!$B$5)</f>
        <v>Individual Recipient</v>
      </c>
      <c r="H417" s="6" t="str">
        <f>IF([2]source_data!G420="","",IF(AND([2]source_data!A420&lt;&gt;"",[2]tailored_settings!$B$16="Publish"),CONCATENATE([2]tailored_settings!$B$2&amp;[2]source_data!A420),IF(AND([2]source_data!A420&lt;&gt;"",[2]tailored_settings!$B$16="Do not publish"),CONCATENATE([2]tailored_settings!$B$4&amp;TEXT(ROW(A417)-1,"0000")&amp;"_"&amp;TEXT(F417,"yyyy-mm")),CONCATENATE([2]tailored_settings!$B$4&amp;TEXT(ROW(A417)-1,"0000")&amp;"_"&amp;TEXT(F417,"yyyy-mm")))))</f>
        <v>360G-Longleigh-IND-0416_2024-08</v>
      </c>
      <c r="I417" s="6" t="str">
        <f>IF([2]source_data!G420="","",[2]tailored_settings!$B$7)</f>
        <v>Longleigh Foundation</v>
      </c>
      <c r="J417" s="6" t="str">
        <f>IF([2]source_data!G420="","",[2]tailored_settings!$B$6)</f>
        <v>GB-CHC-1169016</v>
      </c>
      <c r="K417" s="6" t="str">
        <f>IF([2]source_data!G420="","",IF([2]source_data!I420="","",VLOOKUP([2]source_data!I420,[2]codelist_mapping!A:C,3,FALSE)))</f>
        <v>GTIR030</v>
      </c>
      <c r="L417" s="6" t="str">
        <f>IF([2]source_data!G420="","",IF([2]source_data!J420="","",VLOOKUP([2]source_data!J420,[2]codelist_mapping!A:C,3,FALSE)))</f>
        <v/>
      </c>
      <c r="M417" s="6" t="str">
        <f>IF([2]source_data!G420="","",IF([2]source_data!K420="","",IF([2]source_data!M420&lt;&gt;"",CONCATENATE(VLOOKUP([2]source_data!K420,[2]codelist_mapping!F:H,3,FALSE)&amp;";"&amp;VLOOKUP([2]source_data!L420,[2]codelist_mapping!F:H,3,FALSE)&amp;";"&amp;VLOOKUP([2]source_data!M420,[2]codelist_mapping!F:H,3,FALSE)),IF([2]source_data!L420&lt;&gt;"",CONCATENATE(VLOOKUP([2]source_data!K420,[2]codelist_mapping!F:H,3,FALSE)&amp;";"&amp;VLOOKUP([2]source_data!L420,[2]codelist_mapping!F:H,3,FALSE)),IF([2]source_data!K420&lt;&gt;"",CONCATENATE(VLOOKUP([2]source_data!K420,[2]codelist_mapping!F:H,3,FALSE)))))))</f>
        <v>GTIP030</v>
      </c>
      <c r="N417" s="9" t="str">
        <f>IF([2]source_data!G420="","",IF([2]source_data!D420="","",VLOOKUP([2]source_data!D420,[2]geo_data!A:I,9,FALSE)))</f>
        <v>Leominster North &amp; Rural</v>
      </c>
      <c r="O417" s="9" t="str">
        <f>IF([2]source_data!G420="","",IF([2]source_data!D420="","",VLOOKUP([2]source_data!D420,[2]geo_data!A:I,8,FALSE)))</f>
        <v>E05009469</v>
      </c>
      <c r="P417" s="9" t="str">
        <f>IF([2]source_data!G420="","",IF(LEFT(O417,3)="E05","WD",IF(LEFT(O417,3)="S13","WD",IF(LEFT(O417,3)="W05","WD",IF(LEFT(O417,3)="W06","UA",IF(LEFT(O417,3)="S12","CA",IF(LEFT(O417,3)="E06","UA",IF(LEFT(O417,3)="E07","NMD",IF(LEFT(O417,3)="E08","MD",IF(LEFT(O417,3)="E09","LONB"))))))))))</f>
        <v>WD</v>
      </c>
      <c r="Q417" s="9" t="str">
        <f>IF([2]source_data!G420="","",IF([2]source_data!D420="","",VLOOKUP([2]source_data!D420,[2]geo_data!A:I,7,FALSE)))</f>
        <v>Herefordshire, County of</v>
      </c>
      <c r="R417" s="9" t="str">
        <f>IF([2]source_data!G420="","",IF([2]source_data!D420="","",VLOOKUP([2]source_data!D420,[2]geo_data!A:I,6,FALSE)))</f>
        <v>E06000019</v>
      </c>
      <c r="S417" s="9" t="str">
        <f>IF([2]source_data!G420="","",IF(LEFT(R417,3)="E05","WD",IF(LEFT(R417,3)="S13","WD",IF(LEFT(R417,3)="W05","WD",IF(LEFT(R417,3)="W06","UA",IF(LEFT(R417,3)="S12","CA",IF(LEFT(R417,3)="E06","UA",IF(LEFT(R417,3)="E07","NMD",IF(LEFT(R417,3)="E08","MD",IF(LEFT(R417,3)="E09","LONB"))))))))))</f>
        <v>UA</v>
      </c>
      <c r="T417" s="6" t="str">
        <f>IF([2]source_data!G420="","",IF([2]source_data!N420="","",[2]source_data!N420))</f>
        <v>Flooring Grant</v>
      </c>
      <c r="U417" s="10">
        <f>IF([2]source_data!G420="","",[2]tailored_settings!$B$8)</f>
        <v>45789</v>
      </c>
      <c r="V417" s="6" t="str">
        <f>IF([2]source_data!G420="","",[2]tailored_settings!$B$9)</f>
        <v>http://www.longleigh.org/</v>
      </c>
      <c r="W417" s="8">
        <f>IF([2]source_data!G420="","",IF([2]source_data!O420="","",[2]source_data!O420))</f>
        <v>45527</v>
      </c>
      <c r="X417" s="12">
        <f>IF([2]source_data!G420="","",IF([2]source_data!P420="","",[2]source_data!P420))</f>
        <v>45595</v>
      </c>
      <c r="Y417" s="13">
        <f>IF([2]source_data!G420="","",IF([2]source_data!Q420="","",[2]source_data!Q420))</f>
        <v>2</v>
      </c>
      <c r="Z417" s="11" t="str">
        <f>IF([2]source_data!G420="","",IF([2]source_data!I420="","",[2]tailored_settings!$B$10))</f>
        <v>Primary grant reason</v>
      </c>
      <c r="AA417" s="11" t="str">
        <f>IF([2]source_data!G420="","",IF([2]source_data!I420="","",[2]source_data!I420))</f>
        <v>1. Customer (or family member residing with them) with a diagnosed condition or disability (physical and/or sensory and/or behavioural)</v>
      </c>
      <c r="AB417" s="11" t="str">
        <f>IF([2]source_data!G420="","",IF([2]source_data!J420="","",[2]tailored_settings!$B$11))</f>
        <v/>
      </c>
      <c r="AC417" s="11" t="str">
        <f>IF([2]source_data!G420="","",IF([2]source_data!J420="","",[2]source_data!J420))</f>
        <v/>
      </c>
      <c r="AD417" s="11" t="str">
        <f>IF([2]source_data!G420="","",IF([2]source_data!K420="","",[2]tailored_settings!$B$12))</f>
        <v>Grant purpose</v>
      </c>
      <c r="AE417" s="11" t="str">
        <f>IF([2]source_data!G420="","",IF([2]source_data!K420="","",[2]source_data!K420))</f>
        <v>Flooring</v>
      </c>
      <c r="AF417" s="11" t="str">
        <f>IF([2]source_data!G420="","",IF([2]source_data!K420="","",[2]tailored_settings!$B$13))</f>
        <v>Grant purpose</v>
      </c>
      <c r="AG417" s="11" t="str">
        <f>IF([2]source_data!G420="","",IF([2]source_data!K420="","",[2]source_data!K420))</f>
        <v>Flooring</v>
      </c>
      <c r="AH417" s="11" t="str">
        <f>IF([2]source_data!G420="","",IF([2]source_data!M420="","",[2]tailored_settings!$B$14))</f>
        <v/>
      </c>
      <c r="AI417" s="11" t="str">
        <f>IF([2]source_data!G420="","",IF([2]source_data!M420="","",[2]source_data!M420))</f>
        <v/>
      </c>
    </row>
    <row r="418" spans="1:35" x14ac:dyDescent="0.2">
      <c r="A418" s="6" t="str">
        <f>IF([2]source_data!G421="","",IF(AND([2]source_data!C421&lt;&gt;"",[2]tailored_settings!$B$15="Publish"),CONCATENATE([2]tailored_settings!$B$2&amp;[2]source_data!C421),IF(AND([2]source_data!C421&lt;&gt;"",[2]tailored_settings!$B$15="Do not publish"),CONCATENATE([2]tailored_settings!$B$2&amp;TEXT(ROW(A418)-1,"0000")&amp;"_"&amp;TEXT(F418,"yyyy-mm")),CONCATENATE([2]tailored_settings!$B$2&amp;TEXT(ROW(A418)-1,"0000")&amp;"_"&amp;TEXT(F418,"yyyy-mm")))))</f>
        <v>360G-Longleigh-0417_2024-08</v>
      </c>
      <c r="B418" s="6" t="str">
        <f>IF([2]source_data!G421="","",IF([2]source_data!E421&lt;&gt;"",[2]source_data!E421,CONCATENATE("Grant to "&amp;G418)))</f>
        <v>Grant to Individual Recipient</v>
      </c>
      <c r="C418" s="6" t="str">
        <f>IF([2]source_data!G421="","",IF([2]source_data!F421="",_xlfn.XLOOKUP(T418,[2]tailored_settings!$B$20:$B$25,[2]tailored_settings!$A$20:$A$25,"")))</f>
        <v>Helping to alleviate financial hardship</v>
      </c>
      <c r="D418" s="7">
        <f>IF([2]source_data!G421="","",IF([2]source_data!G421="","",[2]source_data!G421))</f>
        <v>278.98</v>
      </c>
      <c r="E418" s="6" t="str">
        <f>IF([2]source_data!G421="","",[2]tailored_settings!$B$3)</f>
        <v>GBP</v>
      </c>
      <c r="F418" s="8">
        <f>IF([2]source_data!G421="","",IF([2]source_data!H421="","",[2]source_data!H421))</f>
        <v>45527</v>
      </c>
      <c r="G418" s="6" t="str">
        <f>IF([2]source_data!G421="","",[2]tailored_settings!$B$5)</f>
        <v>Individual Recipient</v>
      </c>
      <c r="H418" s="6" t="str">
        <f>IF([2]source_data!G421="","",IF(AND([2]source_data!A421&lt;&gt;"",[2]tailored_settings!$B$16="Publish"),CONCATENATE([2]tailored_settings!$B$2&amp;[2]source_data!A421),IF(AND([2]source_data!A421&lt;&gt;"",[2]tailored_settings!$B$16="Do not publish"),CONCATENATE([2]tailored_settings!$B$4&amp;TEXT(ROW(A418)-1,"0000")&amp;"_"&amp;TEXT(F418,"yyyy-mm")),CONCATENATE([2]tailored_settings!$B$4&amp;TEXT(ROW(A418)-1,"0000")&amp;"_"&amp;TEXT(F418,"yyyy-mm")))))</f>
        <v>360G-Longleigh-IND-0417_2024-08</v>
      </c>
      <c r="I418" s="6" t="str">
        <f>IF([2]source_data!G421="","",[2]tailored_settings!$B$7)</f>
        <v>Longleigh Foundation</v>
      </c>
      <c r="J418" s="6" t="str">
        <f>IF([2]source_data!G421="","",[2]tailored_settings!$B$6)</f>
        <v>GB-CHC-1169016</v>
      </c>
      <c r="K418" s="6" t="str">
        <f>IF([2]source_data!G421="","",IF([2]source_data!I421="","",VLOOKUP([2]source_data!I421,[2]codelist_mapping!A:C,3,FALSE)))</f>
        <v>GTIR040</v>
      </c>
      <c r="L418" s="6" t="str">
        <f>IF([2]source_data!G421="","",IF([2]source_data!J421="","",VLOOKUP([2]source_data!J421,[2]codelist_mapping!A:C,3,FALSE)))</f>
        <v/>
      </c>
      <c r="M418" s="6" t="str">
        <f>IF([2]source_data!G421="","",IF([2]source_data!K421="","",IF([2]source_data!M421&lt;&gt;"",CONCATENATE(VLOOKUP([2]source_data!K421,[2]codelist_mapping!F:H,3,FALSE)&amp;";"&amp;VLOOKUP([2]source_data!L421,[2]codelist_mapping!F:H,3,FALSE)&amp;";"&amp;VLOOKUP([2]source_data!M421,[2]codelist_mapping!F:H,3,FALSE)),IF([2]source_data!L421&lt;&gt;"",CONCATENATE(VLOOKUP([2]source_data!K421,[2]codelist_mapping!F:H,3,FALSE)&amp;";"&amp;VLOOKUP([2]source_data!L421,[2]codelist_mapping!F:H,3,FALSE)),IF([2]source_data!K421&lt;&gt;"",CONCATENATE(VLOOKUP([2]source_data!K421,[2]codelist_mapping!F:H,3,FALSE)))))))</f>
        <v>GTIP020</v>
      </c>
      <c r="N418" s="9" t="str">
        <f>IF([2]source_data!G421="","",IF([2]source_data!D421="","",VLOOKUP([2]source_data!D421,[2]geo_data!A:I,9,FALSE)))</f>
        <v>St Neots Priory Park &amp; Little Paxton</v>
      </c>
      <c r="O418" s="9" t="str">
        <f>IF([2]source_data!G421="","",IF([2]source_data!D421="","",VLOOKUP([2]source_data!D421,[2]geo_data!A:I,8,FALSE)))</f>
        <v>E05011275</v>
      </c>
      <c r="P418" s="9" t="str">
        <f>IF([2]source_data!G421="","",IF(LEFT(O418,3)="E05","WD",IF(LEFT(O418,3)="S13","WD",IF(LEFT(O418,3)="W05","WD",IF(LEFT(O418,3)="W06","UA",IF(LEFT(O418,3)="S12","CA",IF(LEFT(O418,3)="E06","UA",IF(LEFT(O418,3)="E07","NMD",IF(LEFT(O418,3)="E08","MD",IF(LEFT(O418,3)="E09","LONB"))))))))))</f>
        <v>WD</v>
      </c>
      <c r="Q418" s="9" t="str">
        <f>IF([2]source_data!G421="","",IF([2]source_data!D421="","",VLOOKUP([2]source_data!D421,[2]geo_data!A:I,7,FALSE)))</f>
        <v>Huntingdonshire</v>
      </c>
      <c r="R418" s="9" t="str">
        <f>IF([2]source_data!G421="","",IF([2]source_data!D421="","",VLOOKUP([2]source_data!D421,[2]geo_data!A:I,6,FALSE)))</f>
        <v>E07000011</v>
      </c>
      <c r="S418" s="9" t="str">
        <f>IF([2]source_data!G421="","",IF(LEFT(R418,3)="E05","WD",IF(LEFT(R418,3)="S13","WD",IF(LEFT(R418,3)="W05","WD",IF(LEFT(R418,3)="W06","UA",IF(LEFT(R418,3)="S12","CA",IF(LEFT(R418,3)="E06","UA",IF(LEFT(R418,3)="E07","NMD",IF(LEFT(R418,3)="E08","MD",IF(LEFT(R418,3)="E09","LONB"))))))))))</f>
        <v>NMD</v>
      </c>
      <c r="T418" s="6" t="str">
        <f>IF([2]source_data!G421="","",IF([2]source_data!N421="","",[2]source_data!N421))</f>
        <v>Hardship Grant</v>
      </c>
      <c r="U418" s="10">
        <f>IF([2]source_data!G421="","",[2]tailored_settings!$B$8)</f>
        <v>45789</v>
      </c>
      <c r="V418" s="6" t="str">
        <f>IF([2]source_data!G421="","",[2]tailored_settings!$B$9)</f>
        <v>http://www.longleigh.org/</v>
      </c>
      <c r="W418" s="8">
        <f>IF([2]source_data!G421="","",IF([2]source_data!O421="","",[2]source_data!O421))</f>
        <v>45527</v>
      </c>
      <c r="X418" s="12">
        <f>IF([2]source_data!G421="","",IF([2]source_data!P421="","",[2]source_data!P421))</f>
        <v>45604</v>
      </c>
      <c r="Y418" s="13">
        <f>IF([2]source_data!G421="","",IF([2]source_data!Q421="","",[2]source_data!Q421))</f>
        <v>2</v>
      </c>
      <c r="Z418" s="11" t="str">
        <f>IF([2]source_data!G421="","",IF([2]source_data!I421="","",[2]tailored_settings!$B$10))</f>
        <v>Primary grant reason</v>
      </c>
      <c r="AA418" s="11" t="str">
        <f>IF([2]source_data!G421="","",IF([2]source_data!I421="","",[2]source_data!I421))</f>
        <v>2. Customer receiving medication and/or therapy for a mental health condition or substance addiction</v>
      </c>
      <c r="AB418" s="11" t="str">
        <f>IF([2]source_data!G421="","",IF([2]source_data!J421="","",[2]tailored_settings!$B$11))</f>
        <v/>
      </c>
      <c r="AC418" s="11" t="str">
        <f>IF([2]source_data!G421="","",IF([2]source_data!J421="","",[2]source_data!J421))</f>
        <v/>
      </c>
      <c r="AD418" s="11" t="str">
        <f>IF([2]source_data!G421="","",IF([2]source_data!K421="","",[2]tailored_settings!$B$12))</f>
        <v>Grant purpose</v>
      </c>
      <c r="AE418" s="11" t="str">
        <f>IF([2]source_data!G421="","",IF([2]source_data!K421="","",[2]source_data!K421))</f>
        <v>Appliances</v>
      </c>
      <c r="AF418" s="11" t="str">
        <f>IF([2]source_data!G421="","",IF([2]source_data!K421="","",[2]tailored_settings!$B$13))</f>
        <v>Grant purpose</v>
      </c>
      <c r="AG418" s="11" t="str">
        <f>IF([2]source_data!G421="","",IF([2]source_data!K421="","",[2]source_data!K421))</f>
        <v>Appliances</v>
      </c>
      <c r="AH418" s="11" t="str">
        <f>IF([2]source_data!G421="","",IF([2]source_data!M421="","",[2]tailored_settings!$B$14))</f>
        <v/>
      </c>
      <c r="AI418" s="11" t="str">
        <f>IF([2]source_data!G421="","",IF([2]source_data!M421="","",[2]source_data!M421))</f>
        <v/>
      </c>
    </row>
    <row r="419" spans="1:35" x14ac:dyDescent="0.2">
      <c r="A419" s="6" t="str">
        <f>IF([2]source_data!G422="","",IF(AND([2]source_data!C422&lt;&gt;"",[2]tailored_settings!$B$15="Publish"),CONCATENATE([2]tailored_settings!$B$2&amp;[2]source_data!C422),IF(AND([2]source_data!C422&lt;&gt;"",[2]tailored_settings!$B$15="Do not publish"),CONCATENATE([2]tailored_settings!$B$2&amp;TEXT(ROW(A419)-1,"0000")&amp;"_"&amp;TEXT(F419,"yyyy-mm")),CONCATENATE([2]tailored_settings!$B$2&amp;TEXT(ROW(A419)-1,"0000")&amp;"_"&amp;TEXT(F419,"yyyy-mm")))))</f>
        <v>360G-Longleigh-0418_2024-08</v>
      </c>
      <c r="B419" s="6" t="str">
        <f>IF([2]source_data!G422="","",IF([2]source_data!E422&lt;&gt;"",[2]source_data!E422,CONCATENATE("Grant to "&amp;G419)))</f>
        <v>Grant to Individual Recipient</v>
      </c>
      <c r="C419" s="6" t="str">
        <f>IF([2]source_data!G422="","",IF([2]source_data!F422="",_xlfn.XLOOKUP(T419,[2]tailored_settings!$B$20:$B$25,[2]tailored_settings!$A$20:$A$25,"")))</f>
        <v xml:space="preserve">Providing new flooring </v>
      </c>
      <c r="D419" s="7">
        <f>IF([2]source_data!G422="","",IF([2]source_data!G422="","",[2]source_data!G422))</f>
        <v>1532.4</v>
      </c>
      <c r="E419" s="6" t="str">
        <f>IF([2]source_data!G422="","",[2]tailored_settings!$B$3)</f>
        <v>GBP</v>
      </c>
      <c r="F419" s="8">
        <f>IF([2]source_data!G422="","",IF([2]source_data!H422="","",[2]source_data!H422))</f>
        <v>45531</v>
      </c>
      <c r="G419" s="6" t="str">
        <f>IF([2]source_data!G422="","",[2]tailored_settings!$B$5)</f>
        <v>Individual Recipient</v>
      </c>
      <c r="H419" s="6" t="str">
        <f>IF([2]source_data!G422="","",IF(AND([2]source_data!A422&lt;&gt;"",[2]tailored_settings!$B$16="Publish"),CONCATENATE([2]tailored_settings!$B$2&amp;[2]source_data!A422),IF(AND([2]source_data!A422&lt;&gt;"",[2]tailored_settings!$B$16="Do not publish"),CONCATENATE([2]tailored_settings!$B$4&amp;TEXT(ROW(A419)-1,"0000")&amp;"_"&amp;TEXT(F419,"yyyy-mm")),CONCATENATE([2]tailored_settings!$B$4&amp;TEXT(ROW(A419)-1,"0000")&amp;"_"&amp;TEXT(F419,"yyyy-mm")))))</f>
        <v>360G-Longleigh-IND-0418_2024-08</v>
      </c>
      <c r="I419" s="6" t="str">
        <f>IF([2]source_data!G422="","",[2]tailored_settings!$B$7)</f>
        <v>Longleigh Foundation</v>
      </c>
      <c r="J419" s="6" t="str">
        <f>IF([2]source_data!G422="","",[2]tailored_settings!$B$6)</f>
        <v>GB-CHC-1169016</v>
      </c>
      <c r="K419" s="6" t="str">
        <f>IF([2]source_data!G422="","",IF([2]source_data!I422="","",VLOOKUP([2]source_data!I422,[2]codelist_mapping!A:C,3,FALSE)))</f>
        <v>GTIR030</v>
      </c>
      <c r="L419" s="6" t="str">
        <f>IF([2]source_data!G422="","",IF([2]source_data!J422="","",VLOOKUP([2]source_data!J422,[2]codelist_mapping!A:C,3,FALSE)))</f>
        <v/>
      </c>
      <c r="M419" s="6" t="str">
        <f>IF([2]source_data!G422="","",IF([2]source_data!K422="","",IF([2]source_data!M422&lt;&gt;"",CONCATENATE(VLOOKUP([2]source_data!K422,[2]codelist_mapping!F:H,3,FALSE)&amp;";"&amp;VLOOKUP([2]source_data!L422,[2]codelist_mapping!F:H,3,FALSE)&amp;";"&amp;VLOOKUP([2]source_data!M422,[2]codelist_mapping!F:H,3,FALSE)),IF([2]source_data!L422&lt;&gt;"",CONCATENATE(VLOOKUP([2]source_data!K422,[2]codelist_mapping!F:H,3,FALSE)&amp;";"&amp;VLOOKUP([2]source_data!L422,[2]codelist_mapping!F:H,3,FALSE)),IF([2]source_data!K422&lt;&gt;"",CONCATENATE(VLOOKUP([2]source_data!K422,[2]codelist_mapping!F:H,3,FALSE)))))))</f>
        <v>GTIP030</v>
      </c>
      <c r="N419" s="9" t="str">
        <f>IF([2]source_data!G422="","",IF([2]source_data!D422="","",VLOOKUP([2]source_data!D422,[2]geo_data!A:I,9,FALSE)))</f>
        <v>Trowbridge Central</v>
      </c>
      <c r="O419" s="9" t="str">
        <f>IF([2]source_data!G422="","",IF([2]source_data!D422="","",VLOOKUP([2]source_data!D422,[2]geo_data!A:I,8,FALSE)))</f>
        <v>E05013478</v>
      </c>
      <c r="P419" s="9" t="str">
        <f>IF([2]source_data!G422="","",IF(LEFT(O419,3)="E05","WD",IF(LEFT(O419,3)="S13","WD",IF(LEFT(O419,3)="W05","WD",IF(LEFT(O419,3)="W06","UA",IF(LEFT(O419,3)="S12","CA",IF(LEFT(O419,3)="E06","UA",IF(LEFT(O419,3)="E07","NMD",IF(LEFT(O419,3)="E08","MD",IF(LEFT(O419,3)="E09","LONB"))))))))))</f>
        <v>WD</v>
      </c>
      <c r="Q419" s="9" t="str">
        <f>IF([2]source_data!G422="","",IF([2]source_data!D422="","",VLOOKUP([2]source_data!D422,[2]geo_data!A:I,7,FALSE)))</f>
        <v>Wiltshire</v>
      </c>
      <c r="R419" s="9" t="str">
        <f>IF([2]source_data!G422="","",IF([2]source_data!D422="","",VLOOKUP([2]source_data!D422,[2]geo_data!A:I,6,FALSE)))</f>
        <v>E06000054</v>
      </c>
      <c r="S419" s="9" t="str">
        <f>IF([2]source_data!G422="","",IF(LEFT(R419,3)="E05","WD",IF(LEFT(R419,3)="S13","WD",IF(LEFT(R419,3)="W05","WD",IF(LEFT(R419,3)="W06","UA",IF(LEFT(R419,3)="S12","CA",IF(LEFT(R419,3)="E06","UA",IF(LEFT(R419,3)="E07","NMD",IF(LEFT(R419,3)="E08","MD",IF(LEFT(R419,3)="E09","LONB"))))))))))</f>
        <v>UA</v>
      </c>
      <c r="T419" s="6" t="str">
        <f>IF([2]source_data!G422="","",IF([2]source_data!N422="","",[2]source_data!N422))</f>
        <v>Flooring Grant</v>
      </c>
      <c r="U419" s="10">
        <f>IF([2]source_data!G422="","",[2]tailored_settings!$B$8)</f>
        <v>45789</v>
      </c>
      <c r="V419" s="6" t="str">
        <f>IF([2]source_data!G422="","",[2]tailored_settings!$B$9)</f>
        <v>http://www.longleigh.org/</v>
      </c>
      <c r="W419" s="8">
        <f>IF([2]source_data!G422="","",IF([2]source_data!O422="","",[2]source_data!O422))</f>
        <v>45531</v>
      </c>
      <c r="X419" s="12">
        <f>IF([2]source_data!G422="","",IF([2]source_data!P422="","",[2]source_data!P422))</f>
        <v>45604</v>
      </c>
      <c r="Y419" s="13">
        <f>IF([2]source_data!G422="","",IF([2]source_data!Q422="","",[2]source_data!Q422))</f>
        <v>2</v>
      </c>
      <c r="Z419" s="11" t="str">
        <f>IF([2]source_data!G422="","",IF([2]source_data!I422="","",[2]tailored_settings!$B$10))</f>
        <v>Primary grant reason</v>
      </c>
      <c r="AA419" s="11" t="str">
        <f>IF([2]source_data!G422="","",IF([2]source_data!I422="","",[2]source_data!I422))</f>
        <v>1. Customer (or family member residing with them) with a diagnosed condition or disability (physical and/or sensory and/or behavioural)</v>
      </c>
      <c r="AB419" s="11" t="str">
        <f>IF([2]source_data!G422="","",IF([2]source_data!J422="","",[2]tailored_settings!$B$11))</f>
        <v/>
      </c>
      <c r="AC419" s="11" t="str">
        <f>IF([2]source_data!G422="","",IF([2]source_data!J422="","",[2]source_data!J422))</f>
        <v/>
      </c>
      <c r="AD419" s="11" t="str">
        <f>IF([2]source_data!G422="","",IF([2]source_data!K422="","",[2]tailored_settings!$B$12))</f>
        <v>Grant purpose</v>
      </c>
      <c r="AE419" s="11" t="str">
        <f>IF([2]source_data!G422="","",IF([2]source_data!K422="","",[2]source_data!K422))</f>
        <v>Flooring</v>
      </c>
      <c r="AF419" s="11" t="str">
        <f>IF([2]source_data!G422="","",IF([2]source_data!K422="","",[2]tailored_settings!$B$13))</f>
        <v>Grant purpose</v>
      </c>
      <c r="AG419" s="11" t="str">
        <f>IF([2]source_data!G422="","",IF([2]source_data!K422="","",[2]source_data!K422))</f>
        <v>Flooring</v>
      </c>
      <c r="AH419" s="11" t="str">
        <f>IF([2]source_data!G422="","",IF([2]source_data!M422="","",[2]tailored_settings!$B$14))</f>
        <v/>
      </c>
      <c r="AI419" s="11" t="str">
        <f>IF([2]source_data!G422="","",IF([2]source_data!M422="","",[2]source_data!M422))</f>
        <v/>
      </c>
    </row>
    <row r="420" spans="1:35" x14ac:dyDescent="0.2">
      <c r="A420" s="6" t="str">
        <f>IF([2]source_data!G423="","",IF(AND([2]source_data!C423&lt;&gt;"",[2]tailored_settings!$B$15="Publish"),CONCATENATE([2]tailored_settings!$B$2&amp;[2]source_data!C423),IF(AND([2]source_data!C423&lt;&gt;"",[2]tailored_settings!$B$15="Do not publish"),CONCATENATE([2]tailored_settings!$B$2&amp;TEXT(ROW(A420)-1,"0000")&amp;"_"&amp;TEXT(F420,"yyyy-mm")),CONCATENATE([2]tailored_settings!$B$2&amp;TEXT(ROW(A420)-1,"0000")&amp;"_"&amp;TEXT(F420,"yyyy-mm")))))</f>
        <v>360G-Longleigh-0419_2024-08</v>
      </c>
      <c r="B420" s="6" t="str">
        <f>IF([2]source_data!G423="","",IF([2]source_data!E423&lt;&gt;"",[2]source_data!E423,CONCATENATE("Grant to "&amp;G420)))</f>
        <v>Grant to Individual Recipient</v>
      </c>
      <c r="C420" s="6" t="str">
        <f>IF([2]source_data!G423="","",IF([2]source_data!F423="",_xlfn.XLOOKUP(T420,[2]tailored_settings!$B$20:$B$25,[2]tailored_settings!$A$20:$A$25,"")))</f>
        <v>Helping to alleviate financial hardship</v>
      </c>
      <c r="D420" s="7">
        <f>IF([2]source_data!G423="","",IF([2]source_data!G423="","",[2]source_data!G423))</f>
        <v>903.67</v>
      </c>
      <c r="E420" s="6" t="str">
        <f>IF([2]source_data!G423="","",[2]tailored_settings!$B$3)</f>
        <v>GBP</v>
      </c>
      <c r="F420" s="8">
        <f>IF([2]source_data!G423="","",IF([2]source_data!H423="","",[2]source_data!H423))</f>
        <v>45527</v>
      </c>
      <c r="G420" s="6" t="str">
        <f>IF([2]source_data!G423="","",[2]tailored_settings!$B$5)</f>
        <v>Individual Recipient</v>
      </c>
      <c r="H420" s="6" t="str">
        <f>IF([2]source_data!G423="","",IF(AND([2]source_data!A423&lt;&gt;"",[2]tailored_settings!$B$16="Publish"),CONCATENATE([2]tailored_settings!$B$2&amp;[2]source_data!A423),IF(AND([2]source_data!A423&lt;&gt;"",[2]tailored_settings!$B$16="Do not publish"),CONCATENATE([2]tailored_settings!$B$4&amp;TEXT(ROW(A420)-1,"0000")&amp;"_"&amp;TEXT(F420,"yyyy-mm")),CONCATENATE([2]tailored_settings!$B$4&amp;TEXT(ROW(A420)-1,"0000")&amp;"_"&amp;TEXT(F420,"yyyy-mm")))))</f>
        <v>360G-Longleigh-IND-0419_2024-08</v>
      </c>
      <c r="I420" s="6" t="str">
        <f>IF([2]source_data!G423="","",[2]tailored_settings!$B$7)</f>
        <v>Longleigh Foundation</v>
      </c>
      <c r="J420" s="6" t="str">
        <f>IF([2]source_data!G423="","",[2]tailored_settings!$B$6)</f>
        <v>GB-CHC-1169016</v>
      </c>
      <c r="K420" s="6" t="str">
        <f>IF([2]source_data!G423="","",IF([2]source_data!I423="","",VLOOKUP([2]source_data!I423,[2]codelist_mapping!A:C,3,FALSE)))</f>
        <v>GTIR040</v>
      </c>
      <c r="L420" s="6" t="str">
        <f>IF([2]source_data!G423="","",IF([2]source_data!J423="","",VLOOKUP([2]source_data!J423,[2]codelist_mapping!A:C,3,FALSE)))</f>
        <v/>
      </c>
      <c r="M420" s="6" t="str">
        <f>IF([2]source_data!G423="","",IF([2]source_data!K423="","",IF([2]source_data!M423&lt;&gt;"",CONCATENATE(VLOOKUP([2]source_data!K423,[2]codelist_mapping!F:H,3,FALSE)&amp;";"&amp;VLOOKUP([2]source_data!L423,[2]codelist_mapping!F:H,3,FALSE)&amp;";"&amp;VLOOKUP([2]source_data!M423,[2]codelist_mapping!F:H,3,FALSE)),IF([2]source_data!L423&lt;&gt;"",CONCATENATE(VLOOKUP([2]source_data!K423,[2]codelist_mapping!F:H,3,FALSE)&amp;";"&amp;VLOOKUP([2]source_data!L423,[2]codelist_mapping!F:H,3,FALSE)),IF([2]source_data!K423&lt;&gt;"",CONCATENATE(VLOOKUP([2]source_data!K423,[2]codelist_mapping!F:H,3,FALSE)))))))</f>
        <v>GTIP020;GTIP020</v>
      </c>
      <c r="N420" s="9" t="str">
        <f>IF([2]source_data!G423="","",IF([2]source_data!D423="","",VLOOKUP([2]source_data!D423,[2]geo_data!A:I,9,FALSE)))</f>
        <v>Skircoat</v>
      </c>
      <c r="O420" s="9" t="str">
        <f>IF([2]source_data!G423="","",IF([2]source_data!D423="","",VLOOKUP([2]source_data!D423,[2]geo_data!A:I,8,FALSE)))</f>
        <v>E05001383</v>
      </c>
      <c r="P420" s="9" t="str">
        <f>IF([2]source_data!G423="","",IF(LEFT(O420,3)="E05","WD",IF(LEFT(O420,3)="S13","WD",IF(LEFT(O420,3)="W05","WD",IF(LEFT(O420,3)="W06","UA",IF(LEFT(O420,3)="S12","CA",IF(LEFT(O420,3)="E06","UA",IF(LEFT(O420,3)="E07","NMD",IF(LEFT(O420,3)="E08","MD",IF(LEFT(O420,3)="E09","LONB"))))))))))</f>
        <v>WD</v>
      </c>
      <c r="Q420" s="9" t="str">
        <f>IF([2]source_data!G423="","",IF([2]source_data!D423="","",VLOOKUP([2]source_data!D423,[2]geo_data!A:I,7,FALSE)))</f>
        <v>Calderdale</v>
      </c>
      <c r="R420" s="9" t="str">
        <f>IF([2]source_data!G423="","",IF([2]source_data!D423="","",VLOOKUP([2]source_data!D423,[2]geo_data!A:I,6,FALSE)))</f>
        <v>E08000033</v>
      </c>
      <c r="S420" s="9" t="str">
        <f>IF([2]source_data!G423="","",IF(LEFT(R420,3)="E05","WD",IF(LEFT(R420,3)="S13","WD",IF(LEFT(R420,3)="W05","WD",IF(LEFT(R420,3)="W06","UA",IF(LEFT(R420,3)="S12","CA",IF(LEFT(R420,3)="E06","UA",IF(LEFT(R420,3)="E07","NMD",IF(LEFT(R420,3)="E08","MD",IF(LEFT(R420,3)="E09","LONB"))))))))))</f>
        <v>MD</v>
      </c>
      <c r="T420" s="6" t="str">
        <f>IF([2]source_data!G423="","",IF([2]source_data!N423="","",[2]source_data!N423))</f>
        <v>Hardship Grant</v>
      </c>
      <c r="U420" s="10">
        <f>IF([2]source_data!G423="","",[2]tailored_settings!$B$8)</f>
        <v>45789</v>
      </c>
      <c r="V420" s="6" t="str">
        <f>IF([2]source_data!G423="","",[2]tailored_settings!$B$9)</f>
        <v>http://www.longleigh.org/</v>
      </c>
      <c r="W420" s="8">
        <f>IF([2]source_data!G423="","",IF([2]source_data!O423="","",[2]source_data!O423))</f>
        <v>45527</v>
      </c>
      <c r="X420" s="12">
        <f>IF([2]source_data!G423="","",IF([2]source_data!P423="","",[2]source_data!P423))</f>
        <v>45551</v>
      </c>
      <c r="Y420" s="13">
        <f>IF([2]source_data!G423="","",IF([2]source_data!Q423="","",[2]source_data!Q423))</f>
        <v>0</v>
      </c>
      <c r="Z420" s="11" t="str">
        <f>IF([2]source_data!G423="","",IF([2]source_data!I423="","",[2]tailored_settings!$B$10))</f>
        <v>Primary grant reason</v>
      </c>
      <c r="AA420" s="11" t="str">
        <f>IF([2]source_data!G423="","",IF([2]source_data!I423="","",[2]source_data!I423))</f>
        <v>2. Customer receiving medication and/or therapy for a mental health condition or substance addiction</v>
      </c>
      <c r="AB420" s="11" t="str">
        <f>IF([2]source_data!G423="","",IF([2]source_data!J423="","",[2]tailored_settings!$B$11))</f>
        <v/>
      </c>
      <c r="AC420" s="11" t="str">
        <f>IF([2]source_data!G423="","",IF([2]source_data!J423="","",[2]source_data!J423))</f>
        <v/>
      </c>
      <c r="AD420" s="11" t="str">
        <f>IF([2]source_data!G423="","",IF([2]source_data!K423="","",[2]tailored_settings!$B$12))</f>
        <v>Grant purpose</v>
      </c>
      <c r="AE420" s="11" t="str">
        <f>IF([2]source_data!G423="","",IF([2]source_data!K423="","",[2]source_data!K423))</f>
        <v>Appliances</v>
      </c>
      <c r="AF420" s="11" t="str">
        <f>IF([2]source_data!G423="","",IF([2]source_data!K423="","",[2]tailored_settings!$B$13))</f>
        <v>Grant purpose</v>
      </c>
      <c r="AG420" s="11" t="str">
        <f>IF([2]source_data!G423="","",IF([2]source_data!K423="","",[2]source_data!K423))</f>
        <v>Appliances</v>
      </c>
      <c r="AH420" s="11" t="str">
        <f>IF([2]source_data!G423="","",IF([2]source_data!M423="","",[2]tailored_settings!$B$14))</f>
        <v/>
      </c>
      <c r="AI420" s="11" t="str">
        <f>IF([2]source_data!G423="","",IF([2]source_data!M423="","",[2]source_data!M423))</f>
        <v/>
      </c>
    </row>
    <row r="421" spans="1:35" x14ac:dyDescent="0.2">
      <c r="A421" s="6" t="str">
        <f>IF([2]source_data!G424="","",IF(AND([2]source_data!C424&lt;&gt;"",[2]tailored_settings!$B$15="Publish"),CONCATENATE([2]tailored_settings!$B$2&amp;[2]source_data!C424),IF(AND([2]source_data!C424&lt;&gt;"",[2]tailored_settings!$B$15="Do not publish"),CONCATENATE([2]tailored_settings!$B$2&amp;TEXT(ROW(A421)-1,"0000")&amp;"_"&amp;TEXT(F421,"yyyy-mm")),CONCATENATE([2]tailored_settings!$B$2&amp;TEXT(ROW(A421)-1,"0000")&amp;"_"&amp;TEXT(F421,"yyyy-mm")))))</f>
        <v>360G-Longleigh-0420_2024-08</v>
      </c>
      <c r="B421" s="6" t="str">
        <f>IF([2]source_data!G424="","",IF([2]source_data!E424&lt;&gt;"",[2]source_data!E424,CONCATENATE("Grant to "&amp;G421)))</f>
        <v>Grant to Individual Recipient</v>
      </c>
      <c r="C421" s="6" t="str">
        <f>IF([2]source_data!G424="","",IF([2]source_data!F424="",_xlfn.XLOOKUP(T421,[2]tailored_settings!$B$20:$B$25,[2]tailored_settings!$A$20:$A$25,"")))</f>
        <v>Helping to alleviate financial hardship</v>
      </c>
      <c r="D421" s="7">
        <f>IF([2]source_data!G424="","",IF([2]source_data!G424="","",[2]source_data!G424))</f>
        <v>1801.92</v>
      </c>
      <c r="E421" s="6" t="str">
        <f>IF([2]source_data!G424="","",[2]tailored_settings!$B$3)</f>
        <v>GBP</v>
      </c>
      <c r="F421" s="8">
        <f>IF([2]source_data!G424="","",IF([2]source_data!H424="","",[2]source_data!H424))</f>
        <v>45527</v>
      </c>
      <c r="G421" s="6" t="str">
        <f>IF([2]source_data!G424="","",[2]tailored_settings!$B$5)</f>
        <v>Individual Recipient</v>
      </c>
      <c r="H421" s="6" t="str">
        <f>IF([2]source_data!G424="","",IF(AND([2]source_data!A424&lt;&gt;"",[2]tailored_settings!$B$16="Publish"),CONCATENATE([2]tailored_settings!$B$2&amp;[2]source_data!A424),IF(AND([2]source_data!A424&lt;&gt;"",[2]tailored_settings!$B$16="Do not publish"),CONCATENATE([2]tailored_settings!$B$4&amp;TEXT(ROW(A421)-1,"0000")&amp;"_"&amp;TEXT(F421,"yyyy-mm")),CONCATENATE([2]tailored_settings!$B$4&amp;TEXT(ROW(A421)-1,"0000")&amp;"_"&amp;TEXT(F421,"yyyy-mm")))))</f>
        <v>360G-Longleigh-IND-0420_2024-08</v>
      </c>
      <c r="I421" s="6" t="str">
        <f>IF([2]source_data!G424="","",[2]tailored_settings!$B$7)</f>
        <v>Longleigh Foundation</v>
      </c>
      <c r="J421" s="6" t="str">
        <f>IF([2]source_data!G424="","",[2]tailored_settings!$B$6)</f>
        <v>GB-CHC-1169016</v>
      </c>
      <c r="K421" s="6" t="str">
        <f>IF([2]source_data!G424="","",IF([2]source_data!I424="","",VLOOKUP([2]source_data!I424,[2]codelist_mapping!A:C,3,FALSE)))</f>
        <v>GTIR040</v>
      </c>
      <c r="L421" s="6" t="str">
        <f>IF([2]source_data!G424="","",IF([2]source_data!J424="","",VLOOKUP([2]source_data!J424,[2]codelist_mapping!A:C,3,FALSE)))</f>
        <v/>
      </c>
      <c r="M421" s="6" t="str">
        <f>IF([2]source_data!G424="","",IF([2]source_data!K424="","",IF([2]source_data!M424&lt;&gt;"",CONCATENATE(VLOOKUP([2]source_data!K424,[2]codelist_mapping!F:H,3,FALSE)&amp;";"&amp;VLOOKUP([2]source_data!L424,[2]codelist_mapping!F:H,3,FALSE)&amp;";"&amp;VLOOKUP([2]source_data!M424,[2]codelist_mapping!F:H,3,FALSE)),IF([2]source_data!L424&lt;&gt;"",CONCATENATE(VLOOKUP([2]source_data!K424,[2]codelist_mapping!F:H,3,FALSE)&amp;";"&amp;VLOOKUP([2]source_data!L424,[2]codelist_mapping!F:H,3,FALSE)),IF([2]source_data!K424&lt;&gt;"",CONCATENATE(VLOOKUP([2]source_data!K424,[2]codelist_mapping!F:H,3,FALSE)))))))</f>
        <v>GTIP020</v>
      </c>
      <c r="N421" s="9" t="str">
        <f>IF([2]source_data!G424="","",IF([2]source_data!D424="","",VLOOKUP([2]source_data!D424,[2]geo_data!A:I,9,FALSE)))</f>
        <v>Warwick Myton &amp; Heathcote</v>
      </c>
      <c r="O421" s="9" t="str">
        <f>IF([2]source_data!G424="","",IF([2]source_data!D424="","",VLOOKUP([2]source_data!D424,[2]geo_data!A:I,8,FALSE)))</f>
        <v>E05012629</v>
      </c>
      <c r="P421" s="9" t="str">
        <f>IF([2]source_data!G424="","",IF(LEFT(O421,3)="E05","WD",IF(LEFT(O421,3)="S13","WD",IF(LEFT(O421,3)="W05","WD",IF(LEFT(O421,3)="W06","UA",IF(LEFT(O421,3)="S12","CA",IF(LEFT(O421,3)="E06","UA",IF(LEFT(O421,3)="E07","NMD",IF(LEFT(O421,3)="E08","MD",IF(LEFT(O421,3)="E09","LONB"))))))))))</f>
        <v>WD</v>
      </c>
      <c r="Q421" s="9" t="str">
        <f>IF([2]source_data!G424="","",IF([2]source_data!D424="","",VLOOKUP([2]source_data!D424,[2]geo_data!A:I,7,FALSE)))</f>
        <v>Warwick</v>
      </c>
      <c r="R421" s="9" t="str">
        <f>IF([2]source_data!G424="","",IF([2]source_data!D424="","",VLOOKUP([2]source_data!D424,[2]geo_data!A:I,6,FALSE)))</f>
        <v>E07000222</v>
      </c>
      <c r="S421" s="9" t="str">
        <f>IF([2]source_data!G424="","",IF(LEFT(R421,3)="E05","WD",IF(LEFT(R421,3)="S13","WD",IF(LEFT(R421,3)="W05","WD",IF(LEFT(R421,3)="W06","UA",IF(LEFT(R421,3)="S12","CA",IF(LEFT(R421,3)="E06","UA",IF(LEFT(R421,3)="E07","NMD",IF(LEFT(R421,3)="E08","MD",IF(LEFT(R421,3)="E09","LONB"))))))))))</f>
        <v>NMD</v>
      </c>
      <c r="T421" s="6" t="str">
        <f>IF([2]source_data!G424="","",IF([2]source_data!N424="","",[2]source_data!N424))</f>
        <v>Hardship Grant</v>
      </c>
      <c r="U421" s="10">
        <f>IF([2]source_data!G424="","",[2]tailored_settings!$B$8)</f>
        <v>45789</v>
      </c>
      <c r="V421" s="6" t="str">
        <f>IF([2]source_data!G424="","",[2]tailored_settings!$B$9)</f>
        <v>http://www.longleigh.org/</v>
      </c>
      <c r="W421" s="8">
        <f>IF([2]source_data!G424="","",IF([2]source_data!O424="","",[2]source_data!O424))</f>
        <v>45527</v>
      </c>
      <c r="X421" s="12">
        <f>IF([2]source_data!G424="","",IF([2]source_data!P424="","",[2]source_data!P424))</f>
        <v>45741</v>
      </c>
      <c r="Y421" s="13">
        <f>IF([2]source_data!G424="","",IF([2]source_data!Q424="","",[2]source_data!Q424))</f>
        <v>7</v>
      </c>
      <c r="Z421" s="11" t="str">
        <f>IF([2]source_data!G424="","",IF([2]source_data!I424="","",[2]tailored_settings!$B$10))</f>
        <v>Primary grant reason</v>
      </c>
      <c r="AA421" s="11" t="str">
        <f>IF([2]source_data!G424="","",IF([2]source_data!I424="","",[2]source_data!I424))</f>
        <v>2. Customer receiving medication and/or therapy for a mental health condition or substance addiction</v>
      </c>
      <c r="AB421" s="11" t="str">
        <f>IF([2]source_data!G424="","",IF([2]source_data!J424="","",[2]tailored_settings!$B$11))</f>
        <v/>
      </c>
      <c r="AC421" s="11" t="str">
        <f>IF([2]source_data!G424="","",IF([2]source_data!J424="","",[2]source_data!J424))</f>
        <v/>
      </c>
      <c r="AD421" s="11" t="str">
        <f>IF([2]source_data!G424="","",IF([2]source_data!K424="","",[2]tailored_settings!$B$12))</f>
        <v>Grant purpose</v>
      </c>
      <c r="AE421" s="11" t="str">
        <f>IF([2]source_data!G424="","",IF([2]source_data!K424="","",[2]source_data!K424))</f>
        <v>Appliances</v>
      </c>
      <c r="AF421" s="11" t="str">
        <f>IF([2]source_data!G424="","",IF([2]source_data!K424="","",[2]tailored_settings!$B$13))</f>
        <v>Grant purpose</v>
      </c>
      <c r="AG421" s="11" t="str">
        <f>IF([2]source_data!G424="","",IF([2]source_data!K424="","",[2]source_data!K424))</f>
        <v>Appliances</v>
      </c>
      <c r="AH421" s="11" t="str">
        <f>IF([2]source_data!G424="","",IF([2]source_data!M424="","",[2]tailored_settings!$B$14))</f>
        <v/>
      </c>
      <c r="AI421" s="11" t="str">
        <f>IF([2]source_data!G424="","",IF([2]source_data!M424="","",[2]source_data!M424))</f>
        <v/>
      </c>
    </row>
    <row r="422" spans="1:35" x14ac:dyDescent="0.2">
      <c r="A422" s="6" t="str">
        <f>IF([2]source_data!G425="","",IF(AND([2]source_data!C425&lt;&gt;"",[2]tailored_settings!$B$15="Publish"),CONCATENATE([2]tailored_settings!$B$2&amp;[2]source_data!C425),IF(AND([2]source_data!C425&lt;&gt;"",[2]tailored_settings!$B$15="Do not publish"),CONCATENATE([2]tailored_settings!$B$2&amp;TEXT(ROW(A422)-1,"0000")&amp;"_"&amp;TEXT(F422,"yyyy-mm")),CONCATENATE([2]tailored_settings!$B$2&amp;TEXT(ROW(A422)-1,"0000")&amp;"_"&amp;TEXT(F422,"yyyy-mm")))))</f>
        <v>360G-Longleigh-0421_2024-08</v>
      </c>
      <c r="B422" s="6" t="str">
        <f>IF([2]source_data!G425="","",IF([2]source_data!E425&lt;&gt;"",[2]source_data!E425,CONCATENATE("Grant to "&amp;G422)))</f>
        <v>Grant to Individual Recipient</v>
      </c>
      <c r="C422" s="6" t="str">
        <f>IF([2]source_data!G425="","",IF([2]source_data!F425="",_xlfn.XLOOKUP(T422,[2]tailored_settings!$B$20:$B$25,[2]tailored_settings!$A$20:$A$25,"")))</f>
        <v>Helping to alleviate financial hardship</v>
      </c>
      <c r="D422" s="7">
        <f>IF([2]source_data!G425="","",IF([2]source_data!G425="","",[2]source_data!G425))</f>
        <v>930.97</v>
      </c>
      <c r="E422" s="6" t="str">
        <f>IF([2]source_data!G425="","",[2]tailored_settings!$B$3)</f>
        <v>GBP</v>
      </c>
      <c r="F422" s="8">
        <f>IF([2]source_data!G425="","",IF([2]source_data!H425="","",[2]source_data!H425))</f>
        <v>45527</v>
      </c>
      <c r="G422" s="6" t="str">
        <f>IF([2]source_data!G425="","",[2]tailored_settings!$B$5)</f>
        <v>Individual Recipient</v>
      </c>
      <c r="H422" s="6" t="str">
        <f>IF([2]source_data!G425="","",IF(AND([2]source_data!A425&lt;&gt;"",[2]tailored_settings!$B$16="Publish"),CONCATENATE([2]tailored_settings!$B$2&amp;[2]source_data!A425),IF(AND([2]source_data!A425&lt;&gt;"",[2]tailored_settings!$B$16="Do not publish"),CONCATENATE([2]tailored_settings!$B$4&amp;TEXT(ROW(A422)-1,"0000")&amp;"_"&amp;TEXT(F422,"yyyy-mm")),CONCATENATE([2]tailored_settings!$B$4&amp;TEXT(ROW(A422)-1,"0000")&amp;"_"&amp;TEXT(F422,"yyyy-mm")))))</f>
        <v>360G-Longleigh-IND-0421_2024-08</v>
      </c>
      <c r="I422" s="6" t="str">
        <f>IF([2]source_data!G425="","",[2]tailored_settings!$B$7)</f>
        <v>Longleigh Foundation</v>
      </c>
      <c r="J422" s="6" t="str">
        <f>IF([2]source_data!G425="","",[2]tailored_settings!$B$6)</f>
        <v>GB-CHC-1169016</v>
      </c>
      <c r="K422" s="6" t="str">
        <f>IF([2]source_data!G425="","",IF([2]source_data!I425="","",VLOOKUP([2]source_data!I425,[2]codelist_mapping!A:C,3,FALSE)))</f>
        <v>GTIR080</v>
      </c>
      <c r="L422" s="6" t="str">
        <f>IF([2]source_data!G425="","",IF([2]source_data!J425="","",VLOOKUP([2]source_data!J425,[2]codelist_mapping!A:C,3,FALSE)))</f>
        <v/>
      </c>
      <c r="M422" s="6" t="str">
        <f>IF([2]source_data!G425="","",IF([2]source_data!K425="","",IF([2]source_data!M425&lt;&gt;"",CONCATENATE(VLOOKUP([2]source_data!K425,[2]codelist_mapping!F:H,3,FALSE)&amp;";"&amp;VLOOKUP([2]source_data!L425,[2]codelist_mapping!F:H,3,FALSE)&amp;";"&amp;VLOOKUP([2]source_data!M425,[2]codelist_mapping!F:H,3,FALSE)),IF([2]source_data!L425&lt;&gt;"",CONCATENATE(VLOOKUP([2]source_data!K425,[2]codelist_mapping!F:H,3,FALSE)&amp;";"&amp;VLOOKUP([2]source_data!L425,[2]codelist_mapping!F:H,3,FALSE)),IF([2]source_data!K425&lt;&gt;"",CONCATENATE(VLOOKUP([2]source_data!K425,[2]codelist_mapping!F:H,3,FALSE)))))))</f>
        <v>GTIP020</v>
      </c>
      <c r="N422" s="9" t="str">
        <f>IF([2]source_data!G425="","",IF([2]source_data!D425="","",VLOOKUP([2]source_data!D425,[2]geo_data!A:I,9,FALSE)))</f>
        <v>Wincanton &amp; Bruton</v>
      </c>
      <c r="O422" s="9" t="str">
        <f>IF([2]source_data!G425="","",IF([2]source_data!D425="","",VLOOKUP([2]source_data!D425,[2]geo_data!A:I,8,FALSE)))</f>
        <v>E05014389</v>
      </c>
      <c r="P422" s="9" t="str">
        <f>IF([2]source_data!G425="","",IF(LEFT(O422,3)="E05","WD",IF(LEFT(O422,3)="S13","WD",IF(LEFT(O422,3)="W05","WD",IF(LEFT(O422,3)="W06","UA",IF(LEFT(O422,3)="S12","CA",IF(LEFT(O422,3)="E06","UA",IF(LEFT(O422,3)="E07","NMD",IF(LEFT(O422,3)="E08","MD",IF(LEFT(O422,3)="E09","LONB"))))))))))</f>
        <v>WD</v>
      </c>
      <c r="Q422" s="9" t="str">
        <f>IF([2]source_data!G425="","",IF([2]source_data!D425="","",VLOOKUP([2]source_data!D425,[2]geo_data!A:I,7,FALSE)))</f>
        <v>Somerset</v>
      </c>
      <c r="R422" s="9" t="str">
        <f>IF([2]source_data!G425="","",IF([2]source_data!D425="","",VLOOKUP([2]source_data!D425,[2]geo_data!A:I,6,FALSE)))</f>
        <v>E06000066</v>
      </c>
      <c r="S422" s="9" t="str">
        <f>IF([2]source_data!G425="","",IF(LEFT(R422,3)="E05","WD",IF(LEFT(R422,3)="S13","WD",IF(LEFT(R422,3)="W05","WD",IF(LEFT(R422,3)="W06","UA",IF(LEFT(R422,3)="S12","CA",IF(LEFT(R422,3)="E06","UA",IF(LEFT(R422,3)="E07","NMD",IF(LEFT(R422,3)="E08","MD",IF(LEFT(R422,3)="E09","LONB"))))))))))</f>
        <v>UA</v>
      </c>
      <c r="T422" s="6" t="str">
        <f>IF([2]source_data!G425="","",IF([2]source_data!N425="","",[2]source_data!N425))</f>
        <v>Hardship Grant</v>
      </c>
      <c r="U422" s="10">
        <f>IF([2]source_data!G425="","",[2]tailored_settings!$B$8)</f>
        <v>45789</v>
      </c>
      <c r="V422" s="6" t="str">
        <f>IF([2]source_data!G425="","",[2]tailored_settings!$B$9)</f>
        <v>http://www.longleigh.org/</v>
      </c>
      <c r="W422" s="8">
        <f>IF([2]source_data!G425="","",IF([2]source_data!O425="","",[2]source_data!O425))</f>
        <v>45527</v>
      </c>
      <c r="X422" s="12">
        <f>IF([2]source_data!G425="","",IF([2]source_data!P425="","",[2]source_data!P425))</f>
        <v>45572</v>
      </c>
      <c r="Y422" s="13">
        <f>IF([2]source_data!G425="","",IF([2]source_data!Q425="","",[2]source_data!Q425))</f>
        <v>1</v>
      </c>
      <c r="Z422" s="11" t="str">
        <f>IF([2]source_data!G425="","",IF([2]source_data!I425="","",[2]tailored_settings!$B$10))</f>
        <v>Primary grant reason</v>
      </c>
      <c r="AA422" s="11" t="str">
        <f>IF([2]source_data!G425="","",IF([2]source_data!I425="","",[2]source_data!I425))</f>
        <v>3  Customer/family moving from homelessness/supported living into independent living</v>
      </c>
      <c r="AB422" s="11" t="str">
        <f>IF([2]source_data!G425="","",IF([2]source_data!J425="","",[2]tailored_settings!$B$11))</f>
        <v/>
      </c>
      <c r="AC422" s="11" t="str">
        <f>IF([2]source_data!G425="","",IF([2]source_data!J425="","",[2]source_data!J425))</f>
        <v/>
      </c>
      <c r="AD422" s="11" t="str">
        <f>IF([2]source_data!G425="","",IF([2]source_data!K425="","",[2]tailored_settings!$B$12))</f>
        <v>Grant purpose</v>
      </c>
      <c r="AE422" s="11" t="str">
        <f>IF([2]source_data!G425="","",IF([2]source_data!K425="","",[2]source_data!K425))</f>
        <v>Appliances</v>
      </c>
      <c r="AF422" s="11" t="str">
        <f>IF([2]source_data!G425="","",IF([2]source_data!K425="","",[2]tailored_settings!$B$13))</f>
        <v>Grant purpose</v>
      </c>
      <c r="AG422" s="11" t="str">
        <f>IF([2]source_data!G425="","",IF([2]source_data!K425="","",[2]source_data!K425))</f>
        <v>Appliances</v>
      </c>
      <c r="AH422" s="11" t="str">
        <f>IF([2]source_data!G425="","",IF([2]source_data!M425="","",[2]tailored_settings!$B$14))</f>
        <v/>
      </c>
      <c r="AI422" s="11" t="str">
        <f>IF([2]source_data!G425="","",IF([2]source_data!M425="","",[2]source_data!M425))</f>
        <v/>
      </c>
    </row>
    <row r="423" spans="1:35" x14ac:dyDescent="0.2">
      <c r="A423" s="6" t="str">
        <f>IF([2]source_data!G426="","",IF(AND([2]source_data!C426&lt;&gt;"",[2]tailored_settings!$B$15="Publish"),CONCATENATE([2]tailored_settings!$B$2&amp;[2]source_data!C426),IF(AND([2]source_data!C426&lt;&gt;"",[2]tailored_settings!$B$15="Do not publish"),CONCATENATE([2]tailored_settings!$B$2&amp;TEXT(ROW(A423)-1,"0000")&amp;"_"&amp;TEXT(F423,"yyyy-mm")),CONCATENATE([2]tailored_settings!$B$2&amp;TEXT(ROW(A423)-1,"0000")&amp;"_"&amp;TEXT(F423,"yyyy-mm")))))</f>
        <v>360G-Longleigh-0422_2024-08</v>
      </c>
      <c r="B423" s="6" t="str">
        <f>IF([2]source_data!G426="","",IF([2]source_data!E426&lt;&gt;"",[2]source_data!E426,CONCATENATE("Grant to "&amp;G423)))</f>
        <v>Grant to Individual Recipient</v>
      </c>
      <c r="C423" s="6" t="str">
        <f>IF([2]source_data!G426="","",IF([2]source_data!F426="",_xlfn.XLOOKUP(T423,[2]tailored_settings!$B$20:$B$25,[2]tailored_settings!$A$20:$A$25,"")))</f>
        <v>Helping to alleviate financial hardship</v>
      </c>
      <c r="D423" s="7">
        <f>IF([2]source_data!G426="","",IF([2]source_data!G426="","",[2]source_data!G426))</f>
        <v>749.59</v>
      </c>
      <c r="E423" s="6" t="str">
        <f>IF([2]source_data!G426="","",[2]tailored_settings!$B$3)</f>
        <v>GBP</v>
      </c>
      <c r="F423" s="8">
        <f>IF([2]source_data!G426="","",IF([2]source_data!H426="","",[2]source_data!H426))</f>
        <v>45530</v>
      </c>
      <c r="G423" s="6" t="str">
        <f>IF([2]source_data!G426="","",[2]tailored_settings!$B$5)</f>
        <v>Individual Recipient</v>
      </c>
      <c r="H423" s="6" t="str">
        <f>IF([2]source_data!G426="","",IF(AND([2]source_data!A426&lt;&gt;"",[2]tailored_settings!$B$16="Publish"),CONCATENATE([2]tailored_settings!$B$2&amp;[2]source_data!A426),IF(AND([2]source_data!A426&lt;&gt;"",[2]tailored_settings!$B$16="Do not publish"),CONCATENATE([2]tailored_settings!$B$4&amp;TEXT(ROW(A423)-1,"0000")&amp;"_"&amp;TEXT(F423,"yyyy-mm")),CONCATENATE([2]tailored_settings!$B$4&amp;TEXT(ROW(A423)-1,"0000")&amp;"_"&amp;TEXT(F423,"yyyy-mm")))))</f>
        <v>360G-Longleigh-IND-0422_2024-08</v>
      </c>
      <c r="I423" s="6" t="str">
        <f>IF([2]source_data!G426="","",[2]tailored_settings!$B$7)</f>
        <v>Longleigh Foundation</v>
      </c>
      <c r="J423" s="6" t="str">
        <f>IF([2]source_data!G426="","",[2]tailored_settings!$B$6)</f>
        <v>GB-CHC-1169016</v>
      </c>
      <c r="K423" s="6" t="str">
        <f>IF([2]source_data!G426="","",IF([2]source_data!I426="","",VLOOKUP([2]source_data!I426,[2]codelist_mapping!A:C,3,FALSE)))</f>
        <v>GTIR040</v>
      </c>
      <c r="L423" s="6" t="str">
        <f>IF([2]source_data!G426="","",IF([2]source_data!J426="","",VLOOKUP([2]source_data!J426,[2]codelist_mapping!A:C,3,FALSE)))</f>
        <v/>
      </c>
      <c r="M423" s="6" t="str">
        <f>IF([2]source_data!G426="","",IF([2]source_data!K426="","",IF([2]source_data!M426&lt;&gt;"",CONCATENATE(VLOOKUP([2]source_data!K426,[2]codelist_mapping!F:H,3,FALSE)&amp;";"&amp;VLOOKUP([2]source_data!L426,[2]codelist_mapping!F:H,3,FALSE)&amp;";"&amp;VLOOKUP([2]source_data!M426,[2]codelist_mapping!F:H,3,FALSE)),IF([2]source_data!L426&lt;&gt;"",CONCATENATE(VLOOKUP([2]source_data!K426,[2]codelist_mapping!F:H,3,FALSE)&amp;";"&amp;VLOOKUP([2]source_data!L426,[2]codelist_mapping!F:H,3,FALSE)),IF([2]source_data!K426&lt;&gt;"",CONCATENATE(VLOOKUP([2]source_data!K426,[2]codelist_mapping!F:H,3,FALSE)))))))</f>
        <v>GTIP020</v>
      </c>
      <c r="N423" s="9" t="str">
        <f>IF([2]source_data!G426="","",IF([2]source_data!D426="","",VLOOKUP([2]source_data!D426,[2]geo_data!A:I,9,FALSE)))</f>
        <v>Westbury North</v>
      </c>
      <c r="O423" s="9" t="str">
        <f>IF([2]source_data!G426="","",IF([2]source_data!D426="","",VLOOKUP([2]source_data!D426,[2]geo_data!A:I,8,FALSE)))</f>
        <v>E05013490</v>
      </c>
      <c r="P423" s="9" t="str">
        <f>IF([2]source_data!G426="","",IF(LEFT(O423,3)="E05","WD",IF(LEFT(O423,3)="S13","WD",IF(LEFT(O423,3)="W05","WD",IF(LEFT(O423,3)="W06","UA",IF(LEFT(O423,3)="S12","CA",IF(LEFT(O423,3)="E06","UA",IF(LEFT(O423,3)="E07","NMD",IF(LEFT(O423,3)="E08","MD",IF(LEFT(O423,3)="E09","LONB"))))))))))</f>
        <v>WD</v>
      </c>
      <c r="Q423" s="9" t="str">
        <f>IF([2]source_data!G426="","",IF([2]source_data!D426="","",VLOOKUP([2]source_data!D426,[2]geo_data!A:I,7,FALSE)))</f>
        <v>Wiltshire</v>
      </c>
      <c r="R423" s="9" t="str">
        <f>IF([2]source_data!G426="","",IF([2]source_data!D426="","",VLOOKUP([2]source_data!D426,[2]geo_data!A:I,6,FALSE)))</f>
        <v>E06000054</v>
      </c>
      <c r="S423" s="9" t="str">
        <f>IF([2]source_data!G426="","",IF(LEFT(R423,3)="E05","WD",IF(LEFT(R423,3)="S13","WD",IF(LEFT(R423,3)="W05","WD",IF(LEFT(R423,3)="W06","UA",IF(LEFT(R423,3)="S12","CA",IF(LEFT(R423,3)="E06","UA",IF(LEFT(R423,3)="E07","NMD",IF(LEFT(R423,3)="E08","MD",IF(LEFT(R423,3)="E09","LONB"))))))))))</f>
        <v>UA</v>
      </c>
      <c r="T423" s="6" t="str">
        <f>IF([2]source_data!G426="","",IF([2]source_data!N426="","",[2]source_data!N426))</f>
        <v>Hardship Grant</v>
      </c>
      <c r="U423" s="10">
        <f>IF([2]source_data!G426="","",[2]tailored_settings!$B$8)</f>
        <v>45789</v>
      </c>
      <c r="V423" s="6" t="str">
        <f>IF([2]source_data!G426="","",[2]tailored_settings!$B$9)</f>
        <v>http://www.longleigh.org/</v>
      </c>
      <c r="W423" s="8">
        <f>IF([2]source_data!G426="","",IF([2]source_data!O426="","",[2]source_data!O426))</f>
        <v>45530</v>
      </c>
      <c r="X423" s="12">
        <f>IF([2]source_data!G426="","",IF([2]source_data!P426="","",[2]source_data!P426))</f>
        <v>45595</v>
      </c>
      <c r="Y423" s="13">
        <f>IF([2]source_data!G426="","",IF([2]source_data!Q426="","",[2]source_data!Q426))</f>
        <v>2</v>
      </c>
      <c r="Z423" s="11" t="str">
        <f>IF([2]source_data!G426="","",IF([2]source_data!I426="","",[2]tailored_settings!$B$10))</f>
        <v>Primary grant reason</v>
      </c>
      <c r="AA423" s="11" t="str">
        <f>IF([2]source_data!G426="","",IF([2]source_data!I426="","",[2]source_data!I426))</f>
        <v>2. Customer receiving medication and/or therapy for a mental health condition or substance addiction</v>
      </c>
      <c r="AB423" s="11" t="str">
        <f>IF([2]source_data!G426="","",IF([2]source_data!J426="","",[2]tailored_settings!$B$11))</f>
        <v/>
      </c>
      <c r="AC423" s="11" t="str">
        <f>IF([2]source_data!G426="","",IF([2]source_data!J426="","",[2]source_data!J426))</f>
        <v/>
      </c>
      <c r="AD423" s="11" t="str">
        <f>IF([2]source_data!G426="","",IF([2]source_data!K426="","",[2]tailored_settings!$B$12))</f>
        <v>Grant purpose</v>
      </c>
      <c r="AE423" s="11" t="str">
        <f>IF([2]source_data!G426="","",IF([2]source_data!K426="","",[2]source_data!K426))</f>
        <v>Appliances</v>
      </c>
      <c r="AF423" s="11" t="str">
        <f>IF([2]source_data!G426="","",IF([2]source_data!K426="","",[2]tailored_settings!$B$13))</f>
        <v>Grant purpose</v>
      </c>
      <c r="AG423" s="11" t="str">
        <f>IF([2]source_data!G426="","",IF([2]source_data!K426="","",[2]source_data!K426))</f>
        <v>Appliances</v>
      </c>
      <c r="AH423" s="11" t="str">
        <f>IF([2]source_data!G426="","",IF([2]source_data!M426="","",[2]tailored_settings!$B$14))</f>
        <v/>
      </c>
      <c r="AI423" s="11" t="str">
        <f>IF([2]source_data!G426="","",IF([2]source_data!M426="","",[2]source_data!M426))</f>
        <v/>
      </c>
    </row>
    <row r="424" spans="1:35" x14ac:dyDescent="0.2">
      <c r="A424" s="6" t="str">
        <f>IF([2]source_data!G427="","",IF(AND([2]source_data!C427&lt;&gt;"",[2]tailored_settings!$B$15="Publish"),CONCATENATE([2]tailored_settings!$B$2&amp;[2]source_data!C427),IF(AND([2]source_data!C427&lt;&gt;"",[2]tailored_settings!$B$15="Do not publish"),CONCATENATE([2]tailored_settings!$B$2&amp;TEXT(ROW(A424)-1,"0000")&amp;"_"&amp;TEXT(F424,"yyyy-mm")),CONCATENATE([2]tailored_settings!$B$2&amp;TEXT(ROW(A424)-1,"0000")&amp;"_"&amp;TEXT(F424,"yyyy-mm")))))</f>
        <v>360G-Longleigh-0423_2024-08</v>
      </c>
      <c r="B424" s="6" t="str">
        <f>IF([2]source_data!G427="","",IF([2]source_data!E427&lt;&gt;"",[2]source_data!E427,CONCATENATE("Grant to "&amp;G424)))</f>
        <v>Grant to Individual Recipient</v>
      </c>
      <c r="C424" s="6" t="str">
        <f>IF([2]source_data!G427="","",IF([2]source_data!F427="",_xlfn.XLOOKUP(T424,[2]tailored_settings!$B$20:$B$25,[2]tailored_settings!$A$20:$A$25,"")))</f>
        <v>Helping to alleviate financial hardship</v>
      </c>
      <c r="D424" s="7">
        <f>IF([2]source_data!G427="","",IF([2]source_data!G427="","",[2]source_data!G427))</f>
        <v>902.58</v>
      </c>
      <c r="E424" s="6" t="str">
        <f>IF([2]source_data!G427="","",[2]tailored_settings!$B$3)</f>
        <v>GBP</v>
      </c>
      <c r="F424" s="8">
        <f>IF([2]source_data!G427="","",IF([2]source_data!H427="","",[2]source_data!H427))</f>
        <v>45527</v>
      </c>
      <c r="G424" s="6" t="str">
        <f>IF([2]source_data!G427="","",[2]tailored_settings!$B$5)</f>
        <v>Individual Recipient</v>
      </c>
      <c r="H424" s="6" t="str">
        <f>IF([2]source_data!G427="","",IF(AND([2]source_data!A427&lt;&gt;"",[2]tailored_settings!$B$16="Publish"),CONCATENATE([2]tailored_settings!$B$2&amp;[2]source_data!A427),IF(AND([2]source_data!A427&lt;&gt;"",[2]tailored_settings!$B$16="Do not publish"),CONCATENATE([2]tailored_settings!$B$4&amp;TEXT(ROW(A424)-1,"0000")&amp;"_"&amp;TEXT(F424,"yyyy-mm")),CONCATENATE([2]tailored_settings!$B$4&amp;TEXT(ROW(A424)-1,"0000")&amp;"_"&amp;TEXT(F424,"yyyy-mm")))))</f>
        <v>360G-Longleigh-IND-0423_2024-08</v>
      </c>
      <c r="I424" s="6" t="str">
        <f>IF([2]source_data!G427="","",[2]tailored_settings!$B$7)</f>
        <v>Longleigh Foundation</v>
      </c>
      <c r="J424" s="6" t="str">
        <f>IF([2]source_data!G427="","",[2]tailored_settings!$B$6)</f>
        <v>GB-CHC-1169016</v>
      </c>
      <c r="K424" s="6" t="str">
        <f>IF([2]source_data!G427="","",IF([2]source_data!I427="","",VLOOKUP([2]source_data!I427,[2]codelist_mapping!A:C,3,FALSE)))</f>
        <v>GTIR080</v>
      </c>
      <c r="L424" s="6" t="str">
        <f>IF([2]source_data!G427="","",IF([2]source_data!J427="","",VLOOKUP([2]source_data!J427,[2]codelist_mapping!A:C,3,FALSE)))</f>
        <v/>
      </c>
      <c r="M424" s="6" t="str">
        <f>IF([2]source_data!G427="","",IF([2]source_data!K427="","",IF([2]source_data!M427&lt;&gt;"",CONCATENATE(VLOOKUP([2]source_data!K427,[2]codelist_mapping!F:H,3,FALSE)&amp;";"&amp;VLOOKUP([2]source_data!L427,[2]codelist_mapping!F:H,3,FALSE)&amp;";"&amp;VLOOKUP([2]source_data!M427,[2]codelist_mapping!F:H,3,FALSE)),IF([2]source_data!L427&lt;&gt;"",CONCATENATE(VLOOKUP([2]source_data!K427,[2]codelist_mapping!F:H,3,FALSE)&amp;";"&amp;VLOOKUP([2]source_data!L427,[2]codelist_mapping!F:H,3,FALSE)),IF([2]source_data!K427&lt;&gt;"",CONCATENATE(VLOOKUP([2]source_data!K427,[2]codelist_mapping!F:H,3,FALSE)))))))</f>
        <v>GTIP020;GTIP020</v>
      </c>
      <c r="N424" s="9" t="str">
        <f>IF([2]source_data!G427="","",IF([2]source_data!D427="","",VLOOKUP([2]source_data!D427,[2]geo_data!A:I,9,FALSE)))</f>
        <v>Wellswood</v>
      </c>
      <c r="O424" s="9" t="str">
        <f>IF([2]source_data!G427="","",IF([2]source_data!D427="","",VLOOKUP([2]source_data!D427,[2]geo_data!A:I,8,FALSE)))</f>
        <v>E05012269</v>
      </c>
      <c r="P424" s="9" t="str">
        <f>IF([2]source_data!G427="","",IF(LEFT(O424,3)="E05","WD",IF(LEFT(O424,3)="S13","WD",IF(LEFT(O424,3)="W05","WD",IF(LEFT(O424,3)="W06","UA",IF(LEFT(O424,3)="S12","CA",IF(LEFT(O424,3)="E06","UA",IF(LEFT(O424,3)="E07","NMD",IF(LEFT(O424,3)="E08","MD",IF(LEFT(O424,3)="E09","LONB"))))))))))</f>
        <v>WD</v>
      </c>
      <c r="Q424" s="9" t="str">
        <f>IF([2]source_data!G427="","",IF([2]source_data!D427="","",VLOOKUP([2]source_data!D427,[2]geo_data!A:I,7,FALSE)))</f>
        <v>Torbay</v>
      </c>
      <c r="R424" s="9" t="str">
        <f>IF([2]source_data!G427="","",IF([2]source_data!D427="","",VLOOKUP([2]source_data!D427,[2]geo_data!A:I,6,FALSE)))</f>
        <v>E06000027</v>
      </c>
      <c r="S424" s="9" t="str">
        <f>IF([2]source_data!G427="","",IF(LEFT(R424,3)="E05","WD",IF(LEFT(R424,3)="S13","WD",IF(LEFT(R424,3)="W05","WD",IF(LEFT(R424,3)="W06","UA",IF(LEFT(R424,3)="S12","CA",IF(LEFT(R424,3)="E06","UA",IF(LEFT(R424,3)="E07","NMD",IF(LEFT(R424,3)="E08","MD",IF(LEFT(R424,3)="E09","LONB"))))))))))</f>
        <v>UA</v>
      </c>
      <c r="T424" s="6" t="str">
        <f>IF([2]source_data!G427="","",IF([2]source_data!N427="","",[2]source_data!N427))</f>
        <v>Hardship Grant</v>
      </c>
      <c r="U424" s="10">
        <f>IF([2]source_data!G427="","",[2]tailored_settings!$B$8)</f>
        <v>45789</v>
      </c>
      <c r="V424" s="6" t="str">
        <f>IF([2]source_data!G427="","",[2]tailored_settings!$B$9)</f>
        <v>http://www.longleigh.org/</v>
      </c>
      <c r="W424" s="8">
        <f>IF([2]source_data!G427="","",IF([2]source_data!O427="","",[2]source_data!O427))</f>
        <v>45527</v>
      </c>
      <c r="X424" s="12">
        <f>IF([2]source_data!G427="","",IF([2]source_data!P427="","",[2]source_data!P427))</f>
        <v>45558</v>
      </c>
      <c r="Y424" s="13">
        <f>IF([2]source_data!G427="","",IF([2]source_data!Q427="","",[2]source_data!Q427))</f>
        <v>1</v>
      </c>
      <c r="Z424" s="11" t="str">
        <f>IF([2]source_data!G427="","",IF([2]source_data!I427="","",[2]tailored_settings!$B$10))</f>
        <v>Primary grant reason</v>
      </c>
      <c r="AA424" s="11" t="str">
        <f>IF([2]source_data!G427="","",IF([2]source_data!I427="","",[2]source_data!I427))</f>
        <v>3  Customer/family moving from homelessness/supported living into independent living</v>
      </c>
      <c r="AB424" s="11" t="str">
        <f>IF([2]source_data!G427="","",IF([2]source_data!J427="","",[2]tailored_settings!$B$11))</f>
        <v/>
      </c>
      <c r="AC424" s="11" t="str">
        <f>IF([2]source_data!G427="","",IF([2]source_data!J427="","",[2]source_data!J427))</f>
        <v/>
      </c>
      <c r="AD424" s="11" t="str">
        <f>IF([2]source_data!G427="","",IF([2]source_data!K427="","",[2]tailored_settings!$B$12))</f>
        <v>Grant purpose</v>
      </c>
      <c r="AE424" s="11" t="str">
        <f>IF([2]source_data!G427="","",IF([2]source_data!K427="","",[2]source_data!K427))</f>
        <v>Appliances</v>
      </c>
      <c r="AF424" s="11" t="str">
        <f>IF([2]source_data!G427="","",IF([2]source_data!K427="","",[2]tailored_settings!$B$13))</f>
        <v>Grant purpose</v>
      </c>
      <c r="AG424" s="11" t="str">
        <f>IF([2]source_data!G427="","",IF([2]source_data!K427="","",[2]source_data!K427))</f>
        <v>Appliances</v>
      </c>
      <c r="AH424" s="11" t="str">
        <f>IF([2]source_data!G427="","",IF([2]source_data!M427="","",[2]tailored_settings!$B$14))</f>
        <v/>
      </c>
      <c r="AI424" s="11" t="str">
        <f>IF([2]source_data!G427="","",IF([2]source_data!M427="","",[2]source_data!M427))</f>
        <v/>
      </c>
    </row>
    <row r="425" spans="1:35" x14ac:dyDescent="0.2">
      <c r="A425" s="6" t="str">
        <f>IF([2]source_data!G428="","",IF(AND([2]source_data!C428&lt;&gt;"",[2]tailored_settings!$B$15="Publish"),CONCATENATE([2]tailored_settings!$B$2&amp;[2]source_data!C428),IF(AND([2]source_data!C428&lt;&gt;"",[2]tailored_settings!$B$15="Do not publish"),CONCATENATE([2]tailored_settings!$B$2&amp;TEXT(ROW(A425)-1,"0000")&amp;"_"&amp;TEXT(F425,"yyyy-mm")),CONCATENATE([2]tailored_settings!$B$2&amp;TEXT(ROW(A425)-1,"0000")&amp;"_"&amp;TEXT(F425,"yyyy-mm")))))</f>
        <v>360G-Longleigh-0424_2024-08</v>
      </c>
      <c r="B425" s="6" t="str">
        <f>IF([2]source_data!G428="","",IF([2]source_data!E428&lt;&gt;"",[2]source_data!E428,CONCATENATE("Grant to "&amp;G425)))</f>
        <v>Grant to Individual Recipient</v>
      </c>
      <c r="C425" s="6" t="str">
        <f>IF([2]source_data!G428="","",IF([2]source_data!F428="",_xlfn.XLOOKUP(T425,[2]tailored_settings!$B$20:$B$25,[2]tailored_settings!$A$20:$A$25,"")))</f>
        <v>Helping to alleviate financial hardship</v>
      </c>
      <c r="D425" s="7">
        <f>IF([2]source_data!G428="","",IF([2]source_data!G428="","",[2]source_data!G428))</f>
        <v>940</v>
      </c>
      <c r="E425" s="6" t="str">
        <f>IF([2]source_data!G428="","",[2]tailored_settings!$B$3)</f>
        <v>GBP</v>
      </c>
      <c r="F425" s="8">
        <f>IF([2]source_data!G428="","",IF([2]source_data!H428="","",[2]source_data!H428))</f>
        <v>45531</v>
      </c>
      <c r="G425" s="6" t="str">
        <f>IF([2]source_data!G428="","",[2]tailored_settings!$B$5)</f>
        <v>Individual Recipient</v>
      </c>
      <c r="H425" s="6" t="str">
        <f>IF([2]source_data!G428="","",IF(AND([2]source_data!A428&lt;&gt;"",[2]tailored_settings!$B$16="Publish"),CONCATENATE([2]tailored_settings!$B$2&amp;[2]source_data!A428),IF(AND([2]source_data!A428&lt;&gt;"",[2]tailored_settings!$B$16="Do not publish"),CONCATENATE([2]tailored_settings!$B$4&amp;TEXT(ROW(A425)-1,"0000")&amp;"_"&amp;TEXT(F425,"yyyy-mm")),CONCATENATE([2]tailored_settings!$B$4&amp;TEXT(ROW(A425)-1,"0000")&amp;"_"&amp;TEXT(F425,"yyyy-mm")))))</f>
        <v>360G-Longleigh-IND-0424_2024-08</v>
      </c>
      <c r="I425" s="6" t="str">
        <f>IF([2]source_data!G428="","",[2]tailored_settings!$B$7)</f>
        <v>Longleigh Foundation</v>
      </c>
      <c r="J425" s="6" t="str">
        <f>IF([2]source_data!G428="","",[2]tailored_settings!$B$6)</f>
        <v>GB-CHC-1169016</v>
      </c>
      <c r="K425" s="6" t="str">
        <f>IF([2]source_data!G428="","",IF([2]source_data!I428="","",VLOOKUP([2]source_data!I428,[2]codelist_mapping!A:C,3,FALSE)))</f>
        <v>GTIR030</v>
      </c>
      <c r="L425" s="6" t="str">
        <f>IF([2]source_data!G428="","",IF([2]source_data!J428="","",VLOOKUP([2]source_data!J428,[2]codelist_mapping!A:C,3,FALSE)))</f>
        <v/>
      </c>
      <c r="M425" s="6" t="str">
        <f>IF([2]source_data!G428="","",IF([2]source_data!K428="","",IF([2]source_data!M428&lt;&gt;"",CONCATENATE(VLOOKUP([2]source_data!K428,[2]codelist_mapping!F:H,3,FALSE)&amp;";"&amp;VLOOKUP([2]source_data!L428,[2]codelist_mapping!F:H,3,FALSE)&amp;";"&amp;VLOOKUP([2]source_data!M428,[2]codelist_mapping!F:H,3,FALSE)),IF([2]source_data!L428&lt;&gt;"",CONCATENATE(VLOOKUP([2]source_data!K428,[2]codelist_mapping!F:H,3,FALSE)&amp;";"&amp;VLOOKUP([2]source_data!L428,[2]codelist_mapping!F:H,3,FALSE)),IF([2]source_data!K428&lt;&gt;"",CONCATENATE(VLOOKUP([2]source_data!K428,[2]codelist_mapping!F:H,3,FALSE)))))))</f>
        <v>GTIP050;GTIP070</v>
      </c>
      <c r="N425" s="9" t="str">
        <f>IF([2]source_data!G428="","",IF([2]source_data!D428="","",VLOOKUP([2]source_data!D428,[2]geo_data!A:I,9,FALSE)))</f>
        <v>Wantage Charlton</v>
      </c>
      <c r="O425" s="9" t="str">
        <f>IF([2]source_data!G428="","",IF([2]source_data!D428="","",VLOOKUP([2]source_data!D428,[2]geo_data!A:I,8,FALSE)))</f>
        <v>E05012979</v>
      </c>
      <c r="P425" s="9" t="str">
        <f>IF([2]source_data!G428="","",IF(LEFT(O425,3)="E05","WD",IF(LEFT(O425,3)="S13","WD",IF(LEFT(O425,3)="W05","WD",IF(LEFT(O425,3)="W06","UA",IF(LEFT(O425,3)="S12","CA",IF(LEFT(O425,3)="E06","UA",IF(LEFT(O425,3)="E07","NMD",IF(LEFT(O425,3)="E08","MD",IF(LEFT(O425,3)="E09","LONB"))))))))))</f>
        <v>WD</v>
      </c>
      <c r="Q425" s="9" t="str">
        <f>IF([2]source_data!G428="","",IF([2]source_data!D428="","",VLOOKUP([2]source_data!D428,[2]geo_data!A:I,7,FALSE)))</f>
        <v>Vale of White Horse</v>
      </c>
      <c r="R425" s="9" t="str">
        <f>IF([2]source_data!G428="","",IF([2]source_data!D428="","",VLOOKUP([2]source_data!D428,[2]geo_data!A:I,6,FALSE)))</f>
        <v>E07000180</v>
      </c>
      <c r="S425" s="9" t="str">
        <f>IF([2]source_data!G428="","",IF(LEFT(R425,3)="E05","WD",IF(LEFT(R425,3)="S13","WD",IF(LEFT(R425,3)="W05","WD",IF(LEFT(R425,3)="W06","UA",IF(LEFT(R425,3)="S12","CA",IF(LEFT(R425,3)="E06","UA",IF(LEFT(R425,3)="E07","NMD",IF(LEFT(R425,3)="E08","MD",IF(LEFT(R425,3)="E09","LONB"))))))))))</f>
        <v>NMD</v>
      </c>
      <c r="T425" s="6" t="str">
        <f>IF([2]source_data!G428="","",IF([2]source_data!N428="","",[2]source_data!N428))</f>
        <v>Hardship Grant</v>
      </c>
      <c r="U425" s="10">
        <f>IF([2]source_data!G428="","",[2]tailored_settings!$B$8)</f>
        <v>45789</v>
      </c>
      <c r="V425" s="6" t="str">
        <f>IF([2]source_data!G428="","",[2]tailored_settings!$B$9)</f>
        <v>http://www.longleigh.org/</v>
      </c>
      <c r="W425" s="8">
        <f>IF([2]source_data!G428="","",IF([2]source_data!O428="","",[2]source_data!O428))</f>
        <v>45531</v>
      </c>
      <c r="X425" s="12">
        <f>IF([2]source_data!G428="","",IF([2]source_data!P428="","",[2]source_data!P428))</f>
        <v>45603</v>
      </c>
      <c r="Y425" s="13">
        <f>IF([2]source_data!G428="","",IF([2]source_data!Q428="","",[2]source_data!Q428))</f>
        <v>2</v>
      </c>
      <c r="Z425" s="11" t="str">
        <f>IF([2]source_data!G428="","",IF([2]source_data!I428="","",[2]tailored_settings!$B$10))</f>
        <v>Primary grant reason</v>
      </c>
      <c r="AA425" s="11" t="str">
        <f>IF([2]source_data!G428="","",IF([2]source_data!I428="","",[2]source_data!I428))</f>
        <v>1. Customer (or family member residing with them) with a diagnosed condition or disability (physical and/or sensory and/or behavioural)</v>
      </c>
      <c r="AB425" s="11" t="str">
        <f>IF([2]source_data!G428="","",IF([2]source_data!J428="","",[2]tailored_settings!$B$11))</f>
        <v/>
      </c>
      <c r="AC425" s="11" t="str">
        <f>IF([2]source_data!G428="","",IF([2]source_data!J428="","",[2]source_data!J428))</f>
        <v/>
      </c>
      <c r="AD425" s="11" t="str">
        <f>IF([2]source_data!G428="","",IF([2]source_data!K428="","",[2]tailored_settings!$B$12))</f>
        <v>Grant purpose</v>
      </c>
      <c r="AE425" s="11" t="str">
        <f>IF([2]source_data!G428="","",IF([2]source_data!K428="","",[2]source_data!K428))</f>
        <v>Utility Vouchers</v>
      </c>
      <c r="AF425" s="11" t="str">
        <f>IF([2]source_data!G428="","",IF([2]source_data!K428="","",[2]tailored_settings!$B$13))</f>
        <v>Grant purpose</v>
      </c>
      <c r="AG425" s="11" t="str">
        <f>IF([2]source_data!G428="","",IF([2]source_data!K428="","",[2]source_data!K428))</f>
        <v>Utility Vouchers</v>
      </c>
      <c r="AH425" s="11" t="str">
        <f>IF([2]source_data!G428="","",IF([2]source_data!M428="","",[2]tailored_settings!$B$14))</f>
        <v/>
      </c>
      <c r="AI425" s="11" t="str">
        <f>IF([2]source_data!G428="","",IF([2]source_data!M428="","",[2]source_data!M428))</f>
        <v/>
      </c>
    </row>
    <row r="426" spans="1:35" x14ac:dyDescent="0.2">
      <c r="A426" s="6" t="str">
        <f>IF([2]source_data!G429="","",IF(AND([2]source_data!C429&lt;&gt;"",[2]tailored_settings!$B$15="Publish"),CONCATENATE([2]tailored_settings!$B$2&amp;[2]source_data!C429),IF(AND([2]source_data!C429&lt;&gt;"",[2]tailored_settings!$B$15="Do not publish"),CONCATENATE([2]tailored_settings!$B$2&amp;TEXT(ROW(A426)-1,"0000")&amp;"_"&amp;TEXT(F426,"yyyy-mm")),CONCATENATE([2]tailored_settings!$B$2&amp;TEXT(ROW(A426)-1,"0000")&amp;"_"&amp;TEXT(F426,"yyyy-mm")))))</f>
        <v>360G-Longleigh-0425_2024-08</v>
      </c>
      <c r="B426" s="6" t="str">
        <f>IF([2]source_data!G429="","",IF([2]source_data!E429&lt;&gt;"",[2]source_data!E429,CONCATENATE("Grant to "&amp;G426)))</f>
        <v>Grant to Individual Recipient</v>
      </c>
      <c r="C426" s="6" t="str">
        <f>IF([2]source_data!G429="","",IF([2]source_data!F429="",_xlfn.XLOOKUP(T426,[2]tailored_settings!$B$20:$B$25,[2]tailored_settings!$A$20:$A$25,"")))</f>
        <v>Helping to alleviate financial hardship</v>
      </c>
      <c r="D426" s="7">
        <f>IF([2]source_data!G429="","",IF([2]source_data!G429="","",[2]source_data!G429))</f>
        <v>1000</v>
      </c>
      <c r="E426" s="6" t="str">
        <f>IF([2]source_data!G429="","",[2]tailored_settings!$B$3)</f>
        <v>GBP</v>
      </c>
      <c r="F426" s="8">
        <f>IF([2]source_data!G429="","",IF([2]source_data!H429="","",[2]source_data!H429))</f>
        <v>45532</v>
      </c>
      <c r="G426" s="6" t="str">
        <f>IF([2]source_data!G429="","",[2]tailored_settings!$B$5)</f>
        <v>Individual Recipient</v>
      </c>
      <c r="H426" s="6" t="str">
        <f>IF([2]source_data!G429="","",IF(AND([2]source_data!A429&lt;&gt;"",[2]tailored_settings!$B$16="Publish"),CONCATENATE([2]tailored_settings!$B$2&amp;[2]source_data!A429),IF(AND([2]source_data!A429&lt;&gt;"",[2]tailored_settings!$B$16="Do not publish"),CONCATENATE([2]tailored_settings!$B$4&amp;TEXT(ROW(A426)-1,"0000")&amp;"_"&amp;TEXT(F426,"yyyy-mm")),CONCATENATE([2]tailored_settings!$B$4&amp;TEXT(ROW(A426)-1,"0000")&amp;"_"&amp;TEXT(F426,"yyyy-mm")))))</f>
        <v>360G-Longleigh-IND-0425_2024-08</v>
      </c>
      <c r="I426" s="6" t="str">
        <f>IF([2]source_data!G429="","",[2]tailored_settings!$B$7)</f>
        <v>Longleigh Foundation</v>
      </c>
      <c r="J426" s="6" t="str">
        <f>IF([2]source_data!G429="","",[2]tailored_settings!$B$6)</f>
        <v>GB-CHC-1169016</v>
      </c>
      <c r="K426" s="6" t="str">
        <f>IF([2]source_data!G429="","",IF([2]source_data!I429="","",VLOOKUP([2]source_data!I429,[2]codelist_mapping!A:C,3,FALSE)))</f>
        <v>GTIR030</v>
      </c>
      <c r="L426" s="6" t="str">
        <f>IF([2]source_data!G429="","",IF([2]source_data!J429="","",VLOOKUP([2]source_data!J429,[2]codelist_mapping!A:C,3,FALSE)))</f>
        <v/>
      </c>
      <c r="M426" s="6" t="str">
        <f>IF([2]source_data!G429="","",IF([2]source_data!K429="","",IF([2]source_data!M429&lt;&gt;"",CONCATENATE(VLOOKUP([2]source_data!K429,[2]codelist_mapping!F:H,3,FALSE)&amp;";"&amp;VLOOKUP([2]source_data!L429,[2]codelist_mapping!F:H,3,FALSE)&amp;";"&amp;VLOOKUP([2]source_data!M429,[2]codelist_mapping!F:H,3,FALSE)),IF([2]source_data!L429&lt;&gt;"",CONCATENATE(VLOOKUP([2]source_data!K429,[2]codelist_mapping!F:H,3,FALSE)&amp;";"&amp;VLOOKUP([2]source_data!L429,[2]codelist_mapping!F:H,3,FALSE)),IF([2]source_data!K429&lt;&gt;"",CONCATENATE(VLOOKUP([2]source_data!K429,[2]codelist_mapping!F:H,3,FALSE)))))))</f>
        <v>GTIP120</v>
      </c>
      <c r="N426" s="9" t="str">
        <f>IF([2]source_data!G429="","",IF([2]source_data!D429="","",VLOOKUP([2]source_data!D429,[2]geo_data!A:I,9,FALSE)))</f>
        <v>Longford</v>
      </c>
      <c r="O426" s="9" t="str">
        <f>IF([2]source_data!G429="","",IF([2]source_data!D429="","",VLOOKUP([2]source_data!D429,[2]geo_data!A:I,8,FALSE)))</f>
        <v>E05001225</v>
      </c>
      <c r="P426" s="9" t="str">
        <f>IF([2]source_data!G429="","",IF(LEFT(O426,3)="E05","WD",IF(LEFT(O426,3)="S13","WD",IF(LEFT(O426,3)="W05","WD",IF(LEFT(O426,3)="W06","UA",IF(LEFT(O426,3)="S12","CA",IF(LEFT(O426,3)="E06","UA",IF(LEFT(O426,3)="E07","NMD",IF(LEFT(O426,3)="E08","MD",IF(LEFT(O426,3)="E09","LONB"))))))))))</f>
        <v>WD</v>
      </c>
      <c r="Q426" s="9" t="str">
        <f>IF([2]source_data!G429="","",IF([2]source_data!D429="","",VLOOKUP([2]source_data!D429,[2]geo_data!A:I,7,FALSE)))</f>
        <v>Coventry</v>
      </c>
      <c r="R426" s="9" t="str">
        <f>IF([2]source_data!G429="","",IF([2]source_data!D429="","",VLOOKUP([2]source_data!D429,[2]geo_data!A:I,6,FALSE)))</f>
        <v>E08000026</v>
      </c>
      <c r="S426" s="9" t="str">
        <f>IF([2]source_data!G429="","",IF(LEFT(R426,3)="E05","WD",IF(LEFT(R426,3)="S13","WD",IF(LEFT(R426,3)="W05","WD",IF(LEFT(R426,3)="W06","UA",IF(LEFT(R426,3)="S12","CA",IF(LEFT(R426,3)="E06","UA",IF(LEFT(R426,3)="E07","NMD",IF(LEFT(R426,3)="E08","MD",IF(LEFT(R426,3)="E09","LONB"))))))))))</f>
        <v>MD</v>
      </c>
      <c r="T426" s="6" t="str">
        <f>IF([2]source_data!G429="","",IF([2]source_data!N429="","",[2]source_data!N429))</f>
        <v>Hardship Grant</v>
      </c>
      <c r="U426" s="10">
        <f>IF([2]source_data!G429="","",[2]tailored_settings!$B$8)</f>
        <v>45789</v>
      </c>
      <c r="V426" s="6" t="str">
        <f>IF([2]source_data!G429="","",[2]tailored_settings!$B$9)</f>
        <v>http://www.longleigh.org/</v>
      </c>
      <c r="W426" s="8">
        <f>IF([2]source_data!G429="","",IF([2]source_data!O429="","",[2]source_data!O429))</f>
        <v>45532</v>
      </c>
      <c r="X426" s="12">
        <f>IF([2]source_data!G429="","",IF([2]source_data!P429="","",[2]source_data!P429))</f>
        <v>45560</v>
      </c>
      <c r="Y426" s="13">
        <f>IF([2]source_data!G429="","",IF([2]source_data!Q429="","",[2]source_data!Q429))</f>
        <v>1</v>
      </c>
      <c r="Z426" s="11" t="str">
        <f>IF([2]source_data!G429="","",IF([2]source_data!I429="","",[2]tailored_settings!$B$10))</f>
        <v>Primary grant reason</v>
      </c>
      <c r="AA426" s="11" t="str">
        <f>IF([2]source_data!G429="","",IF([2]source_data!I429="","",[2]source_data!I429))</f>
        <v>1. Customer (or family member residing with them) with a diagnosed condition or disability (physical and/or sensory and/or behavioural)</v>
      </c>
      <c r="AB426" s="11" t="str">
        <f>IF([2]source_data!G429="","",IF([2]source_data!J429="","",[2]tailored_settings!$B$11))</f>
        <v/>
      </c>
      <c r="AC426" s="11" t="str">
        <f>IF([2]source_data!G429="","",IF([2]source_data!J429="","",[2]source_data!J429))</f>
        <v/>
      </c>
      <c r="AD426" s="11" t="str">
        <f>IF([2]source_data!G429="","",IF([2]source_data!K429="","",[2]tailored_settings!$B$12))</f>
        <v>Grant purpose</v>
      </c>
      <c r="AE426" s="11" t="str">
        <f>IF([2]source_data!G429="","",IF([2]source_data!K429="","",[2]source_data!K429))</f>
        <v>House Deep Clean</v>
      </c>
      <c r="AF426" s="11" t="str">
        <f>IF([2]source_data!G429="","",IF([2]source_data!K429="","",[2]tailored_settings!$B$13))</f>
        <v>Grant purpose</v>
      </c>
      <c r="AG426" s="11" t="str">
        <f>IF([2]source_data!G429="","",IF([2]source_data!K429="","",[2]source_data!K429))</f>
        <v>House Deep Clean</v>
      </c>
      <c r="AH426" s="11" t="str">
        <f>IF([2]source_data!G429="","",IF([2]source_data!M429="","",[2]tailored_settings!$B$14))</f>
        <v/>
      </c>
      <c r="AI426" s="11" t="str">
        <f>IF([2]source_data!G429="","",IF([2]source_data!M429="","",[2]source_data!M429))</f>
        <v/>
      </c>
    </row>
    <row r="427" spans="1:35" x14ac:dyDescent="0.2">
      <c r="A427" s="6" t="str">
        <f>IF([2]source_data!G430="","",IF(AND([2]source_data!C430&lt;&gt;"",[2]tailored_settings!$B$15="Publish"),CONCATENATE([2]tailored_settings!$B$2&amp;[2]source_data!C430),IF(AND([2]source_data!C430&lt;&gt;"",[2]tailored_settings!$B$15="Do not publish"),CONCATENATE([2]tailored_settings!$B$2&amp;TEXT(ROW(A427)-1,"0000")&amp;"_"&amp;TEXT(F427,"yyyy-mm")),CONCATENATE([2]tailored_settings!$B$2&amp;TEXT(ROW(A427)-1,"0000")&amp;"_"&amp;TEXT(F427,"yyyy-mm")))))</f>
        <v>360G-Longleigh-0426_2024-08</v>
      </c>
      <c r="B427" s="6" t="str">
        <f>IF([2]source_data!G430="","",IF([2]source_data!E430&lt;&gt;"",[2]source_data!E430,CONCATENATE("Grant to "&amp;G427)))</f>
        <v>Grant to Individual Recipient</v>
      </c>
      <c r="C427" s="6" t="str">
        <f>IF([2]source_data!G430="","",IF([2]source_data!F430="",_xlfn.XLOOKUP(T427,[2]tailored_settings!$B$20:$B$25,[2]tailored_settings!$A$20:$A$25,"")))</f>
        <v>Helping to alleviate financial hardship</v>
      </c>
      <c r="D427" s="7">
        <f>IF([2]source_data!G430="","",IF([2]source_data!G430="","",[2]source_data!G430))</f>
        <v>420.37</v>
      </c>
      <c r="E427" s="6" t="str">
        <f>IF([2]source_data!G430="","",[2]tailored_settings!$B$3)</f>
        <v>GBP</v>
      </c>
      <c r="F427" s="8">
        <f>IF([2]source_data!G430="","",IF([2]source_data!H430="","",[2]source_data!H430))</f>
        <v>45531</v>
      </c>
      <c r="G427" s="6" t="str">
        <f>IF([2]source_data!G430="","",[2]tailored_settings!$B$5)</f>
        <v>Individual Recipient</v>
      </c>
      <c r="H427" s="6" t="str">
        <f>IF([2]source_data!G430="","",IF(AND([2]source_data!A430&lt;&gt;"",[2]tailored_settings!$B$16="Publish"),CONCATENATE([2]tailored_settings!$B$2&amp;[2]source_data!A430),IF(AND([2]source_data!A430&lt;&gt;"",[2]tailored_settings!$B$16="Do not publish"),CONCATENATE([2]tailored_settings!$B$4&amp;TEXT(ROW(A427)-1,"0000")&amp;"_"&amp;TEXT(F427,"yyyy-mm")),CONCATENATE([2]tailored_settings!$B$4&amp;TEXT(ROW(A427)-1,"0000")&amp;"_"&amp;TEXT(F427,"yyyy-mm")))))</f>
        <v>360G-Longleigh-IND-0426_2024-08</v>
      </c>
      <c r="I427" s="6" t="str">
        <f>IF([2]source_data!G430="","",[2]tailored_settings!$B$7)</f>
        <v>Longleigh Foundation</v>
      </c>
      <c r="J427" s="6" t="str">
        <f>IF([2]source_data!G430="","",[2]tailored_settings!$B$6)</f>
        <v>GB-CHC-1169016</v>
      </c>
      <c r="K427" s="6" t="str">
        <f>IF([2]source_data!G430="","",IF([2]source_data!I430="","",VLOOKUP([2]source_data!I430,[2]codelist_mapping!A:C,3,FALSE)))</f>
        <v>GTIR030</v>
      </c>
      <c r="L427" s="6" t="str">
        <f>IF([2]source_data!G430="","",IF([2]source_data!J430="","",VLOOKUP([2]source_data!J430,[2]codelist_mapping!A:C,3,FALSE)))</f>
        <v/>
      </c>
      <c r="M427" s="6" t="str">
        <f>IF([2]source_data!G430="","",IF([2]source_data!K430="","",IF([2]source_data!M430&lt;&gt;"",CONCATENATE(VLOOKUP([2]source_data!K430,[2]codelist_mapping!F:H,3,FALSE)&amp;";"&amp;VLOOKUP([2]source_data!L430,[2]codelist_mapping!F:H,3,FALSE)&amp;";"&amp;VLOOKUP([2]source_data!M430,[2]codelist_mapping!F:H,3,FALSE)),IF([2]source_data!L430&lt;&gt;"",CONCATENATE(VLOOKUP([2]source_data!K430,[2]codelist_mapping!F:H,3,FALSE)&amp;";"&amp;VLOOKUP([2]source_data!L430,[2]codelist_mapping!F:H,3,FALSE)),IF([2]source_data!K430&lt;&gt;"",CONCATENATE(VLOOKUP([2]source_data!K430,[2]codelist_mapping!F:H,3,FALSE)))))))</f>
        <v>GTIP020</v>
      </c>
      <c r="N427" s="9" t="str">
        <f>IF([2]source_data!G430="","",IF([2]source_data!D430="","",VLOOKUP([2]source_data!D430,[2]geo_data!A:I,9,FALSE)))</f>
        <v>Leesland &amp; Newtown</v>
      </c>
      <c r="O427" s="9" t="str">
        <f>IF([2]source_data!G430="","",IF([2]source_data!D430="","",VLOOKUP([2]source_data!D430,[2]geo_data!A:I,8,FALSE)))</f>
        <v>E05014149</v>
      </c>
      <c r="P427" s="9" t="str">
        <f>IF([2]source_data!G430="","",IF(LEFT(O427,3)="E05","WD",IF(LEFT(O427,3)="S13","WD",IF(LEFT(O427,3)="W05","WD",IF(LEFT(O427,3)="W06","UA",IF(LEFT(O427,3)="S12","CA",IF(LEFT(O427,3)="E06","UA",IF(LEFT(O427,3)="E07","NMD",IF(LEFT(O427,3)="E08","MD",IF(LEFT(O427,3)="E09","LONB"))))))))))</f>
        <v>WD</v>
      </c>
      <c r="Q427" s="9" t="str">
        <f>IF([2]source_data!G430="","",IF([2]source_data!D430="","",VLOOKUP([2]source_data!D430,[2]geo_data!A:I,7,FALSE)))</f>
        <v>Gosport</v>
      </c>
      <c r="R427" s="9" t="str">
        <f>IF([2]source_data!G430="","",IF([2]source_data!D430="","",VLOOKUP([2]source_data!D430,[2]geo_data!A:I,6,FALSE)))</f>
        <v>E07000088</v>
      </c>
      <c r="S427" s="9" t="str">
        <f>IF([2]source_data!G430="","",IF(LEFT(R427,3)="E05","WD",IF(LEFT(R427,3)="S13","WD",IF(LEFT(R427,3)="W05","WD",IF(LEFT(R427,3)="W06","UA",IF(LEFT(R427,3)="S12","CA",IF(LEFT(R427,3)="E06","UA",IF(LEFT(R427,3)="E07","NMD",IF(LEFT(R427,3)="E08","MD",IF(LEFT(R427,3)="E09","LONB"))))))))))</f>
        <v>NMD</v>
      </c>
      <c r="T427" s="6" t="str">
        <f>IF([2]source_data!G430="","",IF([2]source_data!N430="","",[2]source_data!N430))</f>
        <v>Hardship Grant</v>
      </c>
      <c r="U427" s="10">
        <f>IF([2]source_data!G430="","",[2]tailored_settings!$B$8)</f>
        <v>45789</v>
      </c>
      <c r="V427" s="6" t="str">
        <f>IF([2]source_data!G430="","",[2]tailored_settings!$B$9)</f>
        <v>http://www.longleigh.org/</v>
      </c>
      <c r="W427" s="8">
        <f>IF([2]source_data!G430="","",IF([2]source_data!O430="","",[2]source_data!O430))</f>
        <v>45531</v>
      </c>
      <c r="X427" s="12">
        <f>IF([2]source_data!G430="","",IF([2]source_data!P430="","",[2]source_data!P430))</f>
        <v>45561</v>
      </c>
      <c r="Y427" s="13">
        <f>IF([2]source_data!G430="","",IF([2]source_data!Q430="","",[2]source_data!Q430))</f>
        <v>1</v>
      </c>
      <c r="Z427" s="11" t="str">
        <f>IF([2]source_data!G430="","",IF([2]source_data!I430="","",[2]tailored_settings!$B$10))</f>
        <v>Primary grant reason</v>
      </c>
      <c r="AA427" s="11" t="str">
        <f>IF([2]source_data!G430="","",IF([2]source_data!I430="","",[2]source_data!I430))</f>
        <v>1. Customer (or family member residing with them) with a diagnosed condition or disability (physical and/or sensory and/or behavioural)</v>
      </c>
      <c r="AB427" s="11" t="str">
        <f>IF([2]source_data!G430="","",IF([2]source_data!J430="","",[2]tailored_settings!$B$11))</f>
        <v/>
      </c>
      <c r="AC427" s="11" t="str">
        <f>IF([2]source_data!G430="","",IF([2]source_data!J430="","",[2]source_data!J430))</f>
        <v/>
      </c>
      <c r="AD427" s="11" t="str">
        <f>IF([2]source_data!G430="","",IF([2]source_data!K430="","",[2]tailored_settings!$B$12))</f>
        <v>Grant purpose</v>
      </c>
      <c r="AE427" s="11" t="str">
        <f>IF([2]source_data!G430="","",IF([2]source_data!K430="","",[2]source_data!K430))</f>
        <v xml:space="preserve">Furniture </v>
      </c>
      <c r="AF427" s="11" t="str">
        <f>IF([2]source_data!G430="","",IF([2]source_data!K430="","",[2]tailored_settings!$B$13))</f>
        <v>Grant purpose</v>
      </c>
      <c r="AG427" s="11" t="str">
        <f>IF([2]source_data!G430="","",IF([2]source_data!K430="","",[2]source_data!K430))</f>
        <v xml:space="preserve">Furniture </v>
      </c>
      <c r="AH427" s="11" t="str">
        <f>IF([2]source_data!G430="","",IF([2]source_data!M430="","",[2]tailored_settings!$B$14))</f>
        <v/>
      </c>
      <c r="AI427" s="11" t="str">
        <f>IF([2]source_data!G430="","",IF([2]source_data!M430="","",[2]source_data!M430))</f>
        <v/>
      </c>
    </row>
    <row r="428" spans="1:35" x14ac:dyDescent="0.2">
      <c r="A428" s="6" t="str">
        <f>IF([2]source_data!G431="","",IF(AND([2]source_data!C431&lt;&gt;"",[2]tailored_settings!$B$15="Publish"),CONCATENATE([2]tailored_settings!$B$2&amp;[2]source_data!C431),IF(AND([2]source_data!C431&lt;&gt;"",[2]tailored_settings!$B$15="Do not publish"),CONCATENATE([2]tailored_settings!$B$2&amp;TEXT(ROW(A428)-1,"0000")&amp;"_"&amp;TEXT(F428,"yyyy-mm")),CONCATENATE([2]tailored_settings!$B$2&amp;TEXT(ROW(A428)-1,"0000")&amp;"_"&amp;TEXT(F428,"yyyy-mm")))))</f>
        <v>360G-Longleigh-0427_2024-08</v>
      </c>
      <c r="B428" s="6" t="str">
        <f>IF([2]source_data!G431="","",IF([2]source_data!E431&lt;&gt;"",[2]source_data!E431,CONCATENATE("Grant to "&amp;G428)))</f>
        <v>Grant to Individual Recipient</v>
      </c>
      <c r="C428" s="6" t="str">
        <f>IF([2]source_data!G431="","",IF([2]source_data!F431="",_xlfn.XLOOKUP(T428,[2]tailored_settings!$B$20:$B$25,[2]tailored_settings!$A$20:$A$25,"")))</f>
        <v>Providing financial aid during a time of crisis</v>
      </c>
      <c r="D428" s="7">
        <f>IF([2]source_data!G431="","",IF([2]source_data!G431="","",[2]source_data!G431))</f>
        <v>500</v>
      </c>
      <c r="E428" s="6" t="str">
        <f>IF([2]source_data!G431="","",[2]tailored_settings!$B$3)</f>
        <v>GBP</v>
      </c>
      <c r="F428" s="8">
        <f>IF([2]source_data!G431="","",IF([2]source_data!H431="","",[2]source_data!H431))</f>
        <v>45531</v>
      </c>
      <c r="G428" s="6" t="str">
        <f>IF([2]source_data!G431="","",[2]tailored_settings!$B$5)</f>
        <v>Individual Recipient</v>
      </c>
      <c r="H428" s="6" t="str">
        <f>IF([2]source_data!G431="","",IF(AND([2]source_data!A431&lt;&gt;"",[2]tailored_settings!$B$16="Publish"),CONCATENATE([2]tailored_settings!$B$2&amp;[2]source_data!A431),IF(AND([2]source_data!A431&lt;&gt;"",[2]tailored_settings!$B$16="Do not publish"),CONCATENATE([2]tailored_settings!$B$4&amp;TEXT(ROW(A428)-1,"0000")&amp;"_"&amp;TEXT(F428,"yyyy-mm")),CONCATENATE([2]tailored_settings!$B$4&amp;TEXT(ROW(A428)-1,"0000")&amp;"_"&amp;TEXT(F428,"yyyy-mm")))))</f>
        <v>360G-Longleigh-IND-0427_2024-08</v>
      </c>
      <c r="I428" s="6" t="str">
        <f>IF([2]source_data!G431="","",[2]tailored_settings!$B$7)</f>
        <v>Longleigh Foundation</v>
      </c>
      <c r="J428" s="6" t="str">
        <f>IF([2]source_data!G431="","",[2]tailored_settings!$B$6)</f>
        <v>GB-CHC-1169016</v>
      </c>
      <c r="K428" s="6" t="str">
        <f>IF([2]source_data!G431="","",IF([2]source_data!I431="","",VLOOKUP([2]source_data!I431,[2]codelist_mapping!A:C,3,FALSE)))</f>
        <v>GTIR060</v>
      </c>
      <c r="L428" s="6" t="str">
        <f>IF([2]source_data!G431="","",IF([2]source_data!J431="","",VLOOKUP([2]source_data!J431,[2]codelist_mapping!A:C,3,FALSE)))</f>
        <v/>
      </c>
      <c r="M428" s="6" t="str">
        <f>IF([2]source_data!G431="","",IF([2]source_data!K431="","",IF([2]source_data!M431&lt;&gt;"",CONCATENATE(VLOOKUP([2]source_data!K431,[2]codelist_mapping!F:H,3,FALSE)&amp;";"&amp;VLOOKUP([2]source_data!L431,[2]codelist_mapping!F:H,3,FALSE)&amp;";"&amp;VLOOKUP([2]source_data!M431,[2]codelist_mapping!F:H,3,FALSE)),IF([2]source_data!L431&lt;&gt;"",CONCATENATE(VLOOKUP([2]source_data!K431,[2]codelist_mapping!F:H,3,FALSE)&amp;";"&amp;VLOOKUP([2]source_data!L431,[2]codelist_mapping!F:H,3,FALSE)),IF([2]source_data!K431&lt;&gt;"",CONCATENATE(VLOOKUP([2]source_data!K431,[2]codelist_mapping!F:H,3,FALSE)))))))</f>
        <v>GTIP070</v>
      </c>
      <c r="N428" s="9" t="str">
        <f>IF([2]source_data!G431="","",IF([2]source_data!D431="","",VLOOKUP([2]source_data!D431,[2]geo_data!A:I,9,FALSE)))</f>
        <v>Holmer</v>
      </c>
      <c r="O428" s="9" t="str">
        <f>IF([2]source_data!G431="","",IF([2]source_data!D431="","",VLOOKUP([2]source_data!D431,[2]geo_data!A:I,8,FALSE)))</f>
        <v>E05009460</v>
      </c>
      <c r="P428" s="9" t="str">
        <f>IF([2]source_data!G431="","",IF(LEFT(O428,3)="E05","WD",IF(LEFT(O428,3)="S13","WD",IF(LEFT(O428,3)="W05","WD",IF(LEFT(O428,3)="W06","UA",IF(LEFT(O428,3)="S12","CA",IF(LEFT(O428,3)="E06","UA",IF(LEFT(O428,3)="E07","NMD",IF(LEFT(O428,3)="E08","MD",IF(LEFT(O428,3)="E09","LONB"))))))))))</f>
        <v>WD</v>
      </c>
      <c r="Q428" s="9" t="str">
        <f>IF([2]source_data!G431="","",IF([2]source_data!D431="","",VLOOKUP([2]source_data!D431,[2]geo_data!A:I,7,FALSE)))</f>
        <v>Herefordshire, County of</v>
      </c>
      <c r="R428" s="9" t="str">
        <f>IF([2]source_data!G431="","",IF([2]source_data!D431="","",VLOOKUP([2]source_data!D431,[2]geo_data!A:I,6,FALSE)))</f>
        <v>E06000019</v>
      </c>
      <c r="S428" s="9" t="str">
        <f>IF([2]source_data!G431="","",IF(LEFT(R428,3)="E05","WD",IF(LEFT(R428,3)="S13","WD",IF(LEFT(R428,3)="W05","WD",IF(LEFT(R428,3)="W06","UA",IF(LEFT(R428,3)="S12","CA",IF(LEFT(R428,3)="E06","UA",IF(LEFT(R428,3)="E07","NMD",IF(LEFT(R428,3)="E08","MD",IF(LEFT(R428,3)="E09","LONB"))))))))))</f>
        <v>UA</v>
      </c>
      <c r="T428" s="6" t="str">
        <f>IF([2]source_data!G431="","",IF([2]source_data!N431="","",[2]source_data!N431))</f>
        <v>Crisis Grant</v>
      </c>
      <c r="U428" s="10">
        <f>IF([2]source_data!G431="","",[2]tailored_settings!$B$8)</f>
        <v>45789</v>
      </c>
      <c r="V428" s="6" t="str">
        <f>IF([2]source_data!G431="","",[2]tailored_settings!$B$9)</f>
        <v>http://www.longleigh.org/</v>
      </c>
      <c r="W428" s="8">
        <f>IF([2]source_data!G431="","",IF([2]source_data!O431="","",[2]source_data!O431))</f>
        <v>45531</v>
      </c>
      <c r="X428" s="12">
        <f>IF([2]source_data!G431="","",IF([2]source_data!P431="","",[2]source_data!P431))</f>
        <v>45604</v>
      </c>
      <c r="Y428" s="13">
        <f>IF([2]source_data!G431="","",IF([2]source_data!Q431="","",[2]source_data!Q431))</f>
        <v>2</v>
      </c>
      <c r="Z428" s="11" t="str">
        <f>IF([2]source_data!G431="","",IF([2]source_data!I431="","",[2]tailored_settings!$B$10))</f>
        <v>Primary grant reason</v>
      </c>
      <c r="AA428" s="11" t="str">
        <f>IF([2]source_data!G431="","",IF([2]source_data!I431="","",[2]source_data!I431))</f>
        <v>4. Customer/family fleeing from a violent or abusive relationship</v>
      </c>
      <c r="AB428" s="11" t="str">
        <f>IF([2]source_data!G431="","",IF([2]source_data!J431="","",[2]tailored_settings!$B$11))</f>
        <v/>
      </c>
      <c r="AC428" s="11" t="str">
        <f>IF([2]source_data!G431="","",IF([2]source_data!J431="","",[2]source_data!J431))</f>
        <v/>
      </c>
      <c r="AD428" s="11" t="str">
        <f>IF([2]source_data!G431="","",IF([2]source_data!K431="","",[2]tailored_settings!$B$12))</f>
        <v>Grant purpose</v>
      </c>
      <c r="AE428" s="11" t="str">
        <f>IF([2]source_data!G431="","",IF([2]source_data!K431="","",[2]source_data!K431))</f>
        <v>Food Vouchers</v>
      </c>
      <c r="AF428" s="11" t="str">
        <f>IF([2]source_data!G431="","",IF([2]source_data!K431="","",[2]tailored_settings!$B$13))</f>
        <v>Grant purpose</v>
      </c>
      <c r="AG428" s="11" t="str">
        <f>IF([2]source_data!G431="","",IF([2]source_data!K431="","",[2]source_data!K431))</f>
        <v>Food Vouchers</v>
      </c>
      <c r="AH428" s="11" t="str">
        <f>IF([2]source_data!G431="","",IF([2]source_data!M431="","",[2]tailored_settings!$B$14))</f>
        <v/>
      </c>
      <c r="AI428" s="11" t="str">
        <f>IF([2]source_data!G431="","",IF([2]source_data!M431="","",[2]source_data!M431))</f>
        <v/>
      </c>
    </row>
    <row r="429" spans="1:35" x14ac:dyDescent="0.2">
      <c r="A429" s="6" t="str">
        <f>IF([2]source_data!G432="","",IF(AND([2]source_data!C432&lt;&gt;"",[2]tailored_settings!$B$15="Publish"),CONCATENATE([2]tailored_settings!$B$2&amp;[2]source_data!C432),IF(AND([2]source_data!C432&lt;&gt;"",[2]tailored_settings!$B$15="Do not publish"),CONCATENATE([2]tailored_settings!$B$2&amp;TEXT(ROW(A429)-1,"0000")&amp;"_"&amp;TEXT(F429,"yyyy-mm")),CONCATENATE([2]tailored_settings!$B$2&amp;TEXT(ROW(A429)-1,"0000")&amp;"_"&amp;TEXT(F429,"yyyy-mm")))))</f>
        <v>360G-Longleigh-0428_2024-08</v>
      </c>
      <c r="B429" s="6" t="str">
        <f>IF([2]source_data!G432="","",IF([2]source_data!E432&lt;&gt;"",[2]source_data!E432,CONCATENATE("Grant to "&amp;G429)))</f>
        <v>Grant to Individual Recipient</v>
      </c>
      <c r="C429" s="6" t="str">
        <f>IF([2]source_data!G432="","",IF([2]source_data!F432="",_xlfn.XLOOKUP(T429,[2]tailored_settings!$B$20:$B$25,[2]tailored_settings!$A$20:$A$25,"")))</f>
        <v>Helping to alleviate financial hardship</v>
      </c>
      <c r="D429" s="7">
        <f>IF([2]source_data!G432="","",IF([2]source_data!G432="","",[2]source_data!G432))</f>
        <v>545.80999999999995</v>
      </c>
      <c r="E429" s="6" t="str">
        <f>IF([2]source_data!G432="","",[2]tailored_settings!$B$3)</f>
        <v>GBP</v>
      </c>
      <c r="F429" s="8">
        <f>IF([2]source_data!G432="","",IF([2]source_data!H432="","",[2]source_data!H432))</f>
        <v>45531</v>
      </c>
      <c r="G429" s="6" t="str">
        <f>IF([2]source_data!G432="","",[2]tailored_settings!$B$5)</f>
        <v>Individual Recipient</v>
      </c>
      <c r="H429" s="6" t="str">
        <f>IF([2]source_data!G432="","",IF(AND([2]source_data!A432&lt;&gt;"",[2]tailored_settings!$B$16="Publish"),CONCATENATE([2]tailored_settings!$B$2&amp;[2]source_data!A432),IF(AND([2]source_data!A432&lt;&gt;"",[2]tailored_settings!$B$16="Do not publish"),CONCATENATE([2]tailored_settings!$B$4&amp;TEXT(ROW(A429)-1,"0000")&amp;"_"&amp;TEXT(F429,"yyyy-mm")),CONCATENATE([2]tailored_settings!$B$4&amp;TEXT(ROW(A429)-1,"0000")&amp;"_"&amp;TEXT(F429,"yyyy-mm")))))</f>
        <v>360G-Longleigh-IND-0428_2024-08</v>
      </c>
      <c r="I429" s="6" t="str">
        <f>IF([2]source_data!G432="","",[2]tailored_settings!$B$7)</f>
        <v>Longleigh Foundation</v>
      </c>
      <c r="J429" s="6" t="str">
        <f>IF([2]source_data!G432="","",[2]tailored_settings!$B$6)</f>
        <v>GB-CHC-1169016</v>
      </c>
      <c r="K429" s="6" t="str">
        <f>IF([2]source_data!G432="","",IF([2]source_data!I432="","",VLOOKUP([2]source_data!I432,[2]codelist_mapping!A:C,3,FALSE)))</f>
        <v>GTIR030</v>
      </c>
      <c r="L429" s="6" t="str">
        <f>IF([2]source_data!G432="","",IF([2]source_data!J432="","",VLOOKUP([2]source_data!J432,[2]codelist_mapping!A:C,3,FALSE)))</f>
        <v/>
      </c>
      <c r="M429" s="6" t="str">
        <f>IF([2]source_data!G432="","",IF([2]source_data!K432="","",IF([2]source_data!M432&lt;&gt;"",CONCATENATE(VLOOKUP([2]source_data!K432,[2]codelist_mapping!F:H,3,FALSE)&amp;";"&amp;VLOOKUP([2]source_data!L432,[2]codelist_mapping!F:H,3,FALSE)&amp;";"&amp;VLOOKUP([2]source_data!M432,[2]codelist_mapping!F:H,3,FALSE)),IF([2]source_data!L432&lt;&gt;"",CONCATENATE(VLOOKUP([2]source_data!K432,[2]codelist_mapping!F:H,3,FALSE)&amp;";"&amp;VLOOKUP([2]source_data!L432,[2]codelist_mapping!F:H,3,FALSE)),IF([2]source_data!K432&lt;&gt;"",CONCATENATE(VLOOKUP([2]source_data!K432,[2]codelist_mapping!F:H,3,FALSE)))))))</f>
        <v>GTIP020</v>
      </c>
      <c r="N429" s="9" t="str">
        <f>IF([2]source_data!G432="","",IF([2]source_data!D432="","",VLOOKUP([2]source_data!D432,[2]geo_data!A:I,9,FALSE)))</f>
        <v>Banister &amp; Polygon</v>
      </c>
      <c r="O429" s="9" t="str">
        <f>IF([2]source_data!G432="","",IF([2]source_data!D432="","",VLOOKUP([2]source_data!D432,[2]geo_data!A:I,8,FALSE)))</f>
        <v>E05015490</v>
      </c>
      <c r="P429" s="9" t="str">
        <f>IF([2]source_data!G432="","",IF(LEFT(O429,3)="E05","WD",IF(LEFT(O429,3)="S13","WD",IF(LEFT(O429,3)="W05","WD",IF(LEFT(O429,3)="W06","UA",IF(LEFT(O429,3)="S12","CA",IF(LEFT(O429,3)="E06","UA",IF(LEFT(O429,3)="E07","NMD",IF(LEFT(O429,3)="E08","MD",IF(LEFT(O429,3)="E09","LONB"))))))))))</f>
        <v>WD</v>
      </c>
      <c r="Q429" s="9" t="str">
        <f>IF([2]source_data!G432="","",IF([2]source_data!D432="","",VLOOKUP([2]source_data!D432,[2]geo_data!A:I,7,FALSE)))</f>
        <v>Southampton</v>
      </c>
      <c r="R429" s="9" t="str">
        <f>IF([2]source_data!G432="","",IF([2]source_data!D432="","",VLOOKUP([2]source_data!D432,[2]geo_data!A:I,6,FALSE)))</f>
        <v>E06000045</v>
      </c>
      <c r="S429" s="9" t="str">
        <f>IF([2]source_data!G432="","",IF(LEFT(R429,3)="E05","WD",IF(LEFT(R429,3)="S13","WD",IF(LEFT(R429,3)="W05","WD",IF(LEFT(R429,3)="W06","UA",IF(LEFT(R429,3)="S12","CA",IF(LEFT(R429,3)="E06","UA",IF(LEFT(R429,3)="E07","NMD",IF(LEFT(R429,3)="E08","MD",IF(LEFT(R429,3)="E09","LONB"))))))))))</f>
        <v>UA</v>
      </c>
      <c r="T429" s="6" t="str">
        <f>IF([2]source_data!G432="","",IF([2]source_data!N432="","",[2]source_data!N432))</f>
        <v>Hardship Grant</v>
      </c>
      <c r="U429" s="10">
        <f>IF([2]source_data!G432="","",[2]tailored_settings!$B$8)</f>
        <v>45789</v>
      </c>
      <c r="V429" s="6" t="str">
        <f>IF([2]source_data!G432="","",[2]tailored_settings!$B$9)</f>
        <v>http://www.longleigh.org/</v>
      </c>
      <c r="W429" s="8">
        <f>IF([2]source_data!G432="","",IF([2]source_data!O432="","",[2]source_data!O432))</f>
        <v>45531</v>
      </c>
      <c r="X429" s="12">
        <f>IF([2]source_data!G432="","",IF([2]source_data!P432="","",[2]source_data!P432))</f>
        <v>45541</v>
      </c>
      <c r="Y429" s="13">
        <f>IF([2]source_data!G432="","",IF([2]source_data!Q432="","",[2]source_data!Q432))</f>
        <v>0</v>
      </c>
      <c r="Z429" s="11" t="str">
        <f>IF([2]source_data!G432="","",IF([2]source_data!I432="","",[2]tailored_settings!$B$10))</f>
        <v>Primary grant reason</v>
      </c>
      <c r="AA429" s="11" t="str">
        <f>IF([2]source_data!G432="","",IF([2]source_data!I432="","",[2]source_data!I432))</f>
        <v>1. Customer (or family member residing with them) with a diagnosed condition or disability (physical and/or sensory and/or behavioural)</v>
      </c>
      <c r="AB429" s="11" t="str">
        <f>IF([2]source_data!G432="","",IF([2]source_data!J432="","",[2]tailored_settings!$B$11))</f>
        <v/>
      </c>
      <c r="AC429" s="11" t="str">
        <f>IF([2]source_data!G432="","",IF([2]source_data!J432="","",[2]source_data!J432))</f>
        <v/>
      </c>
      <c r="AD429" s="11" t="str">
        <f>IF([2]source_data!G432="","",IF([2]source_data!K432="","",[2]tailored_settings!$B$12))</f>
        <v>Grant purpose</v>
      </c>
      <c r="AE429" s="11" t="str">
        <f>IF([2]source_data!G432="","",IF([2]source_data!K432="","",[2]source_data!K432))</f>
        <v xml:space="preserve">Furniture </v>
      </c>
      <c r="AF429" s="11" t="str">
        <f>IF([2]source_data!G432="","",IF([2]source_data!K432="","",[2]tailored_settings!$B$13))</f>
        <v>Grant purpose</v>
      </c>
      <c r="AG429" s="11" t="str">
        <f>IF([2]source_data!G432="","",IF([2]source_data!K432="","",[2]source_data!K432))</f>
        <v xml:space="preserve">Furniture </v>
      </c>
      <c r="AH429" s="11" t="str">
        <f>IF([2]source_data!G432="","",IF([2]source_data!M432="","",[2]tailored_settings!$B$14))</f>
        <v/>
      </c>
      <c r="AI429" s="11" t="str">
        <f>IF([2]source_data!G432="","",IF([2]source_data!M432="","",[2]source_data!M432))</f>
        <v/>
      </c>
    </row>
    <row r="430" spans="1:35" x14ac:dyDescent="0.2">
      <c r="A430" s="6" t="str">
        <f>IF([2]source_data!G433="","",IF(AND([2]source_data!C433&lt;&gt;"",[2]tailored_settings!$B$15="Publish"),CONCATENATE([2]tailored_settings!$B$2&amp;[2]source_data!C433),IF(AND([2]source_data!C433&lt;&gt;"",[2]tailored_settings!$B$15="Do not publish"),CONCATENATE([2]tailored_settings!$B$2&amp;TEXT(ROW(A430)-1,"0000")&amp;"_"&amp;TEXT(F430,"yyyy-mm")),CONCATENATE([2]tailored_settings!$B$2&amp;TEXT(ROW(A430)-1,"0000")&amp;"_"&amp;TEXT(F430,"yyyy-mm")))))</f>
        <v>360G-Longleigh-0429_2024-08</v>
      </c>
      <c r="B430" s="6" t="str">
        <f>IF([2]source_data!G433="","",IF([2]source_data!E433&lt;&gt;"",[2]source_data!E433,CONCATENATE("Grant to "&amp;G430)))</f>
        <v>Grant to Individual Recipient</v>
      </c>
      <c r="C430" s="6" t="str">
        <f>IF([2]source_data!G433="","",IF([2]source_data!F433="",_xlfn.XLOOKUP(T430,[2]tailored_settings!$B$20:$B$25,[2]tailored_settings!$A$20:$A$25,"")))</f>
        <v>Helping to alleviate financial hardship</v>
      </c>
      <c r="D430" s="7">
        <f>IF([2]source_data!G433="","",IF([2]source_data!G433="","",[2]source_data!G433))</f>
        <v>939.78</v>
      </c>
      <c r="E430" s="6" t="str">
        <f>IF([2]source_data!G433="","",[2]tailored_settings!$B$3)</f>
        <v>GBP</v>
      </c>
      <c r="F430" s="8">
        <f>IF([2]source_data!G433="","",IF([2]source_data!H433="","",[2]source_data!H433))</f>
        <v>45531</v>
      </c>
      <c r="G430" s="6" t="str">
        <f>IF([2]source_data!G433="","",[2]tailored_settings!$B$5)</f>
        <v>Individual Recipient</v>
      </c>
      <c r="H430" s="6" t="str">
        <f>IF([2]source_data!G433="","",IF(AND([2]source_data!A433&lt;&gt;"",[2]tailored_settings!$B$16="Publish"),CONCATENATE([2]tailored_settings!$B$2&amp;[2]source_data!A433),IF(AND([2]source_data!A433&lt;&gt;"",[2]tailored_settings!$B$16="Do not publish"),CONCATENATE([2]tailored_settings!$B$4&amp;TEXT(ROW(A430)-1,"0000")&amp;"_"&amp;TEXT(F430,"yyyy-mm")),CONCATENATE([2]tailored_settings!$B$4&amp;TEXT(ROW(A430)-1,"0000")&amp;"_"&amp;TEXT(F430,"yyyy-mm")))))</f>
        <v>360G-Longleigh-IND-0429_2024-08</v>
      </c>
      <c r="I430" s="6" t="str">
        <f>IF([2]source_data!G433="","",[2]tailored_settings!$B$7)</f>
        <v>Longleigh Foundation</v>
      </c>
      <c r="J430" s="6" t="str">
        <f>IF([2]source_data!G433="","",[2]tailored_settings!$B$6)</f>
        <v>GB-CHC-1169016</v>
      </c>
      <c r="K430" s="6" t="str">
        <f>IF([2]source_data!G433="","",IF([2]source_data!I433="","",VLOOKUP([2]source_data!I433,[2]codelist_mapping!A:C,3,FALSE)))</f>
        <v>GTIR030</v>
      </c>
      <c r="L430" s="6" t="str">
        <f>IF([2]source_data!G433="","",IF([2]source_data!J433="","",VLOOKUP([2]source_data!J433,[2]codelist_mapping!A:C,3,FALSE)))</f>
        <v/>
      </c>
      <c r="M430" s="6" t="str">
        <f>IF([2]source_data!G433="","",IF([2]source_data!K433="","",IF([2]source_data!M433&lt;&gt;"",CONCATENATE(VLOOKUP([2]source_data!K433,[2]codelist_mapping!F:H,3,FALSE)&amp;";"&amp;VLOOKUP([2]source_data!L433,[2]codelist_mapping!F:H,3,FALSE)&amp;";"&amp;VLOOKUP([2]source_data!M433,[2]codelist_mapping!F:H,3,FALSE)),IF([2]source_data!L433&lt;&gt;"",CONCATENATE(VLOOKUP([2]source_data!K433,[2]codelist_mapping!F:H,3,FALSE)&amp;";"&amp;VLOOKUP([2]source_data!L433,[2]codelist_mapping!F:H,3,FALSE)),IF([2]source_data!K433&lt;&gt;"",CONCATENATE(VLOOKUP([2]source_data!K433,[2]codelist_mapping!F:H,3,FALSE)))))))</f>
        <v>GTIP020;GTIP020</v>
      </c>
      <c r="N430" s="9" t="str">
        <f>IF([2]source_data!G433="","",IF([2]source_data!D433="","",VLOOKUP([2]source_data!D433,[2]geo_data!A:I,9,FALSE)))</f>
        <v>Knighton</v>
      </c>
      <c r="O430" s="9" t="str">
        <f>IF([2]source_data!G433="","",IF([2]source_data!D433="","",VLOOKUP([2]source_data!D433,[2]geo_data!A:I,8,FALSE)))</f>
        <v>E05010468</v>
      </c>
      <c r="P430" s="9" t="str">
        <f>IF([2]source_data!G433="","",IF(LEFT(O430,3)="E05","WD",IF(LEFT(O430,3)="S13","WD",IF(LEFT(O430,3)="W05","WD",IF(LEFT(O430,3)="W06","UA",IF(LEFT(O430,3)="S12","CA",IF(LEFT(O430,3)="E06","UA",IF(LEFT(O430,3)="E07","NMD",IF(LEFT(O430,3)="E08","MD",IF(LEFT(O430,3)="E09","LONB"))))))))))</f>
        <v>WD</v>
      </c>
      <c r="Q430" s="9" t="str">
        <f>IF([2]source_data!G433="","",IF([2]source_data!D433="","",VLOOKUP([2]source_data!D433,[2]geo_data!A:I,7,FALSE)))</f>
        <v>Leicester</v>
      </c>
      <c r="R430" s="9" t="str">
        <f>IF([2]source_data!G433="","",IF([2]source_data!D433="","",VLOOKUP([2]source_data!D433,[2]geo_data!A:I,6,FALSE)))</f>
        <v>E06000016</v>
      </c>
      <c r="S430" s="9" t="str">
        <f>IF([2]source_data!G433="","",IF(LEFT(R430,3)="E05","WD",IF(LEFT(R430,3)="S13","WD",IF(LEFT(R430,3)="W05","WD",IF(LEFT(R430,3)="W06","UA",IF(LEFT(R430,3)="S12","CA",IF(LEFT(R430,3)="E06","UA",IF(LEFT(R430,3)="E07","NMD",IF(LEFT(R430,3)="E08","MD",IF(LEFT(R430,3)="E09","LONB"))))))))))</f>
        <v>UA</v>
      </c>
      <c r="T430" s="6" t="str">
        <f>IF([2]source_data!G433="","",IF([2]source_data!N433="","",[2]source_data!N433))</f>
        <v>Hardship Grant</v>
      </c>
      <c r="U430" s="10">
        <f>IF([2]source_data!G433="","",[2]tailored_settings!$B$8)</f>
        <v>45789</v>
      </c>
      <c r="V430" s="6" t="str">
        <f>IF([2]source_data!G433="","",[2]tailored_settings!$B$9)</f>
        <v>http://www.longleigh.org/</v>
      </c>
      <c r="W430" s="8">
        <f>IF([2]source_data!G433="","",IF([2]source_data!O433="","",[2]source_data!O433))</f>
        <v>45531</v>
      </c>
      <c r="X430" s="12">
        <f>IF([2]source_data!G433="","",IF([2]source_data!P433="","",[2]source_data!P433))</f>
        <v>45573</v>
      </c>
      <c r="Y430" s="13">
        <f>IF([2]source_data!G433="","",IF([2]source_data!Q433="","",[2]source_data!Q433))</f>
        <v>1</v>
      </c>
      <c r="Z430" s="11" t="str">
        <f>IF([2]source_data!G433="","",IF([2]source_data!I433="","",[2]tailored_settings!$B$10))</f>
        <v>Primary grant reason</v>
      </c>
      <c r="AA430" s="11" t="str">
        <f>IF([2]source_data!G433="","",IF([2]source_data!I433="","",[2]source_data!I433))</f>
        <v>1. Customer (or family member residing with them) with a diagnosed condition or disability (physical and/or sensory and/or behavioural)</v>
      </c>
      <c r="AB430" s="11" t="str">
        <f>IF([2]source_data!G433="","",IF([2]source_data!J433="","",[2]tailored_settings!$B$11))</f>
        <v/>
      </c>
      <c r="AC430" s="11" t="str">
        <f>IF([2]source_data!G433="","",IF([2]source_data!J433="","",[2]source_data!J433))</f>
        <v/>
      </c>
      <c r="AD430" s="11" t="str">
        <f>IF([2]source_data!G433="","",IF([2]source_data!K433="","",[2]tailored_settings!$B$12))</f>
        <v>Grant purpose</v>
      </c>
      <c r="AE430" s="11" t="str">
        <f>IF([2]source_data!G433="","",IF([2]source_data!K433="","",[2]source_data!K433))</f>
        <v>Appliances</v>
      </c>
      <c r="AF430" s="11" t="str">
        <f>IF([2]source_data!G433="","",IF([2]source_data!K433="","",[2]tailored_settings!$B$13))</f>
        <v>Grant purpose</v>
      </c>
      <c r="AG430" s="11" t="str">
        <f>IF([2]source_data!G433="","",IF([2]source_data!K433="","",[2]source_data!K433))</f>
        <v>Appliances</v>
      </c>
      <c r="AH430" s="11" t="str">
        <f>IF([2]source_data!G433="","",IF([2]source_data!M433="","",[2]tailored_settings!$B$14))</f>
        <v/>
      </c>
      <c r="AI430" s="11" t="str">
        <f>IF([2]source_data!G433="","",IF([2]source_data!M433="","",[2]source_data!M433))</f>
        <v/>
      </c>
    </row>
    <row r="431" spans="1:35" x14ac:dyDescent="0.2">
      <c r="A431" s="6" t="str">
        <f>IF([2]source_data!G434="","",IF(AND([2]source_data!C434&lt;&gt;"",[2]tailored_settings!$B$15="Publish"),CONCATENATE([2]tailored_settings!$B$2&amp;[2]source_data!C434),IF(AND([2]source_data!C434&lt;&gt;"",[2]tailored_settings!$B$15="Do not publish"),CONCATENATE([2]tailored_settings!$B$2&amp;TEXT(ROW(A431)-1,"0000")&amp;"_"&amp;TEXT(F431,"yyyy-mm")),CONCATENATE([2]tailored_settings!$B$2&amp;TEXT(ROW(A431)-1,"0000")&amp;"_"&amp;TEXT(F431,"yyyy-mm")))))</f>
        <v>360G-Longleigh-0430_2024-09</v>
      </c>
      <c r="B431" s="6" t="str">
        <f>IF([2]source_data!G434="","",IF([2]source_data!E434&lt;&gt;"",[2]source_data!E434,CONCATENATE("Grant to "&amp;G431)))</f>
        <v>Grant to Individual Recipient</v>
      </c>
      <c r="C431" s="6" t="str">
        <f>IF([2]source_data!G434="","",IF([2]source_data!F434="",_xlfn.XLOOKUP(T431,[2]tailored_settings!$B$20:$B$25,[2]tailored_settings!$A$20:$A$25,"")))</f>
        <v>Providing aid to the staff of our donor</v>
      </c>
      <c r="D431" s="7">
        <f>IF([2]source_data!G434="","",IF([2]source_data!G434="","",[2]source_data!G434))</f>
        <v>900</v>
      </c>
      <c r="E431" s="6" t="str">
        <f>IF([2]source_data!G434="","",[2]tailored_settings!$B$3)</f>
        <v>GBP</v>
      </c>
      <c r="F431" s="8">
        <f>IF([2]source_data!G434="","",IF([2]source_data!H434="","",[2]source_data!H434))</f>
        <v>45537</v>
      </c>
      <c r="G431" s="6" t="str">
        <f>IF([2]source_data!G434="","",[2]tailored_settings!$B$5)</f>
        <v>Individual Recipient</v>
      </c>
      <c r="H431" s="6" t="str">
        <f>IF([2]source_data!G434="","",IF(AND([2]source_data!A434&lt;&gt;"",[2]tailored_settings!$B$16="Publish"),CONCATENATE([2]tailored_settings!$B$2&amp;[2]source_data!A434),IF(AND([2]source_data!A434&lt;&gt;"",[2]tailored_settings!$B$16="Do not publish"),CONCATENATE([2]tailored_settings!$B$4&amp;TEXT(ROW(A431)-1,"0000")&amp;"_"&amp;TEXT(F431,"yyyy-mm")),CONCATENATE([2]tailored_settings!$B$4&amp;TEXT(ROW(A431)-1,"0000")&amp;"_"&amp;TEXT(F431,"yyyy-mm")))))</f>
        <v>360G-Longleigh-IND-0430_2024-09</v>
      </c>
      <c r="I431" s="6" t="str">
        <f>IF([2]source_data!G434="","",[2]tailored_settings!$B$7)</f>
        <v>Longleigh Foundation</v>
      </c>
      <c r="J431" s="6" t="str">
        <f>IF([2]source_data!G434="","",[2]tailored_settings!$B$6)</f>
        <v>GB-CHC-1169016</v>
      </c>
      <c r="K431" s="6" t="str">
        <f>IF([2]source_data!G434="","",IF([2]source_data!I434="","",VLOOKUP([2]source_data!I434,[2]codelist_mapping!A:C,3,FALSE)))</f>
        <v>GTIR010</v>
      </c>
      <c r="L431" s="6" t="str">
        <f>IF([2]source_data!G434="","",IF([2]source_data!J434="","",VLOOKUP([2]source_data!J434,[2]codelist_mapping!A:C,3,FALSE)))</f>
        <v/>
      </c>
      <c r="M431" s="6" t="str">
        <f>IF([2]source_data!G434="","",IF([2]source_data!K434="","",IF([2]source_data!M434&lt;&gt;"",CONCATENATE(VLOOKUP([2]source_data!K434,[2]codelist_mapping!F:H,3,FALSE)&amp;";"&amp;VLOOKUP([2]source_data!L434,[2]codelist_mapping!F:H,3,FALSE)&amp;";"&amp;VLOOKUP([2]source_data!M434,[2]codelist_mapping!F:H,3,FALSE)),IF([2]source_data!L434&lt;&gt;"",CONCATENATE(VLOOKUP([2]source_data!K434,[2]codelist_mapping!F:H,3,FALSE)&amp;";"&amp;VLOOKUP([2]source_data!L434,[2]codelist_mapping!F:H,3,FALSE)),IF([2]source_data!K434&lt;&gt;"",CONCATENATE(VLOOKUP([2]source_data!K434,[2]codelist_mapping!F:H,3,FALSE)))))))</f>
        <v>GTIP070;GTIP080</v>
      </c>
      <c r="N431" s="9" t="str">
        <f>IF([2]source_data!G434="","",IF([2]source_data!D434="","",VLOOKUP([2]source_data!D434,[2]geo_data!A:I,9,FALSE)))</f>
        <v>Dunstable North</v>
      </c>
      <c r="O431" s="9" t="str">
        <f>IF([2]source_data!G434="","",IF([2]source_data!D434="","",VLOOKUP([2]source_data!D434,[2]geo_data!A:I,8,FALSE)))</f>
        <v>E05014405</v>
      </c>
      <c r="P431" s="9" t="str">
        <f>IF([2]source_data!G434="","",IF(LEFT(O431,3)="E05","WD",IF(LEFT(O431,3)="S13","WD",IF(LEFT(O431,3)="W05","WD",IF(LEFT(O431,3)="W06","UA",IF(LEFT(O431,3)="S12","CA",IF(LEFT(O431,3)="E06","UA",IF(LEFT(O431,3)="E07","NMD",IF(LEFT(O431,3)="E08","MD",IF(LEFT(O431,3)="E09","LONB"))))))))))</f>
        <v>WD</v>
      </c>
      <c r="Q431" s="9" t="str">
        <f>IF([2]source_data!G434="","",IF([2]source_data!D434="","",VLOOKUP([2]source_data!D434,[2]geo_data!A:I,7,FALSE)))</f>
        <v>Central Bedfordshire</v>
      </c>
      <c r="R431" s="9" t="str">
        <f>IF([2]source_data!G434="","",IF([2]source_data!D434="","",VLOOKUP([2]source_data!D434,[2]geo_data!A:I,6,FALSE)))</f>
        <v>E06000056</v>
      </c>
      <c r="S431" s="9" t="str">
        <f>IF([2]source_data!G434="","",IF(LEFT(R431,3)="E05","WD",IF(LEFT(R431,3)="S13","WD",IF(LEFT(R431,3)="W05","WD",IF(LEFT(R431,3)="W06","UA",IF(LEFT(R431,3)="S12","CA",IF(LEFT(R431,3)="E06","UA",IF(LEFT(R431,3)="E07","NMD",IF(LEFT(R431,3)="E08","MD",IF(LEFT(R431,3)="E09","LONB"))))))))))</f>
        <v>UA</v>
      </c>
      <c r="T431" s="6" t="str">
        <f>IF([2]source_data!G434="","",IF([2]source_data!N434="","",[2]source_data!N434))</f>
        <v>Stonewater Employee Support Fund</v>
      </c>
      <c r="U431" s="10">
        <f>IF([2]source_data!G434="","",[2]tailored_settings!$B$8)</f>
        <v>45789</v>
      </c>
      <c r="V431" s="6" t="str">
        <f>IF([2]source_data!G434="","",[2]tailored_settings!$B$9)</f>
        <v>http://www.longleigh.org/</v>
      </c>
      <c r="W431" s="8">
        <f>IF([2]source_data!G434="","",IF([2]source_data!O434="","",[2]source_data!O434))</f>
        <v>45537</v>
      </c>
      <c r="X431" s="12">
        <f>IF([2]source_data!G434="","",IF([2]source_data!P434="","",[2]source_data!P434))</f>
        <v>45700</v>
      </c>
      <c r="Y431" s="13">
        <f>IF([2]source_data!G434="","",IF([2]source_data!Q434="","",[2]source_data!Q434))</f>
        <v>5</v>
      </c>
      <c r="Z431" s="11" t="str">
        <f>IF([2]source_data!G434="","",IF([2]source_data!I434="","",[2]tailored_settings!$B$10))</f>
        <v>Primary grant reason</v>
      </c>
      <c r="AA431" s="11" t="str">
        <f>IF([2]source_data!G434="","",IF([2]source_data!I434="","",[2]source_data!I434))</f>
        <v>8. Customer is in financial hardship and their household meets one of two criteria</v>
      </c>
      <c r="AB431" s="11" t="str">
        <f>IF([2]source_data!G434="","",IF([2]source_data!J434="","",[2]tailored_settings!$B$11))</f>
        <v/>
      </c>
      <c r="AC431" s="11" t="str">
        <f>IF([2]source_data!G434="","",IF([2]source_data!J434="","",[2]source_data!J434))</f>
        <v/>
      </c>
      <c r="AD431" s="11" t="str">
        <f>IF([2]source_data!G434="","",IF([2]source_data!K434="","",[2]tailored_settings!$B$12))</f>
        <v>Grant purpose</v>
      </c>
      <c r="AE431" s="11" t="str">
        <f>IF([2]source_data!G434="","",IF([2]source_data!K434="","",[2]source_data!K434))</f>
        <v>Food Vouchers</v>
      </c>
      <c r="AF431" s="11" t="str">
        <f>IF([2]source_data!G434="","",IF([2]source_data!K434="","",[2]tailored_settings!$B$13))</f>
        <v>Grant purpose</v>
      </c>
      <c r="AG431" s="11" t="str">
        <f>IF([2]source_data!G434="","",IF([2]source_data!K434="","",[2]source_data!K434))</f>
        <v>Food Vouchers</v>
      </c>
      <c r="AH431" s="11" t="str">
        <f>IF([2]source_data!G434="","",IF([2]source_data!M434="","",[2]tailored_settings!$B$14))</f>
        <v/>
      </c>
      <c r="AI431" s="11" t="str">
        <f>IF([2]source_data!G434="","",IF([2]source_data!M434="","",[2]source_data!M434))</f>
        <v/>
      </c>
    </row>
    <row r="432" spans="1:35" x14ac:dyDescent="0.2">
      <c r="A432" s="6" t="str">
        <f>IF([2]source_data!G435="","",IF(AND([2]source_data!C435&lt;&gt;"",[2]tailored_settings!$B$15="Publish"),CONCATENATE([2]tailored_settings!$B$2&amp;[2]source_data!C435),IF(AND([2]source_data!C435&lt;&gt;"",[2]tailored_settings!$B$15="Do not publish"),CONCATENATE([2]tailored_settings!$B$2&amp;TEXT(ROW(A432)-1,"0000")&amp;"_"&amp;TEXT(F432,"yyyy-mm")),CONCATENATE([2]tailored_settings!$B$2&amp;TEXT(ROW(A432)-1,"0000")&amp;"_"&amp;TEXT(F432,"yyyy-mm")))))</f>
        <v>360G-Longleigh-0431_2024-08</v>
      </c>
      <c r="B432" s="6" t="str">
        <f>IF([2]source_data!G435="","",IF([2]source_data!E435&lt;&gt;"",[2]source_data!E435,CONCATENATE("Grant to "&amp;G432)))</f>
        <v>Grant to Individual Recipient</v>
      </c>
      <c r="C432" s="6" t="str">
        <f>IF([2]source_data!G435="","",IF([2]source_data!F435="",_xlfn.XLOOKUP(T432,[2]tailored_settings!$B$20:$B$25,[2]tailored_settings!$A$20:$A$25,"")))</f>
        <v>Providing financial aid during a time of crisis</v>
      </c>
      <c r="D432" s="7">
        <f>IF([2]source_data!G435="","",IF([2]source_data!G435="","",[2]source_data!G435))</f>
        <v>500</v>
      </c>
      <c r="E432" s="6" t="str">
        <f>IF([2]source_data!G435="","",[2]tailored_settings!$B$3)</f>
        <v>GBP</v>
      </c>
      <c r="F432" s="8">
        <f>IF([2]source_data!G435="","",IF([2]source_data!H435="","",[2]source_data!H435))</f>
        <v>45532</v>
      </c>
      <c r="G432" s="6" t="str">
        <f>IF([2]source_data!G435="","",[2]tailored_settings!$B$5)</f>
        <v>Individual Recipient</v>
      </c>
      <c r="H432" s="6" t="str">
        <f>IF([2]source_data!G435="","",IF(AND([2]source_data!A435&lt;&gt;"",[2]tailored_settings!$B$16="Publish"),CONCATENATE([2]tailored_settings!$B$2&amp;[2]source_data!A435),IF(AND([2]source_data!A435&lt;&gt;"",[2]tailored_settings!$B$16="Do not publish"),CONCATENATE([2]tailored_settings!$B$4&amp;TEXT(ROW(A432)-1,"0000")&amp;"_"&amp;TEXT(F432,"yyyy-mm")),CONCATENATE([2]tailored_settings!$B$4&amp;TEXT(ROW(A432)-1,"0000")&amp;"_"&amp;TEXT(F432,"yyyy-mm")))))</f>
        <v>360G-Longleigh-IND-0431_2024-08</v>
      </c>
      <c r="I432" s="6" t="str">
        <f>IF([2]source_data!G435="","",[2]tailored_settings!$B$7)</f>
        <v>Longleigh Foundation</v>
      </c>
      <c r="J432" s="6" t="str">
        <f>IF([2]source_data!G435="","",[2]tailored_settings!$B$6)</f>
        <v>GB-CHC-1169016</v>
      </c>
      <c r="K432" s="6" t="str">
        <f>IF([2]source_data!G435="","",IF([2]source_data!I435="","",VLOOKUP([2]source_data!I435,[2]codelist_mapping!A:C,3,FALSE)))</f>
        <v>GTIR060</v>
      </c>
      <c r="L432" s="6" t="str">
        <f>IF([2]source_data!G435="","",IF([2]source_data!J435="","",VLOOKUP([2]source_data!J435,[2]codelist_mapping!A:C,3,FALSE)))</f>
        <v/>
      </c>
      <c r="M432" s="6" t="str">
        <f>IF([2]source_data!G435="","",IF([2]source_data!K435="","",IF([2]source_data!M435&lt;&gt;"",CONCATENATE(VLOOKUP([2]source_data!K435,[2]codelist_mapping!F:H,3,FALSE)&amp;";"&amp;VLOOKUP([2]source_data!L435,[2]codelist_mapping!F:H,3,FALSE)&amp;";"&amp;VLOOKUP([2]source_data!M435,[2]codelist_mapping!F:H,3,FALSE)),IF([2]source_data!L435&lt;&gt;"",CONCATENATE(VLOOKUP([2]source_data!K435,[2]codelist_mapping!F:H,3,FALSE)&amp;";"&amp;VLOOKUP([2]source_data!L435,[2]codelist_mapping!F:H,3,FALSE)),IF([2]source_data!K435&lt;&gt;"",CONCATENATE(VLOOKUP([2]source_data!K435,[2]codelist_mapping!F:H,3,FALSE)))))))</f>
        <v>GTIP070;GTIP080</v>
      </c>
      <c r="N432" s="9" t="str">
        <f>IF([2]source_data!G435="","",IF([2]source_data!D435="","",VLOOKUP([2]source_data!D435,[2]geo_data!A:I,9,FALSE)))</f>
        <v>Dunstable Central</v>
      </c>
      <c r="O432" s="9" t="str">
        <f>IF([2]source_data!G435="","",IF([2]source_data!D435="","",VLOOKUP([2]source_data!D435,[2]geo_data!A:I,8,FALSE)))</f>
        <v>E05014403</v>
      </c>
      <c r="P432" s="9" t="str">
        <f>IF([2]source_data!G435="","",IF(LEFT(O432,3)="E05","WD",IF(LEFT(O432,3)="S13","WD",IF(LEFT(O432,3)="W05","WD",IF(LEFT(O432,3)="W06","UA",IF(LEFT(O432,3)="S12","CA",IF(LEFT(O432,3)="E06","UA",IF(LEFT(O432,3)="E07","NMD",IF(LEFT(O432,3)="E08","MD",IF(LEFT(O432,3)="E09","LONB"))))))))))</f>
        <v>WD</v>
      </c>
      <c r="Q432" s="9" t="str">
        <f>IF([2]source_data!G435="","",IF([2]source_data!D435="","",VLOOKUP([2]source_data!D435,[2]geo_data!A:I,7,FALSE)))</f>
        <v>Central Bedfordshire</v>
      </c>
      <c r="R432" s="9" t="str">
        <f>IF([2]source_data!G435="","",IF([2]source_data!D435="","",VLOOKUP([2]source_data!D435,[2]geo_data!A:I,6,FALSE)))</f>
        <v>E06000056</v>
      </c>
      <c r="S432" s="9" t="str">
        <f>IF([2]source_data!G435="","",IF(LEFT(R432,3)="E05","WD",IF(LEFT(R432,3)="S13","WD",IF(LEFT(R432,3)="W05","WD",IF(LEFT(R432,3)="W06","UA",IF(LEFT(R432,3)="S12","CA",IF(LEFT(R432,3)="E06","UA",IF(LEFT(R432,3)="E07","NMD",IF(LEFT(R432,3)="E08","MD",IF(LEFT(R432,3)="E09","LONB"))))))))))</f>
        <v>UA</v>
      </c>
      <c r="T432" s="6" t="str">
        <f>IF([2]source_data!G435="","",IF([2]source_data!N435="","",[2]source_data!N435))</f>
        <v>Crisis Grant</v>
      </c>
      <c r="U432" s="10">
        <f>IF([2]source_data!G435="","",[2]tailored_settings!$B$8)</f>
        <v>45789</v>
      </c>
      <c r="V432" s="6" t="str">
        <f>IF([2]source_data!G435="","",[2]tailored_settings!$B$9)</f>
        <v>http://www.longleigh.org/</v>
      </c>
      <c r="W432" s="8">
        <f>IF([2]source_data!G435="","",IF([2]source_data!O435="","",[2]source_data!O435))</f>
        <v>45532</v>
      </c>
      <c r="X432" s="12">
        <f>IF([2]source_data!G435="","",IF([2]source_data!P435="","",[2]source_data!P435))</f>
        <v>45614</v>
      </c>
      <c r="Y432" s="13">
        <f>IF([2]source_data!G435="","",IF([2]source_data!Q435="","",[2]source_data!Q435))</f>
        <v>3</v>
      </c>
      <c r="Z432" s="11" t="str">
        <f>IF([2]source_data!G435="","",IF([2]source_data!I435="","",[2]tailored_settings!$B$10))</f>
        <v>Primary grant reason</v>
      </c>
      <c r="AA432" s="11" t="str">
        <f>IF([2]source_data!G435="","",IF([2]source_data!I435="","",[2]source_data!I435))</f>
        <v>4. Customer/family fleeing from a violent or abusive relationship</v>
      </c>
      <c r="AB432" s="11" t="str">
        <f>IF([2]source_data!G435="","",IF([2]source_data!J435="","",[2]tailored_settings!$B$11))</f>
        <v/>
      </c>
      <c r="AC432" s="11" t="str">
        <f>IF([2]source_data!G435="","",IF([2]source_data!J435="","",[2]source_data!J435))</f>
        <v/>
      </c>
      <c r="AD432" s="11" t="str">
        <f>IF([2]source_data!G435="","",IF([2]source_data!K435="","",[2]tailored_settings!$B$12))</f>
        <v>Grant purpose</v>
      </c>
      <c r="AE432" s="11" t="str">
        <f>IF([2]source_data!G435="","",IF([2]source_data!K435="","",[2]source_data!K435))</f>
        <v>Food Vouchers</v>
      </c>
      <c r="AF432" s="11" t="str">
        <f>IF([2]source_data!G435="","",IF([2]source_data!K435="","",[2]tailored_settings!$B$13))</f>
        <v>Grant purpose</v>
      </c>
      <c r="AG432" s="11" t="str">
        <f>IF([2]source_data!G435="","",IF([2]source_data!K435="","",[2]source_data!K435))</f>
        <v>Food Vouchers</v>
      </c>
      <c r="AH432" s="11" t="str">
        <f>IF([2]source_data!G435="","",IF([2]source_data!M435="","",[2]tailored_settings!$B$14))</f>
        <v/>
      </c>
      <c r="AI432" s="11" t="str">
        <f>IF([2]source_data!G435="","",IF([2]source_data!M435="","",[2]source_data!M435))</f>
        <v/>
      </c>
    </row>
    <row r="433" spans="1:35" x14ac:dyDescent="0.2">
      <c r="A433" s="6" t="str">
        <f>IF([2]source_data!G436="","",IF(AND([2]source_data!C436&lt;&gt;"",[2]tailored_settings!$B$15="Publish"),CONCATENATE([2]tailored_settings!$B$2&amp;[2]source_data!C436),IF(AND([2]source_data!C436&lt;&gt;"",[2]tailored_settings!$B$15="Do not publish"),CONCATENATE([2]tailored_settings!$B$2&amp;TEXT(ROW(A433)-1,"0000")&amp;"_"&amp;TEXT(F433,"yyyy-mm")),CONCATENATE([2]tailored_settings!$B$2&amp;TEXT(ROW(A433)-1,"0000")&amp;"_"&amp;TEXT(F433,"yyyy-mm")))))</f>
        <v>360G-Longleigh-0432_2024-08</v>
      </c>
      <c r="B433" s="6" t="str">
        <f>IF([2]source_data!G436="","",IF([2]source_data!E436&lt;&gt;"",[2]source_data!E436,CONCATENATE("Grant to "&amp;G433)))</f>
        <v>Grant to Individual Recipient</v>
      </c>
      <c r="C433" s="6" t="str">
        <f>IF([2]source_data!G436="","",IF([2]source_data!F436="",_xlfn.XLOOKUP(T433,[2]tailored_settings!$B$20:$B$25,[2]tailored_settings!$A$20:$A$25,"")))</f>
        <v>Helping to alleviate financial hardship</v>
      </c>
      <c r="D433" s="7">
        <f>IF([2]source_data!G436="","",IF([2]source_data!G436="","",[2]source_data!G436))</f>
        <v>347.85</v>
      </c>
      <c r="E433" s="6" t="str">
        <f>IF([2]source_data!G436="","",[2]tailored_settings!$B$3)</f>
        <v>GBP</v>
      </c>
      <c r="F433" s="8">
        <f>IF([2]source_data!G436="","",IF([2]source_data!H436="","",[2]source_data!H436))</f>
        <v>45532</v>
      </c>
      <c r="G433" s="6" t="str">
        <f>IF([2]source_data!G436="","",[2]tailored_settings!$B$5)</f>
        <v>Individual Recipient</v>
      </c>
      <c r="H433" s="6" t="str">
        <f>IF([2]source_data!G436="","",IF(AND([2]source_data!A436&lt;&gt;"",[2]tailored_settings!$B$16="Publish"),CONCATENATE([2]tailored_settings!$B$2&amp;[2]source_data!A436),IF(AND([2]source_data!A436&lt;&gt;"",[2]tailored_settings!$B$16="Do not publish"),CONCATENATE([2]tailored_settings!$B$4&amp;TEXT(ROW(A433)-1,"0000")&amp;"_"&amp;TEXT(F433,"yyyy-mm")),CONCATENATE([2]tailored_settings!$B$4&amp;TEXT(ROW(A433)-1,"0000")&amp;"_"&amp;TEXT(F433,"yyyy-mm")))))</f>
        <v>360G-Longleigh-IND-0432_2024-08</v>
      </c>
      <c r="I433" s="6" t="str">
        <f>IF([2]source_data!G436="","",[2]tailored_settings!$B$7)</f>
        <v>Longleigh Foundation</v>
      </c>
      <c r="J433" s="6" t="str">
        <f>IF([2]source_data!G436="","",[2]tailored_settings!$B$6)</f>
        <v>GB-CHC-1169016</v>
      </c>
      <c r="K433" s="6" t="str">
        <f>IF([2]source_data!G436="","",IF([2]source_data!I436="","",VLOOKUP([2]source_data!I436,[2]codelist_mapping!A:C,3,FALSE)))</f>
        <v>GTIR060</v>
      </c>
      <c r="L433" s="6" t="str">
        <f>IF([2]source_data!G436="","",IF([2]source_data!J436="","",VLOOKUP([2]source_data!J436,[2]codelist_mapping!A:C,3,FALSE)))</f>
        <v/>
      </c>
      <c r="M433" s="6" t="str">
        <f>IF([2]source_data!G436="","",IF([2]source_data!K436="","",IF([2]source_data!M436&lt;&gt;"",CONCATENATE(VLOOKUP([2]source_data!K436,[2]codelist_mapping!F:H,3,FALSE)&amp;";"&amp;VLOOKUP([2]source_data!L436,[2]codelist_mapping!F:H,3,FALSE)&amp;";"&amp;VLOOKUP([2]source_data!M436,[2]codelist_mapping!F:H,3,FALSE)),IF([2]source_data!L436&lt;&gt;"",CONCATENATE(VLOOKUP([2]source_data!K436,[2]codelist_mapping!F:H,3,FALSE)&amp;";"&amp;VLOOKUP([2]source_data!L436,[2]codelist_mapping!F:H,3,FALSE)),IF([2]source_data!K436&lt;&gt;"",CONCATENATE(VLOOKUP([2]source_data!K436,[2]codelist_mapping!F:H,3,FALSE)))))))</f>
        <v>GTIP020</v>
      </c>
      <c r="N433" s="9" t="str">
        <f>IF([2]source_data!G436="","",IF([2]source_data!D436="","",VLOOKUP([2]source_data!D436,[2]geo_data!A:I,9,FALSE)))</f>
        <v>Leominster South</v>
      </c>
      <c r="O433" s="9" t="str">
        <f>IF([2]source_data!G436="","",IF([2]source_data!D436="","",VLOOKUP([2]source_data!D436,[2]geo_data!A:I,8,FALSE)))</f>
        <v>E05009470</v>
      </c>
      <c r="P433" s="9" t="str">
        <f>IF([2]source_data!G436="","",IF(LEFT(O433,3)="E05","WD",IF(LEFT(O433,3)="S13","WD",IF(LEFT(O433,3)="W05","WD",IF(LEFT(O433,3)="W06","UA",IF(LEFT(O433,3)="S12","CA",IF(LEFT(O433,3)="E06","UA",IF(LEFT(O433,3)="E07","NMD",IF(LEFT(O433,3)="E08","MD",IF(LEFT(O433,3)="E09","LONB"))))))))))</f>
        <v>WD</v>
      </c>
      <c r="Q433" s="9" t="str">
        <f>IF([2]source_data!G436="","",IF([2]source_data!D436="","",VLOOKUP([2]source_data!D436,[2]geo_data!A:I,7,FALSE)))</f>
        <v>Herefordshire, County of</v>
      </c>
      <c r="R433" s="9" t="str">
        <f>IF([2]source_data!G436="","",IF([2]source_data!D436="","",VLOOKUP([2]source_data!D436,[2]geo_data!A:I,6,FALSE)))</f>
        <v>E06000019</v>
      </c>
      <c r="S433" s="9" t="str">
        <f>IF([2]source_data!G436="","",IF(LEFT(R433,3)="E05","WD",IF(LEFT(R433,3)="S13","WD",IF(LEFT(R433,3)="W05","WD",IF(LEFT(R433,3)="W06","UA",IF(LEFT(R433,3)="S12","CA",IF(LEFT(R433,3)="E06","UA",IF(LEFT(R433,3)="E07","NMD",IF(LEFT(R433,3)="E08","MD",IF(LEFT(R433,3)="E09","LONB"))))))))))</f>
        <v>UA</v>
      </c>
      <c r="T433" s="6" t="str">
        <f>IF([2]source_data!G436="","",IF([2]source_data!N436="","",[2]source_data!N436))</f>
        <v>Hardship Grant</v>
      </c>
      <c r="U433" s="10">
        <f>IF([2]source_data!G436="","",[2]tailored_settings!$B$8)</f>
        <v>45789</v>
      </c>
      <c r="V433" s="6" t="str">
        <f>IF([2]source_data!G436="","",[2]tailored_settings!$B$9)</f>
        <v>http://www.longleigh.org/</v>
      </c>
      <c r="W433" s="8">
        <f>IF([2]source_data!G436="","",IF([2]source_data!O436="","",[2]source_data!O436))</f>
        <v>45532</v>
      </c>
      <c r="X433" s="12">
        <f>IF([2]source_data!G436="","",IF([2]source_data!P436="","",[2]source_data!P436))</f>
        <v>45540</v>
      </c>
      <c r="Y433" s="13">
        <f>IF([2]source_data!G436="","",IF([2]source_data!Q436="","",[2]source_data!Q436))</f>
        <v>0</v>
      </c>
      <c r="Z433" s="11" t="str">
        <f>IF([2]source_data!G436="","",IF([2]source_data!I436="","",[2]tailored_settings!$B$10))</f>
        <v>Primary grant reason</v>
      </c>
      <c r="AA433" s="11" t="str">
        <f>IF([2]source_data!G436="","",IF([2]source_data!I436="","",[2]source_data!I436))</f>
        <v>4. Customer/family fleeing from a violent or abusive relationship</v>
      </c>
      <c r="AB433" s="11" t="str">
        <f>IF([2]source_data!G436="","",IF([2]source_data!J436="","",[2]tailored_settings!$B$11))</f>
        <v/>
      </c>
      <c r="AC433" s="11" t="str">
        <f>IF([2]source_data!G436="","",IF([2]source_data!J436="","",[2]source_data!J436))</f>
        <v/>
      </c>
      <c r="AD433" s="11" t="str">
        <f>IF([2]source_data!G436="","",IF([2]source_data!K436="","",[2]tailored_settings!$B$12))</f>
        <v>Grant purpose</v>
      </c>
      <c r="AE433" s="11" t="str">
        <f>IF([2]source_data!G436="","",IF([2]source_data!K436="","",[2]source_data!K436))</f>
        <v xml:space="preserve">Furniture </v>
      </c>
      <c r="AF433" s="11" t="str">
        <f>IF([2]source_data!G436="","",IF([2]source_data!K436="","",[2]tailored_settings!$B$13))</f>
        <v>Grant purpose</v>
      </c>
      <c r="AG433" s="11" t="str">
        <f>IF([2]source_data!G436="","",IF([2]source_data!K436="","",[2]source_data!K436))</f>
        <v xml:space="preserve">Furniture </v>
      </c>
      <c r="AH433" s="11" t="str">
        <f>IF([2]source_data!G436="","",IF([2]source_data!M436="","",[2]tailored_settings!$B$14))</f>
        <v/>
      </c>
      <c r="AI433" s="11" t="str">
        <f>IF([2]source_data!G436="","",IF([2]source_data!M436="","",[2]source_data!M436))</f>
        <v/>
      </c>
    </row>
    <row r="434" spans="1:35" x14ac:dyDescent="0.2">
      <c r="A434" s="6" t="str">
        <f>IF([2]source_data!G437="","",IF(AND([2]source_data!C437&lt;&gt;"",[2]tailored_settings!$B$15="Publish"),CONCATENATE([2]tailored_settings!$B$2&amp;[2]source_data!C437),IF(AND([2]source_data!C437&lt;&gt;"",[2]tailored_settings!$B$15="Do not publish"),CONCATENATE([2]tailored_settings!$B$2&amp;TEXT(ROW(A434)-1,"0000")&amp;"_"&amp;TEXT(F434,"yyyy-mm")),CONCATENATE([2]tailored_settings!$B$2&amp;TEXT(ROW(A434)-1,"0000")&amp;"_"&amp;TEXT(F434,"yyyy-mm")))))</f>
        <v>360G-Longleigh-0433_2024-08</v>
      </c>
      <c r="B434" s="6" t="str">
        <f>IF([2]source_data!G437="","",IF([2]source_data!E437&lt;&gt;"",[2]source_data!E437,CONCATENATE("Grant to "&amp;G434)))</f>
        <v>Grant to Individual Recipient</v>
      </c>
      <c r="C434" s="6" t="str">
        <f>IF([2]source_data!G437="","",IF([2]source_data!F437="",_xlfn.XLOOKUP(T434,[2]tailored_settings!$B$20:$B$25,[2]tailored_settings!$A$20:$A$25,"")))</f>
        <v>Providing financial aid during a time of crisis</v>
      </c>
      <c r="D434" s="7">
        <f>IF([2]source_data!G437="","",IF([2]source_data!G437="","",[2]source_data!G437))</f>
        <v>450</v>
      </c>
      <c r="E434" s="6" t="str">
        <f>IF([2]source_data!G437="","",[2]tailored_settings!$B$3)</f>
        <v>GBP</v>
      </c>
      <c r="F434" s="8">
        <f>IF([2]source_data!G437="","",IF([2]source_data!H437="","",[2]source_data!H437))</f>
        <v>45532</v>
      </c>
      <c r="G434" s="6" t="str">
        <f>IF([2]source_data!G437="","",[2]tailored_settings!$B$5)</f>
        <v>Individual Recipient</v>
      </c>
      <c r="H434" s="6" t="str">
        <f>IF([2]source_data!G437="","",IF(AND([2]source_data!A437&lt;&gt;"",[2]tailored_settings!$B$16="Publish"),CONCATENATE([2]tailored_settings!$B$2&amp;[2]source_data!A437),IF(AND([2]source_data!A437&lt;&gt;"",[2]tailored_settings!$B$16="Do not publish"),CONCATENATE([2]tailored_settings!$B$4&amp;TEXT(ROW(A434)-1,"0000")&amp;"_"&amp;TEXT(F434,"yyyy-mm")),CONCATENATE([2]tailored_settings!$B$4&amp;TEXT(ROW(A434)-1,"0000")&amp;"_"&amp;TEXT(F434,"yyyy-mm")))))</f>
        <v>360G-Longleigh-IND-0433_2024-08</v>
      </c>
      <c r="I434" s="6" t="str">
        <f>IF([2]source_data!G437="","",[2]tailored_settings!$B$7)</f>
        <v>Longleigh Foundation</v>
      </c>
      <c r="J434" s="6" t="str">
        <f>IF([2]source_data!G437="","",[2]tailored_settings!$B$6)</f>
        <v>GB-CHC-1169016</v>
      </c>
      <c r="K434" s="6" t="str">
        <f>IF([2]source_data!G437="","",IF([2]source_data!I437="","",VLOOKUP([2]source_data!I437,[2]codelist_mapping!A:C,3,FALSE)))</f>
        <v>GTIR060</v>
      </c>
      <c r="L434" s="6" t="str">
        <f>IF([2]source_data!G437="","",IF([2]source_data!J437="","",VLOOKUP([2]source_data!J437,[2]codelist_mapping!A:C,3,FALSE)))</f>
        <v/>
      </c>
      <c r="M434" s="6" t="str">
        <f>IF([2]source_data!G437="","",IF([2]source_data!K437="","",IF([2]source_data!M437&lt;&gt;"",CONCATENATE(VLOOKUP([2]source_data!K437,[2]codelist_mapping!F:H,3,FALSE)&amp;";"&amp;VLOOKUP([2]source_data!L437,[2]codelist_mapping!F:H,3,FALSE)&amp;";"&amp;VLOOKUP([2]source_data!M437,[2]codelist_mapping!F:H,3,FALSE)),IF([2]source_data!L437&lt;&gt;"",CONCATENATE(VLOOKUP([2]source_data!K437,[2]codelist_mapping!F:H,3,FALSE)&amp;";"&amp;VLOOKUP([2]source_data!L437,[2]codelist_mapping!F:H,3,FALSE)),IF([2]source_data!K437&lt;&gt;"",CONCATENATE(VLOOKUP([2]source_data!K437,[2]codelist_mapping!F:H,3,FALSE)))))))</f>
        <v>GTIP080;GTIP070;GTIP110</v>
      </c>
      <c r="N434" s="9" t="str">
        <f>IF([2]source_data!G437="","",IF([2]source_data!D437="","",VLOOKUP([2]source_data!D437,[2]geo_data!A:I,9,FALSE)))</f>
        <v>Dunstable Central</v>
      </c>
      <c r="O434" s="9" t="str">
        <f>IF([2]source_data!G437="","",IF([2]source_data!D437="","",VLOOKUP([2]source_data!D437,[2]geo_data!A:I,8,FALSE)))</f>
        <v>E05014403</v>
      </c>
      <c r="P434" s="9" t="str">
        <f>IF([2]source_data!G437="","",IF(LEFT(O434,3)="E05","WD",IF(LEFT(O434,3)="S13","WD",IF(LEFT(O434,3)="W05","WD",IF(LEFT(O434,3)="W06","UA",IF(LEFT(O434,3)="S12","CA",IF(LEFT(O434,3)="E06","UA",IF(LEFT(O434,3)="E07","NMD",IF(LEFT(O434,3)="E08","MD",IF(LEFT(O434,3)="E09","LONB"))))))))))</f>
        <v>WD</v>
      </c>
      <c r="Q434" s="9" t="str">
        <f>IF([2]source_data!G437="","",IF([2]source_data!D437="","",VLOOKUP([2]source_data!D437,[2]geo_data!A:I,7,FALSE)))</f>
        <v>Central Bedfordshire</v>
      </c>
      <c r="R434" s="9" t="str">
        <f>IF([2]source_data!G437="","",IF([2]source_data!D437="","",VLOOKUP([2]source_data!D437,[2]geo_data!A:I,6,FALSE)))</f>
        <v>E06000056</v>
      </c>
      <c r="S434" s="9" t="str">
        <f>IF([2]source_data!G437="","",IF(LEFT(R434,3)="E05","WD",IF(LEFT(R434,3)="S13","WD",IF(LEFT(R434,3)="W05","WD",IF(LEFT(R434,3)="W06","UA",IF(LEFT(R434,3)="S12","CA",IF(LEFT(R434,3)="E06","UA",IF(LEFT(R434,3)="E07","NMD",IF(LEFT(R434,3)="E08","MD",IF(LEFT(R434,3)="E09","LONB"))))))))))</f>
        <v>UA</v>
      </c>
      <c r="T434" s="6" t="str">
        <f>IF([2]source_data!G437="","",IF([2]source_data!N437="","",[2]source_data!N437))</f>
        <v>Crisis Grant</v>
      </c>
      <c r="U434" s="10">
        <f>IF([2]source_data!G437="","",[2]tailored_settings!$B$8)</f>
        <v>45789</v>
      </c>
      <c r="V434" s="6" t="str">
        <f>IF([2]source_data!G437="","",[2]tailored_settings!$B$9)</f>
        <v>http://www.longleigh.org/</v>
      </c>
      <c r="W434" s="8">
        <f>IF([2]source_data!G437="","",IF([2]source_data!O437="","",[2]source_data!O437))</f>
        <v>45532</v>
      </c>
      <c r="X434" s="12">
        <f>IF([2]source_data!G437="","",IF([2]source_data!P437="","",[2]source_data!P437))</f>
        <v>45596</v>
      </c>
      <c r="Y434" s="13">
        <f>IF([2]source_data!G437="","",IF([2]source_data!Q437="","",[2]source_data!Q437))</f>
        <v>1</v>
      </c>
      <c r="Z434" s="11" t="str">
        <f>IF([2]source_data!G437="","",IF([2]source_data!I437="","",[2]tailored_settings!$B$10))</f>
        <v>Primary grant reason</v>
      </c>
      <c r="AA434" s="11" t="str">
        <f>IF([2]source_data!G437="","",IF([2]source_data!I437="","",[2]source_data!I437))</f>
        <v>4. Customer/family fleeing from a violent or abusive relationship</v>
      </c>
      <c r="AB434" s="11" t="str">
        <f>IF([2]source_data!G437="","",IF([2]source_data!J437="","",[2]tailored_settings!$B$11))</f>
        <v/>
      </c>
      <c r="AC434" s="11" t="str">
        <f>IF([2]source_data!G437="","",IF([2]source_data!J437="","",[2]source_data!J437))</f>
        <v/>
      </c>
      <c r="AD434" s="11" t="str">
        <f>IF([2]source_data!G437="","",IF([2]source_data!K437="","",[2]tailored_settings!$B$12))</f>
        <v>Grant purpose</v>
      </c>
      <c r="AE434" s="11" t="str">
        <f>IF([2]source_data!G437="","",IF([2]source_data!K437="","",[2]source_data!K437))</f>
        <v>Clothing</v>
      </c>
      <c r="AF434" s="11" t="str">
        <f>IF([2]source_data!G437="","",IF([2]source_data!K437="","",[2]tailored_settings!$B$13))</f>
        <v>Grant purpose</v>
      </c>
      <c r="AG434" s="11" t="str">
        <f>IF([2]source_data!G437="","",IF([2]source_data!K437="","",[2]source_data!K437))</f>
        <v>Clothing</v>
      </c>
      <c r="AH434" s="11" t="str">
        <f>IF([2]source_data!G437="","",IF([2]source_data!M437="","",[2]tailored_settings!$B$14))</f>
        <v>Grant purpose</v>
      </c>
      <c r="AI434" s="11" t="str">
        <f>IF([2]source_data!G437="","",IF([2]source_data!M437="","",[2]source_data!M437))</f>
        <v>Toys and Books</v>
      </c>
    </row>
    <row r="435" spans="1:35" x14ac:dyDescent="0.2">
      <c r="A435" s="6" t="str">
        <f>IF([2]source_data!G438="","",IF(AND([2]source_data!C438&lt;&gt;"",[2]tailored_settings!$B$15="Publish"),CONCATENATE([2]tailored_settings!$B$2&amp;[2]source_data!C438),IF(AND([2]source_data!C438&lt;&gt;"",[2]tailored_settings!$B$15="Do not publish"),CONCATENATE([2]tailored_settings!$B$2&amp;TEXT(ROW(A435)-1,"0000")&amp;"_"&amp;TEXT(F435,"yyyy-mm")),CONCATENATE([2]tailored_settings!$B$2&amp;TEXT(ROW(A435)-1,"0000")&amp;"_"&amp;TEXT(F435,"yyyy-mm")))))</f>
        <v>360G-Longleigh-0434_2024-08</v>
      </c>
      <c r="B435" s="6" t="str">
        <f>IF([2]source_data!G438="","",IF([2]source_data!E438&lt;&gt;"",[2]source_data!E438,CONCATENATE("Grant to "&amp;G435)))</f>
        <v>Grant to Individual Recipient</v>
      </c>
      <c r="C435" s="6" t="str">
        <f>IF([2]source_data!G438="","",IF([2]source_data!F438="",_xlfn.XLOOKUP(T435,[2]tailored_settings!$B$20:$B$25,[2]tailored_settings!$A$20:$A$25,"")))</f>
        <v>Helping to alleviate financial hardship</v>
      </c>
      <c r="D435" s="7">
        <f>IF([2]source_data!G438="","",IF([2]source_data!G438="","",[2]source_data!G438))</f>
        <v>1615.92</v>
      </c>
      <c r="E435" s="6" t="str">
        <f>IF([2]source_data!G438="","",[2]tailored_settings!$B$3)</f>
        <v>GBP</v>
      </c>
      <c r="F435" s="8">
        <f>IF([2]source_data!G438="","",IF([2]source_data!H438="","",[2]source_data!H438))</f>
        <v>45533</v>
      </c>
      <c r="G435" s="6" t="str">
        <f>IF([2]source_data!G438="","",[2]tailored_settings!$B$5)</f>
        <v>Individual Recipient</v>
      </c>
      <c r="H435" s="6" t="str">
        <f>IF([2]source_data!G438="","",IF(AND([2]source_data!A438&lt;&gt;"",[2]tailored_settings!$B$16="Publish"),CONCATENATE([2]tailored_settings!$B$2&amp;[2]source_data!A438),IF(AND([2]source_data!A438&lt;&gt;"",[2]tailored_settings!$B$16="Do not publish"),CONCATENATE([2]tailored_settings!$B$4&amp;TEXT(ROW(A435)-1,"0000")&amp;"_"&amp;TEXT(F435,"yyyy-mm")),CONCATENATE([2]tailored_settings!$B$4&amp;TEXT(ROW(A435)-1,"0000")&amp;"_"&amp;TEXT(F435,"yyyy-mm")))))</f>
        <v>360G-Longleigh-IND-0434_2024-08</v>
      </c>
      <c r="I435" s="6" t="str">
        <f>IF([2]source_data!G438="","",[2]tailored_settings!$B$7)</f>
        <v>Longleigh Foundation</v>
      </c>
      <c r="J435" s="6" t="str">
        <f>IF([2]source_data!G438="","",[2]tailored_settings!$B$6)</f>
        <v>GB-CHC-1169016</v>
      </c>
      <c r="K435" s="6" t="str">
        <f>IF([2]source_data!G438="","",IF([2]source_data!I438="","",VLOOKUP([2]source_data!I438,[2]codelist_mapping!A:C,3,FALSE)))</f>
        <v>GTIR040</v>
      </c>
      <c r="L435" s="6" t="str">
        <f>IF([2]source_data!G438="","",IF([2]source_data!J438="","",VLOOKUP([2]source_data!J438,[2]codelist_mapping!A:C,3,FALSE)))</f>
        <v/>
      </c>
      <c r="M435" s="6" t="str">
        <f>IF([2]source_data!G438="","",IF([2]source_data!K438="","",IF([2]source_data!M438&lt;&gt;"",CONCATENATE(VLOOKUP([2]source_data!K438,[2]codelist_mapping!F:H,3,FALSE)&amp;";"&amp;VLOOKUP([2]source_data!L438,[2]codelist_mapping!F:H,3,FALSE)&amp;";"&amp;VLOOKUP([2]source_data!M438,[2]codelist_mapping!F:H,3,FALSE)),IF([2]source_data!L438&lt;&gt;"",CONCATENATE(VLOOKUP([2]source_data!K438,[2]codelist_mapping!F:H,3,FALSE)&amp;";"&amp;VLOOKUP([2]source_data!L438,[2]codelist_mapping!F:H,3,FALSE)),IF([2]source_data!K438&lt;&gt;"",CONCATENATE(VLOOKUP([2]source_data!K438,[2]codelist_mapping!F:H,3,FALSE)))))))</f>
        <v>GTIP020</v>
      </c>
      <c r="N435" s="9" t="str">
        <f>IF([2]source_data!G438="","",IF([2]source_data!D438="","",VLOOKUP([2]source_data!D438,[2]geo_data!A:I,9,FALSE)))</f>
        <v>Arlesey &amp; Fairfield</v>
      </c>
      <c r="O435" s="9" t="str">
        <f>IF([2]source_data!G438="","",IF([2]source_data!D438="","",VLOOKUP([2]source_data!D438,[2]geo_data!A:I,8,FALSE)))</f>
        <v>E05014395</v>
      </c>
      <c r="P435" s="9" t="str">
        <f>IF([2]source_data!G438="","",IF(LEFT(O435,3)="E05","WD",IF(LEFT(O435,3)="S13","WD",IF(LEFT(O435,3)="W05","WD",IF(LEFT(O435,3)="W06","UA",IF(LEFT(O435,3)="S12","CA",IF(LEFT(O435,3)="E06","UA",IF(LEFT(O435,3)="E07","NMD",IF(LEFT(O435,3)="E08","MD",IF(LEFT(O435,3)="E09","LONB"))))))))))</f>
        <v>WD</v>
      </c>
      <c r="Q435" s="9" t="str">
        <f>IF([2]source_data!G438="","",IF([2]source_data!D438="","",VLOOKUP([2]source_data!D438,[2]geo_data!A:I,7,FALSE)))</f>
        <v>Central Bedfordshire</v>
      </c>
      <c r="R435" s="9" t="str">
        <f>IF([2]source_data!G438="","",IF([2]source_data!D438="","",VLOOKUP([2]source_data!D438,[2]geo_data!A:I,6,FALSE)))</f>
        <v>E06000056</v>
      </c>
      <c r="S435" s="9" t="str">
        <f>IF([2]source_data!G438="","",IF(LEFT(R435,3)="E05","WD",IF(LEFT(R435,3)="S13","WD",IF(LEFT(R435,3)="W05","WD",IF(LEFT(R435,3)="W06","UA",IF(LEFT(R435,3)="S12","CA",IF(LEFT(R435,3)="E06","UA",IF(LEFT(R435,3)="E07","NMD",IF(LEFT(R435,3)="E08","MD",IF(LEFT(R435,3)="E09","LONB"))))))))))</f>
        <v>UA</v>
      </c>
      <c r="T435" s="6" t="str">
        <f>IF([2]source_data!G438="","",IF([2]source_data!N438="","",[2]source_data!N438))</f>
        <v>Hardship Grant</v>
      </c>
      <c r="U435" s="10">
        <f>IF([2]source_data!G438="","",[2]tailored_settings!$B$8)</f>
        <v>45789</v>
      </c>
      <c r="V435" s="6" t="str">
        <f>IF([2]source_data!G438="","",[2]tailored_settings!$B$9)</f>
        <v>http://www.longleigh.org/</v>
      </c>
      <c r="W435" s="8">
        <f>IF([2]source_data!G438="","",IF([2]source_data!O438="","",[2]source_data!O438))</f>
        <v>45533</v>
      </c>
      <c r="X435" s="12">
        <f>IF([2]source_data!G438="","",IF([2]source_data!P438="","",[2]source_data!P438))</f>
        <v>45625</v>
      </c>
      <c r="Y435" s="13">
        <f>IF([2]source_data!G438="","",IF([2]source_data!Q438="","",[2]source_data!Q438))</f>
        <v>3</v>
      </c>
      <c r="Z435" s="11" t="str">
        <f>IF([2]source_data!G438="","",IF([2]source_data!I438="","",[2]tailored_settings!$B$10))</f>
        <v>Primary grant reason</v>
      </c>
      <c r="AA435" s="11" t="str">
        <f>IF([2]source_data!G438="","",IF([2]source_data!I438="","",[2]source_data!I438))</f>
        <v>2. Customer receiving medication and/or therapy for a mental health condition or substance addiction</v>
      </c>
      <c r="AB435" s="11" t="str">
        <f>IF([2]source_data!G438="","",IF([2]source_data!J438="","",[2]tailored_settings!$B$11))</f>
        <v/>
      </c>
      <c r="AC435" s="11" t="str">
        <f>IF([2]source_data!G438="","",IF([2]source_data!J438="","",[2]source_data!J438))</f>
        <v/>
      </c>
      <c r="AD435" s="11" t="str">
        <f>IF([2]source_data!G438="","",IF([2]source_data!K438="","",[2]tailored_settings!$B$12))</f>
        <v>Grant purpose</v>
      </c>
      <c r="AE435" s="11" t="str">
        <f>IF([2]source_data!G438="","",IF([2]source_data!K438="","",[2]source_data!K438))</f>
        <v>Appliances</v>
      </c>
      <c r="AF435" s="11" t="str">
        <f>IF([2]source_data!G438="","",IF([2]source_data!K438="","",[2]tailored_settings!$B$13))</f>
        <v>Grant purpose</v>
      </c>
      <c r="AG435" s="11" t="str">
        <f>IF([2]source_data!G438="","",IF([2]source_data!K438="","",[2]source_data!K438))</f>
        <v>Appliances</v>
      </c>
      <c r="AH435" s="11" t="str">
        <f>IF([2]source_data!G438="","",IF([2]source_data!M438="","",[2]tailored_settings!$B$14))</f>
        <v/>
      </c>
      <c r="AI435" s="11" t="str">
        <f>IF([2]source_data!G438="","",IF([2]source_data!M438="","",[2]source_data!M438))</f>
        <v/>
      </c>
    </row>
    <row r="436" spans="1:35" x14ac:dyDescent="0.2">
      <c r="A436" s="6" t="str">
        <f>IF([2]source_data!G439="","",IF(AND([2]source_data!C439&lt;&gt;"",[2]tailored_settings!$B$15="Publish"),CONCATENATE([2]tailored_settings!$B$2&amp;[2]source_data!C439),IF(AND([2]source_data!C439&lt;&gt;"",[2]tailored_settings!$B$15="Do not publish"),CONCATENATE([2]tailored_settings!$B$2&amp;TEXT(ROW(A436)-1,"0000")&amp;"_"&amp;TEXT(F436,"yyyy-mm")),CONCATENATE([2]tailored_settings!$B$2&amp;TEXT(ROW(A436)-1,"0000")&amp;"_"&amp;TEXT(F436,"yyyy-mm")))))</f>
        <v>360G-Longleigh-0435_2024-08</v>
      </c>
      <c r="B436" s="6" t="str">
        <f>IF([2]source_data!G439="","",IF([2]source_data!E439&lt;&gt;"",[2]source_data!E439,CONCATENATE("Grant to "&amp;G436)))</f>
        <v>Grant to Individual Recipient</v>
      </c>
      <c r="C436" s="6" t="str">
        <f>IF([2]source_data!G439="","",IF([2]source_data!F439="",_xlfn.XLOOKUP(T436,[2]tailored_settings!$B$20:$B$25,[2]tailored_settings!$A$20:$A$25,"")))</f>
        <v>Helping to alleviate financial hardship</v>
      </c>
      <c r="D436" s="7">
        <f>IF([2]source_data!G439="","",IF([2]source_data!G439="","",[2]source_data!G439))</f>
        <v>490</v>
      </c>
      <c r="E436" s="6" t="str">
        <f>IF([2]source_data!G439="","",[2]tailored_settings!$B$3)</f>
        <v>GBP</v>
      </c>
      <c r="F436" s="8">
        <f>IF([2]source_data!G439="","",IF([2]source_data!H439="","",[2]source_data!H439))</f>
        <v>45533</v>
      </c>
      <c r="G436" s="6" t="str">
        <f>IF([2]source_data!G439="","",[2]tailored_settings!$B$5)</f>
        <v>Individual Recipient</v>
      </c>
      <c r="H436" s="6" t="str">
        <f>IF([2]source_data!G439="","",IF(AND([2]source_data!A439&lt;&gt;"",[2]tailored_settings!$B$16="Publish"),CONCATENATE([2]tailored_settings!$B$2&amp;[2]source_data!A439),IF(AND([2]source_data!A439&lt;&gt;"",[2]tailored_settings!$B$16="Do not publish"),CONCATENATE([2]tailored_settings!$B$4&amp;TEXT(ROW(A436)-1,"0000")&amp;"_"&amp;TEXT(F436,"yyyy-mm")),CONCATENATE([2]tailored_settings!$B$4&amp;TEXT(ROW(A436)-1,"0000")&amp;"_"&amp;TEXT(F436,"yyyy-mm")))))</f>
        <v>360G-Longleigh-IND-0435_2024-08</v>
      </c>
      <c r="I436" s="6" t="str">
        <f>IF([2]source_data!G439="","",[2]tailored_settings!$B$7)</f>
        <v>Longleigh Foundation</v>
      </c>
      <c r="J436" s="6" t="str">
        <f>IF([2]source_data!G439="","",[2]tailored_settings!$B$6)</f>
        <v>GB-CHC-1169016</v>
      </c>
      <c r="K436" s="6" t="str">
        <f>IF([2]source_data!G439="","",IF([2]source_data!I439="","",VLOOKUP([2]source_data!I439,[2]codelist_mapping!A:C,3,FALSE)))</f>
        <v>GTIR030</v>
      </c>
      <c r="L436" s="6" t="str">
        <f>IF([2]source_data!G439="","",IF([2]source_data!J439="","",VLOOKUP([2]source_data!J439,[2]codelist_mapping!A:C,3,FALSE)))</f>
        <v/>
      </c>
      <c r="M436" s="6" t="str">
        <f>IF([2]source_data!G439="","",IF([2]source_data!K439="","",IF([2]source_data!M439&lt;&gt;"",CONCATENATE(VLOOKUP([2]source_data!K439,[2]codelist_mapping!F:H,3,FALSE)&amp;";"&amp;VLOOKUP([2]source_data!L439,[2]codelist_mapping!F:H,3,FALSE)&amp;";"&amp;VLOOKUP([2]source_data!M439,[2]codelist_mapping!F:H,3,FALSE)),IF([2]source_data!L439&lt;&gt;"",CONCATENATE(VLOOKUP([2]source_data!K439,[2]codelist_mapping!F:H,3,FALSE)&amp;";"&amp;VLOOKUP([2]source_data!L439,[2]codelist_mapping!F:H,3,FALSE)),IF([2]source_data!K439&lt;&gt;"",CONCATENATE(VLOOKUP([2]source_data!K439,[2]codelist_mapping!F:H,3,FALSE)))))))</f>
        <v>GTIP050;GTIP070</v>
      </c>
      <c r="N436" s="9" t="str">
        <f>IF([2]source_data!G439="","",IF([2]source_data!D439="","",VLOOKUP([2]source_data!D439,[2]geo_data!A:I,9,FALSE)))</f>
        <v>Brighton Hill</v>
      </c>
      <c r="O436" s="9" t="str">
        <f>IF([2]source_data!G439="","",IF([2]source_data!D439="","",VLOOKUP([2]source_data!D439,[2]geo_data!A:I,8,FALSE)))</f>
        <v>E05013080</v>
      </c>
      <c r="P436" s="9" t="str">
        <f>IF([2]source_data!G439="","",IF(LEFT(O436,3)="E05","WD",IF(LEFT(O436,3)="S13","WD",IF(LEFT(O436,3)="W05","WD",IF(LEFT(O436,3)="W06","UA",IF(LEFT(O436,3)="S12","CA",IF(LEFT(O436,3)="E06","UA",IF(LEFT(O436,3)="E07","NMD",IF(LEFT(O436,3)="E08","MD",IF(LEFT(O436,3)="E09","LONB"))))))))))</f>
        <v>WD</v>
      </c>
      <c r="Q436" s="9" t="str">
        <f>IF([2]source_data!G439="","",IF([2]source_data!D439="","",VLOOKUP([2]source_data!D439,[2]geo_data!A:I,7,FALSE)))</f>
        <v>Basingstoke and Deane</v>
      </c>
      <c r="R436" s="9" t="str">
        <f>IF([2]source_data!G439="","",IF([2]source_data!D439="","",VLOOKUP([2]source_data!D439,[2]geo_data!A:I,6,FALSE)))</f>
        <v>E07000084</v>
      </c>
      <c r="S436" s="9" t="str">
        <f>IF([2]source_data!G439="","",IF(LEFT(R436,3)="E05","WD",IF(LEFT(R436,3)="S13","WD",IF(LEFT(R436,3)="W05","WD",IF(LEFT(R436,3)="W06","UA",IF(LEFT(R436,3)="S12","CA",IF(LEFT(R436,3)="E06","UA",IF(LEFT(R436,3)="E07","NMD",IF(LEFT(R436,3)="E08","MD",IF(LEFT(R436,3)="E09","LONB"))))))))))</f>
        <v>NMD</v>
      </c>
      <c r="T436" s="6" t="str">
        <f>IF([2]source_data!G439="","",IF([2]source_data!N439="","",[2]source_data!N439))</f>
        <v>Hardship Grant</v>
      </c>
      <c r="U436" s="10">
        <f>IF([2]source_data!G439="","",[2]tailored_settings!$B$8)</f>
        <v>45789</v>
      </c>
      <c r="V436" s="6" t="str">
        <f>IF([2]source_data!G439="","",[2]tailored_settings!$B$9)</f>
        <v>http://www.longleigh.org/</v>
      </c>
      <c r="W436" s="8">
        <f>IF([2]source_data!G439="","",IF([2]source_data!O439="","",[2]source_data!O439))</f>
        <v>45533</v>
      </c>
      <c r="X436" s="12">
        <f>IF([2]source_data!G439="","",IF([2]source_data!P439="","",[2]source_data!P439))</f>
        <v>45604</v>
      </c>
      <c r="Y436" s="13">
        <f>IF([2]source_data!G439="","",IF([2]source_data!Q439="","",[2]source_data!Q439))</f>
        <v>2</v>
      </c>
      <c r="Z436" s="11" t="str">
        <f>IF([2]source_data!G439="","",IF([2]source_data!I439="","",[2]tailored_settings!$B$10))</f>
        <v>Primary grant reason</v>
      </c>
      <c r="AA436" s="11" t="str">
        <f>IF([2]source_data!G439="","",IF([2]source_data!I439="","",[2]source_data!I439))</f>
        <v>1. Customer (or family member residing with them) with a diagnosed condition or disability (physical and/or sensory and/or behavioural)</v>
      </c>
      <c r="AB436" s="11" t="str">
        <f>IF([2]source_data!G439="","",IF([2]source_data!J439="","",[2]tailored_settings!$B$11))</f>
        <v/>
      </c>
      <c r="AC436" s="11" t="str">
        <f>IF([2]source_data!G439="","",IF([2]source_data!J439="","",[2]source_data!J439))</f>
        <v/>
      </c>
      <c r="AD436" s="11" t="str">
        <f>IF([2]source_data!G439="","",IF([2]source_data!K439="","",[2]tailored_settings!$B$12))</f>
        <v>Grant purpose</v>
      </c>
      <c r="AE436" s="11" t="str">
        <f>IF([2]source_data!G439="","",IF([2]source_data!K439="","",[2]source_data!K439))</f>
        <v>Utility Vouchers</v>
      </c>
      <c r="AF436" s="11" t="str">
        <f>IF([2]source_data!G439="","",IF([2]source_data!K439="","",[2]tailored_settings!$B$13))</f>
        <v>Grant purpose</v>
      </c>
      <c r="AG436" s="11" t="str">
        <f>IF([2]source_data!G439="","",IF([2]source_data!K439="","",[2]source_data!K439))</f>
        <v>Utility Vouchers</v>
      </c>
      <c r="AH436" s="11" t="str">
        <f>IF([2]source_data!G439="","",IF([2]source_data!M439="","",[2]tailored_settings!$B$14))</f>
        <v/>
      </c>
      <c r="AI436" s="11" t="str">
        <f>IF([2]source_data!G439="","",IF([2]source_data!M439="","",[2]source_data!M439))</f>
        <v/>
      </c>
    </row>
    <row r="437" spans="1:35" x14ac:dyDescent="0.2">
      <c r="A437" s="6" t="str">
        <f>IF([2]source_data!G440="","",IF(AND([2]source_data!C440&lt;&gt;"",[2]tailored_settings!$B$15="Publish"),CONCATENATE([2]tailored_settings!$B$2&amp;[2]source_data!C440),IF(AND([2]source_data!C440&lt;&gt;"",[2]tailored_settings!$B$15="Do not publish"),CONCATENATE([2]tailored_settings!$B$2&amp;TEXT(ROW(A437)-1,"0000")&amp;"_"&amp;TEXT(F437,"yyyy-mm")),CONCATENATE([2]tailored_settings!$B$2&amp;TEXT(ROW(A437)-1,"0000")&amp;"_"&amp;TEXT(F437,"yyyy-mm")))))</f>
        <v>360G-Longleigh-0436_2024-08</v>
      </c>
      <c r="B437" s="6" t="str">
        <f>IF([2]source_data!G440="","",IF([2]source_data!E440&lt;&gt;"",[2]source_data!E440,CONCATENATE("Grant to "&amp;G437)))</f>
        <v>Grant to Individual Recipient</v>
      </c>
      <c r="C437" s="6" t="str">
        <f>IF([2]source_data!G440="","",IF([2]source_data!F440="",_xlfn.XLOOKUP(T437,[2]tailored_settings!$B$20:$B$25,[2]tailored_settings!$A$20:$A$25,"")))</f>
        <v>Helping to alleviate financial hardship</v>
      </c>
      <c r="D437" s="7">
        <f>IF([2]source_data!G440="","",IF([2]source_data!G440="","",[2]source_data!G440))</f>
        <v>697.71</v>
      </c>
      <c r="E437" s="6" t="str">
        <f>IF([2]source_data!G440="","",[2]tailored_settings!$B$3)</f>
        <v>GBP</v>
      </c>
      <c r="F437" s="8">
        <f>IF([2]source_data!G440="","",IF([2]source_data!H440="","",[2]source_data!H440))</f>
        <v>45533</v>
      </c>
      <c r="G437" s="6" t="str">
        <f>IF([2]source_data!G440="","",[2]tailored_settings!$B$5)</f>
        <v>Individual Recipient</v>
      </c>
      <c r="H437" s="6" t="str">
        <f>IF([2]source_data!G440="","",IF(AND([2]source_data!A440&lt;&gt;"",[2]tailored_settings!$B$16="Publish"),CONCATENATE([2]tailored_settings!$B$2&amp;[2]source_data!A440),IF(AND([2]source_data!A440&lt;&gt;"",[2]tailored_settings!$B$16="Do not publish"),CONCATENATE([2]tailored_settings!$B$4&amp;TEXT(ROW(A437)-1,"0000")&amp;"_"&amp;TEXT(F437,"yyyy-mm")),CONCATENATE([2]tailored_settings!$B$4&amp;TEXT(ROW(A437)-1,"0000")&amp;"_"&amp;TEXT(F437,"yyyy-mm")))))</f>
        <v>360G-Longleigh-IND-0436_2024-08</v>
      </c>
      <c r="I437" s="6" t="str">
        <f>IF([2]source_data!G440="","",[2]tailored_settings!$B$7)</f>
        <v>Longleigh Foundation</v>
      </c>
      <c r="J437" s="6" t="str">
        <f>IF([2]source_data!G440="","",[2]tailored_settings!$B$6)</f>
        <v>GB-CHC-1169016</v>
      </c>
      <c r="K437" s="6" t="str">
        <f>IF([2]source_data!G440="","",IF([2]source_data!I440="","",VLOOKUP([2]source_data!I440,[2]codelist_mapping!A:C,3,FALSE)))</f>
        <v>GTIR040</v>
      </c>
      <c r="L437" s="6" t="str">
        <f>IF([2]source_data!G440="","",IF([2]source_data!J440="","",VLOOKUP([2]source_data!J440,[2]codelist_mapping!A:C,3,FALSE)))</f>
        <v>GTIR080</v>
      </c>
      <c r="M437" s="6" t="str">
        <f>IF([2]source_data!G440="","",IF([2]source_data!K440="","",IF([2]source_data!M440&lt;&gt;"",CONCATENATE(VLOOKUP([2]source_data!K440,[2]codelist_mapping!F:H,3,FALSE)&amp;";"&amp;VLOOKUP([2]source_data!L440,[2]codelist_mapping!F:H,3,FALSE)&amp;";"&amp;VLOOKUP([2]source_data!M440,[2]codelist_mapping!F:H,3,FALSE)),IF([2]source_data!L440&lt;&gt;"",CONCATENATE(VLOOKUP([2]source_data!K440,[2]codelist_mapping!F:H,3,FALSE)&amp;";"&amp;VLOOKUP([2]source_data!L440,[2]codelist_mapping!F:H,3,FALSE)),IF([2]source_data!K440&lt;&gt;"",CONCATENATE(VLOOKUP([2]source_data!K440,[2]codelist_mapping!F:H,3,FALSE)))))))</f>
        <v>GTIP020</v>
      </c>
      <c r="N437" s="9" t="str">
        <f>IF([2]source_data!G440="","",IF([2]source_data!D440="","",VLOOKUP([2]source_data!D440,[2]geo_data!A:I,9,FALSE)))</f>
        <v>Central</v>
      </c>
      <c r="O437" s="9" t="str">
        <f>IF([2]source_data!G440="","",IF([2]source_data!D440="","",VLOOKUP([2]source_data!D440,[2]geo_data!A:I,8,FALSE)))</f>
        <v>E05014739</v>
      </c>
      <c r="P437" s="9" t="str">
        <f>IF([2]source_data!G440="","",IF(LEFT(O437,3)="E05","WD",IF(LEFT(O437,3)="S13","WD",IF(LEFT(O437,3)="W05","WD",IF(LEFT(O437,3)="W06","UA",IF(LEFT(O437,3)="S12","CA",IF(LEFT(O437,3)="E06","UA",IF(LEFT(O437,3)="E07","NMD",IF(LEFT(O437,3)="E08","MD",IF(LEFT(O437,3)="E09","LONB"))))))))))</f>
        <v>WD</v>
      </c>
      <c r="Q437" s="9" t="str">
        <f>IF([2]source_data!G440="","",IF([2]source_data!D440="","",VLOOKUP([2]source_data!D440,[2]geo_data!A:I,7,FALSE)))</f>
        <v>Luton</v>
      </c>
      <c r="R437" s="9" t="str">
        <f>IF([2]source_data!G440="","",IF([2]source_data!D440="","",VLOOKUP([2]source_data!D440,[2]geo_data!A:I,6,FALSE)))</f>
        <v>E06000032</v>
      </c>
      <c r="S437" s="9" t="str">
        <f>IF([2]source_data!G440="","",IF(LEFT(R437,3)="E05","WD",IF(LEFT(R437,3)="S13","WD",IF(LEFT(R437,3)="W05","WD",IF(LEFT(R437,3)="W06","UA",IF(LEFT(R437,3)="S12","CA",IF(LEFT(R437,3)="E06","UA",IF(LEFT(R437,3)="E07","NMD",IF(LEFT(R437,3)="E08","MD",IF(LEFT(R437,3)="E09","LONB"))))))))))</f>
        <v>UA</v>
      </c>
      <c r="T437" s="6" t="str">
        <f>IF([2]source_data!G440="","",IF([2]source_data!N440="","",[2]source_data!N440))</f>
        <v>Hardship Grant</v>
      </c>
      <c r="U437" s="10">
        <f>IF([2]source_data!G440="","",[2]tailored_settings!$B$8)</f>
        <v>45789</v>
      </c>
      <c r="V437" s="6" t="str">
        <f>IF([2]source_data!G440="","",[2]tailored_settings!$B$9)</f>
        <v>http://www.longleigh.org/</v>
      </c>
      <c r="W437" s="8">
        <f>IF([2]source_data!G440="","",IF([2]source_data!O440="","",[2]source_data!O440))</f>
        <v>45533</v>
      </c>
      <c r="X437" s="12">
        <f>IF([2]source_data!G440="","",IF([2]source_data!P440="","",[2]source_data!P440))</f>
        <v>45559</v>
      </c>
      <c r="Y437" s="13">
        <f>IF([2]source_data!G440="","",IF([2]source_data!Q440="","",[2]source_data!Q440))</f>
        <v>1</v>
      </c>
      <c r="Z437" s="11" t="str">
        <f>IF([2]source_data!G440="","",IF([2]source_data!I440="","",[2]tailored_settings!$B$10))</f>
        <v>Primary grant reason</v>
      </c>
      <c r="AA437" s="11" t="str">
        <f>IF([2]source_data!G440="","",IF([2]source_data!I440="","",[2]source_data!I440))</f>
        <v>2. Customer receiving medication and/or therapy for a mental health condition or substance addiction</v>
      </c>
      <c r="AB437" s="11" t="str">
        <f>IF([2]source_data!G440="","",IF([2]source_data!J440="","",[2]tailored_settings!$B$11))</f>
        <v>Secondary grant reason</v>
      </c>
      <c r="AC437" s="11" t="str">
        <f>IF([2]source_data!G440="","",IF([2]source_data!J440="","",[2]source_data!J440))</f>
        <v>3  Customer/family moving from homelessness/supported living into independent living</v>
      </c>
      <c r="AD437" s="11" t="str">
        <f>IF([2]source_data!G440="","",IF([2]source_data!K440="","",[2]tailored_settings!$B$12))</f>
        <v>Grant purpose</v>
      </c>
      <c r="AE437" s="11" t="str">
        <f>IF([2]source_data!G440="","",IF([2]source_data!K440="","",[2]source_data!K440))</f>
        <v xml:space="preserve">Furniture </v>
      </c>
      <c r="AF437" s="11" t="str">
        <f>IF([2]source_data!G440="","",IF([2]source_data!K440="","",[2]tailored_settings!$B$13))</f>
        <v>Grant purpose</v>
      </c>
      <c r="AG437" s="11" t="str">
        <f>IF([2]source_data!G440="","",IF([2]source_data!K440="","",[2]source_data!K440))</f>
        <v xml:space="preserve">Furniture </v>
      </c>
      <c r="AH437" s="11" t="str">
        <f>IF([2]source_data!G440="","",IF([2]source_data!M440="","",[2]tailored_settings!$B$14))</f>
        <v/>
      </c>
      <c r="AI437" s="11" t="str">
        <f>IF([2]source_data!G440="","",IF([2]source_data!M440="","",[2]source_data!M440))</f>
        <v/>
      </c>
    </row>
    <row r="438" spans="1:35" x14ac:dyDescent="0.2">
      <c r="A438" s="6" t="str">
        <f>IF([2]source_data!G441="","",IF(AND([2]source_data!C441&lt;&gt;"",[2]tailored_settings!$B$15="Publish"),CONCATENATE([2]tailored_settings!$B$2&amp;[2]source_data!C441),IF(AND([2]source_data!C441&lt;&gt;"",[2]tailored_settings!$B$15="Do not publish"),CONCATENATE([2]tailored_settings!$B$2&amp;TEXT(ROW(A438)-1,"0000")&amp;"_"&amp;TEXT(F438,"yyyy-mm")),CONCATENATE([2]tailored_settings!$B$2&amp;TEXT(ROW(A438)-1,"0000")&amp;"_"&amp;TEXT(F438,"yyyy-mm")))))</f>
        <v>360G-Longleigh-0437_2024-08</v>
      </c>
      <c r="B438" s="6" t="str">
        <f>IF([2]source_data!G441="","",IF([2]source_data!E441&lt;&gt;"",[2]source_data!E441,CONCATENATE("Grant to "&amp;G438)))</f>
        <v>Grant to Individual Recipient</v>
      </c>
      <c r="C438" s="6" t="str">
        <f>IF([2]source_data!G441="","",IF([2]source_data!F441="",_xlfn.XLOOKUP(T438,[2]tailored_settings!$B$20:$B$25,[2]tailored_settings!$A$20:$A$25,"")))</f>
        <v>Helping to alleviate financial hardship</v>
      </c>
      <c r="D438" s="7">
        <f>IF([2]source_data!G441="","",IF([2]source_data!G441="","",[2]source_data!G441))</f>
        <v>533.99</v>
      </c>
      <c r="E438" s="6" t="str">
        <f>IF([2]source_data!G441="","",[2]tailored_settings!$B$3)</f>
        <v>GBP</v>
      </c>
      <c r="F438" s="8">
        <f>IF([2]source_data!G441="","",IF([2]source_data!H441="","",[2]source_data!H441))</f>
        <v>45533</v>
      </c>
      <c r="G438" s="6" t="str">
        <f>IF([2]source_data!G441="","",[2]tailored_settings!$B$5)</f>
        <v>Individual Recipient</v>
      </c>
      <c r="H438" s="6" t="str">
        <f>IF([2]source_data!G441="","",IF(AND([2]source_data!A441&lt;&gt;"",[2]tailored_settings!$B$16="Publish"),CONCATENATE([2]tailored_settings!$B$2&amp;[2]source_data!A441),IF(AND([2]source_data!A441&lt;&gt;"",[2]tailored_settings!$B$16="Do not publish"),CONCATENATE([2]tailored_settings!$B$4&amp;TEXT(ROW(A438)-1,"0000")&amp;"_"&amp;TEXT(F438,"yyyy-mm")),CONCATENATE([2]tailored_settings!$B$4&amp;TEXT(ROW(A438)-1,"0000")&amp;"_"&amp;TEXT(F438,"yyyy-mm")))))</f>
        <v>360G-Longleigh-IND-0437_2024-08</v>
      </c>
      <c r="I438" s="6" t="str">
        <f>IF([2]source_data!G441="","",[2]tailored_settings!$B$7)</f>
        <v>Longleigh Foundation</v>
      </c>
      <c r="J438" s="6" t="str">
        <f>IF([2]source_data!G441="","",[2]tailored_settings!$B$6)</f>
        <v>GB-CHC-1169016</v>
      </c>
      <c r="K438" s="6" t="str">
        <f>IF([2]source_data!G441="","",IF([2]source_data!I441="","",VLOOKUP([2]source_data!I441,[2]codelist_mapping!A:C,3,FALSE)))</f>
        <v>GTIR030</v>
      </c>
      <c r="L438" s="6" t="str">
        <f>IF([2]source_data!G441="","",IF([2]source_data!J441="","",VLOOKUP([2]source_data!J441,[2]codelist_mapping!A:C,3,FALSE)))</f>
        <v/>
      </c>
      <c r="M438" s="6" t="str">
        <f>IF([2]source_data!G441="","",IF([2]source_data!K441="","",IF([2]source_data!M441&lt;&gt;"",CONCATENATE(VLOOKUP([2]source_data!K441,[2]codelist_mapping!F:H,3,FALSE)&amp;";"&amp;VLOOKUP([2]source_data!L441,[2]codelist_mapping!F:H,3,FALSE)&amp;";"&amp;VLOOKUP([2]source_data!M441,[2]codelist_mapping!F:H,3,FALSE)),IF([2]source_data!L441&lt;&gt;"",CONCATENATE(VLOOKUP([2]source_data!K441,[2]codelist_mapping!F:H,3,FALSE)&amp;";"&amp;VLOOKUP([2]source_data!L441,[2]codelist_mapping!F:H,3,FALSE)),IF([2]source_data!K441&lt;&gt;"",CONCATENATE(VLOOKUP([2]source_data!K441,[2]codelist_mapping!F:H,3,FALSE)))))))</f>
        <v>GTIP070;GTIP020</v>
      </c>
      <c r="N438" s="9" t="str">
        <f>IF([2]source_data!G441="","",IF([2]source_data!D441="","",VLOOKUP([2]source_data!D441,[2]geo_data!A:I,9,FALSE)))</f>
        <v>Arlesey &amp; Fairfield</v>
      </c>
      <c r="O438" s="9" t="str">
        <f>IF([2]source_data!G441="","",IF([2]source_data!D441="","",VLOOKUP([2]source_data!D441,[2]geo_data!A:I,8,FALSE)))</f>
        <v>E05014395</v>
      </c>
      <c r="P438" s="9" t="str">
        <f>IF([2]source_data!G441="","",IF(LEFT(O438,3)="E05","WD",IF(LEFT(O438,3)="S13","WD",IF(LEFT(O438,3)="W05","WD",IF(LEFT(O438,3)="W06","UA",IF(LEFT(O438,3)="S12","CA",IF(LEFT(O438,3)="E06","UA",IF(LEFT(O438,3)="E07","NMD",IF(LEFT(O438,3)="E08","MD",IF(LEFT(O438,3)="E09","LONB"))))))))))</f>
        <v>WD</v>
      </c>
      <c r="Q438" s="9" t="str">
        <f>IF([2]source_data!G441="","",IF([2]source_data!D441="","",VLOOKUP([2]source_data!D441,[2]geo_data!A:I,7,FALSE)))</f>
        <v>Central Bedfordshire</v>
      </c>
      <c r="R438" s="9" t="str">
        <f>IF([2]source_data!G441="","",IF([2]source_data!D441="","",VLOOKUP([2]source_data!D441,[2]geo_data!A:I,6,FALSE)))</f>
        <v>E06000056</v>
      </c>
      <c r="S438" s="9" t="str">
        <f>IF([2]source_data!G441="","",IF(LEFT(R438,3)="E05","WD",IF(LEFT(R438,3)="S13","WD",IF(LEFT(R438,3)="W05","WD",IF(LEFT(R438,3)="W06","UA",IF(LEFT(R438,3)="S12","CA",IF(LEFT(R438,3)="E06","UA",IF(LEFT(R438,3)="E07","NMD",IF(LEFT(R438,3)="E08","MD",IF(LEFT(R438,3)="E09","LONB"))))))))))</f>
        <v>UA</v>
      </c>
      <c r="T438" s="6" t="str">
        <f>IF([2]source_data!G441="","",IF([2]source_data!N441="","",[2]source_data!N441))</f>
        <v>Hardship Grant</v>
      </c>
      <c r="U438" s="10">
        <f>IF([2]source_data!G441="","",[2]tailored_settings!$B$8)</f>
        <v>45789</v>
      </c>
      <c r="V438" s="6" t="str">
        <f>IF([2]source_data!G441="","",[2]tailored_settings!$B$9)</f>
        <v>http://www.longleigh.org/</v>
      </c>
      <c r="W438" s="8">
        <f>IF([2]source_data!G441="","",IF([2]source_data!O441="","",[2]source_data!O441))</f>
        <v>45533</v>
      </c>
      <c r="X438" s="12">
        <f>IF([2]source_data!G441="","",IF([2]source_data!P441="","",[2]source_data!P441))</f>
        <v>45589</v>
      </c>
      <c r="Y438" s="13">
        <f>IF([2]source_data!G441="","",IF([2]source_data!Q441="","",[2]source_data!Q441))</f>
        <v>2</v>
      </c>
      <c r="Z438" s="11" t="str">
        <f>IF([2]source_data!G441="","",IF([2]source_data!I441="","",[2]tailored_settings!$B$10))</f>
        <v>Primary grant reason</v>
      </c>
      <c r="AA438" s="11" t="str">
        <f>IF([2]source_data!G441="","",IF([2]source_data!I441="","",[2]source_data!I441))</f>
        <v>1. Customer (or family member residing with them) with a diagnosed condition or disability (physical and/or sensory and/or behavioural)</v>
      </c>
      <c r="AB438" s="11" t="str">
        <f>IF([2]source_data!G441="","",IF([2]source_data!J441="","",[2]tailored_settings!$B$11))</f>
        <v/>
      </c>
      <c r="AC438" s="11" t="str">
        <f>IF([2]source_data!G441="","",IF([2]source_data!J441="","",[2]source_data!J441))</f>
        <v/>
      </c>
      <c r="AD438" s="11" t="str">
        <f>IF([2]source_data!G441="","",IF([2]source_data!K441="","",[2]tailored_settings!$B$12))</f>
        <v>Grant purpose</v>
      </c>
      <c r="AE438" s="11" t="str">
        <f>IF([2]source_data!G441="","",IF([2]source_data!K441="","",[2]source_data!K441))</f>
        <v>Food Vouchers</v>
      </c>
      <c r="AF438" s="11" t="str">
        <f>IF([2]source_data!G441="","",IF([2]source_data!K441="","",[2]tailored_settings!$B$13))</f>
        <v>Grant purpose</v>
      </c>
      <c r="AG438" s="11" t="str">
        <f>IF([2]source_data!G441="","",IF([2]source_data!K441="","",[2]source_data!K441))</f>
        <v>Food Vouchers</v>
      </c>
      <c r="AH438" s="11" t="str">
        <f>IF([2]source_data!G441="","",IF([2]source_data!M441="","",[2]tailored_settings!$B$14))</f>
        <v/>
      </c>
      <c r="AI438" s="11" t="str">
        <f>IF([2]source_data!G441="","",IF([2]source_data!M441="","",[2]source_data!M441))</f>
        <v/>
      </c>
    </row>
    <row r="439" spans="1:35" x14ac:dyDescent="0.2">
      <c r="A439" s="6" t="str">
        <f>IF([2]source_data!G442="","",IF(AND([2]source_data!C442&lt;&gt;"",[2]tailored_settings!$B$15="Publish"),CONCATENATE([2]tailored_settings!$B$2&amp;[2]source_data!C442),IF(AND([2]source_data!C442&lt;&gt;"",[2]tailored_settings!$B$15="Do not publish"),CONCATENATE([2]tailored_settings!$B$2&amp;TEXT(ROW(A439)-1,"0000")&amp;"_"&amp;TEXT(F439,"yyyy-mm")),CONCATENATE([2]tailored_settings!$B$2&amp;TEXT(ROW(A439)-1,"0000")&amp;"_"&amp;TEXT(F439,"yyyy-mm")))))</f>
        <v>360G-Longleigh-0438_2024-08</v>
      </c>
      <c r="B439" s="6" t="str">
        <f>IF([2]source_data!G442="","",IF([2]source_data!E442&lt;&gt;"",[2]source_data!E442,CONCATENATE("Grant to "&amp;G439)))</f>
        <v>Grant to Individual Recipient</v>
      </c>
      <c r="C439" s="6" t="str">
        <f>IF([2]source_data!G442="","",IF([2]source_data!F442="",_xlfn.XLOOKUP(T439,[2]tailored_settings!$B$20:$B$25,[2]tailored_settings!$A$20:$A$25,"")))</f>
        <v>Helping to alleviate financial hardship</v>
      </c>
      <c r="D439" s="7">
        <f>IF([2]source_data!G442="","",IF([2]source_data!G442="","",[2]source_data!G442))</f>
        <v>721.61</v>
      </c>
      <c r="E439" s="6" t="str">
        <f>IF([2]source_data!G442="","",[2]tailored_settings!$B$3)</f>
        <v>GBP</v>
      </c>
      <c r="F439" s="8">
        <f>IF([2]source_data!G442="","",IF([2]source_data!H442="","",[2]source_data!H442))</f>
        <v>45533</v>
      </c>
      <c r="G439" s="6" t="str">
        <f>IF([2]source_data!G442="","",[2]tailored_settings!$B$5)</f>
        <v>Individual Recipient</v>
      </c>
      <c r="H439" s="6" t="str">
        <f>IF([2]source_data!G442="","",IF(AND([2]source_data!A442&lt;&gt;"",[2]tailored_settings!$B$16="Publish"),CONCATENATE([2]tailored_settings!$B$2&amp;[2]source_data!A442),IF(AND([2]source_data!A442&lt;&gt;"",[2]tailored_settings!$B$16="Do not publish"),CONCATENATE([2]tailored_settings!$B$4&amp;TEXT(ROW(A439)-1,"0000")&amp;"_"&amp;TEXT(F439,"yyyy-mm")),CONCATENATE([2]tailored_settings!$B$4&amp;TEXT(ROW(A439)-1,"0000")&amp;"_"&amp;TEXT(F439,"yyyy-mm")))))</f>
        <v>360G-Longleigh-IND-0438_2024-08</v>
      </c>
      <c r="I439" s="6" t="str">
        <f>IF([2]source_data!G442="","",[2]tailored_settings!$B$7)</f>
        <v>Longleigh Foundation</v>
      </c>
      <c r="J439" s="6" t="str">
        <f>IF([2]source_data!G442="","",[2]tailored_settings!$B$6)</f>
        <v>GB-CHC-1169016</v>
      </c>
      <c r="K439" s="6" t="str">
        <f>IF([2]source_data!G442="","",IF([2]source_data!I442="","",VLOOKUP([2]source_data!I442,[2]codelist_mapping!A:C,3,FALSE)))</f>
        <v>GTIR030</v>
      </c>
      <c r="L439" s="6" t="str">
        <f>IF([2]source_data!G442="","",IF([2]source_data!J442="","",VLOOKUP([2]source_data!J442,[2]codelist_mapping!A:C,3,FALSE)))</f>
        <v/>
      </c>
      <c r="M439" s="6" t="str">
        <f>IF([2]source_data!G442="","",IF([2]source_data!K442="","",IF([2]source_data!M442&lt;&gt;"",CONCATENATE(VLOOKUP([2]source_data!K442,[2]codelist_mapping!F:H,3,FALSE)&amp;";"&amp;VLOOKUP([2]source_data!L442,[2]codelist_mapping!F:H,3,FALSE)&amp;";"&amp;VLOOKUP([2]source_data!M442,[2]codelist_mapping!F:H,3,FALSE)),IF([2]source_data!L442&lt;&gt;"",CONCATENATE(VLOOKUP([2]source_data!K442,[2]codelist_mapping!F:H,3,FALSE)&amp;";"&amp;VLOOKUP([2]source_data!L442,[2]codelist_mapping!F:H,3,FALSE)),IF([2]source_data!K442&lt;&gt;"",CONCATENATE(VLOOKUP([2]source_data!K442,[2]codelist_mapping!F:H,3,FALSE)))))))</f>
        <v>GTIP020</v>
      </c>
      <c r="N439" s="9" t="str">
        <f>IF([2]source_data!G442="","",IF([2]source_data!D442="","",VLOOKUP([2]source_data!D442,[2]geo_data!A:I,9,FALSE)))</f>
        <v>Chard South</v>
      </c>
      <c r="O439" s="9" t="str">
        <f>IF([2]source_data!G442="","",IF([2]source_data!D442="","",VLOOKUP([2]source_data!D442,[2]geo_data!A:I,8,FALSE)))</f>
        <v>E05014352</v>
      </c>
      <c r="P439" s="9" t="str">
        <f>IF([2]source_data!G442="","",IF(LEFT(O439,3)="E05","WD",IF(LEFT(O439,3)="S13","WD",IF(LEFT(O439,3)="W05","WD",IF(LEFT(O439,3)="W06","UA",IF(LEFT(O439,3)="S12","CA",IF(LEFT(O439,3)="E06","UA",IF(LEFT(O439,3)="E07","NMD",IF(LEFT(O439,3)="E08","MD",IF(LEFT(O439,3)="E09","LONB"))))))))))</f>
        <v>WD</v>
      </c>
      <c r="Q439" s="9" t="str">
        <f>IF([2]source_data!G442="","",IF([2]source_data!D442="","",VLOOKUP([2]source_data!D442,[2]geo_data!A:I,7,FALSE)))</f>
        <v>Somerset</v>
      </c>
      <c r="R439" s="9" t="str">
        <f>IF([2]source_data!G442="","",IF([2]source_data!D442="","",VLOOKUP([2]source_data!D442,[2]geo_data!A:I,6,FALSE)))</f>
        <v>E06000066</v>
      </c>
      <c r="S439" s="9" t="str">
        <f>IF([2]source_data!G442="","",IF(LEFT(R439,3)="E05","WD",IF(LEFT(R439,3)="S13","WD",IF(LEFT(R439,3)="W05","WD",IF(LEFT(R439,3)="W06","UA",IF(LEFT(R439,3)="S12","CA",IF(LEFT(R439,3)="E06","UA",IF(LEFT(R439,3)="E07","NMD",IF(LEFT(R439,3)="E08","MD",IF(LEFT(R439,3)="E09","LONB"))))))))))</f>
        <v>UA</v>
      </c>
      <c r="T439" s="6" t="str">
        <f>IF([2]source_data!G442="","",IF([2]source_data!N442="","",[2]source_data!N442))</f>
        <v>Hardship Grant</v>
      </c>
      <c r="U439" s="10">
        <f>IF([2]source_data!G442="","",[2]tailored_settings!$B$8)</f>
        <v>45789</v>
      </c>
      <c r="V439" s="6" t="str">
        <f>IF([2]source_data!G442="","",[2]tailored_settings!$B$9)</f>
        <v>http://www.longleigh.org/</v>
      </c>
      <c r="W439" s="8">
        <f>IF([2]source_data!G442="","",IF([2]source_data!O442="","",[2]source_data!O442))</f>
        <v>45533</v>
      </c>
      <c r="X439" s="12">
        <f>IF([2]source_data!G442="","",IF([2]source_data!P442="","",[2]source_data!P442))</f>
        <v>45583</v>
      </c>
      <c r="Y439" s="13">
        <f>IF([2]source_data!G442="","",IF([2]source_data!Q442="","",[2]source_data!Q442))</f>
        <v>2</v>
      </c>
      <c r="Z439" s="11" t="str">
        <f>IF([2]source_data!G442="","",IF([2]source_data!I442="","",[2]tailored_settings!$B$10))</f>
        <v>Primary grant reason</v>
      </c>
      <c r="AA439" s="11" t="str">
        <f>IF([2]source_data!G442="","",IF([2]source_data!I442="","",[2]source_data!I442))</f>
        <v>1. Customer (or family member residing with them) with a diagnosed condition or disability (physical and/or sensory and/or behavioural)</v>
      </c>
      <c r="AB439" s="11" t="str">
        <f>IF([2]source_data!G442="","",IF([2]source_data!J442="","",[2]tailored_settings!$B$11))</f>
        <v/>
      </c>
      <c r="AC439" s="11" t="str">
        <f>IF([2]source_data!G442="","",IF([2]source_data!J442="","",[2]source_data!J442))</f>
        <v/>
      </c>
      <c r="AD439" s="11" t="str">
        <f>IF([2]source_data!G442="","",IF([2]source_data!K442="","",[2]tailored_settings!$B$12))</f>
        <v>Grant purpose</v>
      </c>
      <c r="AE439" s="11" t="str">
        <f>IF([2]source_data!G442="","",IF([2]source_data!K442="","",[2]source_data!K442))</f>
        <v xml:space="preserve">Furniture </v>
      </c>
      <c r="AF439" s="11" t="str">
        <f>IF([2]source_data!G442="","",IF([2]source_data!K442="","",[2]tailored_settings!$B$13))</f>
        <v>Grant purpose</v>
      </c>
      <c r="AG439" s="11" t="str">
        <f>IF([2]source_data!G442="","",IF([2]source_data!K442="","",[2]source_data!K442))</f>
        <v xml:space="preserve">Furniture </v>
      </c>
      <c r="AH439" s="11" t="str">
        <f>IF([2]source_data!G442="","",IF([2]source_data!M442="","",[2]tailored_settings!$B$14))</f>
        <v/>
      </c>
      <c r="AI439" s="11" t="str">
        <f>IF([2]source_data!G442="","",IF([2]source_data!M442="","",[2]source_data!M442))</f>
        <v/>
      </c>
    </row>
    <row r="440" spans="1:35" x14ac:dyDescent="0.2">
      <c r="A440" s="6" t="str">
        <f>IF([2]source_data!G443="","",IF(AND([2]source_data!C443&lt;&gt;"",[2]tailored_settings!$B$15="Publish"),CONCATENATE([2]tailored_settings!$B$2&amp;[2]source_data!C443),IF(AND([2]source_data!C443&lt;&gt;"",[2]tailored_settings!$B$15="Do not publish"),CONCATENATE([2]tailored_settings!$B$2&amp;TEXT(ROW(A440)-1,"0000")&amp;"_"&amp;TEXT(F440,"yyyy-mm")),CONCATENATE([2]tailored_settings!$B$2&amp;TEXT(ROW(A440)-1,"0000")&amp;"_"&amp;TEXT(F440,"yyyy-mm")))))</f>
        <v>360G-Longleigh-0439_2024-08</v>
      </c>
      <c r="B440" s="6" t="str">
        <f>IF([2]source_data!G443="","",IF([2]source_data!E443&lt;&gt;"",[2]source_data!E443,CONCATENATE("Grant to "&amp;G440)))</f>
        <v>Grant to Individual Recipient</v>
      </c>
      <c r="C440" s="6" t="str">
        <f>IF([2]source_data!G443="","",IF([2]source_data!F443="",_xlfn.XLOOKUP(T440,[2]tailored_settings!$B$20:$B$25,[2]tailored_settings!$A$20:$A$25,"")))</f>
        <v>Helping to alleviate financial hardship</v>
      </c>
      <c r="D440" s="7">
        <f>IF([2]source_data!G443="","",IF([2]source_data!G443="","",[2]source_data!G443))</f>
        <v>584.55999999999995</v>
      </c>
      <c r="E440" s="6" t="str">
        <f>IF([2]source_data!G443="","",[2]tailored_settings!$B$3)</f>
        <v>GBP</v>
      </c>
      <c r="F440" s="8">
        <f>IF([2]source_data!G443="","",IF([2]source_data!H443="","",[2]source_data!H443))</f>
        <v>45533</v>
      </c>
      <c r="G440" s="6" t="str">
        <f>IF([2]source_data!G443="","",[2]tailored_settings!$B$5)</f>
        <v>Individual Recipient</v>
      </c>
      <c r="H440" s="6" t="str">
        <f>IF([2]source_data!G443="","",IF(AND([2]source_data!A443&lt;&gt;"",[2]tailored_settings!$B$16="Publish"),CONCATENATE([2]tailored_settings!$B$2&amp;[2]source_data!A443),IF(AND([2]source_data!A443&lt;&gt;"",[2]tailored_settings!$B$16="Do not publish"),CONCATENATE([2]tailored_settings!$B$4&amp;TEXT(ROW(A440)-1,"0000")&amp;"_"&amp;TEXT(F440,"yyyy-mm")),CONCATENATE([2]tailored_settings!$B$4&amp;TEXT(ROW(A440)-1,"0000")&amp;"_"&amp;TEXT(F440,"yyyy-mm")))))</f>
        <v>360G-Longleigh-IND-0439_2024-08</v>
      </c>
      <c r="I440" s="6" t="str">
        <f>IF([2]source_data!G443="","",[2]tailored_settings!$B$7)</f>
        <v>Longleigh Foundation</v>
      </c>
      <c r="J440" s="6" t="str">
        <f>IF([2]source_data!G443="","",[2]tailored_settings!$B$6)</f>
        <v>GB-CHC-1169016</v>
      </c>
      <c r="K440" s="6" t="str">
        <f>IF([2]source_data!G443="","",IF([2]source_data!I443="","",VLOOKUP([2]source_data!I443,[2]codelist_mapping!A:C,3,FALSE)))</f>
        <v>GTIR040</v>
      </c>
      <c r="L440" s="6" t="str">
        <f>IF([2]source_data!G443="","",IF([2]source_data!J443="","",VLOOKUP([2]source_data!J443,[2]codelist_mapping!A:C,3,FALSE)))</f>
        <v/>
      </c>
      <c r="M440" s="6" t="str">
        <f>IF([2]source_data!G443="","",IF([2]source_data!K443="","",IF([2]source_data!M443&lt;&gt;"",CONCATENATE(VLOOKUP([2]source_data!K443,[2]codelist_mapping!F:H,3,FALSE)&amp;";"&amp;VLOOKUP([2]source_data!L443,[2]codelist_mapping!F:H,3,FALSE)&amp;";"&amp;VLOOKUP([2]source_data!M443,[2]codelist_mapping!F:H,3,FALSE)),IF([2]source_data!L443&lt;&gt;"",CONCATENATE(VLOOKUP([2]source_data!K443,[2]codelist_mapping!F:H,3,FALSE)&amp;";"&amp;VLOOKUP([2]source_data!L443,[2]codelist_mapping!F:H,3,FALSE)),IF([2]source_data!K443&lt;&gt;"",CONCATENATE(VLOOKUP([2]source_data!K443,[2]codelist_mapping!F:H,3,FALSE)))))))</f>
        <v>GTIP020;GTIP020;GTIP060</v>
      </c>
      <c r="N440" s="9" t="str">
        <f>IF([2]source_data!G443="","",IF([2]source_data!D443="","",VLOOKUP([2]source_data!D443,[2]geo_data!A:I,9,FALSE)))</f>
        <v>Blandford</v>
      </c>
      <c r="O440" s="9" t="str">
        <f>IF([2]source_data!G443="","",IF([2]source_data!D443="","",VLOOKUP([2]source_data!D443,[2]geo_data!A:I,8,FALSE)))</f>
        <v>E05012685</v>
      </c>
      <c r="P440" s="9" t="str">
        <f>IF([2]source_data!G443="","",IF(LEFT(O440,3)="E05","WD",IF(LEFT(O440,3)="S13","WD",IF(LEFT(O440,3)="W05","WD",IF(LEFT(O440,3)="W06","UA",IF(LEFT(O440,3)="S12","CA",IF(LEFT(O440,3)="E06","UA",IF(LEFT(O440,3)="E07","NMD",IF(LEFT(O440,3)="E08","MD",IF(LEFT(O440,3)="E09","LONB"))))))))))</f>
        <v>WD</v>
      </c>
      <c r="Q440" s="9" t="str">
        <f>IF([2]source_data!G443="","",IF([2]source_data!D443="","",VLOOKUP([2]source_data!D443,[2]geo_data!A:I,7,FALSE)))</f>
        <v>Dorset</v>
      </c>
      <c r="R440" s="9" t="str">
        <f>IF([2]source_data!G443="","",IF([2]source_data!D443="","",VLOOKUP([2]source_data!D443,[2]geo_data!A:I,6,FALSE)))</f>
        <v>E06000059</v>
      </c>
      <c r="S440" s="9" t="str">
        <f>IF([2]source_data!G443="","",IF(LEFT(R440,3)="E05","WD",IF(LEFT(R440,3)="S13","WD",IF(LEFT(R440,3)="W05","WD",IF(LEFT(R440,3)="W06","UA",IF(LEFT(R440,3)="S12","CA",IF(LEFT(R440,3)="E06","UA",IF(LEFT(R440,3)="E07","NMD",IF(LEFT(R440,3)="E08","MD",IF(LEFT(R440,3)="E09","LONB"))))))))))</f>
        <v>UA</v>
      </c>
      <c r="T440" s="6" t="str">
        <f>IF([2]source_data!G443="","",IF([2]source_data!N443="","",[2]source_data!N443))</f>
        <v>Hardship Grant</v>
      </c>
      <c r="U440" s="10">
        <f>IF([2]source_data!G443="","",[2]tailored_settings!$B$8)</f>
        <v>45789</v>
      </c>
      <c r="V440" s="6" t="str">
        <f>IF([2]source_data!G443="","",[2]tailored_settings!$B$9)</f>
        <v>http://www.longleigh.org/</v>
      </c>
      <c r="W440" s="8">
        <f>IF([2]source_data!G443="","",IF([2]source_data!O443="","",[2]source_data!O443))</f>
        <v>45533</v>
      </c>
      <c r="X440" s="12">
        <f>IF([2]source_data!G443="","",IF([2]source_data!P443="","",[2]source_data!P443))</f>
        <v>45546</v>
      </c>
      <c r="Y440" s="13">
        <f>IF([2]source_data!G443="","",IF([2]source_data!Q443="","",[2]source_data!Q443))</f>
        <v>0</v>
      </c>
      <c r="Z440" s="11" t="str">
        <f>IF([2]source_data!G443="","",IF([2]source_data!I443="","",[2]tailored_settings!$B$10))</f>
        <v>Primary grant reason</v>
      </c>
      <c r="AA440" s="11" t="str">
        <f>IF([2]source_data!G443="","",IF([2]source_data!I443="","",[2]source_data!I443))</f>
        <v>2. Customer receiving medication and/or therapy for a mental health condition or substance addiction</v>
      </c>
      <c r="AB440" s="11" t="str">
        <f>IF([2]source_data!G443="","",IF([2]source_data!J443="","",[2]tailored_settings!$B$11))</f>
        <v/>
      </c>
      <c r="AC440" s="11" t="str">
        <f>IF([2]source_data!G443="","",IF([2]source_data!J443="","",[2]source_data!J443))</f>
        <v/>
      </c>
      <c r="AD440" s="11" t="str">
        <f>IF([2]source_data!G443="","",IF([2]source_data!K443="","",[2]tailored_settings!$B$12))</f>
        <v>Grant purpose</v>
      </c>
      <c r="AE440" s="11" t="str">
        <f>IF([2]source_data!G443="","",IF([2]source_data!K443="","",[2]source_data!K443))</f>
        <v>Appliances</v>
      </c>
      <c r="AF440" s="11" t="str">
        <f>IF([2]source_data!G443="","",IF([2]source_data!K443="","",[2]tailored_settings!$B$13))</f>
        <v>Grant purpose</v>
      </c>
      <c r="AG440" s="11" t="str">
        <f>IF([2]source_data!G443="","",IF([2]source_data!K443="","",[2]source_data!K443))</f>
        <v>Appliances</v>
      </c>
      <c r="AH440" s="11" t="str">
        <f>IF([2]source_data!G443="","",IF([2]source_data!M443="","",[2]tailored_settings!$B$14))</f>
        <v>Grant purpose</v>
      </c>
      <c r="AI440" s="11" t="str">
        <f>IF([2]source_data!G443="","",IF([2]source_data!M443="","",[2]source_data!M443))</f>
        <v>Voucher for small household items</v>
      </c>
    </row>
    <row r="441" spans="1:35" x14ac:dyDescent="0.2">
      <c r="A441" s="6" t="str">
        <f>IF([2]source_data!G444="","",IF(AND([2]source_data!C444&lt;&gt;"",[2]tailored_settings!$B$15="Publish"),CONCATENATE([2]tailored_settings!$B$2&amp;[2]source_data!C444),IF(AND([2]source_data!C444&lt;&gt;"",[2]tailored_settings!$B$15="Do not publish"),CONCATENATE([2]tailored_settings!$B$2&amp;TEXT(ROW(A441)-1,"0000")&amp;"_"&amp;TEXT(F441,"yyyy-mm")),CONCATENATE([2]tailored_settings!$B$2&amp;TEXT(ROW(A441)-1,"0000")&amp;"_"&amp;TEXT(F441,"yyyy-mm")))))</f>
        <v>360G-Longleigh-0440_2024-08</v>
      </c>
      <c r="B441" s="6" t="str">
        <f>IF([2]source_data!G444="","",IF([2]source_data!E444&lt;&gt;"",[2]source_data!E444,CONCATENATE("Grant to "&amp;G441)))</f>
        <v>Grant to Individual Recipient</v>
      </c>
      <c r="C441" s="6" t="str">
        <f>IF([2]source_data!G444="","",IF([2]source_data!F444="",_xlfn.XLOOKUP(T441,[2]tailored_settings!$B$20:$B$25,[2]tailored_settings!$A$20:$A$25,"")))</f>
        <v>Helping to alleviate financial hardship</v>
      </c>
      <c r="D441" s="7">
        <f>IF([2]source_data!G444="","",IF([2]source_data!G444="","",[2]source_data!G444))</f>
        <v>870.28</v>
      </c>
      <c r="E441" s="6" t="str">
        <f>IF([2]source_data!G444="","",[2]tailored_settings!$B$3)</f>
        <v>GBP</v>
      </c>
      <c r="F441" s="8">
        <f>IF([2]source_data!G444="","",IF([2]source_data!H444="","",[2]source_data!H444))</f>
        <v>45533</v>
      </c>
      <c r="G441" s="6" t="str">
        <f>IF([2]source_data!G444="","",[2]tailored_settings!$B$5)</f>
        <v>Individual Recipient</v>
      </c>
      <c r="H441" s="6" t="str">
        <f>IF([2]source_data!G444="","",IF(AND([2]source_data!A444&lt;&gt;"",[2]tailored_settings!$B$16="Publish"),CONCATENATE([2]tailored_settings!$B$2&amp;[2]source_data!A444),IF(AND([2]source_data!A444&lt;&gt;"",[2]tailored_settings!$B$16="Do not publish"),CONCATENATE([2]tailored_settings!$B$4&amp;TEXT(ROW(A441)-1,"0000")&amp;"_"&amp;TEXT(F441,"yyyy-mm")),CONCATENATE([2]tailored_settings!$B$4&amp;TEXT(ROW(A441)-1,"0000")&amp;"_"&amp;TEXT(F441,"yyyy-mm")))))</f>
        <v>360G-Longleigh-IND-0440_2024-08</v>
      </c>
      <c r="I441" s="6" t="str">
        <f>IF([2]source_data!G444="","",[2]tailored_settings!$B$7)</f>
        <v>Longleigh Foundation</v>
      </c>
      <c r="J441" s="6" t="str">
        <f>IF([2]source_data!G444="","",[2]tailored_settings!$B$6)</f>
        <v>GB-CHC-1169016</v>
      </c>
      <c r="K441" s="6" t="str">
        <f>IF([2]source_data!G444="","",IF([2]source_data!I444="","",VLOOKUP([2]source_data!I444,[2]codelist_mapping!A:C,3,FALSE)))</f>
        <v>GTIR030</v>
      </c>
      <c r="L441" s="6" t="str">
        <f>IF([2]source_data!G444="","",IF([2]source_data!J444="","",VLOOKUP([2]source_data!J444,[2]codelist_mapping!A:C,3,FALSE)))</f>
        <v/>
      </c>
      <c r="M441" s="6" t="str">
        <f>IF([2]source_data!G444="","",IF([2]source_data!K444="","",IF([2]source_data!M444&lt;&gt;"",CONCATENATE(VLOOKUP([2]source_data!K444,[2]codelist_mapping!F:H,3,FALSE)&amp;";"&amp;VLOOKUP([2]source_data!L444,[2]codelist_mapping!F:H,3,FALSE)&amp;";"&amp;VLOOKUP([2]source_data!M444,[2]codelist_mapping!F:H,3,FALSE)),IF([2]source_data!L444&lt;&gt;"",CONCATENATE(VLOOKUP([2]source_data!K444,[2]codelist_mapping!F:H,3,FALSE)&amp;";"&amp;VLOOKUP([2]source_data!L444,[2]codelist_mapping!F:H,3,FALSE)),IF([2]source_data!K444&lt;&gt;"",CONCATENATE(VLOOKUP([2]source_data!K444,[2]codelist_mapping!F:H,3,FALSE)))))))</f>
        <v>GTIP020;GTIP020;GTIP060</v>
      </c>
      <c r="N441" s="9" t="str">
        <f>IF([2]source_data!G444="","",IF([2]source_data!D444="","",VLOOKUP([2]source_data!D444,[2]geo_data!A:I,9,FALSE)))</f>
        <v>Radford</v>
      </c>
      <c r="O441" s="9" t="str">
        <f>IF([2]source_data!G444="","",IF([2]source_data!D444="","",VLOOKUP([2]source_data!D444,[2]geo_data!A:I,8,FALSE)))</f>
        <v>E05012286</v>
      </c>
      <c r="P441" s="9" t="str">
        <f>IF([2]source_data!G444="","",IF(LEFT(O441,3)="E05","WD",IF(LEFT(O441,3)="S13","WD",IF(LEFT(O441,3)="W05","WD",IF(LEFT(O441,3)="W06","UA",IF(LEFT(O441,3)="S12","CA",IF(LEFT(O441,3)="E06","UA",IF(LEFT(O441,3)="E07","NMD",IF(LEFT(O441,3)="E08","MD",IF(LEFT(O441,3)="E09","LONB"))))))))))</f>
        <v>WD</v>
      </c>
      <c r="Q441" s="9" t="str">
        <f>IF([2]source_data!G444="","",IF([2]source_data!D444="","",VLOOKUP([2]source_data!D444,[2]geo_data!A:I,7,FALSE)))</f>
        <v>Nottingham</v>
      </c>
      <c r="R441" s="9" t="str">
        <f>IF([2]source_data!G444="","",IF([2]source_data!D444="","",VLOOKUP([2]source_data!D444,[2]geo_data!A:I,6,FALSE)))</f>
        <v>E06000018</v>
      </c>
      <c r="S441" s="9" t="str">
        <f>IF([2]source_data!G444="","",IF(LEFT(R441,3)="E05","WD",IF(LEFT(R441,3)="S13","WD",IF(LEFT(R441,3)="W05","WD",IF(LEFT(R441,3)="W06","UA",IF(LEFT(R441,3)="S12","CA",IF(LEFT(R441,3)="E06","UA",IF(LEFT(R441,3)="E07","NMD",IF(LEFT(R441,3)="E08","MD",IF(LEFT(R441,3)="E09","LONB"))))))))))</f>
        <v>UA</v>
      </c>
      <c r="T441" s="6" t="str">
        <f>IF([2]source_data!G444="","",IF([2]source_data!N444="","",[2]source_data!N444))</f>
        <v>Hardship Grant</v>
      </c>
      <c r="U441" s="10">
        <f>IF([2]source_data!G444="","",[2]tailored_settings!$B$8)</f>
        <v>45789</v>
      </c>
      <c r="V441" s="6" t="str">
        <f>IF([2]source_data!G444="","",[2]tailored_settings!$B$9)</f>
        <v>http://www.longleigh.org/</v>
      </c>
      <c r="W441" s="8">
        <f>IF([2]source_data!G444="","",IF([2]source_data!O444="","",[2]source_data!O444))</f>
        <v>45533</v>
      </c>
      <c r="X441" s="12">
        <f>IF([2]source_data!G444="","",IF([2]source_data!P444="","",[2]source_data!P444))</f>
        <v>45573</v>
      </c>
      <c r="Y441" s="13">
        <f>IF([2]source_data!G444="","",IF([2]source_data!Q444="","",[2]source_data!Q444))</f>
        <v>1</v>
      </c>
      <c r="Z441" s="11" t="str">
        <f>IF([2]source_data!G444="","",IF([2]source_data!I444="","",[2]tailored_settings!$B$10))</f>
        <v>Primary grant reason</v>
      </c>
      <c r="AA441" s="11" t="str">
        <f>IF([2]source_data!G444="","",IF([2]source_data!I444="","",[2]source_data!I444))</f>
        <v>1. Customer (or family member residing with them) with a diagnosed condition or disability (physical and/or sensory and/or behavioural)</v>
      </c>
      <c r="AB441" s="11" t="str">
        <f>IF([2]source_data!G444="","",IF([2]source_data!J444="","",[2]tailored_settings!$B$11))</f>
        <v/>
      </c>
      <c r="AC441" s="11" t="str">
        <f>IF([2]source_data!G444="","",IF([2]source_data!J444="","",[2]source_data!J444))</f>
        <v/>
      </c>
      <c r="AD441" s="11" t="str">
        <f>IF([2]source_data!G444="","",IF([2]source_data!K444="","",[2]tailored_settings!$B$12))</f>
        <v>Grant purpose</v>
      </c>
      <c r="AE441" s="11" t="str">
        <f>IF([2]source_data!G444="","",IF([2]source_data!K444="","",[2]source_data!K444))</f>
        <v>Appliances</v>
      </c>
      <c r="AF441" s="11" t="str">
        <f>IF([2]source_data!G444="","",IF([2]source_data!K444="","",[2]tailored_settings!$B$13))</f>
        <v>Grant purpose</v>
      </c>
      <c r="AG441" s="11" t="str">
        <f>IF([2]source_data!G444="","",IF([2]source_data!K444="","",[2]source_data!K444))</f>
        <v>Appliances</v>
      </c>
      <c r="AH441" s="11" t="str">
        <f>IF([2]source_data!G444="","",IF([2]source_data!M444="","",[2]tailored_settings!$B$14))</f>
        <v>Grant purpose</v>
      </c>
      <c r="AI441" s="11" t="str">
        <f>IF([2]source_data!G444="","",IF([2]source_data!M444="","",[2]source_data!M444))</f>
        <v>Voucher for small household items</v>
      </c>
    </row>
    <row r="442" spans="1:35" x14ac:dyDescent="0.2">
      <c r="A442" s="6" t="str">
        <f>IF([2]source_data!G445="","",IF(AND([2]source_data!C445&lt;&gt;"",[2]tailored_settings!$B$15="Publish"),CONCATENATE([2]tailored_settings!$B$2&amp;[2]source_data!C445),IF(AND([2]source_data!C445&lt;&gt;"",[2]tailored_settings!$B$15="Do not publish"),CONCATENATE([2]tailored_settings!$B$2&amp;TEXT(ROW(A442)-1,"0000")&amp;"_"&amp;TEXT(F442,"yyyy-mm")),CONCATENATE([2]tailored_settings!$B$2&amp;TEXT(ROW(A442)-1,"0000")&amp;"_"&amp;TEXT(F442,"yyyy-mm")))))</f>
        <v>360G-Longleigh-0441_2024-08</v>
      </c>
      <c r="B442" s="6" t="str">
        <f>IF([2]source_data!G445="","",IF([2]source_data!E445&lt;&gt;"",[2]source_data!E445,CONCATENATE("Grant to "&amp;G442)))</f>
        <v>Grant to Individual Recipient</v>
      </c>
      <c r="C442" s="6" t="str">
        <f>IF([2]source_data!G445="","",IF([2]source_data!F445="",_xlfn.XLOOKUP(T442,[2]tailored_settings!$B$20:$B$25,[2]tailored_settings!$A$20:$A$25,"")))</f>
        <v>Helping to alleviate financial hardship</v>
      </c>
      <c r="D442" s="7">
        <f>IF([2]source_data!G445="","",IF([2]source_data!G445="","",[2]source_data!G445))</f>
        <v>833.98</v>
      </c>
      <c r="E442" s="6" t="str">
        <f>IF([2]source_data!G445="","",[2]tailored_settings!$B$3)</f>
        <v>GBP</v>
      </c>
      <c r="F442" s="8">
        <f>IF([2]source_data!G445="","",IF([2]source_data!H445="","",[2]source_data!H445))</f>
        <v>45534</v>
      </c>
      <c r="G442" s="6" t="str">
        <f>IF([2]source_data!G445="","",[2]tailored_settings!$B$5)</f>
        <v>Individual Recipient</v>
      </c>
      <c r="H442" s="6" t="str">
        <f>IF([2]source_data!G445="","",IF(AND([2]source_data!A445&lt;&gt;"",[2]tailored_settings!$B$16="Publish"),CONCATENATE([2]tailored_settings!$B$2&amp;[2]source_data!A445),IF(AND([2]source_data!A445&lt;&gt;"",[2]tailored_settings!$B$16="Do not publish"),CONCATENATE([2]tailored_settings!$B$4&amp;TEXT(ROW(A442)-1,"0000")&amp;"_"&amp;TEXT(F442,"yyyy-mm")),CONCATENATE([2]tailored_settings!$B$4&amp;TEXT(ROW(A442)-1,"0000")&amp;"_"&amp;TEXT(F442,"yyyy-mm")))))</f>
        <v>360G-Longleigh-IND-0441_2024-08</v>
      </c>
      <c r="I442" s="6" t="str">
        <f>IF([2]source_data!G445="","",[2]tailored_settings!$B$7)</f>
        <v>Longleigh Foundation</v>
      </c>
      <c r="J442" s="6" t="str">
        <f>IF([2]source_data!G445="","",[2]tailored_settings!$B$6)</f>
        <v>GB-CHC-1169016</v>
      </c>
      <c r="K442" s="6" t="str">
        <f>IF([2]source_data!G445="","",IF([2]source_data!I445="","",VLOOKUP([2]source_data!I445,[2]codelist_mapping!A:C,3,FALSE)))</f>
        <v>GTIR030</v>
      </c>
      <c r="L442" s="6" t="str">
        <f>IF([2]source_data!G445="","",IF([2]source_data!J445="","",VLOOKUP([2]source_data!J445,[2]codelist_mapping!A:C,3,FALSE)))</f>
        <v/>
      </c>
      <c r="M442" s="6" t="str">
        <f>IF([2]source_data!G445="","",IF([2]source_data!K445="","",IF([2]source_data!M445&lt;&gt;"",CONCATENATE(VLOOKUP([2]source_data!K445,[2]codelist_mapping!F:H,3,FALSE)&amp;";"&amp;VLOOKUP([2]source_data!L445,[2]codelist_mapping!F:H,3,FALSE)&amp;";"&amp;VLOOKUP([2]source_data!M445,[2]codelist_mapping!F:H,3,FALSE)),IF([2]source_data!L445&lt;&gt;"",CONCATENATE(VLOOKUP([2]source_data!K445,[2]codelist_mapping!F:H,3,FALSE)&amp;";"&amp;VLOOKUP([2]source_data!L445,[2]codelist_mapping!F:H,3,FALSE)),IF([2]source_data!K445&lt;&gt;"",CONCATENATE(VLOOKUP([2]source_data!K445,[2]codelist_mapping!F:H,3,FALSE)))))))</f>
        <v>GTIP020;GTIP060</v>
      </c>
      <c r="N442" s="9" t="str">
        <f>IF([2]source_data!G445="","",IF([2]source_data!D445="","",VLOOKUP([2]source_data!D445,[2]geo_data!A:I,9,FALSE)))</f>
        <v>Longford</v>
      </c>
      <c r="O442" s="9" t="str">
        <f>IF([2]source_data!G445="","",IF([2]source_data!D445="","",VLOOKUP([2]source_data!D445,[2]geo_data!A:I,8,FALSE)))</f>
        <v>E05001225</v>
      </c>
      <c r="P442" s="9" t="str">
        <f>IF([2]source_data!G445="","",IF(LEFT(O442,3)="E05","WD",IF(LEFT(O442,3)="S13","WD",IF(LEFT(O442,3)="W05","WD",IF(LEFT(O442,3)="W06","UA",IF(LEFT(O442,3)="S12","CA",IF(LEFT(O442,3)="E06","UA",IF(LEFT(O442,3)="E07","NMD",IF(LEFT(O442,3)="E08","MD",IF(LEFT(O442,3)="E09","LONB"))))))))))</f>
        <v>WD</v>
      </c>
      <c r="Q442" s="9" t="str">
        <f>IF([2]source_data!G445="","",IF([2]source_data!D445="","",VLOOKUP([2]source_data!D445,[2]geo_data!A:I,7,FALSE)))</f>
        <v>Coventry</v>
      </c>
      <c r="R442" s="9" t="str">
        <f>IF([2]source_data!G445="","",IF([2]source_data!D445="","",VLOOKUP([2]source_data!D445,[2]geo_data!A:I,6,FALSE)))</f>
        <v>E08000026</v>
      </c>
      <c r="S442" s="9" t="str">
        <f>IF([2]source_data!G445="","",IF(LEFT(R442,3)="E05","WD",IF(LEFT(R442,3)="S13","WD",IF(LEFT(R442,3)="W05","WD",IF(LEFT(R442,3)="W06","UA",IF(LEFT(R442,3)="S12","CA",IF(LEFT(R442,3)="E06","UA",IF(LEFT(R442,3)="E07","NMD",IF(LEFT(R442,3)="E08","MD",IF(LEFT(R442,3)="E09","LONB"))))))))))</f>
        <v>MD</v>
      </c>
      <c r="T442" s="6" t="str">
        <f>IF([2]source_data!G445="","",IF([2]source_data!N445="","",[2]source_data!N445))</f>
        <v>Hardship Grant</v>
      </c>
      <c r="U442" s="10">
        <f>IF([2]source_data!G445="","",[2]tailored_settings!$B$8)</f>
        <v>45789</v>
      </c>
      <c r="V442" s="6" t="str">
        <f>IF([2]source_data!G445="","",[2]tailored_settings!$B$9)</f>
        <v>http://www.longleigh.org/</v>
      </c>
      <c r="W442" s="8">
        <f>IF([2]source_data!G445="","",IF([2]source_data!O445="","",[2]source_data!O445))</f>
        <v>45534</v>
      </c>
      <c r="X442" s="12">
        <f>IF([2]source_data!G445="","",IF([2]source_data!P445="","",[2]source_data!P445))</f>
        <v>45589</v>
      </c>
      <c r="Y442" s="13">
        <f>IF([2]source_data!G445="","",IF([2]source_data!Q445="","",[2]source_data!Q445))</f>
        <v>2</v>
      </c>
      <c r="Z442" s="11" t="str">
        <f>IF([2]source_data!G445="","",IF([2]source_data!I445="","",[2]tailored_settings!$B$10))</f>
        <v>Primary grant reason</v>
      </c>
      <c r="AA442" s="11" t="str">
        <f>IF([2]source_data!G445="","",IF([2]source_data!I445="","",[2]source_data!I445))</f>
        <v>1. Customer (or family member residing with them) with a diagnosed condition or disability (physical and/or sensory and/or behavioural)</v>
      </c>
      <c r="AB442" s="11" t="str">
        <f>IF([2]source_data!G445="","",IF([2]source_data!J445="","",[2]tailored_settings!$B$11))</f>
        <v/>
      </c>
      <c r="AC442" s="11" t="str">
        <f>IF([2]source_data!G445="","",IF([2]source_data!J445="","",[2]source_data!J445))</f>
        <v/>
      </c>
      <c r="AD442" s="11" t="str">
        <f>IF([2]source_data!G445="","",IF([2]source_data!K445="","",[2]tailored_settings!$B$12))</f>
        <v>Grant purpose</v>
      </c>
      <c r="AE442" s="11" t="str">
        <f>IF([2]source_data!G445="","",IF([2]source_data!K445="","",[2]source_data!K445))</f>
        <v>Appliances</v>
      </c>
      <c r="AF442" s="11" t="str">
        <f>IF([2]source_data!G445="","",IF([2]source_data!K445="","",[2]tailored_settings!$B$13))</f>
        <v>Grant purpose</v>
      </c>
      <c r="AG442" s="11" t="str">
        <f>IF([2]source_data!G445="","",IF([2]source_data!K445="","",[2]source_data!K445))</f>
        <v>Appliances</v>
      </c>
      <c r="AH442" s="11" t="str">
        <f>IF([2]source_data!G445="","",IF([2]source_data!M445="","",[2]tailored_settings!$B$14))</f>
        <v/>
      </c>
      <c r="AI442" s="11" t="str">
        <f>IF([2]source_data!G445="","",IF([2]source_data!M445="","",[2]source_data!M445))</f>
        <v/>
      </c>
    </row>
    <row r="443" spans="1:35" x14ac:dyDescent="0.2">
      <c r="A443" s="6" t="str">
        <f>IF([2]source_data!G446="","",IF(AND([2]source_data!C446&lt;&gt;"",[2]tailored_settings!$B$15="Publish"),CONCATENATE([2]tailored_settings!$B$2&amp;[2]source_data!C446),IF(AND([2]source_data!C446&lt;&gt;"",[2]tailored_settings!$B$15="Do not publish"),CONCATENATE([2]tailored_settings!$B$2&amp;TEXT(ROW(A443)-1,"0000")&amp;"_"&amp;TEXT(F443,"yyyy-mm")),CONCATENATE([2]tailored_settings!$B$2&amp;TEXT(ROW(A443)-1,"0000")&amp;"_"&amp;TEXT(F443,"yyyy-mm")))))</f>
        <v>360G-Longleigh-0442_2024-08</v>
      </c>
      <c r="B443" s="6" t="str">
        <f>IF([2]source_data!G446="","",IF([2]source_data!E446&lt;&gt;"",[2]source_data!E446,CONCATENATE("Grant to "&amp;G443)))</f>
        <v>Grant to Individual Recipient</v>
      </c>
      <c r="C443" s="6" t="str">
        <f>IF([2]source_data!G446="","",IF([2]source_data!F446="",_xlfn.XLOOKUP(T443,[2]tailored_settings!$B$20:$B$25,[2]tailored_settings!$A$20:$A$25,"")))</f>
        <v>Helping to alleviate financial hardship</v>
      </c>
      <c r="D443" s="7">
        <f>IF([2]source_data!G446="","",IF([2]source_data!G446="","",[2]source_data!G446))</f>
        <v>814.53</v>
      </c>
      <c r="E443" s="6" t="str">
        <f>IF([2]source_data!G446="","",[2]tailored_settings!$B$3)</f>
        <v>GBP</v>
      </c>
      <c r="F443" s="8">
        <f>IF([2]source_data!G446="","",IF([2]source_data!H446="","",[2]source_data!H446))</f>
        <v>45534</v>
      </c>
      <c r="G443" s="6" t="str">
        <f>IF([2]source_data!G446="","",[2]tailored_settings!$B$5)</f>
        <v>Individual Recipient</v>
      </c>
      <c r="H443" s="6" t="str">
        <f>IF([2]source_data!G446="","",IF(AND([2]source_data!A446&lt;&gt;"",[2]tailored_settings!$B$16="Publish"),CONCATENATE([2]tailored_settings!$B$2&amp;[2]source_data!A446),IF(AND([2]source_data!A446&lt;&gt;"",[2]tailored_settings!$B$16="Do not publish"),CONCATENATE([2]tailored_settings!$B$4&amp;TEXT(ROW(A443)-1,"0000")&amp;"_"&amp;TEXT(F443,"yyyy-mm")),CONCATENATE([2]tailored_settings!$B$4&amp;TEXT(ROW(A443)-1,"0000")&amp;"_"&amp;TEXT(F443,"yyyy-mm")))))</f>
        <v>360G-Longleigh-IND-0442_2024-08</v>
      </c>
      <c r="I443" s="6" t="str">
        <f>IF([2]source_data!G446="","",[2]tailored_settings!$B$7)</f>
        <v>Longleigh Foundation</v>
      </c>
      <c r="J443" s="6" t="str">
        <f>IF([2]source_data!G446="","",[2]tailored_settings!$B$6)</f>
        <v>GB-CHC-1169016</v>
      </c>
      <c r="K443" s="6" t="str">
        <f>IF([2]source_data!G446="","",IF([2]source_data!I446="","",VLOOKUP([2]source_data!I446,[2]codelist_mapping!A:C,3,FALSE)))</f>
        <v>GTIR040</v>
      </c>
      <c r="L443" s="6" t="str">
        <f>IF([2]source_data!G446="","",IF([2]source_data!J446="","",VLOOKUP([2]source_data!J446,[2]codelist_mapping!A:C,3,FALSE)))</f>
        <v/>
      </c>
      <c r="M443" s="6" t="str">
        <f>IF([2]source_data!G446="","",IF([2]source_data!K446="","",IF([2]source_data!M446&lt;&gt;"",CONCATENATE(VLOOKUP([2]source_data!K446,[2]codelist_mapping!F:H,3,FALSE)&amp;";"&amp;VLOOKUP([2]source_data!L446,[2]codelist_mapping!F:H,3,FALSE)&amp;";"&amp;VLOOKUP([2]source_data!M446,[2]codelist_mapping!F:H,3,FALSE)),IF([2]source_data!L446&lt;&gt;"",CONCATENATE(VLOOKUP([2]source_data!K446,[2]codelist_mapping!F:H,3,FALSE)&amp;";"&amp;VLOOKUP([2]source_data!L446,[2]codelist_mapping!F:H,3,FALSE)),IF([2]source_data!K446&lt;&gt;"",CONCATENATE(VLOOKUP([2]source_data!K446,[2]codelist_mapping!F:H,3,FALSE)))))))</f>
        <v>GTIP020</v>
      </c>
      <c r="N443" s="9" t="str">
        <f>IF([2]source_data!G446="","",IF([2]source_data!D446="","",VLOOKUP([2]source_data!D446,[2]geo_data!A:I,9,FALSE)))</f>
        <v>Wellington</v>
      </c>
      <c r="O443" s="9" t="str">
        <f>IF([2]source_data!G446="","",IF([2]source_data!D446="","",VLOOKUP([2]source_data!D446,[2]geo_data!A:I,8,FALSE)))</f>
        <v>E05009000</v>
      </c>
      <c r="P443" s="9" t="str">
        <f>IF([2]source_data!G446="","",IF(LEFT(O443,3)="E05","WD",IF(LEFT(O443,3)="S13","WD",IF(LEFT(O443,3)="W05","WD",IF(LEFT(O443,3)="W06","UA",IF(LEFT(O443,3)="S12","CA",IF(LEFT(O443,3)="E06","UA",IF(LEFT(O443,3)="E07","NMD",IF(LEFT(O443,3)="E08","MD",IF(LEFT(O443,3)="E09","LONB"))))))))))</f>
        <v>WD</v>
      </c>
      <c r="Q443" s="9" t="str">
        <f>IF([2]source_data!G446="","",IF([2]source_data!D446="","",VLOOKUP([2]source_data!D446,[2]geo_data!A:I,7,FALSE)))</f>
        <v>Rushmoor</v>
      </c>
      <c r="R443" s="9" t="str">
        <f>IF([2]source_data!G446="","",IF([2]source_data!D446="","",VLOOKUP([2]source_data!D446,[2]geo_data!A:I,6,FALSE)))</f>
        <v>E07000092</v>
      </c>
      <c r="S443" s="9" t="str">
        <f>IF([2]source_data!G446="","",IF(LEFT(R443,3)="E05","WD",IF(LEFT(R443,3)="S13","WD",IF(LEFT(R443,3)="W05","WD",IF(LEFT(R443,3)="W06","UA",IF(LEFT(R443,3)="S12","CA",IF(LEFT(R443,3)="E06","UA",IF(LEFT(R443,3)="E07","NMD",IF(LEFT(R443,3)="E08","MD",IF(LEFT(R443,3)="E09","LONB"))))))))))</f>
        <v>NMD</v>
      </c>
      <c r="T443" s="6" t="str">
        <f>IF([2]source_data!G446="","",IF([2]source_data!N446="","",[2]source_data!N446))</f>
        <v>Hardship Grant</v>
      </c>
      <c r="U443" s="10">
        <f>IF([2]source_data!G446="","",[2]tailored_settings!$B$8)</f>
        <v>45789</v>
      </c>
      <c r="V443" s="6" t="str">
        <f>IF([2]source_data!G446="","",[2]tailored_settings!$B$9)</f>
        <v>http://www.longleigh.org/</v>
      </c>
      <c r="W443" s="8">
        <f>IF([2]source_data!G446="","",IF([2]source_data!O446="","",[2]source_data!O446))</f>
        <v>45534</v>
      </c>
      <c r="X443" s="12">
        <f>IF([2]source_data!G446="","",IF([2]source_data!P446="","",[2]source_data!P446))</f>
        <v>45576</v>
      </c>
      <c r="Y443" s="13">
        <f>IF([2]source_data!G446="","",IF([2]source_data!Q446="","",[2]source_data!Q446))</f>
        <v>1</v>
      </c>
      <c r="Z443" s="11" t="str">
        <f>IF([2]source_data!G446="","",IF([2]source_data!I446="","",[2]tailored_settings!$B$10))</f>
        <v>Primary grant reason</v>
      </c>
      <c r="AA443" s="11" t="str">
        <f>IF([2]source_data!G446="","",IF([2]source_data!I446="","",[2]source_data!I446))</f>
        <v>2. Customer receiving medication and/or therapy for a mental health condition or substance addiction</v>
      </c>
      <c r="AB443" s="11" t="str">
        <f>IF([2]source_data!G446="","",IF([2]source_data!J446="","",[2]tailored_settings!$B$11))</f>
        <v/>
      </c>
      <c r="AC443" s="11" t="str">
        <f>IF([2]source_data!G446="","",IF([2]source_data!J446="","",[2]source_data!J446))</f>
        <v/>
      </c>
      <c r="AD443" s="11" t="str">
        <f>IF([2]source_data!G446="","",IF([2]source_data!K446="","",[2]tailored_settings!$B$12))</f>
        <v>Grant purpose</v>
      </c>
      <c r="AE443" s="11" t="str">
        <f>IF([2]source_data!G446="","",IF([2]source_data!K446="","",[2]source_data!K446))</f>
        <v xml:space="preserve">Furniture </v>
      </c>
      <c r="AF443" s="11" t="str">
        <f>IF([2]source_data!G446="","",IF([2]source_data!K446="","",[2]tailored_settings!$B$13))</f>
        <v>Grant purpose</v>
      </c>
      <c r="AG443" s="11" t="str">
        <f>IF([2]source_data!G446="","",IF([2]source_data!K446="","",[2]source_data!K446))</f>
        <v xml:space="preserve">Furniture </v>
      </c>
      <c r="AH443" s="11" t="str">
        <f>IF([2]source_data!G446="","",IF([2]source_data!M446="","",[2]tailored_settings!$B$14))</f>
        <v/>
      </c>
      <c r="AI443" s="11" t="str">
        <f>IF([2]source_data!G446="","",IF([2]source_data!M446="","",[2]source_data!M446))</f>
        <v/>
      </c>
    </row>
    <row r="444" spans="1:35" x14ac:dyDescent="0.2">
      <c r="A444" s="6" t="str">
        <f>IF([2]source_data!G447="","",IF(AND([2]source_data!C447&lt;&gt;"",[2]tailored_settings!$B$15="Publish"),CONCATENATE([2]tailored_settings!$B$2&amp;[2]source_data!C447),IF(AND([2]source_data!C447&lt;&gt;"",[2]tailored_settings!$B$15="Do not publish"),CONCATENATE([2]tailored_settings!$B$2&amp;TEXT(ROW(A444)-1,"0000")&amp;"_"&amp;TEXT(F444,"yyyy-mm")),CONCATENATE([2]tailored_settings!$B$2&amp;TEXT(ROW(A444)-1,"0000")&amp;"_"&amp;TEXT(F444,"yyyy-mm")))))</f>
        <v>360G-Longleigh-0443_2024-08</v>
      </c>
      <c r="B444" s="6" t="str">
        <f>IF([2]source_data!G447="","",IF([2]source_data!E447&lt;&gt;"",[2]source_data!E447,CONCATENATE("Grant to "&amp;G444)))</f>
        <v>Grant to Individual Recipient</v>
      </c>
      <c r="C444" s="6" t="str">
        <f>IF([2]source_data!G447="","",IF([2]source_data!F447="",_xlfn.XLOOKUP(T444,[2]tailored_settings!$B$20:$B$25,[2]tailored_settings!$A$20:$A$25,"")))</f>
        <v>Helping to alleviate financial hardship</v>
      </c>
      <c r="D444" s="7">
        <f>IF([2]source_data!G447="","",IF([2]source_data!G447="","",[2]source_data!G447))</f>
        <v>927.97</v>
      </c>
      <c r="E444" s="6" t="str">
        <f>IF([2]source_data!G447="","",[2]tailored_settings!$B$3)</f>
        <v>GBP</v>
      </c>
      <c r="F444" s="8">
        <f>IF([2]source_data!G447="","",IF([2]source_data!H447="","",[2]source_data!H447))</f>
        <v>45534</v>
      </c>
      <c r="G444" s="6" t="str">
        <f>IF([2]source_data!G447="","",[2]tailored_settings!$B$5)</f>
        <v>Individual Recipient</v>
      </c>
      <c r="H444" s="6" t="str">
        <f>IF([2]source_data!G447="","",IF(AND([2]source_data!A447&lt;&gt;"",[2]tailored_settings!$B$16="Publish"),CONCATENATE([2]tailored_settings!$B$2&amp;[2]source_data!A447),IF(AND([2]source_data!A447&lt;&gt;"",[2]tailored_settings!$B$16="Do not publish"),CONCATENATE([2]tailored_settings!$B$4&amp;TEXT(ROW(A444)-1,"0000")&amp;"_"&amp;TEXT(F444,"yyyy-mm")),CONCATENATE([2]tailored_settings!$B$4&amp;TEXT(ROW(A444)-1,"0000")&amp;"_"&amp;TEXT(F444,"yyyy-mm")))))</f>
        <v>360G-Longleigh-IND-0443_2024-08</v>
      </c>
      <c r="I444" s="6" t="str">
        <f>IF([2]source_data!G447="","",[2]tailored_settings!$B$7)</f>
        <v>Longleigh Foundation</v>
      </c>
      <c r="J444" s="6" t="str">
        <f>IF([2]source_data!G447="","",[2]tailored_settings!$B$6)</f>
        <v>GB-CHC-1169016</v>
      </c>
      <c r="K444" s="6" t="str">
        <f>IF([2]source_data!G447="","",IF([2]source_data!I447="","",VLOOKUP([2]source_data!I447,[2]codelist_mapping!A:C,3,FALSE)))</f>
        <v>GTIR030</v>
      </c>
      <c r="L444" s="6" t="str">
        <f>IF([2]source_data!G447="","",IF([2]source_data!J447="","",VLOOKUP([2]source_data!J447,[2]codelist_mapping!A:C,3,FALSE)))</f>
        <v/>
      </c>
      <c r="M444" s="6" t="str">
        <f>IF([2]source_data!G447="","",IF([2]source_data!K447="","",IF([2]source_data!M447&lt;&gt;"",CONCATENATE(VLOOKUP([2]source_data!K447,[2]codelist_mapping!F:H,3,FALSE)&amp;";"&amp;VLOOKUP([2]source_data!L447,[2]codelist_mapping!F:H,3,FALSE)&amp;";"&amp;VLOOKUP([2]source_data!M447,[2]codelist_mapping!F:H,3,FALSE)),IF([2]source_data!L447&lt;&gt;"",CONCATENATE(VLOOKUP([2]source_data!K447,[2]codelist_mapping!F:H,3,FALSE)&amp;";"&amp;VLOOKUP([2]source_data!L447,[2]codelist_mapping!F:H,3,FALSE)),IF([2]source_data!K447&lt;&gt;"",CONCATENATE(VLOOKUP([2]source_data!K447,[2]codelist_mapping!F:H,3,FALSE)))))))</f>
        <v>GTIP020</v>
      </c>
      <c r="N444" s="9" t="str">
        <f>IF([2]source_data!G447="","",IF([2]source_data!D447="","",VLOOKUP([2]source_data!D447,[2]geo_data!A:I,9,FALSE)))</f>
        <v>Lydney West &amp; Aylburton</v>
      </c>
      <c r="O444" s="9" t="str">
        <f>IF([2]source_data!G447="","",IF([2]source_data!D447="","",VLOOKUP([2]source_data!D447,[2]geo_data!A:I,8,FALSE)))</f>
        <v>E05012167</v>
      </c>
      <c r="P444" s="9" t="str">
        <f>IF([2]source_data!G447="","",IF(LEFT(O444,3)="E05","WD",IF(LEFT(O444,3)="S13","WD",IF(LEFT(O444,3)="W05","WD",IF(LEFT(O444,3)="W06","UA",IF(LEFT(O444,3)="S12","CA",IF(LEFT(O444,3)="E06","UA",IF(LEFT(O444,3)="E07","NMD",IF(LEFT(O444,3)="E08","MD",IF(LEFT(O444,3)="E09","LONB"))))))))))</f>
        <v>WD</v>
      </c>
      <c r="Q444" s="9" t="str">
        <f>IF([2]source_data!G447="","",IF([2]source_data!D447="","",VLOOKUP([2]source_data!D447,[2]geo_data!A:I,7,FALSE)))</f>
        <v>Forest of Dean</v>
      </c>
      <c r="R444" s="9" t="str">
        <f>IF([2]source_data!G447="","",IF([2]source_data!D447="","",VLOOKUP([2]source_data!D447,[2]geo_data!A:I,6,FALSE)))</f>
        <v>E07000080</v>
      </c>
      <c r="S444" s="9" t="str">
        <f>IF([2]source_data!G447="","",IF(LEFT(R444,3)="E05","WD",IF(LEFT(R444,3)="S13","WD",IF(LEFT(R444,3)="W05","WD",IF(LEFT(R444,3)="W06","UA",IF(LEFT(R444,3)="S12","CA",IF(LEFT(R444,3)="E06","UA",IF(LEFT(R444,3)="E07","NMD",IF(LEFT(R444,3)="E08","MD",IF(LEFT(R444,3)="E09","LONB"))))))))))</f>
        <v>NMD</v>
      </c>
      <c r="T444" s="6" t="str">
        <f>IF([2]source_data!G447="","",IF([2]source_data!N447="","",[2]source_data!N447))</f>
        <v>Hardship Grant</v>
      </c>
      <c r="U444" s="10">
        <f>IF([2]source_data!G447="","",[2]tailored_settings!$B$8)</f>
        <v>45789</v>
      </c>
      <c r="V444" s="6" t="str">
        <f>IF([2]source_data!G447="","",[2]tailored_settings!$B$9)</f>
        <v>http://www.longleigh.org/</v>
      </c>
      <c r="W444" s="8">
        <f>IF([2]source_data!G447="","",IF([2]source_data!O447="","",[2]source_data!O447))</f>
        <v>45534</v>
      </c>
      <c r="X444" s="12">
        <f>IF([2]source_data!G447="","",IF([2]source_data!P447="","",[2]source_data!P447))</f>
        <v>45560</v>
      </c>
      <c r="Y444" s="13">
        <f>IF([2]source_data!G447="","",IF([2]source_data!Q447="","",[2]source_data!Q447))</f>
        <v>1</v>
      </c>
      <c r="Z444" s="11" t="str">
        <f>IF([2]source_data!G447="","",IF([2]source_data!I447="","",[2]tailored_settings!$B$10))</f>
        <v>Primary grant reason</v>
      </c>
      <c r="AA444" s="11" t="str">
        <f>IF([2]source_data!G447="","",IF([2]source_data!I447="","",[2]source_data!I447))</f>
        <v>1. Customer (or family member residing with them) with a diagnosed condition or disability (physical and/or sensory and/or behavioural)</v>
      </c>
      <c r="AB444" s="11" t="str">
        <f>IF([2]source_data!G447="","",IF([2]source_data!J447="","",[2]tailored_settings!$B$11))</f>
        <v/>
      </c>
      <c r="AC444" s="11" t="str">
        <f>IF([2]source_data!G447="","",IF([2]source_data!J447="","",[2]source_data!J447))</f>
        <v/>
      </c>
      <c r="AD444" s="11" t="str">
        <f>IF([2]source_data!G447="","",IF([2]source_data!K447="","",[2]tailored_settings!$B$12))</f>
        <v>Grant purpose</v>
      </c>
      <c r="AE444" s="11" t="str">
        <f>IF([2]source_data!G447="","",IF([2]source_data!K447="","",[2]source_data!K447))</f>
        <v>Appliances</v>
      </c>
      <c r="AF444" s="11" t="str">
        <f>IF([2]source_data!G447="","",IF([2]source_data!K447="","",[2]tailored_settings!$B$13))</f>
        <v>Grant purpose</v>
      </c>
      <c r="AG444" s="11" t="str">
        <f>IF([2]source_data!G447="","",IF([2]source_data!K447="","",[2]source_data!K447))</f>
        <v>Appliances</v>
      </c>
      <c r="AH444" s="11" t="str">
        <f>IF([2]source_data!G447="","",IF([2]source_data!M447="","",[2]tailored_settings!$B$14))</f>
        <v/>
      </c>
      <c r="AI444" s="11" t="str">
        <f>IF([2]source_data!G447="","",IF([2]source_data!M447="","",[2]source_data!M447))</f>
        <v/>
      </c>
    </row>
    <row r="445" spans="1:35" x14ac:dyDescent="0.2">
      <c r="A445" s="6" t="str">
        <f>IF([2]source_data!G448="","",IF(AND([2]source_data!C448&lt;&gt;"",[2]tailored_settings!$B$15="Publish"),CONCATENATE([2]tailored_settings!$B$2&amp;[2]source_data!C448),IF(AND([2]source_data!C448&lt;&gt;"",[2]tailored_settings!$B$15="Do not publish"),CONCATENATE([2]tailored_settings!$B$2&amp;TEXT(ROW(A445)-1,"0000")&amp;"_"&amp;TEXT(F445,"yyyy-mm")),CONCATENATE([2]tailored_settings!$B$2&amp;TEXT(ROW(A445)-1,"0000")&amp;"_"&amp;TEXT(F445,"yyyy-mm")))))</f>
        <v>360G-Longleigh-0444_2024-08</v>
      </c>
      <c r="B445" s="6" t="str">
        <f>IF([2]source_data!G448="","",IF([2]source_data!E448&lt;&gt;"",[2]source_data!E448,CONCATENATE("Grant to "&amp;G445)))</f>
        <v>Grant to Individual Recipient</v>
      </c>
      <c r="C445" s="6" t="str">
        <f>IF([2]source_data!G448="","",IF([2]source_data!F448="",_xlfn.XLOOKUP(T445,[2]tailored_settings!$B$20:$B$25,[2]tailored_settings!$A$20:$A$25,"")))</f>
        <v>Helping to alleviate financial hardship</v>
      </c>
      <c r="D445" s="7">
        <f>IF([2]source_data!G448="","",IF([2]source_data!G448="","",[2]source_data!G448))</f>
        <v>589.99</v>
      </c>
      <c r="E445" s="6" t="str">
        <f>IF([2]source_data!G448="","",[2]tailored_settings!$B$3)</f>
        <v>GBP</v>
      </c>
      <c r="F445" s="8">
        <f>IF([2]source_data!G448="","",IF([2]source_data!H448="","",[2]source_data!H448))</f>
        <v>45534</v>
      </c>
      <c r="G445" s="6" t="str">
        <f>IF([2]source_data!G448="","",[2]tailored_settings!$B$5)</f>
        <v>Individual Recipient</v>
      </c>
      <c r="H445" s="6" t="str">
        <f>IF([2]source_data!G448="","",IF(AND([2]source_data!A448&lt;&gt;"",[2]tailored_settings!$B$16="Publish"),CONCATENATE([2]tailored_settings!$B$2&amp;[2]source_data!A448),IF(AND([2]source_data!A448&lt;&gt;"",[2]tailored_settings!$B$16="Do not publish"),CONCATENATE([2]tailored_settings!$B$4&amp;TEXT(ROW(A445)-1,"0000")&amp;"_"&amp;TEXT(F445,"yyyy-mm")),CONCATENATE([2]tailored_settings!$B$4&amp;TEXT(ROW(A445)-1,"0000")&amp;"_"&amp;TEXT(F445,"yyyy-mm")))))</f>
        <v>360G-Longleigh-IND-0444_2024-08</v>
      </c>
      <c r="I445" s="6" t="str">
        <f>IF([2]source_data!G448="","",[2]tailored_settings!$B$7)</f>
        <v>Longleigh Foundation</v>
      </c>
      <c r="J445" s="6" t="str">
        <f>IF([2]source_data!G448="","",[2]tailored_settings!$B$6)</f>
        <v>GB-CHC-1169016</v>
      </c>
      <c r="K445" s="6" t="str">
        <f>IF([2]source_data!G448="","",IF([2]source_data!I448="","",VLOOKUP([2]source_data!I448,[2]codelist_mapping!A:C,3,FALSE)))</f>
        <v>GTIR040</v>
      </c>
      <c r="L445" s="6" t="str">
        <f>IF([2]source_data!G448="","",IF([2]source_data!J448="","",VLOOKUP([2]source_data!J448,[2]codelist_mapping!A:C,3,FALSE)))</f>
        <v/>
      </c>
      <c r="M445" s="6" t="str">
        <f>IF([2]source_data!G448="","",IF([2]source_data!K448="","",IF([2]source_data!M448&lt;&gt;"",CONCATENATE(VLOOKUP([2]source_data!K448,[2]codelist_mapping!F:H,3,FALSE)&amp;";"&amp;VLOOKUP([2]source_data!L448,[2]codelist_mapping!F:H,3,FALSE)&amp;";"&amp;VLOOKUP([2]source_data!M448,[2]codelist_mapping!F:H,3,FALSE)),IF([2]source_data!L448&lt;&gt;"",CONCATENATE(VLOOKUP([2]source_data!K448,[2]codelist_mapping!F:H,3,FALSE)&amp;";"&amp;VLOOKUP([2]source_data!L448,[2]codelist_mapping!F:H,3,FALSE)),IF([2]source_data!K448&lt;&gt;"",CONCATENATE(VLOOKUP([2]source_data!K448,[2]codelist_mapping!F:H,3,FALSE)))))))</f>
        <v>GTIP020;GTIP070;GTIP060</v>
      </c>
      <c r="N445" s="9" t="str">
        <f>IF([2]source_data!G448="","",IF([2]source_data!D448="","",VLOOKUP([2]source_data!D448,[2]geo_data!A:I,9,FALSE)))</f>
        <v>Weddington</v>
      </c>
      <c r="O445" s="9" t="str">
        <f>IF([2]source_data!G448="","",IF([2]source_data!D448="","",VLOOKUP([2]source_data!D448,[2]geo_data!A:I,8,FALSE)))</f>
        <v>E05007488</v>
      </c>
      <c r="P445" s="9" t="str">
        <f>IF([2]source_data!G448="","",IF(LEFT(O445,3)="E05","WD",IF(LEFT(O445,3)="S13","WD",IF(LEFT(O445,3)="W05","WD",IF(LEFT(O445,3)="W06","UA",IF(LEFT(O445,3)="S12","CA",IF(LEFT(O445,3)="E06","UA",IF(LEFT(O445,3)="E07","NMD",IF(LEFT(O445,3)="E08","MD",IF(LEFT(O445,3)="E09","LONB"))))))))))</f>
        <v>WD</v>
      </c>
      <c r="Q445" s="9" t="str">
        <f>IF([2]source_data!G448="","",IF([2]source_data!D448="","",VLOOKUP([2]source_data!D448,[2]geo_data!A:I,7,FALSE)))</f>
        <v>Nuneaton and Bedworth</v>
      </c>
      <c r="R445" s="9" t="str">
        <f>IF([2]source_data!G448="","",IF([2]source_data!D448="","",VLOOKUP([2]source_data!D448,[2]geo_data!A:I,6,FALSE)))</f>
        <v>E07000219</v>
      </c>
      <c r="S445" s="9" t="str">
        <f>IF([2]source_data!G448="","",IF(LEFT(R445,3)="E05","WD",IF(LEFT(R445,3)="S13","WD",IF(LEFT(R445,3)="W05","WD",IF(LEFT(R445,3)="W06","UA",IF(LEFT(R445,3)="S12","CA",IF(LEFT(R445,3)="E06","UA",IF(LEFT(R445,3)="E07","NMD",IF(LEFT(R445,3)="E08","MD",IF(LEFT(R445,3)="E09","LONB"))))))))))</f>
        <v>NMD</v>
      </c>
      <c r="T445" s="6" t="str">
        <f>IF([2]source_data!G448="","",IF([2]source_data!N448="","",[2]source_data!N448))</f>
        <v>Hardship Grant</v>
      </c>
      <c r="U445" s="10">
        <f>IF([2]source_data!G448="","",[2]tailored_settings!$B$8)</f>
        <v>45789</v>
      </c>
      <c r="V445" s="6" t="str">
        <f>IF([2]source_data!G448="","",[2]tailored_settings!$B$9)</f>
        <v>http://www.longleigh.org/</v>
      </c>
      <c r="W445" s="8">
        <f>IF([2]source_data!G448="","",IF([2]source_data!O448="","",[2]source_data!O448))</f>
        <v>45534</v>
      </c>
      <c r="X445" s="12">
        <f>IF([2]source_data!G448="","",IF([2]source_data!P448="","",[2]source_data!P448))</f>
        <v>45604</v>
      </c>
      <c r="Y445" s="13">
        <f>IF([2]source_data!G448="","",IF([2]source_data!Q448="","",[2]source_data!Q448))</f>
        <v>2</v>
      </c>
      <c r="Z445" s="11" t="str">
        <f>IF([2]source_data!G448="","",IF([2]source_data!I448="","",[2]tailored_settings!$B$10))</f>
        <v>Primary grant reason</v>
      </c>
      <c r="AA445" s="11" t="str">
        <f>IF([2]source_data!G448="","",IF([2]source_data!I448="","",[2]source_data!I448))</f>
        <v>2. Customer receiving medication and/or therapy for a mental health condition or substance addiction</v>
      </c>
      <c r="AB445" s="11" t="str">
        <f>IF([2]source_data!G448="","",IF([2]source_data!J448="","",[2]tailored_settings!$B$11))</f>
        <v/>
      </c>
      <c r="AC445" s="11" t="str">
        <f>IF([2]source_data!G448="","",IF([2]source_data!J448="","",[2]source_data!J448))</f>
        <v/>
      </c>
      <c r="AD445" s="11" t="str">
        <f>IF([2]source_data!G448="","",IF([2]source_data!K448="","",[2]tailored_settings!$B$12))</f>
        <v>Grant purpose</v>
      </c>
      <c r="AE445" s="11" t="str">
        <f>IF([2]source_data!G448="","",IF([2]source_data!K448="","",[2]source_data!K448))</f>
        <v>Appliances</v>
      </c>
      <c r="AF445" s="11" t="str">
        <f>IF([2]source_data!G448="","",IF([2]source_data!K448="","",[2]tailored_settings!$B$13))</f>
        <v>Grant purpose</v>
      </c>
      <c r="AG445" s="11" t="str">
        <f>IF([2]source_data!G448="","",IF([2]source_data!K448="","",[2]source_data!K448))</f>
        <v>Appliances</v>
      </c>
      <c r="AH445" s="11" t="str">
        <f>IF([2]source_data!G448="","",IF([2]source_data!M448="","",[2]tailored_settings!$B$14))</f>
        <v>Grant purpose</v>
      </c>
      <c r="AI445" s="11" t="str">
        <f>IF([2]source_data!G448="","",IF([2]source_data!M448="","",[2]source_data!M448))</f>
        <v>Voucher for small household items</v>
      </c>
    </row>
    <row r="446" spans="1:35" x14ac:dyDescent="0.2">
      <c r="A446" s="6" t="str">
        <f>IF([2]source_data!G449="","",IF(AND([2]source_data!C449&lt;&gt;"",[2]tailored_settings!$B$15="Publish"),CONCATENATE([2]tailored_settings!$B$2&amp;[2]source_data!C449),IF(AND([2]source_data!C449&lt;&gt;"",[2]tailored_settings!$B$15="Do not publish"),CONCATENATE([2]tailored_settings!$B$2&amp;TEXT(ROW(A446)-1,"0000")&amp;"_"&amp;TEXT(F446,"yyyy-mm")),CONCATENATE([2]tailored_settings!$B$2&amp;TEXT(ROW(A446)-1,"0000")&amp;"_"&amp;TEXT(F446,"yyyy-mm")))))</f>
        <v>360G-Longleigh-0445_2024-09</v>
      </c>
      <c r="B446" s="6" t="str">
        <f>IF([2]source_data!G449="","",IF([2]source_data!E449&lt;&gt;"",[2]source_data!E449,CONCATENATE("Grant to "&amp;G446)))</f>
        <v>Grant to Individual Recipient</v>
      </c>
      <c r="C446" s="6" t="str">
        <f>IF([2]source_data!G449="","",IF([2]source_data!F449="",_xlfn.XLOOKUP(T446,[2]tailored_settings!$B$20:$B$25,[2]tailored_settings!$A$20:$A$25,"")))</f>
        <v>Providing financial aid during a time of crisis</v>
      </c>
      <c r="D446" s="7">
        <f>IF([2]source_data!G449="","",IF([2]source_data!G449="","",[2]source_data!G449))</f>
        <v>812.91</v>
      </c>
      <c r="E446" s="6" t="str">
        <f>IF([2]source_data!G449="","",[2]tailored_settings!$B$3)</f>
        <v>GBP</v>
      </c>
      <c r="F446" s="8">
        <f>IF([2]source_data!G449="","",IF([2]source_data!H449="","",[2]source_data!H449))</f>
        <v>45537</v>
      </c>
      <c r="G446" s="6" t="str">
        <f>IF([2]source_data!G449="","",[2]tailored_settings!$B$5)</f>
        <v>Individual Recipient</v>
      </c>
      <c r="H446" s="6" t="str">
        <f>IF([2]source_data!G449="","",IF(AND([2]source_data!A449&lt;&gt;"",[2]tailored_settings!$B$16="Publish"),CONCATENATE([2]tailored_settings!$B$2&amp;[2]source_data!A449),IF(AND([2]source_data!A449&lt;&gt;"",[2]tailored_settings!$B$16="Do not publish"),CONCATENATE([2]tailored_settings!$B$4&amp;TEXT(ROW(A446)-1,"0000")&amp;"_"&amp;TEXT(F446,"yyyy-mm")),CONCATENATE([2]tailored_settings!$B$4&amp;TEXT(ROW(A446)-1,"0000")&amp;"_"&amp;TEXT(F446,"yyyy-mm")))))</f>
        <v>360G-Longleigh-IND-0445_2024-09</v>
      </c>
      <c r="I446" s="6" t="str">
        <f>IF([2]source_data!G449="","",[2]tailored_settings!$B$7)</f>
        <v>Longleigh Foundation</v>
      </c>
      <c r="J446" s="6" t="str">
        <f>IF([2]source_data!G449="","",[2]tailored_settings!$B$6)</f>
        <v>GB-CHC-1169016</v>
      </c>
      <c r="K446" s="6" t="str">
        <f>IF([2]source_data!G449="","",IF([2]source_data!I449="","",VLOOKUP([2]source_data!I449,[2]codelist_mapping!A:C,3,FALSE)))</f>
        <v>GTIR060</v>
      </c>
      <c r="L446" s="6" t="str">
        <f>IF([2]source_data!G449="","",IF([2]source_data!J449="","",VLOOKUP([2]source_data!J449,[2]codelist_mapping!A:C,3,FALSE)))</f>
        <v/>
      </c>
      <c r="M446" s="6" t="str">
        <f>IF([2]source_data!G449="","",IF([2]source_data!K449="","",IF([2]source_data!M449&lt;&gt;"",CONCATENATE(VLOOKUP([2]source_data!K449,[2]codelist_mapping!F:H,3,FALSE)&amp;";"&amp;VLOOKUP([2]source_data!L449,[2]codelist_mapping!F:H,3,FALSE)&amp;";"&amp;VLOOKUP([2]source_data!M449,[2]codelist_mapping!F:H,3,FALSE)),IF([2]source_data!L449&lt;&gt;"",CONCATENATE(VLOOKUP([2]source_data!K449,[2]codelist_mapping!F:H,3,FALSE)&amp;";"&amp;VLOOKUP([2]source_data!L449,[2]codelist_mapping!F:H,3,FALSE)),IF([2]source_data!K449&lt;&gt;"",CONCATENATE(VLOOKUP([2]source_data!K449,[2]codelist_mapping!F:H,3,FALSE)))))))</f>
        <v>GTIP070;GTIP050;GTIP080</v>
      </c>
      <c r="N446" s="9" t="str">
        <f>IF([2]source_data!G449="","",IF([2]source_data!D449="","",VLOOKUP([2]source_data!D449,[2]geo_data!A:I,9,FALSE)))</f>
        <v>Smethwick</v>
      </c>
      <c r="O446" s="9" t="str">
        <f>IF([2]source_data!G449="","",IF([2]source_data!D449="","",VLOOKUP([2]source_data!D449,[2]geo_data!A:I,8,FALSE)))</f>
        <v>E05001277</v>
      </c>
      <c r="P446" s="9" t="str">
        <f>IF([2]source_data!G449="","",IF(LEFT(O446,3)="E05","WD",IF(LEFT(O446,3)="S13","WD",IF(LEFT(O446,3)="W05","WD",IF(LEFT(O446,3)="W06","UA",IF(LEFT(O446,3)="S12","CA",IF(LEFT(O446,3)="E06","UA",IF(LEFT(O446,3)="E07","NMD",IF(LEFT(O446,3)="E08","MD",IF(LEFT(O446,3)="E09","LONB"))))))))))</f>
        <v>WD</v>
      </c>
      <c r="Q446" s="9" t="str">
        <f>IF([2]source_data!G449="","",IF([2]source_data!D449="","",VLOOKUP([2]source_data!D449,[2]geo_data!A:I,7,FALSE)))</f>
        <v>Sandwell</v>
      </c>
      <c r="R446" s="9" t="str">
        <f>IF([2]source_data!G449="","",IF([2]source_data!D449="","",VLOOKUP([2]source_data!D449,[2]geo_data!A:I,6,FALSE)))</f>
        <v>E08000028</v>
      </c>
      <c r="S446" s="9" t="str">
        <f>IF([2]source_data!G449="","",IF(LEFT(R446,3)="E05","WD",IF(LEFT(R446,3)="S13","WD",IF(LEFT(R446,3)="W05","WD",IF(LEFT(R446,3)="W06","UA",IF(LEFT(R446,3)="S12","CA",IF(LEFT(R446,3)="E06","UA",IF(LEFT(R446,3)="E07","NMD",IF(LEFT(R446,3)="E08","MD",IF(LEFT(R446,3)="E09","LONB"))))))))))</f>
        <v>MD</v>
      </c>
      <c r="T446" s="6" t="str">
        <f>IF([2]source_data!G449="","",IF([2]source_data!N449="","",[2]source_data!N449))</f>
        <v>Crisis Grant</v>
      </c>
      <c r="U446" s="10">
        <f>IF([2]source_data!G449="","",[2]tailored_settings!$B$8)</f>
        <v>45789</v>
      </c>
      <c r="V446" s="6" t="str">
        <f>IF([2]source_data!G449="","",[2]tailored_settings!$B$9)</f>
        <v>http://www.longleigh.org/</v>
      </c>
      <c r="W446" s="8">
        <f>IF([2]source_data!G449="","",IF([2]source_data!O449="","",[2]source_data!O449))</f>
        <v>45537</v>
      </c>
      <c r="X446" s="12">
        <f>IF([2]source_data!G449="","",IF([2]source_data!P449="","",[2]source_data!P449))</f>
        <v>45700</v>
      </c>
      <c r="Y446" s="13">
        <f>IF([2]source_data!G449="","",IF([2]source_data!Q449="","",[2]source_data!Q449))</f>
        <v>5</v>
      </c>
      <c r="Z446" s="11" t="str">
        <f>IF([2]source_data!G449="","",IF([2]source_data!I449="","",[2]tailored_settings!$B$10))</f>
        <v>Primary grant reason</v>
      </c>
      <c r="AA446" s="11" t="str">
        <f>IF([2]source_data!G449="","",IF([2]source_data!I449="","",[2]source_data!I449))</f>
        <v>4. Customer/family fleeing from a violent or abusive relationship</v>
      </c>
      <c r="AB446" s="11" t="str">
        <f>IF([2]source_data!G449="","",IF([2]source_data!J449="","",[2]tailored_settings!$B$11))</f>
        <v/>
      </c>
      <c r="AC446" s="11" t="str">
        <f>IF([2]source_data!G449="","",IF([2]source_data!J449="","",[2]source_data!J449))</f>
        <v/>
      </c>
      <c r="AD446" s="11" t="str">
        <f>IF([2]source_data!G449="","",IF([2]source_data!K449="","",[2]tailored_settings!$B$12))</f>
        <v>Grant purpose</v>
      </c>
      <c r="AE446" s="11" t="str">
        <f>IF([2]source_data!G449="","",IF([2]source_data!K449="","",[2]source_data!K449))</f>
        <v>Food Vouchers</v>
      </c>
      <c r="AF446" s="11" t="str">
        <f>IF([2]source_data!G449="","",IF([2]source_data!K449="","",[2]tailored_settings!$B$13))</f>
        <v>Grant purpose</v>
      </c>
      <c r="AG446" s="11" t="str">
        <f>IF([2]source_data!G449="","",IF([2]source_data!K449="","",[2]source_data!K449))</f>
        <v>Food Vouchers</v>
      </c>
      <c r="AH446" s="11" t="str">
        <f>IF([2]source_data!G449="","",IF([2]source_data!M449="","",[2]tailored_settings!$B$14))</f>
        <v>Grant purpose</v>
      </c>
      <c r="AI446" s="11" t="str">
        <f>IF([2]source_data!G449="","",IF([2]source_data!M449="","",[2]source_data!M449))</f>
        <v>Clothing</v>
      </c>
    </row>
    <row r="447" spans="1:35" x14ac:dyDescent="0.2">
      <c r="A447" s="6" t="str">
        <f>IF([2]source_data!G450="","",IF(AND([2]source_data!C450&lt;&gt;"",[2]tailored_settings!$B$15="Publish"),CONCATENATE([2]tailored_settings!$B$2&amp;[2]source_data!C450),IF(AND([2]source_data!C450&lt;&gt;"",[2]tailored_settings!$B$15="Do not publish"),CONCATENATE([2]tailored_settings!$B$2&amp;TEXT(ROW(A447)-1,"0000")&amp;"_"&amp;TEXT(F447,"yyyy-mm")),CONCATENATE([2]tailored_settings!$B$2&amp;TEXT(ROW(A447)-1,"0000")&amp;"_"&amp;TEXT(F447,"yyyy-mm")))))</f>
        <v>360G-Longleigh-0446_2024-09</v>
      </c>
      <c r="B447" s="6" t="str">
        <f>IF([2]source_data!G450="","",IF([2]source_data!E450&lt;&gt;"",[2]source_data!E450,CONCATENATE("Grant to "&amp;G447)))</f>
        <v>Grant to Individual Recipient</v>
      </c>
      <c r="C447" s="6" t="str">
        <f>IF([2]source_data!G450="","",IF([2]source_data!F450="",_xlfn.XLOOKUP(T447,[2]tailored_settings!$B$20:$B$25,[2]tailored_settings!$A$20:$A$25,"")))</f>
        <v>Providing financial aid during a time of crisis</v>
      </c>
      <c r="D447" s="7">
        <f>IF([2]source_data!G450="","",IF([2]source_data!G450="","",[2]source_data!G450))</f>
        <v>500</v>
      </c>
      <c r="E447" s="6" t="str">
        <f>IF([2]source_data!G450="","",[2]tailored_settings!$B$3)</f>
        <v>GBP</v>
      </c>
      <c r="F447" s="8">
        <f>IF([2]source_data!G450="","",IF([2]source_data!H450="","",[2]source_data!H450))</f>
        <v>45537</v>
      </c>
      <c r="G447" s="6" t="str">
        <f>IF([2]source_data!G450="","",[2]tailored_settings!$B$5)</f>
        <v>Individual Recipient</v>
      </c>
      <c r="H447" s="6" t="str">
        <f>IF([2]source_data!G450="","",IF(AND([2]source_data!A450&lt;&gt;"",[2]tailored_settings!$B$16="Publish"),CONCATENATE([2]tailored_settings!$B$2&amp;[2]source_data!A450),IF(AND([2]source_data!A450&lt;&gt;"",[2]tailored_settings!$B$16="Do not publish"),CONCATENATE([2]tailored_settings!$B$4&amp;TEXT(ROW(A447)-1,"0000")&amp;"_"&amp;TEXT(F447,"yyyy-mm")),CONCATENATE([2]tailored_settings!$B$4&amp;TEXT(ROW(A447)-1,"0000")&amp;"_"&amp;TEXT(F447,"yyyy-mm")))))</f>
        <v>360G-Longleigh-IND-0446_2024-09</v>
      </c>
      <c r="I447" s="6" t="str">
        <f>IF([2]source_data!G450="","",[2]tailored_settings!$B$7)</f>
        <v>Longleigh Foundation</v>
      </c>
      <c r="J447" s="6" t="str">
        <f>IF([2]source_data!G450="","",[2]tailored_settings!$B$6)</f>
        <v>GB-CHC-1169016</v>
      </c>
      <c r="K447" s="6" t="str">
        <f>IF([2]source_data!G450="","",IF([2]source_data!I450="","",VLOOKUP([2]source_data!I450,[2]codelist_mapping!A:C,3,FALSE)))</f>
        <v>GTIR060</v>
      </c>
      <c r="L447" s="6" t="str">
        <f>IF([2]source_data!G450="","",IF([2]source_data!J450="","",VLOOKUP([2]source_data!J450,[2]codelist_mapping!A:C,3,FALSE)))</f>
        <v/>
      </c>
      <c r="M447" s="6" t="str">
        <f>IF([2]source_data!G450="","",IF([2]source_data!K450="","",IF([2]source_data!M450&lt;&gt;"",CONCATENATE(VLOOKUP([2]source_data!K450,[2]codelist_mapping!F:H,3,FALSE)&amp;";"&amp;VLOOKUP([2]source_data!L450,[2]codelist_mapping!F:H,3,FALSE)&amp;";"&amp;VLOOKUP([2]source_data!M450,[2]codelist_mapping!F:H,3,FALSE)),IF([2]source_data!L450&lt;&gt;"",CONCATENATE(VLOOKUP([2]source_data!K450,[2]codelist_mapping!F:H,3,FALSE)&amp;";"&amp;VLOOKUP([2]source_data!L450,[2]codelist_mapping!F:H,3,FALSE)),IF([2]source_data!K450&lt;&gt;"",CONCATENATE(VLOOKUP([2]source_data!K450,[2]codelist_mapping!F:H,3,FALSE)))))))</f>
        <v>GTIP070;GTIP080;GTIP100</v>
      </c>
      <c r="N447" s="9" t="str">
        <f>IF([2]source_data!G450="","",IF([2]source_data!D450="","",VLOOKUP([2]source_data!D450,[2]geo_data!A:I,9,FALSE)))</f>
        <v>Banister &amp; Polygon</v>
      </c>
      <c r="O447" s="9" t="str">
        <f>IF([2]source_data!G450="","",IF([2]source_data!D450="","",VLOOKUP([2]source_data!D450,[2]geo_data!A:I,8,FALSE)))</f>
        <v>E05015490</v>
      </c>
      <c r="P447" s="9" t="str">
        <f>IF([2]source_data!G450="","",IF(LEFT(O447,3)="E05","WD",IF(LEFT(O447,3)="S13","WD",IF(LEFT(O447,3)="W05","WD",IF(LEFT(O447,3)="W06","UA",IF(LEFT(O447,3)="S12","CA",IF(LEFT(O447,3)="E06","UA",IF(LEFT(O447,3)="E07","NMD",IF(LEFT(O447,3)="E08","MD",IF(LEFT(O447,3)="E09","LONB"))))))))))</f>
        <v>WD</v>
      </c>
      <c r="Q447" s="9" t="str">
        <f>IF([2]source_data!G450="","",IF([2]source_data!D450="","",VLOOKUP([2]source_data!D450,[2]geo_data!A:I,7,FALSE)))</f>
        <v>Southampton</v>
      </c>
      <c r="R447" s="9" t="str">
        <f>IF([2]source_data!G450="","",IF([2]source_data!D450="","",VLOOKUP([2]source_data!D450,[2]geo_data!A:I,6,FALSE)))</f>
        <v>E06000045</v>
      </c>
      <c r="S447" s="9" t="str">
        <f>IF([2]source_data!G450="","",IF(LEFT(R447,3)="E05","WD",IF(LEFT(R447,3)="S13","WD",IF(LEFT(R447,3)="W05","WD",IF(LEFT(R447,3)="W06","UA",IF(LEFT(R447,3)="S12","CA",IF(LEFT(R447,3)="E06","UA",IF(LEFT(R447,3)="E07","NMD",IF(LEFT(R447,3)="E08","MD",IF(LEFT(R447,3)="E09","LONB"))))))))))</f>
        <v>UA</v>
      </c>
      <c r="T447" s="6" t="str">
        <f>IF([2]source_data!G450="","",IF([2]source_data!N450="","",[2]source_data!N450))</f>
        <v>Crisis Grant</v>
      </c>
      <c r="U447" s="10">
        <f>IF([2]source_data!G450="","",[2]tailored_settings!$B$8)</f>
        <v>45789</v>
      </c>
      <c r="V447" s="6" t="str">
        <f>IF([2]source_data!G450="","",[2]tailored_settings!$B$9)</f>
        <v>http://www.longleigh.org/</v>
      </c>
      <c r="W447" s="8">
        <f>IF([2]source_data!G450="","",IF([2]source_data!O450="","",[2]source_data!O450))</f>
        <v>45537</v>
      </c>
      <c r="X447" s="12">
        <f>IF([2]source_data!G450="","",IF([2]source_data!P450="","",[2]source_data!P450))</f>
        <v>45603</v>
      </c>
      <c r="Y447" s="13">
        <f>IF([2]source_data!G450="","",IF([2]source_data!Q450="","",[2]source_data!Q450))</f>
        <v>2</v>
      </c>
      <c r="Z447" s="11" t="str">
        <f>IF([2]source_data!G450="","",IF([2]source_data!I450="","",[2]tailored_settings!$B$10))</f>
        <v>Primary grant reason</v>
      </c>
      <c r="AA447" s="11" t="str">
        <f>IF([2]source_data!G450="","",IF([2]source_data!I450="","",[2]source_data!I450))</f>
        <v>4. Customer/family fleeing from a violent or abusive relationship</v>
      </c>
      <c r="AB447" s="11" t="str">
        <f>IF([2]source_data!G450="","",IF([2]source_data!J450="","",[2]tailored_settings!$B$11))</f>
        <v/>
      </c>
      <c r="AC447" s="11" t="str">
        <f>IF([2]source_data!G450="","",IF([2]source_data!J450="","",[2]source_data!J450))</f>
        <v/>
      </c>
      <c r="AD447" s="11" t="str">
        <f>IF([2]source_data!G450="","",IF([2]source_data!K450="","",[2]tailored_settings!$B$12))</f>
        <v>Grant purpose</v>
      </c>
      <c r="AE447" s="11" t="str">
        <f>IF([2]source_data!G450="","",IF([2]source_data!K450="","",[2]source_data!K450))</f>
        <v>Food Vouchers</v>
      </c>
      <c r="AF447" s="11" t="str">
        <f>IF([2]source_data!G450="","",IF([2]source_data!K450="","",[2]tailored_settings!$B$13))</f>
        <v>Grant purpose</v>
      </c>
      <c r="AG447" s="11" t="str">
        <f>IF([2]source_data!G450="","",IF([2]source_data!K450="","",[2]source_data!K450))</f>
        <v>Food Vouchers</v>
      </c>
      <c r="AH447" s="11" t="str">
        <f>IF([2]source_data!G450="","",IF([2]source_data!M450="","",[2]tailored_settings!$B$14))</f>
        <v>Grant purpose</v>
      </c>
      <c r="AI447" s="11" t="str">
        <f>IF([2]source_data!G450="","",IF([2]source_data!M450="","",[2]source_data!M450))</f>
        <v>Travel costs</v>
      </c>
    </row>
    <row r="448" spans="1:35" x14ac:dyDescent="0.2">
      <c r="A448" s="6" t="str">
        <f>IF([2]source_data!G451="","",IF(AND([2]source_data!C451&lt;&gt;"",[2]tailored_settings!$B$15="Publish"),CONCATENATE([2]tailored_settings!$B$2&amp;[2]source_data!C451),IF(AND([2]source_data!C451&lt;&gt;"",[2]tailored_settings!$B$15="Do not publish"),CONCATENATE([2]tailored_settings!$B$2&amp;TEXT(ROW(A448)-1,"0000")&amp;"_"&amp;TEXT(F448,"yyyy-mm")),CONCATENATE([2]tailored_settings!$B$2&amp;TEXT(ROW(A448)-1,"0000")&amp;"_"&amp;TEXT(F448,"yyyy-mm")))))</f>
        <v>360G-Longleigh-0447_2024-09</v>
      </c>
      <c r="B448" s="6" t="str">
        <f>IF([2]source_data!G451="","",IF([2]source_data!E451&lt;&gt;"",[2]source_data!E451,CONCATENATE("Grant to "&amp;G448)))</f>
        <v>Grant to Individual Recipient</v>
      </c>
      <c r="C448" s="6" t="str">
        <f>IF([2]source_data!G451="","",IF([2]source_data!F451="",_xlfn.XLOOKUP(T448,[2]tailored_settings!$B$20:$B$25,[2]tailored_settings!$A$20:$A$25,"")))</f>
        <v>Helping to alleviate financial hardship</v>
      </c>
      <c r="D448" s="7">
        <f>IF([2]source_data!G451="","",IF([2]source_data!G451="","",[2]source_data!G451))</f>
        <v>823.98</v>
      </c>
      <c r="E448" s="6" t="str">
        <f>IF([2]source_data!G451="","",[2]tailored_settings!$B$3)</f>
        <v>GBP</v>
      </c>
      <c r="F448" s="8">
        <f>IF([2]source_data!G451="","",IF([2]source_data!H451="","",[2]source_data!H451))</f>
        <v>45537</v>
      </c>
      <c r="G448" s="6" t="str">
        <f>IF([2]source_data!G451="","",[2]tailored_settings!$B$5)</f>
        <v>Individual Recipient</v>
      </c>
      <c r="H448" s="6" t="str">
        <f>IF([2]source_data!G451="","",IF(AND([2]source_data!A451&lt;&gt;"",[2]tailored_settings!$B$16="Publish"),CONCATENATE([2]tailored_settings!$B$2&amp;[2]source_data!A451),IF(AND([2]source_data!A451&lt;&gt;"",[2]tailored_settings!$B$16="Do not publish"),CONCATENATE([2]tailored_settings!$B$4&amp;TEXT(ROW(A448)-1,"0000")&amp;"_"&amp;TEXT(F448,"yyyy-mm")),CONCATENATE([2]tailored_settings!$B$4&amp;TEXT(ROW(A448)-1,"0000")&amp;"_"&amp;TEXT(F448,"yyyy-mm")))))</f>
        <v>360G-Longleigh-IND-0447_2024-09</v>
      </c>
      <c r="I448" s="6" t="str">
        <f>IF([2]source_data!G451="","",[2]tailored_settings!$B$7)</f>
        <v>Longleigh Foundation</v>
      </c>
      <c r="J448" s="6" t="str">
        <f>IF([2]source_data!G451="","",[2]tailored_settings!$B$6)</f>
        <v>GB-CHC-1169016</v>
      </c>
      <c r="K448" s="6" t="str">
        <f>IF([2]source_data!G451="","",IF([2]source_data!I451="","",VLOOKUP([2]source_data!I451,[2]codelist_mapping!A:C,3,FALSE)))</f>
        <v>GTIR030</v>
      </c>
      <c r="L448" s="6" t="str">
        <f>IF([2]source_data!G451="","",IF([2]source_data!J451="","",VLOOKUP([2]source_data!J451,[2]codelist_mapping!A:C,3,FALSE)))</f>
        <v/>
      </c>
      <c r="M448" s="6" t="str">
        <f>IF([2]source_data!G451="","",IF([2]source_data!K451="","",IF([2]source_data!M451&lt;&gt;"",CONCATENATE(VLOOKUP([2]source_data!K451,[2]codelist_mapping!F:H,3,FALSE)&amp;";"&amp;VLOOKUP([2]source_data!L451,[2]codelist_mapping!F:H,3,FALSE)&amp;";"&amp;VLOOKUP([2]source_data!M451,[2]codelist_mapping!F:H,3,FALSE)),IF([2]source_data!L451&lt;&gt;"",CONCATENATE(VLOOKUP([2]source_data!K451,[2]codelist_mapping!F:H,3,FALSE)&amp;";"&amp;VLOOKUP([2]source_data!L451,[2]codelist_mapping!F:H,3,FALSE)),IF([2]source_data!K451&lt;&gt;"",CONCATENATE(VLOOKUP([2]source_data!K451,[2]codelist_mapping!F:H,3,FALSE)))))))</f>
        <v>GTIP050;GTIP020</v>
      </c>
      <c r="N448" s="9" t="str">
        <f>IF([2]source_data!G451="","",IF([2]source_data!D451="","",VLOOKUP([2]source_data!D451,[2]geo_data!A:I,9,FALSE)))</f>
        <v>Putnoe</v>
      </c>
      <c r="O448" s="9" t="str">
        <f>IF([2]source_data!G451="","",IF([2]source_data!D451="","",VLOOKUP([2]source_data!D451,[2]geo_data!A:I,8,FALSE)))</f>
        <v>E05014509</v>
      </c>
      <c r="P448" s="9" t="str">
        <f>IF([2]source_data!G451="","",IF(LEFT(O448,3)="E05","WD",IF(LEFT(O448,3)="S13","WD",IF(LEFT(O448,3)="W05","WD",IF(LEFT(O448,3)="W06","UA",IF(LEFT(O448,3)="S12","CA",IF(LEFT(O448,3)="E06","UA",IF(LEFT(O448,3)="E07","NMD",IF(LEFT(O448,3)="E08","MD",IF(LEFT(O448,3)="E09","LONB"))))))))))</f>
        <v>WD</v>
      </c>
      <c r="Q448" s="9" t="str">
        <f>IF([2]source_data!G451="","",IF([2]source_data!D451="","",VLOOKUP([2]source_data!D451,[2]geo_data!A:I,7,FALSE)))</f>
        <v>Bedford</v>
      </c>
      <c r="R448" s="9" t="str">
        <f>IF([2]source_data!G451="","",IF([2]source_data!D451="","",VLOOKUP([2]source_data!D451,[2]geo_data!A:I,6,FALSE)))</f>
        <v>E06000055</v>
      </c>
      <c r="S448" s="9" t="str">
        <f>IF([2]source_data!G451="","",IF(LEFT(R448,3)="E05","WD",IF(LEFT(R448,3)="S13","WD",IF(LEFT(R448,3)="W05","WD",IF(LEFT(R448,3)="W06","UA",IF(LEFT(R448,3)="S12","CA",IF(LEFT(R448,3)="E06","UA",IF(LEFT(R448,3)="E07","NMD",IF(LEFT(R448,3)="E08","MD",IF(LEFT(R448,3)="E09","LONB"))))))))))</f>
        <v>UA</v>
      </c>
      <c r="T448" s="6" t="str">
        <f>IF([2]source_data!G451="","",IF([2]source_data!N451="","",[2]source_data!N451))</f>
        <v>Hardship Grant</v>
      </c>
      <c r="U448" s="10">
        <f>IF([2]source_data!G451="","",[2]tailored_settings!$B$8)</f>
        <v>45789</v>
      </c>
      <c r="V448" s="6" t="str">
        <f>IF([2]source_data!G451="","",[2]tailored_settings!$B$9)</f>
        <v>http://www.longleigh.org/</v>
      </c>
      <c r="W448" s="8">
        <f>IF([2]source_data!G451="","",IF([2]source_data!O451="","",[2]source_data!O451))</f>
        <v>45537</v>
      </c>
      <c r="X448" s="12">
        <f>IF([2]source_data!G451="","",IF([2]source_data!P451="","",[2]source_data!P451))</f>
        <v>45700</v>
      </c>
      <c r="Y448" s="13">
        <f>IF([2]source_data!G451="","",IF([2]source_data!Q451="","",[2]source_data!Q451))</f>
        <v>5</v>
      </c>
      <c r="Z448" s="11" t="str">
        <f>IF([2]source_data!G451="","",IF([2]source_data!I451="","",[2]tailored_settings!$B$10))</f>
        <v>Primary grant reason</v>
      </c>
      <c r="AA448" s="11" t="str">
        <f>IF([2]source_data!G451="","",IF([2]source_data!I451="","",[2]source_data!I451))</f>
        <v>1. Customer (or family member residing with them) with a diagnosed condition or disability (physical and/or sensory and/or behavioural)</v>
      </c>
      <c r="AB448" s="11" t="str">
        <f>IF([2]source_data!G451="","",IF([2]source_data!J451="","",[2]tailored_settings!$B$11))</f>
        <v/>
      </c>
      <c r="AC448" s="11" t="str">
        <f>IF([2]source_data!G451="","",IF([2]source_data!J451="","",[2]source_data!J451))</f>
        <v/>
      </c>
      <c r="AD448" s="11" t="str">
        <f>IF([2]source_data!G451="","",IF([2]source_data!K451="","",[2]tailored_settings!$B$12))</f>
        <v>Grant purpose</v>
      </c>
      <c r="AE448" s="11" t="str">
        <f>IF([2]source_data!G451="","",IF([2]source_data!K451="","",[2]source_data!K451))</f>
        <v>Utility Vouchers</v>
      </c>
      <c r="AF448" s="11" t="str">
        <f>IF([2]source_data!G451="","",IF([2]source_data!K451="","",[2]tailored_settings!$B$13))</f>
        <v>Grant purpose</v>
      </c>
      <c r="AG448" s="11" t="str">
        <f>IF([2]source_data!G451="","",IF([2]source_data!K451="","",[2]source_data!K451))</f>
        <v>Utility Vouchers</v>
      </c>
      <c r="AH448" s="11" t="str">
        <f>IF([2]source_data!G451="","",IF([2]source_data!M451="","",[2]tailored_settings!$B$14))</f>
        <v/>
      </c>
      <c r="AI448" s="11" t="str">
        <f>IF([2]source_data!G451="","",IF([2]source_data!M451="","",[2]source_data!M451))</f>
        <v/>
      </c>
    </row>
    <row r="449" spans="1:35" x14ac:dyDescent="0.2">
      <c r="A449" s="6" t="str">
        <f>IF([2]source_data!G452="","",IF(AND([2]source_data!C452&lt;&gt;"",[2]tailored_settings!$B$15="Publish"),CONCATENATE([2]tailored_settings!$B$2&amp;[2]source_data!C452),IF(AND([2]source_data!C452&lt;&gt;"",[2]tailored_settings!$B$15="Do not publish"),CONCATENATE([2]tailored_settings!$B$2&amp;TEXT(ROW(A449)-1,"0000")&amp;"_"&amp;TEXT(F449,"yyyy-mm")),CONCATENATE([2]tailored_settings!$B$2&amp;TEXT(ROW(A449)-1,"0000")&amp;"_"&amp;TEXT(F449,"yyyy-mm")))))</f>
        <v>360G-Longleigh-0448_2024-09</v>
      </c>
      <c r="B449" s="6" t="str">
        <f>IF([2]source_data!G452="","",IF([2]source_data!E452&lt;&gt;"",[2]source_data!E452,CONCATENATE("Grant to "&amp;G449)))</f>
        <v>Grant to Individual Recipient</v>
      </c>
      <c r="C449" s="6" t="str">
        <f>IF([2]source_data!G452="","",IF([2]source_data!F452="",_xlfn.XLOOKUP(T449,[2]tailored_settings!$B$20:$B$25,[2]tailored_settings!$A$20:$A$25,"")))</f>
        <v>Helping to alleviate financial hardship</v>
      </c>
      <c r="D449" s="7">
        <f>IF([2]source_data!G452="","",IF([2]source_data!G452="","",[2]source_data!G452))</f>
        <v>794.68</v>
      </c>
      <c r="E449" s="6" t="str">
        <f>IF([2]source_data!G452="","",[2]tailored_settings!$B$3)</f>
        <v>GBP</v>
      </c>
      <c r="F449" s="8">
        <f>IF([2]source_data!G452="","",IF([2]source_data!H452="","",[2]source_data!H452))</f>
        <v>45541</v>
      </c>
      <c r="G449" s="6" t="str">
        <f>IF([2]source_data!G452="","",[2]tailored_settings!$B$5)</f>
        <v>Individual Recipient</v>
      </c>
      <c r="H449" s="6" t="str">
        <f>IF([2]source_data!G452="","",IF(AND([2]source_data!A452&lt;&gt;"",[2]tailored_settings!$B$16="Publish"),CONCATENATE([2]tailored_settings!$B$2&amp;[2]source_data!A452),IF(AND([2]source_data!A452&lt;&gt;"",[2]tailored_settings!$B$16="Do not publish"),CONCATENATE([2]tailored_settings!$B$4&amp;TEXT(ROW(A449)-1,"0000")&amp;"_"&amp;TEXT(F449,"yyyy-mm")),CONCATENATE([2]tailored_settings!$B$4&amp;TEXT(ROW(A449)-1,"0000")&amp;"_"&amp;TEXT(F449,"yyyy-mm")))))</f>
        <v>360G-Longleigh-IND-0448_2024-09</v>
      </c>
      <c r="I449" s="6" t="str">
        <f>IF([2]source_data!G452="","",[2]tailored_settings!$B$7)</f>
        <v>Longleigh Foundation</v>
      </c>
      <c r="J449" s="6" t="str">
        <f>IF([2]source_data!G452="","",[2]tailored_settings!$B$6)</f>
        <v>GB-CHC-1169016</v>
      </c>
      <c r="K449" s="6" t="str">
        <f>IF([2]source_data!G452="","",IF([2]source_data!I452="","",VLOOKUP([2]source_data!I452,[2]codelist_mapping!A:C,3,FALSE)))</f>
        <v>GTIR030</v>
      </c>
      <c r="L449" s="6" t="str">
        <f>IF([2]source_data!G452="","",IF([2]source_data!J452="","",VLOOKUP([2]source_data!J452,[2]codelist_mapping!A:C,3,FALSE)))</f>
        <v/>
      </c>
      <c r="M449" s="6" t="str">
        <f>IF([2]source_data!G452="","",IF([2]source_data!K452="","",IF([2]source_data!M452&lt;&gt;"",CONCATENATE(VLOOKUP([2]source_data!K452,[2]codelist_mapping!F:H,3,FALSE)&amp;";"&amp;VLOOKUP([2]source_data!L452,[2]codelist_mapping!F:H,3,FALSE)&amp;";"&amp;VLOOKUP([2]source_data!M452,[2]codelist_mapping!F:H,3,FALSE)),IF([2]source_data!L452&lt;&gt;"",CONCATENATE(VLOOKUP([2]source_data!K452,[2]codelist_mapping!F:H,3,FALSE)&amp;";"&amp;VLOOKUP([2]source_data!L452,[2]codelist_mapping!F:H,3,FALSE)),IF([2]source_data!K452&lt;&gt;"",CONCATENATE(VLOOKUP([2]source_data!K452,[2]codelist_mapping!F:H,3,FALSE)))))))</f>
        <v>GTIP020;GTIP020</v>
      </c>
      <c r="N449" s="9" t="str">
        <f>IF([2]source_data!G452="","",IF([2]source_data!D452="","",VLOOKUP([2]source_data!D452,[2]geo_data!A:I,9,FALSE)))</f>
        <v>Aldershot Park</v>
      </c>
      <c r="O449" s="9" t="str">
        <f>IF([2]source_data!G452="","",IF([2]source_data!D452="","",VLOOKUP([2]source_data!D452,[2]geo_data!A:I,8,FALSE)))</f>
        <v>E05008989</v>
      </c>
      <c r="P449" s="9" t="str">
        <f>IF([2]source_data!G452="","",IF(LEFT(O449,3)="E05","WD",IF(LEFT(O449,3)="S13","WD",IF(LEFT(O449,3)="W05","WD",IF(LEFT(O449,3)="W06","UA",IF(LEFT(O449,3)="S12","CA",IF(LEFT(O449,3)="E06","UA",IF(LEFT(O449,3)="E07","NMD",IF(LEFT(O449,3)="E08","MD",IF(LEFT(O449,3)="E09","LONB"))))))))))</f>
        <v>WD</v>
      </c>
      <c r="Q449" s="9" t="str">
        <f>IF([2]source_data!G452="","",IF([2]source_data!D452="","",VLOOKUP([2]source_data!D452,[2]geo_data!A:I,7,FALSE)))</f>
        <v>Rushmoor</v>
      </c>
      <c r="R449" s="9" t="str">
        <f>IF([2]source_data!G452="","",IF([2]source_data!D452="","",VLOOKUP([2]source_data!D452,[2]geo_data!A:I,6,FALSE)))</f>
        <v>E07000092</v>
      </c>
      <c r="S449" s="9" t="str">
        <f>IF([2]source_data!G452="","",IF(LEFT(R449,3)="E05","WD",IF(LEFT(R449,3)="S13","WD",IF(LEFT(R449,3)="W05","WD",IF(LEFT(R449,3)="W06","UA",IF(LEFT(R449,3)="S12","CA",IF(LEFT(R449,3)="E06","UA",IF(LEFT(R449,3)="E07","NMD",IF(LEFT(R449,3)="E08","MD",IF(LEFT(R449,3)="E09","LONB"))))))))))</f>
        <v>NMD</v>
      </c>
      <c r="T449" s="6" t="str">
        <f>IF([2]source_data!G452="","",IF([2]source_data!N452="","",[2]source_data!N452))</f>
        <v>Hardship Grant</v>
      </c>
      <c r="U449" s="10">
        <f>IF([2]source_data!G452="","",[2]tailored_settings!$B$8)</f>
        <v>45789</v>
      </c>
      <c r="V449" s="6" t="str">
        <f>IF([2]source_data!G452="","",[2]tailored_settings!$B$9)</f>
        <v>http://www.longleigh.org/</v>
      </c>
      <c r="W449" s="8">
        <f>IF([2]source_data!G452="","",IF([2]source_data!O452="","",[2]source_data!O452))</f>
        <v>45541</v>
      </c>
      <c r="X449" s="12">
        <f>IF([2]source_data!G452="","",IF([2]source_data!P452="","",[2]source_data!P452))</f>
        <v>45595</v>
      </c>
      <c r="Y449" s="13">
        <f>IF([2]source_data!G452="","",IF([2]source_data!Q452="","",[2]source_data!Q452))</f>
        <v>2</v>
      </c>
      <c r="Z449" s="11" t="str">
        <f>IF([2]source_data!G452="","",IF([2]source_data!I452="","",[2]tailored_settings!$B$10))</f>
        <v>Primary grant reason</v>
      </c>
      <c r="AA449" s="11" t="str">
        <f>IF([2]source_data!G452="","",IF([2]source_data!I452="","",[2]source_data!I452))</f>
        <v>1. Customer (or family member residing with them) with a diagnosed condition or disability (physical and/or sensory and/or behavioural)</v>
      </c>
      <c r="AB449" s="11" t="str">
        <f>IF([2]source_data!G452="","",IF([2]source_data!J452="","",[2]tailored_settings!$B$11))</f>
        <v/>
      </c>
      <c r="AC449" s="11" t="str">
        <f>IF([2]source_data!G452="","",IF([2]source_data!J452="","",[2]source_data!J452))</f>
        <v/>
      </c>
      <c r="AD449" s="11" t="str">
        <f>IF([2]source_data!G452="","",IF([2]source_data!K452="","",[2]tailored_settings!$B$12))</f>
        <v>Grant purpose</v>
      </c>
      <c r="AE449" s="11" t="str">
        <f>IF([2]source_data!G452="","",IF([2]source_data!K452="","",[2]source_data!K452))</f>
        <v xml:space="preserve">Furniture </v>
      </c>
      <c r="AF449" s="11" t="str">
        <f>IF([2]source_data!G452="","",IF([2]source_data!K452="","",[2]tailored_settings!$B$13))</f>
        <v>Grant purpose</v>
      </c>
      <c r="AG449" s="11" t="str">
        <f>IF([2]source_data!G452="","",IF([2]source_data!K452="","",[2]source_data!K452))</f>
        <v xml:space="preserve">Furniture </v>
      </c>
      <c r="AH449" s="11" t="str">
        <f>IF([2]source_data!G452="","",IF([2]source_data!M452="","",[2]tailored_settings!$B$14))</f>
        <v/>
      </c>
      <c r="AI449" s="11" t="str">
        <f>IF([2]source_data!G452="","",IF([2]source_data!M452="","",[2]source_data!M452))</f>
        <v/>
      </c>
    </row>
    <row r="450" spans="1:35" x14ac:dyDescent="0.2">
      <c r="A450" s="6" t="str">
        <f>IF([2]source_data!G453="","",IF(AND([2]source_data!C453&lt;&gt;"",[2]tailored_settings!$B$15="Publish"),CONCATENATE([2]tailored_settings!$B$2&amp;[2]source_data!C453),IF(AND([2]source_data!C453&lt;&gt;"",[2]tailored_settings!$B$15="Do not publish"),CONCATENATE([2]tailored_settings!$B$2&amp;TEXT(ROW(A450)-1,"0000")&amp;"_"&amp;TEXT(F450,"yyyy-mm")),CONCATENATE([2]tailored_settings!$B$2&amp;TEXT(ROW(A450)-1,"0000")&amp;"_"&amp;TEXT(F450,"yyyy-mm")))))</f>
        <v>360G-Longleigh-0449_2024-09</v>
      </c>
      <c r="B450" s="6" t="str">
        <f>IF([2]source_data!G453="","",IF([2]source_data!E453&lt;&gt;"",[2]source_data!E453,CONCATENATE("Grant to "&amp;G450)))</f>
        <v>Grant to Individual Recipient</v>
      </c>
      <c r="C450" s="6" t="str">
        <f>IF([2]source_data!G453="","",IF([2]source_data!F453="",_xlfn.XLOOKUP(T450,[2]tailored_settings!$B$20:$B$25,[2]tailored_settings!$A$20:$A$25,"")))</f>
        <v>Providing financial aid during a time of crisis</v>
      </c>
      <c r="D450" s="7">
        <f>IF([2]source_data!G453="","",IF([2]source_data!G453="","",[2]source_data!G453))</f>
        <v>500</v>
      </c>
      <c r="E450" s="6" t="str">
        <f>IF([2]source_data!G453="","",[2]tailored_settings!$B$3)</f>
        <v>GBP</v>
      </c>
      <c r="F450" s="8">
        <f>IF([2]source_data!G453="","",IF([2]source_data!H453="","",[2]source_data!H453))</f>
        <v>45537</v>
      </c>
      <c r="G450" s="6" t="str">
        <f>IF([2]source_data!G453="","",[2]tailored_settings!$B$5)</f>
        <v>Individual Recipient</v>
      </c>
      <c r="H450" s="6" t="str">
        <f>IF([2]source_data!G453="","",IF(AND([2]source_data!A453&lt;&gt;"",[2]tailored_settings!$B$16="Publish"),CONCATENATE([2]tailored_settings!$B$2&amp;[2]source_data!A453),IF(AND([2]source_data!A453&lt;&gt;"",[2]tailored_settings!$B$16="Do not publish"),CONCATENATE([2]tailored_settings!$B$4&amp;TEXT(ROW(A450)-1,"0000")&amp;"_"&amp;TEXT(F450,"yyyy-mm")),CONCATENATE([2]tailored_settings!$B$4&amp;TEXT(ROW(A450)-1,"0000")&amp;"_"&amp;TEXT(F450,"yyyy-mm")))))</f>
        <v>360G-Longleigh-IND-0449_2024-09</v>
      </c>
      <c r="I450" s="6" t="str">
        <f>IF([2]source_data!G453="","",[2]tailored_settings!$B$7)</f>
        <v>Longleigh Foundation</v>
      </c>
      <c r="J450" s="6" t="str">
        <f>IF([2]source_data!G453="","",[2]tailored_settings!$B$6)</f>
        <v>GB-CHC-1169016</v>
      </c>
      <c r="K450" s="6" t="str">
        <f>IF([2]source_data!G453="","",IF([2]source_data!I453="","",VLOOKUP([2]source_data!I453,[2]codelist_mapping!A:C,3,FALSE)))</f>
        <v>GTIR060</v>
      </c>
      <c r="L450" s="6" t="str">
        <f>IF([2]source_data!G453="","",IF([2]source_data!J453="","",VLOOKUP([2]source_data!J453,[2]codelist_mapping!A:C,3,FALSE)))</f>
        <v/>
      </c>
      <c r="M450" s="6" t="str">
        <f>IF([2]source_data!G453="","",IF([2]source_data!K453="","",IF([2]source_data!M453&lt;&gt;"",CONCATENATE(VLOOKUP([2]source_data!K453,[2]codelist_mapping!F:H,3,FALSE)&amp;";"&amp;VLOOKUP([2]source_data!L453,[2]codelist_mapping!F:H,3,FALSE)&amp;";"&amp;VLOOKUP([2]source_data!M453,[2]codelist_mapping!F:H,3,FALSE)),IF([2]source_data!L453&lt;&gt;"",CONCATENATE(VLOOKUP([2]source_data!K453,[2]codelist_mapping!F:H,3,FALSE)&amp;";"&amp;VLOOKUP([2]source_data!L453,[2]codelist_mapping!F:H,3,FALSE)),IF([2]source_data!K453&lt;&gt;"",CONCATENATE(VLOOKUP([2]source_data!K453,[2]codelist_mapping!F:H,3,FALSE)))))))</f>
        <v>GTIP070;GTIP080</v>
      </c>
      <c r="N450" s="9" t="str">
        <f>IF([2]source_data!G453="","",IF([2]source_data!D453="","",VLOOKUP([2]source_data!D453,[2]geo_data!A:I,9,FALSE)))</f>
        <v>Aylestone Hill</v>
      </c>
      <c r="O450" s="9" t="str">
        <f>IF([2]source_data!G453="","",IF([2]source_data!D453="","",VLOOKUP([2]source_data!D453,[2]geo_data!A:I,8,FALSE)))</f>
        <v>E05009439</v>
      </c>
      <c r="P450" s="9" t="str">
        <f>IF([2]source_data!G453="","",IF(LEFT(O450,3)="E05","WD",IF(LEFT(O450,3)="S13","WD",IF(LEFT(O450,3)="W05","WD",IF(LEFT(O450,3)="W06","UA",IF(LEFT(O450,3)="S12","CA",IF(LEFT(O450,3)="E06","UA",IF(LEFT(O450,3)="E07","NMD",IF(LEFT(O450,3)="E08","MD",IF(LEFT(O450,3)="E09","LONB"))))))))))</f>
        <v>WD</v>
      </c>
      <c r="Q450" s="9" t="str">
        <f>IF([2]source_data!G453="","",IF([2]source_data!D453="","",VLOOKUP([2]source_data!D453,[2]geo_data!A:I,7,FALSE)))</f>
        <v>Herefordshire, County of</v>
      </c>
      <c r="R450" s="9" t="str">
        <f>IF([2]source_data!G453="","",IF([2]source_data!D453="","",VLOOKUP([2]source_data!D453,[2]geo_data!A:I,6,FALSE)))</f>
        <v>E06000019</v>
      </c>
      <c r="S450" s="9" t="str">
        <f>IF([2]source_data!G453="","",IF(LEFT(R450,3)="E05","WD",IF(LEFT(R450,3)="S13","WD",IF(LEFT(R450,3)="W05","WD",IF(LEFT(R450,3)="W06","UA",IF(LEFT(R450,3)="S12","CA",IF(LEFT(R450,3)="E06","UA",IF(LEFT(R450,3)="E07","NMD",IF(LEFT(R450,3)="E08","MD",IF(LEFT(R450,3)="E09","LONB"))))))))))</f>
        <v>UA</v>
      </c>
      <c r="T450" s="6" t="str">
        <f>IF([2]source_data!G453="","",IF([2]source_data!N453="","",[2]source_data!N453))</f>
        <v>Crisis Grant</v>
      </c>
      <c r="U450" s="10">
        <f>IF([2]source_data!G453="","",[2]tailored_settings!$B$8)</f>
        <v>45789</v>
      </c>
      <c r="V450" s="6" t="str">
        <f>IF([2]source_data!G453="","",[2]tailored_settings!$B$9)</f>
        <v>http://www.longleigh.org/</v>
      </c>
      <c r="W450" s="8">
        <f>IF([2]source_data!G453="","",IF([2]source_data!O453="","",[2]source_data!O453))</f>
        <v>45537</v>
      </c>
      <c r="X450" s="12">
        <f>IF([2]source_data!G453="","",IF([2]source_data!P453="","",[2]source_data!P453))</f>
        <v>45604</v>
      </c>
      <c r="Y450" s="13">
        <f>IF([2]source_data!G453="","",IF([2]source_data!Q453="","",[2]source_data!Q453))</f>
        <v>2</v>
      </c>
      <c r="Z450" s="11" t="str">
        <f>IF([2]source_data!G453="","",IF([2]source_data!I453="","",[2]tailored_settings!$B$10))</f>
        <v>Primary grant reason</v>
      </c>
      <c r="AA450" s="11" t="str">
        <f>IF([2]source_data!G453="","",IF([2]source_data!I453="","",[2]source_data!I453))</f>
        <v>4. Customer/family fleeing from a violent or abusive relationship</v>
      </c>
      <c r="AB450" s="11" t="str">
        <f>IF([2]source_data!G453="","",IF([2]source_data!J453="","",[2]tailored_settings!$B$11))</f>
        <v/>
      </c>
      <c r="AC450" s="11" t="str">
        <f>IF([2]source_data!G453="","",IF([2]source_data!J453="","",[2]source_data!J453))</f>
        <v/>
      </c>
      <c r="AD450" s="11" t="str">
        <f>IF([2]source_data!G453="","",IF([2]source_data!K453="","",[2]tailored_settings!$B$12))</f>
        <v>Grant purpose</v>
      </c>
      <c r="AE450" s="11" t="str">
        <f>IF([2]source_data!G453="","",IF([2]source_data!K453="","",[2]source_data!K453))</f>
        <v>Food Vouchers</v>
      </c>
      <c r="AF450" s="11" t="str">
        <f>IF([2]source_data!G453="","",IF([2]source_data!K453="","",[2]tailored_settings!$B$13))</f>
        <v>Grant purpose</v>
      </c>
      <c r="AG450" s="11" t="str">
        <f>IF([2]source_data!G453="","",IF([2]source_data!K453="","",[2]source_data!K453))</f>
        <v>Food Vouchers</v>
      </c>
      <c r="AH450" s="11" t="str">
        <f>IF([2]source_data!G453="","",IF([2]source_data!M453="","",[2]tailored_settings!$B$14))</f>
        <v/>
      </c>
      <c r="AI450" s="11" t="str">
        <f>IF([2]source_data!G453="","",IF([2]source_data!M453="","",[2]source_data!M453))</f>
        <v/>
      </c>
    </row>
    <row r="451" spans="1:35" x14ac:dyDescent="0.2">
      <c r="A451" s="6" t="str">
        <f>IF([2]source_data!G454="","",IF(AND([2]source_data!C454&lt;&gt;"",[2]tailored_settings!$B$15="Publish"),CONCATENATE([2]tailored_settings!$B$2&amp;[2]source_data!C454),IF(AND([2]source_data!C454&lt;&gt;"",[2]tailored_settings!$B$15="Do not publish"),CONCATENATE([2]tailored_settings!$B$2&amp;TEXT(ROW(A451)-1,"0000")&amp;"_"&amp;TEXT(F451,"yyyy-mm")),CONCATENATE([2]tailored_settings!$B$2&amp;TEXT(ROW(A451)-1,"0000")&amp;"_"&amp;TEXT(F451,"yyyy-mm")))))</f>
        <v>360G-Longleigh-0450_2024-09</v>
      </c>
      <c r="B451" s="6" t="str">
        <f>IF([2]source_data!G454="","",IF([2]source_data!E454&lt;&gt;"",[2]source_data!E454,CONCATENATE("Grant to "&amp;G451)))</f>
        <v>Grant to Individual Recipient</v>
      </c>
      <c r="C451" s="6" t="str">
        <f>IF([2]source_data!G454="","",IF([2]source_data!F454="",_xlfn.XLOOKUP(T451,[2]tailored_settings!$B$20:$B$25,[2]tailored_settings!$A$20:$A$25,"")))</f>
        <v>Helping to alleviate financial hardship</v>
      </c>
      <c r="D451" s="7">
        <f>IF([2]source_data!G454="","",IF([2]source_data!G454="","",[2]source_data!G454))</f>
        <v>902.97</v>
      </c>
      <c r="E451" s="6" t="str">
        <f>IF([2]source_data!G454="","",[2]tailored_settings!$B$3)</f>
        <v>GBP</v>
      </c>
      <c r="F451" s="8">
        <f>IF([2]source_data!G454="","",IF([2]source_data!H454="","",[2]source_data!H454))</f>
        <v>45537</v>
      </c>
      <c r="G451" s="6" t="str">
        <f>IF([2]source_data!G454="","",[2]tailored_settings!$B$5)</f>
        <v>Individual Recipient</v>
      </c>
      <c r="H451" s="6" t="str">
        <f>IF([2]source_data!G454="","",IF(AND([2]source_data!A454&lt;&gt;"",[2]tailored_settings!$B$16="Publish"),CONCATENATE([2]tailored_settings!$B$2&amp;[2]source_data!A454),IF(AND([2]source_data!A454&lt;&gt;"",[2]tailored_settings!$B$16="Do not publish"),CONCATENATE([2]tailored_settings!$B$4&amp;TEXT(ROW(A451)-1,"0000")&amp;"_"&amp;TEXT(F451,"yyyy-mm")),CONCATENATE([2]tailored_settings!$B$4&amp;TEXT(ROW(A451)-1,"0000")&amp;"_"&amp;TEXT(F451,"yyyy-mm")))))</f>
        <v>360G-Longleigh-IND-0450_2024-09</v>
      </c>
      <c r="I451" s="6" t="str">
        <f>IF([2]source_data!G454="","",[2]tailored_settings!$B$7)</f>
        <v>Longleigh Foundation</v>
      </c>
      <c r="J451" s="6" t="str">
        <f>IF([2]source_data!G454="","",[2]tailored_settings!$B$6)</f>
        <v>GB-CHC-1169016</v>
      </c>
      <c r="K451" s="6" t="str">
        <f>IF([2]source_data!G454="","",IF([2]source_data!I454="","",VLOOKUP([2]source_data!I454,[2]codelist_mapping!A:C,3,FALSE)))</f>
        <v>GTIR030</v>
      </c>
      <c r="L451" s="6" t="str">
        <f>IF([2]source_data!G454="","",IF([2]source_data!J454="","",VLOOKUP([2]source_data!J454,[2]codelist_mapping!A:C,3,FALSE)))</f>
        <v>GTIR040</v>
      </c>
      <c r="M451" s="6" t="str">
        <f>IF([2]source_data!G454="","",IF([2]source_data!K454="","",IF([2]source_data!M454&lt;&gt;"",CONCATENATE(VLOOKUP([2]source_data!K454,[2]codelist_mapping!F:H,3,FALSE)&amp;";"&amp;VLOOKUP([2]source_data!L454,[2]codelist_mapping!F:H,3,FALSE)&amp;";"&amp;VLOOKUP([2]source_data!M454,[2]codelist_mapping!F:H,3,FALSE)),IF([2]source_data!L454&lt;&gt;"",CONCATENATE(VLOOKUP([2]source_data!K454,[2]codelist_mapping!F:H,3,FALSE)&amp;";"&amp;VLOOKUP([2]source_data!L454,[2]codelist_mapping!F:H,3,FALSE)),IF([2]source_data!K454&lt;&gt;"",CONCATENATE(VLOOKUP([2]source_data!K454,[2]codelist_mapping!F:H,3,FALSE)))))))</f>
        <v>GTIP020</v>
      </c>
      <c r="N451" s="9" t="str">
        <f>IF([2]source_data!G454="","",IF([2]source_data!D454="","",VLOOKUP([2]source_data!D454,[2]geo_data!A:I,9,FALSE)))</f>
        <v>Highbridge &amp; Burnham South</v>
      </c>
      <c r="O451" s="9" t="str">
        <f>IF([2]source_data!G454="","",IF([2]source_data!D454="","",VLOOKUP([2]source_data!D454,[2]geo_data!A:I,8,FALSE)))</f>
        <v>E05014364</v>
      </c>
      <c r="P451" s="9" t="str">
        <f>IF([2]source_data!G454="","",IF(LEFT(O451,3)="E05","WD",IF(LEFT(O451,3)="S13","WD",IF(LEFT(O451,3)="W05","WD",IF(LEFT(O451,3)="W06","UA",IF(LEFT(O451,3)="S12","CA",IF(LEFT(O451,3)="E06","UA",IF(LEFT(O451,3)="E07","NMD",IF(LEFT(O451,3)="E08","MD",IF(LEFT(O451,3)="E09","LONB"))))))))))</f>
        <v>WD</v>
      </c>
      <c r="Q451" s="9" t="str">
        <f>IF([2]source_data!G454="","",IF([2]source_data!D454="","",VLOOKUP([2]source_data!D454,[2]geo_data!A:I,7,FALSE)))</f>
        <v>Somerset</v>
      </c>
      <c r="R451" s="9" t="str">
        <f>IF([2]source_data!G454="","",IF([2]source_data!D454="","",VLOOKUP([2]source_data!D454,[2]geo_data!A:I,6,FALSE)))</f>
        <v>E06000066</v>
      </c>
      <c r="S451" s="9" t="str">
        <f>IF([2]source_data!G454="","",IF(LEFT(R451,3)="E05","WD",IF(LEFT(R451,3)="S13","WD",IF(LEFT(R451,3)="W05","WD",IF(LEFT(R451,3)="W06","UA",IF(LEFT(R451,3)="S12","CA",IF(LEFT(R451,3)="E06","UA",IF(LEFT(R451,3)="E07","NMD",IF(LEFT(R451,3)="E08","MD",IF(LEFT(R451,3)="E09","LONB"))))))))))</f>
        <v>UA</v>
      </c>
      <c r="T451" s="6" t="str">
        <f>IF([2]source_data!G454="","",IF([2]source_data!N454="","",[2]source_data!N454))</f>
        <v>Hardship Grant</v>
      </c>
      <c r="U451" s="10">
        <f>IF([2]source_data!G454="","",[2]tailored_settings!$B$8)</f>
        <v>45789</v>
      </c>
      <c r="V451" s="6" t="str">
        <f>IF([2]source_data!G454="","",[2]tailored_settings!$B$9)</f>
        <v>http://www.longleigh.org/</v>
      </c>
      <c r="W451" s="8">
        <f>IF([2]source_data!G454="","",IF([2]source_data!O454="","",[2]source_data!O454))</f>
        <v>45537</v>
      </c>
      <c r="X451" s="12">
        <f>IF([2]source_data!G454="","",IF([2]source_data!P454="","",[2]source_data!P454))</f>
        <v>45566</v>
      </c>
      <c r="Y451" s="13">
        <f>IF([2]source_data!G454="","",IF([2]source_data!Q454="","",[2]source_data!Q454))</f>
        <v>1</v>
      </c>
      <c r="Z451" s="11" t="str">
        <f>IF([2]source_data!G454="","",IF([2]source_data!I454="","",[2]tailored_settings!$B$10))</f>
        <v>Primary grant reason</v>
      </c>
      <c r="AA451" s="11" t="str">
        <f>IF([2]source_data!G454="","",IF([2]source_data!I454="","",[2]source_data!I454))</f>
        <v>1. Customer (or family member residing with them) with a diagnosed condition or disability (physical and/or sensory and/or behavioural)</v>
      </c>
      <c r="AB451" s="11" t="str">
        <f>IF([2]source_data!G454="","",IF([2]source_data!J454="","",[2]tailored_settings!$B$11))</f>
        <v>Secondary grant reason</v>
      </c>
      <c r="AC451" s="11" t="str">
        <f>IF([2]source_data!G454="","",IF([2]source_data!J454="","",[2]source_data!J454))</f>
        <v>2. Customer receiving medication and/or therapy for a mental health condition or substance addiction</v>
      </c>
      <c r="AD451" s="11" t="str">
        <f>IF([2]source_data!G454="","",IF([2]source_data!K454="","",[2]tailored_settings!$B$12))</f>
        <v>Grant purpose</v>
      </c>
      <c r="AE451" s="11" t="str">
        <f>IF([2]source_data!G454="","",IF([2]source_data!K454="","",[2]source_data!K454))</f>
        <v>Appliances</v>
      </c>
      <c r="AF451" s="11" t="str">
        <f>IF([2]source_data!G454="","",IF([2]source_data!K454="","",[2]tailored_settings!$B$13))</f>
        <v>Grant purpose</v>
      </c>
      <c r="AG451" s="11" t="str">
        <f>IF([2]source_data!G454="","",IF([2]source_data!K454="","",[2]source_data!K454))</f>
        <v>Appliances</v>
      </c>
      <c r="AH451" s="11" t="str">
        <f>IF([2]source_data!G454="","",IF([2]source_data!M454="","",[2]tailored_settings!$B$14))</f>
        <v/>
      </c>
      <c r="AI451" s="11" t="str">
        <f>IF([2]source_data!G454="","",IF([2]source_data!M454="","",[2]source_data!M454))</f>
        <v/>
      </c>
    </row>
    <row r="452" spans="1:35" x14ac:dyDescent="0.2">
      <c r="A452" s="6" t="str">
        <f>IF([2]source_data!G455="","",IF(AND([2]source_data!C455&lt;&gt;"",[2]tailored_settings!$B$15="Publish"),CONCATENATE([2]tailored_settings!$B$2&amp;[2]source_data!C455),IF(AND([2]source_data!C455&lt;&gt;"",[2]tailored_settings!$B$15="Do not publish"),CONCATENATE([2]tailored_settings!$B$2&amp;TEXT(ROW(A452)-1,"0000")&amp;"_"&amp;TEXT(F452,"yyyy-mm")),CONCATENATE([2]tailored_settings!$B$2&amp;TEXT(ROW(A452)-1,"0000")&amp;"_"&amp;TEXT(F452,"yyyy-mm")))))</f>
        <v>360G-Longleigh-0451_2024-09</v>
      </c>
      <c r="B452" s="6" t="str">
        <f>IF([2]source_data!G455="","",IF([2]source_data!E455&lt;&gt;"",[2]source_data!E455,CONCATENATE("Grant to "&amp;G452)))</f>
        <v>Grant to Individual Recipient</v>
      </c>
      <c r="C452" s="6" t="str">
        <f>IF([2]source_data!G455="","",IF([2]source_data!F455="",_xlfn.XLOOKUP(T452,[2]tailored_settings!$B$20:$B$25,[2]tailored_settings!$A$20:$A$25,"")))</f>
        <v>Helping to alleviate financial hardship</v>
      </c>
      <c r="D452" s="7">
        <f>IF([2]source_data!G455="","",IF([2]source_data!G455="","",[2]source_data!G455))</f>
        <v>1000</v>
      </c>
      <c r="E452" s="6" t="str">
        <f>IF([2]source_data!G455="","",[2]tailored_settings!$B$3)</f>
        <v>GBP</v>
      </c>
      <c r="F452" s="8">
        <f>IF([2]source_data!G455="","",IF([2]source_data!H455="","",[2]source_data!H455))</f>
        <v>45538</v>
      </c>
      <c r="G452" s="6" t="str">
        <f>IF([2]source_data!G455="","",[2]tailored_settings!$B$5)</f>
        <v>Individual Recipient</v>
      </c>
      <c r="H452" s="6" t="str">
        <f>IF([2]source_data!G455="","",IF(AND([2]source_data!A455&lt;&gt;"",[2]tailored_settings!$B$16="Publish"),CONCATENATE([2]tailored_settings!$B$2&amp;[2]source_data!A455),IF(AND([2]source_data!A455&lt;&gt;"",[2]tailored_settings!$B$16="Do not publish"),CONCATENATE([2]tailored_settings!$B$4&amp;TEXT(ROW(A452)-1,"0000")&amp;"_"&amp;TEXT(F452,"yyyy-mm")),CONCATENATE([2]tailored_settings!$B$4&amp;TEXT(ROW(A452)-1,"0000")&amp;"_"&amp;TEXT(F452,"yyyy-mm")))))</f>
        <v>360G-Longleigh-IND-0451_2024-09</v>
      </c>
      <c r="I452" s="6" t="str">
        <f>IF([2]source_data!G455="","",[2]tailored_settings!$B$7)</f>
        <v>Longleigh Foundation</v>
      </c>
      <c r="J452" s="6" t="str">
        <f>IF([2]source_data!G455="","",[2]tailored_settings!$B$6)</f>
        <v>GB-CHC-1169016</v>
      </c>
      <c r="K452" s="6" t="str">
        <f>IF([2]source_data!G455="","",IF([2]source_data!I455="","",VLOOKUP([2]source_data!I455,[2]codelist_mapping!A:C,3,FALSE)))</f>
        <v>GTIR040</v>
      </c>
      <c r="L452" s="6" t="str">
        <f>IF([2]source_data!G455="","",IF([2]source_data!J455="","",VLOOKUP([2]source_data!J455,[2]codelist_mapping!A:C,3,FALSE)))</f>
        <v/>
      </c>
      <c r="M452" s="6" t="str">
        <f>IF([2]source_data!G455="","",IF([2]source_data!K455="","",IF([2]source_data!M455&lt;&gt;"",CONCATENATE(VLOOKUP([2]source_data!K455,[2]codelist_mapping!F:H,3,FALSE)&amp;";"&amp;VLOOKUP([2]source_data!L455,[2]codelist_mapping!F:H,3,FALSE)&amp;";"&amp;VLOOKUP([2]source_data!M455,[2]codelist_mapping!F:H,3,FALSE)),IF([2]source_data!L455&lt;&gt;"",CONCATENATE(VLOOKUP([2]source_data!K455,[2]codelist_mapping!F:H,3,FALSE)&amp;";"&amp;VLOOKUP([2]source_data!L455,[2]codelist_mapping!F:H,3,FALSE)),IF([2]source_data!K455&lt;&gt;"",CONCATENATE(VLOOKUP([2]source_data!K455,[2]codelist_mapping!F:H,3,FALSE)))))))</f>
        <v>GTIP070;GTIP080;GTIP060</v>
      </c>
      <c r="N452" s="9" t="str">
        <f>IF([2]source_data!G455="","",IF([2]source_data!D455="","",VLOOKUP([2]source_data!D455,[2]geo_data!A:I,9,FALSE)))</f>
        <v>St David's</v>
      </c>
      <c r="O452" s="9" t="str">
        <f>IF([2]source_data!G455="","",IF([2]source_data!D455="","",VLOOKUP([2]source_data!D455,[2]geo_data!A:I,8,FALSE)))</f>
        <v>E05011020</v>
      </c>
      <c r="P452" s="9" t="str">
        <f>IF([2]source_data!G455="","",IF(LEFT(O452,3)="E05","WD",IF(LEFT(O452,3)="S13","WD",IF(LEFT(O452,3)="W05","WD",IF(LEFT(O452,3)="W06","UA",IF(LEFT(O452,3)="S12","CA",IF(LEFT(O452,3)="E06","UA",IF(LEFT(O452,3)="E07","NMD",IF(LEFT(O452,3)="E08","MD",IF(LEFT(O452,3)="E09","LONB"))))))))))</f>
        <v>WD</v>
      </c>
      <c r="Q452" s="9" t="str">
        <f>IF([2]source_data!G455="","",IF([2]source_data!D455="","",VLOOKUP([2]source_data!D455,[2]geo_data!A:I,7,FALSE)))</f>
        <v>Exeter</v>
      </c>
      <c r="R452" s="9" t="str">
        <f>IF([2]source_data!G455="","",IF([2]source_data!D455="","",VLOOKUP([2]source_data!D455,[2]geo_data!A:I,6,FALSE)))</f>
        <v>E07000041</v>
      </c>
      <c r="S452" s="9" t="str">
        <f>IF([2]source_data!G455="","",IF(LEFT(R452,3)="E05","WD",IF(LEFT(R452,3)="S13","WD",IF(LEFT(R452,3)="W05","WD",IF(LEFT(R452,3)="W06","UA",IF(LEFT(R452,3)="S12","CA",IF(LEFT(R452,3)="E06","UA",IF(LEFT(R452,3)="E07","NMD",IF(LEFT(R452,3)="E08","MD",IF(LEFT(R452,3)="E09","LONB"))))))))))</f>
        <v>NMD</v>
      </c>
      <c r="T452" s="6" t="str">
        <f>IF([2]source_data!G455="","",IF([2]source_data!N455="","",[2]source_data!N455))</f>
        <v>Hardship Grant</v>
      </c>
      <c r="U452" s="10">
        <f>IF([2]source_data!G455="","",[2]tailored_settings!$B$8)</f>
        <v>45789</v>
      </c>
      <c r="V452" s="6" t="str">
        <f>IF([2]source_data!G455="","",[2]tailored_settings!$B$9)</f>
        <v>http://www.longleigh.org/</v>
      </c>
      <c r="W452" s="8">
        <f>IF([2]source_data!G455="","",IF([2]source_data!O455="","",[2]source_data!O455))</f>
        <v>45538</v>
      </c>
      <c r="X452" s="12">
        <f>IF([2]source_data!G455="","",IF([2]source_data!P455="","",[2]source_data!P455))</f>
        <v>45677</v>
      </c>
      <c r="Y452" s="13">
        <f>IF([2]source_data!G455="","",IF([2]source_data!Q455="","",[2]source_data!Q455))</f>
        <v>4</v>
      </c>
      <c r="Z452" s="11" t="str">
        <f>IF([2]source_data!G455="","",IF([2]source_data!I455="","",[2]tailored_settings!$B$10))</f>
        <v>Primary grant reason</v>
      </c>
      <c r="AA452" s="11" t="str">
        <f>IF([2]source_data!G455="","",IF([2]source_data!I455="","",[2]source_data!I455))</f>
        <v>2. Customer receiving medication and/or therapy for a mental health condition or substance addiction</v>
      </c>
      <c r="AB452" s="11" t="str">
        <f>IF([2]source_data!G455="","",IF([2]source_data!J455="","",[2]tailored_settings!$B$11))</f>
        <v/>
      </c>
      <c r="AC452" s="11" t="str">
        <f>IF([2]source_data!G455="","",IF([2]source_data!J455="","",[2]source_data!J455))</f>
        <v/>
      </c>
      <c r="AD452" s="11" t="str">
        <f>IF([2]source_data!G455="","",IF([2]source_data!K455="","",[2]tailored_settings!$B$12))</f>
        <v>Grant purpose</v>
      </c>
      <c r="AE452" s="11" t="str">
        <f>IF([2]source_data!G455="","",IF([2]source_data!K455="","",[2]source_data!K455))</f>
        <v>Food Vouchers</v>
      </c>
      <c r="AF452" s="11" t="str">
        <f>IF([2]source_data!G455="","",IF([2]source_data!K455="","",[2]tailored_settings!$B$13))</f>
        <v>Grant purpose</v>
      </c>
      <c r="AG452" s="11" t="str">
        <f>IF([2]source_data!G455="","",IF([2]source_data!K455="","",[2]source_data!K455))</f>
        <v>Food Vouchers</v>
      </c>
      <c r="AH452" s="11" t="str">
        <f>IF([2]source_data!G455="","",IF([2]source_data!M455="","",[2]tailored_settings!$B$14))</f>
        <v>Grant purpose</v>
      </c>
      <c r="AI452" s="11" t="str">
        <f>IF([2]source_data!G455="","",IF([2]source_data!M455="","",[2]source_data!M455))</f>
        <v>Voucher for small household items</v>
      </c>
    </row>
    <row r="453" spans="1:35" x14ac:dyDescent="0.2">
      <c r="A453" s="6" t="str">
        <f>IF([2]source_data!G456="","",IF(AND([2]source_data!C456&lt;&gt;"",[2]tailored_settings!$B$15="Publish"),CONCATENATE([2]tailored_settings!$B$2&amp;[2]source_data!C456),IF(AND([2]source_data!C456&lt;&gt;"",[2]tailored_settings!$B$15="Do not publish"),CONCATENATE([2]tailored_settings!$B$2&amp;TEXT(ROW(A453)-1,"0000")&amp;"_"&amp;TEXT(F453,"yyyy-mm")),CONCATENATE([2]tailored_settings!$B$2&amp;TEXT(ROW(A453)-1,"0000")&amp;"_"&amp;TEXT(F453,"yyyy-mm")))))</f>
        <v>360G-Longleigh-0452_2024-09</v>
      </c>
      <c r="B453" s="6" t="str">
        <f>IF([2]source_data!G456="","",IF([2]source_data!E456&lt;&gt;"",[2]source_data!E456,CONCATENATE("Grant to "&amp;G453)))</f>
        <v>Grant to Individual Recipient</v>
      </c>
      <c r="C453" s="6" t="str">
        <f>IF([2]source_data!G456="","",IF([2]source_data!F456="",_xlfn.XLOOKUP(T453,[2]tailored_settings!$B$20:$B$25,[2]tailored_settings!$A$20:$A$25,"")))</f>
        <v>Helping to alleviate financial hardship</v>
      </c>
      <c r="D453" s="7">
        <f>IF([2]source_data!G456="","",IF([2]source_data!G456="","",[2]source_data!G456))</f>
        <v>933.98</v>
      </c>
      <c r="E453" s="6" t="str">
        <f>IF([2]source_data!G456="","",[2]tailored_settings!$B$3)</f>
        <v>GBP</v>
      </c>
      <c r="F453" s="8">
        <f>IF([2]source_data!G456="","",IF([2]source_data!H456="","",[2]source_data!H456))</f>
        <v>45539</v>
      </c>
      <c r="G453" s="6" t="str">
        <f>IF([2]source_data!G456="","",[2]tailored_settings!$B$5)</f>
        <v>Individual Recipient</v>
      </c>
      <c r="H453" s="6" t="str">
        <f>IF([2]source_data!G456="","",IF(AND([2]source_data!A456&lt;&gt;"",[2]tailored_settings!$B$16="Publish"),CONCATENATE([2]tailored_settings!$B$2&amp;[2]source_data!A456),IF(AND([2]source_data!A456&lt;&gt;"",[2]tailored_settings!$B$16="Do not publish"),CONCATENATE([2]tailored_settings!$B$4&amp;TEXT(ROW(A453)-1,"0000")&amp;"_"&amp;TEXT(F453,"yyyy-mm")),CONCATENATE([2]tailored_settings!$B$4&amp;TEXT(ROW(A453)-1,"0000")&amp;"_"&amp;TEXT(F453,"yyyy-mm")))))</f>
        <v>360G-Longleigh-IND-0452_2024-09</v>
      </c>
      <c r="I453" s="6" t="str">
        <f>IF([2]source_data!G456="","",[2]tailored_settings!$B$7)</f>
        <v>Longleigh Foundation</v>
      </c>
      <c r="J453" s="6" t="str">
        <f>IF([2]source_data!G456="","",[2]tailored_settings!$B$6)</f>
        <v>GB-CHC-1169016</v>
      </c>
      <c r="K453" s="6" t="str">
        <f>IF([2]source_data!G456="","",IF([2]source_data!I456="","",VLOOKUP([2]source_data!I456,[2]codelist_mapping!A:C,3,FALSE)))</f>
        <v>GTIR040</v>
      </c>
      <c r="L453" s="6" t="str">
        <f>IF([2]source_data!G456="","",IF([2]source_data!J456="","",VLOOKUP([2]source_data!J456,[2]codelist_mapping!A:C,3,FALSE)))</f>
        <v/>
      </c>
      <c r="M453" s="6" t="str">
        <f>IF([2]source_data!G456="","",IF([2]source_data!K456="","",IF([2]source_data!M456&lt;&gt;"",CONCATENATE(VLOOKUP([2]source_data!K456,[2]codelist_mapping!F:H,3,FALSE)&amp;";"&amp;VLOOKUP([2]source_data!L456,[2]codelist_mapping!F:H,3,FALSE)&amp;";"&amp;VLOOKUP([2]source_data!M456,[2]codelist_mapping!F:H,3,FALSE)),IF([2]source_data!L456&lt;&gt;"",CONCATENATE(VLOOKUP([2]source_data!K456,[2]codelist_mapping!F:H,3,FALSE)&amp;";"&amp;VLOOKUP([2]source_data!L456,[2]codelist_mapping!F:H,3,FALSE)),IF([2]source_data!K456&lt;&gt;"",CONCATENATE(VLOOKUP([2]source_data!K456,[2]codelist_mapping!F:H,3,FALSE)))))))</f>
        <v>GTIP070;GTIP020</v>
      </c>
      <c r="N453" s="9" t="str">
        <f>IF([2]source_data!G456="","",IF([2]source_data!D456="","",VLOOKUP([2]source_data!D456,[2]geo_data!A:I,9,FALSE)))</f>
        <v>Leicester Forest &amp; Lubbesthorpe</v>
      </c>
      <c r="O453" s="9" t="str">
        <f>IF([2]source_data!G456="","",IF([2]source_data!D456="","",VLOOKUP([2]source_data!D456,[2]geo_data!A:I,8,FALSE)))</f>
        <v>E05015273</v>
      </c>
      <c r="P453" s="9" t="str">
        <f>IF([2]source_data!G456="","",IF(LEFT(O453,3)="E05","WD",IF(LEFT(O453,3)="S13","WD",IF(LEFT(O453,3)="W05","WD",IF(LEFT(O453,3)="W06","UA",IF(LEFT(O453,3)="S12","CA",IF(LEFT(O453,3)="E06","UA",IF(LEFT(O453,3)="E07","NMD",IF(LEFT(O453,3)="E08","MD",IF(LEFT(O453,3)="E09","LONB"))))))))))</f>
        <v>WD</v>
      </c>
      <c r="Q453" s="9" t="str">
        <f>IF([2]source_data!G456="","",IF([2]source_data!D456="","",VLOOKUP([2]source_data!D456,[2]geo_data!A:I,7,FALSE)))</f>
        <v>Blaby</v>
      </c>
      <c r="R453" s="9" t="str">
        <f>IF([2]source_data!G456="","",IF([2]source_data!D456="","",VLOOKUP([2]source_data!D456,[2]geo_data!A:I,6,FALSE)))</f>
        <v>E07000129</v>
      </c>
      <c r="S453" s="9" t="str">
        <f>IF([2]source_data!G456="","",IF(LEFT(R453,3)="E05","WD",IF(LEFT(R453,3)="S13","WD",IF(LEFT(R453,3)="W05","WD",IF(LEFT(R453,3)="W06","UA",IF(LEFT(R453,3)="S12","CA",IF(LEFT(R453,3)="E06","UA",IF(LEFT(R453,3)="E07","NMD",IF(LEFT(R453,3)="E08","MD",IF(LEFT(R453,3)="E09","LONB"))))))))))</f>
        <v>NMD</v>
      </c>
      <c r="T453" s="6" t="str">
        <f>IF([2]source_data!G456="","",IF([2]source_data!N456="","",[2]source_data!N456))</f>
        <v>Hardship Grant</v>
      </c>
      <c r="U453" s="10">
        <f>IF([2]source_data!G456="","",[2]tailored_settings!$B$8)</f>
        <v>45789</v>
      </c>
      <c r="V453" s="6" t="str">
        <f>IF([2]source_data!G456="","",[2]tailored_settings!$B$9)</f>
        <v>http://www.longleigh.org/</v>
      </c>
      <c r="W453" s="8">
        <f>IF([2]source_data!G456="","",IF([2]source_data!O456="","",[2]source_data!O456))</f>
        <v>45539</v>
      </c>
      <c r="X453" s="12">
        <f>IF([2]source_data!G456="","",IF([2]source_data!P456="","",[2]source_data!P456))</f>
        <v>45604</v>
      </c>
      <c r="Y453" s="13">
        <f>IF([2]source_data!G456="","",IF([2]source_data!Q456="","",[2]source_data!Q456))</f>
        <v>2</v>
      </c>
      <c r="Z453" s="11" t="str">
        <f>IF([2]source_data!G456="","",IF([2]source_data!I456="","",[2]tailored_settings!$B$10))</f>
        <v>Primary grant reason</v>
      </c>
      <c r="AA453" s="11" t="str">
        <f>IF([2]source_data!G456="","",IF([2]source_data!I456="","",[2]source_data!I456))</f>
        <v>2. Customer receiving medication and/or therapy for a mental health condition or substance addiction</v>
      </c>
      <c r="AB453" s="11" t="str">
        <f>IF([2]source_data!G456="","",IF([2]source_data!J456="","",[2]tailored_settings!$B$11))</f>
        <v/>
      </c>
      <c r="AC453" s="11" t="str">
        <f>IF([2]source_data!G456="","",IF([2]source_data!J456="","",[2]source_data!J456))</f>
        <v/>
      </c>
      <c r="AD453" s="11" t="str">
        <f>IF([2]source_data!G456="","",IF([2]source_data!K456="","",[2]tailored_settings!$B$12))</f>
        <v>Grant purpose</v>
      </c>
      <c r="AE453" s="11" t="str">
        <f>IF([2]source_data!G456="","",IF([2]source_data!K456="","",[2]source_data!K456))</f>
        <v>Food Vouchers</v>
      </c>
      <c r="AF453" s="11" t="str">
        <f>IF([2]source_data!G456="","",IF([2]source_data!K456="","",[2]tailored_settings!$B$13))</f>
        <v>Grant purpose</v>
      </c>
      <c r="AG453" s="11" t="str">
        <f>IF([2]source_data!G456="","",IF([2]source_data!K456="","",[2]source_data!K456))</f>
        <v>Food Vouchers</v>
      </c>
      <c r="AH453" s="11" t="str">
        <f>IF([2]source_data!G456="","",IF([2]source_data!M456="","",[2]tailored_settings!$B$14))</f>
        <v/>
      </c>
      <c r="AI453" s="11" t="str">
        <f>IF([2]source_data!G456="","",IF([2]source_data!M456="","",[2]source_data!M456))</f>
        <v/>
      </c>
    </row>
    <row r="454" spans="1:35" x14ac:dyDescent="0.2">
      <c r="A454" s="6" t="str">
        <f>IF([2]source_data!G457="","",IF(AND([2]source_data!C457&lt;&gt;"",[2]tailored_settings!$B$15="Publish"),CONCATENATE([2]tailored_settings!$B$2&amp;[2]source_data!C457),IF(AND([2]source_data!C457&lt;&gt;"",[2]tailored_settings!$B$15="Do not publish"),CONCATENATE([2]tailored_settings!$B$2&amp;TEXT(ROW(A454)-1,"0000")&amp;"_"&amp;TEXT(F454,"yyyy-mm")),CONCATENATE([2]tailored_settings!$B$2&amp;TEXT(ROW(A454)-1,"0000")&amp;"_"&amp;TEXT(F454,"yyyy-mm")))))</f>
        <v>360G-Longleigh-0453_2024-09</v>
      </c>
      <c r="B454" s="6" t="str">
        <f>IF([2]source_data!G457="","",IF([2]source_data!E457&lt;&gt;"",[2]source_data!E457,CONCATENATE("Grant to "&amp;G454)))</f>
        <v>Grant to Individual Recipient</v>
      </c>
      <c r="C454" s="6" t="str">
        <f>IF([2]source_data!G457="","",IF([2]source_data!F457="",_xlfn.XLOOKUP(T454,[2]tailored_settings!$B$20:$B$25,[2]tailored_settings!$A$20:$A$25,"")))</f>
        <v>Helping to alleviate financial hardship</v>
      </c>
      <c r="D454" s="7">
        <f>IF([2]source_data!G457="","",IF([2]source_data!G457="","",[2]source_data!G457))</f>
        <v>650</v>
      </c>
      <c r="E454" s="6" t="str">
        <f>IF([2]source_data!G457="","",[2]tailored_settings!$B$3)</f>
        <v>GBP</v>
      </c>
      <c r="F454" s="8">
        <f>IF([2]source_data!G457="","",IF([2]source_data!H457="","",[2]source_data!H457))</f>
        <v>45539</v>
      </c>
      <c r="G454" s="6" t="str">
        <f>IF([2]source_data!G457="","",[2]tailored_settings!$B$5)</f>
        <v>Individual Recipient</v>
      </c>
      <c r="H454" s="6" t="str">
        <f>IF([2]source_data!G457="","",IF(AND([2]source_data!A457&lt;&gt;"",[2]tailored_settings!$B$16="Publish"),CONCATENATE([2]tailored_settings!$B$2&amp;[2]source_data!A457),IF(AND([2]source_data!A457&lt;&gt;"",[2]tailored_settings!$B$16="Do not publish"),CONCATENATE([2]tailored_settings!$B$4&amp;TEXT(ROW(A454)-1,"0000")&amp;"_"&amp;TEXT(F454,"yyyy-mm")),CONCATENATE([2]tailored_settings!$B$4&amp;TEXT(ROW(A454)-1,"0000")&amp;"_"&amp;TEXT(F454,"yyyy-mm")))))</f>
        <v>360G-Longleigh-IND-0453_2024-09</v>
      </c>
      <c r="I454" s="6" t="str">
        <f>IF([2]source_data!G457="","",[2]tailored_settings!$B$7)</f>
        <v>Longleigh Foundation</v>
      </c>
      <c r="J454" s="6" t="str">
        <f>IF([2]source_data!G457="","",[2]tailored_settings!$B$6)</f>
        <v>GB-CHC-1169016</v>
      </c>
      <c r="K454" s="6" t="str">
        <f>IF([2]source_data!G457="","",IF([2]source_data!I457="","",VLOOKUP([2]source_data!I457,[2]codelist_mapping!A:C,3,FALSE)))</f>
        <v>GTIR030</v>
      </c>
      <c r="L454" s="6" t="str">
        <f>IF([2]source_data!G457="","",IF([2]source_data!J457="","",VLOOKUP([2]source_data!J457,[2]codelist_mapping!A:C,3,FALSE)))</f>
        <v/>
      </c>
      <c r="M454" s="6" t="str">
        <f>IF([2]source_data!G457="","",IF([2]source_data!K457="","",IF([2]source_data!M457&lt;&gt;"",CONCATENATE(VLOOKUP([2]source_data!K457,[2]codelist_mapping!F:H,3,FALSE)&amp;";"&amp;VLOOKUP([2]source_data!L457,[2]codelist_mapping!F:H,3,FALSE)&amp;";"&amp;VLOOKUP([2]source_data!M457,[2]codelist_mapping!F:H,3,FALSE)),IF([2]source_data!L457&lt;&gt;"",CONCATENATE(VLOOKUP([2]source_data!K457,[2]codelist_mapping!F:H,3,FALSE)&amp;";"&amp;VLOOKUP([2]source_data!L457,[2]codelist_mapping!F:H,3,FALSE)),IF([2]source_data!K457&lt;&gt;"",CONCATENATE(VLOOKUP([2]source_data!K457,[2]codelist_mapping!F:H,3,FALSE)))))))</f>
        <v>GTIP070;GTIP080</v>
      </c>
      <c r="N454" s="9" t="str">
        <f>IF([2]source_data!G457="","",IF([2]source_data!D457="","",VLOOKUP([2]source_data!D457,[2]geo_data!A:I,9,FALSE)))</f>
        <v>Broughton</v>
      </c>
      <c r="O454" s="9" t="str">
        <f>IF([2]source_data!G457="","",IF([2]source_data!D457="","",VLOOKUP([2]source_data!D457,[2]geo_data!A:I,8,FALSE)))</f>
        <v>E05009410</v>
      </c>
      <c r="P454" s="9" t="str">
        <f>IF([2]source_data!G457="","",IF(LEFT(O454,3)="E05","WD",IF(LEFT(O454,3)="S13","WD",IF(LEFT(O454,3)="W05","WD",IF(LEFT(O454,3)="W06","UA",IF(LEFT(O454,3)="S12","CA",IF(LEFT(O454,3)="E06","UA",IF(LEFT(O454,3)="E07","NMD",IF(LEFT(O454,3)="E08","MD",IF(LEFT(O454,3)="E09","LONB"))))))))))</f>
        <v>WD</v>
      </c>
      <c r="Q454" s="9" t="str">
        <f>IF([2]source_data!G457="","",IF([2]source_data!D457="","",VLOOKUP([2]source_data!D457,[2]geo_data!A:I,7,FALSE)))</f>
        <v>Milton Keynes</v>
      </c>
      <c r="R454" s="9" t="str">
        <f>IF([2]source_data!G457="","",IF([2]source_data!D457="","",VLOOKUP([2]source_data!D457,[2]geo_data!A:I,6,FALSE)))</f>
        <v>E06000042</v>
      </c>
      <c r="S454" s="9" t="str">
        <f>IF([2]source_data!G457="","",IF(LEFT(R454,3)="E05","WD",IF(LEFT(R454,3)="S13","WD",IF(LEFT(R454,3)="W05","WD",IF(LEFT(R454,3)="W06","UA",IF(LEFT(R454,3)="S12","CA",IF(LEFT(R454,3)="E06","UA",IF(LEFT(R454,3)="E07","NMD",IF(LEFT(R454,3)="E08","MD",IF(LEFT(R454,3)="E09","LONB"))))))))))</f>
        <v>UA</v>
      </c>
      <c r="T454" s="6" t="str">
        <f>IF([2]source_data!G457="","",IF([2]source_data!N457="","",[2]source_data!N457))</f>
        <v>Hardship Grant</v>
      </c>
      <c r="U454" s="10">
        <f>IF([2]source_data!G457="","",[2]tailored_settings!$B$8)</f>
        <v>45789</v>
      </c>
      <c r="V454" s="6" t="str">
        <f>IF([2]source_data!G457="","",[2]tailored_settings!$B$9)</f>
        <v>http://www.longleigh.org/</v>
      </c>
      <c r="W454" s="8">
        <f>IF([2]source_data!G457="","",IF([2]source_data!O457="","",[2]source_data!O457))</f>
        <v>45539</v>
      </c>
      <c r="X454" s="12">
        <f>IF([2]source_data!G457="","",IF([2]source_data!P457="","",[2]source_data!P457))</f>
        <v>45603</v>
      </c>
      <c r="Y454" s="13">
        <f>IF([2]source_data!G457="","",IF([2]source_data!Q457="","",[2]source_data!Q457))</f>
        <v>2</v>
      </c>
      <c r="Z454" s="11" t="str">
        <f>IF([2]source_data!G457="","",IF([2]source_data!I457="","",[2]tailored_settings!$B$10))</f>
        <v>Primary grant reason</v>
      </c>
      <c r="AA454" s="11" t="str">
        <f>IF([2]source_data!G457="","",IF([2]source_data!I457="","",[2]source_data!I457))</f>
        <v>1. Customer (or family member residing with them) with a diagnosed condition or disability (physical and/or sensory and/or behavioural)</v>
      </c>
      <c r="AB454" s="11" t="str">
        <f>IF([2]source_data!G457="","",IF([2]source_data!J457="","",[2]tailored_settings!$B$11))</f>
        <v/>
      </c>
      <c r="AC454" s="11" t="str">
        <f>IF([2]source_data!G457="","",IF([2]source_data!J457="","",[2]source_data!J457))</f>
        <v/>
      </c>
      <c r="AD454" s="11" t="str">
        <f>IF([2]source_data!G457="","",IF([2]source_data!K457="","",[2]tailored_settings!$B$12))</f>
        <v>Grant purpose</v>
      </c>
      <c r="AE454" s="11" t="str">
        <f>IF([2]source_data!G457="","",IF([2]source_data!K457="","",[2]source_data!K457))</f>
        <v>Food Vouchers</v>
      </c>
      <c r="AF454" s="11" t="str">
        <f>IF([2]source_data!G457="","",IF([2]source_data!K457="","",[2]tailored_settings!$B$13))</f>
        <v>Grant purpose</v>
      </c>
      <c r="AG454" s="11" t="str">
        <f>IF([2]source_data!G457="","",IF([2]source_data!K457="","",[2]source_data!K457))</f>
        <v>Food Vouchers</v>
      </c>
      <c r="AH454" s="11" t="str">
        <f>IF([2]source_data!G457="","",IF([2]source_data!M457="","",[2]tailored_settings!$B$14))</f>
        <v/>
      </c>
      <c r="AI454" s="11" t="str">
        <f>IF([2]source_data!G457="","",IF([2]source_data!M457="","",[2]source_data!M457))</f>
        <v/>
      </c>
    </row>
    <row r="455" spans="1:35" x14ac:dyDescent="0.2">
      <c r="A455" s="6" t="str">
        <f>IF([2]source_data!G458="","",IF(AND([2]source_data!C458&lt;&gt;"",[2]tailored_settings!$B$15="Publish"),CONCATENATE([2]tailored_settings!$B$2&amp;[2]source_data!C458),IF(AND([2]source_data!C458&lt;&gt;"",[2]tailored_settings!$B$15="Do not publish"),CONCATENATE([2]tailored_settings!$B$2&amp;TEXT(ROW(A455)-1,"0000")&amp;"_"&amp;TEXT(F455,"yyyy-mm")),CONCATENATE([2]tailored_settings!$B$2&amp;TEXT(ROW(A455)-1,"0000")&amp;"_"&amp;TEXT(F455,"yyyy-mm")))))</f>
        <v>360G-Longleigh-0454_2024-09</v>
      </c>
      <c r="B455" s="6" t="str">
        <f>IF([2]source_data!G458="","",IF([2]source_data!E458&lt;&gt;"",[2]source_data!E458,CONCATENATE("Grant to "&amp;G455)))</f>
        <v>Grant to Individual Recipient</v>
      </c>
      <c r="C455" s="6" t="str">
        <f>IF([2]source_data!G458="","",IF([2]source_data!F458="",_xlfn.XLOOKUP(T455,[2]tailored_settings!$B$20:$B$25,[2]tailored_settings!$A$20:$A$25,"")))</f>
        <v>Helping to alleviate financial hardship</v>
      </c>
      <c r="D455" s="7">
        <f>IF([2]source_data!G458="","",IF([2]source_data!G458="","",[2]source_data!G458))</f>
        <v>916.96</v>
      </c>
      <c r="E455" s="6" t="str">
        <f>IF([2]source_data!G458="","",[2]tailored_settings!$B$3)</f>
        <v>GBP</v>
      </c>
      <c r="F455" s="8">
        <f>IF([2]source_data!G458="","",IF([2]source_data!H458="","",[2]source_data!H458))</f>
        <v>45539</v>
      </c>
      <c r="G455" s="6" t="str">
        <f>IF([2]source_data!G458="","",[2]tailored_settings!$B$5)</f>
        <v>Individual Recipient</v>
      </c>
      <c r="H455" s="6" t="str">
        <f>IF([2]source_data!G458="","",IF(AND([2]source_data!A458&lt;&gt;"",[2]tailored_settings!$B$16="Publish"),CONCATENATE([2]tailored_settings!$B$2&amp;[2]source_data!A458),IF(AND([2]source_data!A458&lt;&gt;"",[2]tailored_settings!$B$16="Do not publish"),CONCATENATE([2]tailored_settings!$B$4&amp;TEXT(ROW(A455)-1,"0000")&amp;"_"&amp;TEXT(F455,"yyyy-mm")),CONCATENATE([2]tailored_settings!$B$4&amp;TEXT(ROW(A455)-1,"0000")&amp;"_"&amp;TEXT(F455,"yyyy-mm")))))</f>
        <v>360G-Longleigh-IND-0454_2024-09</v>
      </c>
      <c r="I455" s="6" t="str">
        <f>IF([2]source_data!G458="","",[2]tailored_settings!$B$7)</f>
        <v>Longleigh Foundation</v>
      </c>
      <c r="J455" s="6" t="str">
        <f>IF([2]source_data!G458="","",[2]tailored_settings!$B$6)</f>
        <v>GB-CHC-1169016</v>
      </c>
      <c r="K455" s="6" t="str">
        <f>IF([2]source_data!G458="","",IF([2]source_data!I458="","",VLOOKUP([2]source_data!I458,[2]codelist_mapping!A:C,3,FALSE)))</f>
        <v>GTIR060</v>
      </c>
      <c r="L455" s="6" t="str">
        <f>IF([2]source_data!G458="","",IF([2]source_data!J458="","",VLOOKUP([2]source_data!J458,[2]codelist_mapping!A:C,3,FALSE)))</f>
        <v/>
      </c>
      <c r="M455" s="6" t="str">
        <f>IF([2]source_data!G458="","",IF([2]source_data!K458="","",IF([2]source_data!M458&lt;&gt;"",CONCATENATE(VLOOKUP([2]source_data!K458,[2]codelist_mapping!F:H,3,FALSE)&amp;";"&amp;VLOOKUP([2]source_data!L458,[2]codelist_mapping!F:H,3,FALSE)&amp;";"&amp;VLOOKUP([2]source_data!M458,[2]codelist_mapping!F:H,3,FALSE)),IF([2]source_data!L458&lt;&gt;"",CONCATENATE(VLOOKUP([2]source_data!K458,[2]codelist_mapping!F:H,3,FALSE)&amp;";"&amp;VLOOKUP([2]source_data!L458,[2]codelist_mapping!F:H,3,FALSE)),IF([2]source_data!K458&lt;&gt;"",CONCATENATE(VLOOKUP([2]source_data!K458,[2]codelist_mapping!F:H,3,FALSE)))))))</f>
        <v>GTIP020</v>
      </c>
      <c r="N455" s="9" t="str">
        <f>IF([2]source_data!G458="","",IF([2]source_data!D458="","",VLOOKUP([2]source_data!D458,[2]geo_data!A:I,9,FALSE)))</f>
        <v>Chard North</v>
      </c>
      <c r="O455" s="9" t="str">
        <f>IF([2]source_data!G458="","",IF([2]source_data!D458="","",VLOOKUP([2]source_data!D458,[2]geo_data!A:I,8,FALSE)))</f>
        <v>E05014351</v>
      </c>
      <c r="P455" s="9" t="str">
        <f>IF([2]source_data!G458="","",IF(LEFT(O455,3)="E05","WD",IF(LEFT(O455,3)="S13","WD",IF(LEFT(O455,3)="W05","WD",IF(LEFT(O455,3)="W06","UA",IF(LEFT(O455,3)="S12","CA",IF(LEFT(O455,3)="E06","UA",IF(LEFT(O455,3)="E07","NMD",IF(LEFT(O455,3)="E08","MD",IF(LEFT(O455,3)="E09","LONB"))))))))))</f>
        <v>WD</v>
      </c>
      <c r="Q455" s="9" t="str">
        <f>IF([2]source_data!G458="","",IF([2]source_data!D458="","",VLOOKUP([2]source_data!D458,[2]geo_data!A:I,7,FALSE)))</f>
        <v>Somerset</v>
      </c>
      <c r="R455" s="9" t="str">
        <f>IF([2]source_data!G458="","",IF([2]source_data!D458="","",VLOOKUP([2]source_data!D458,[2]geo_data!A:I,6,FALSE)))</f>
        <v>E06000066</v>
      </c>
      <c r="S455" s="9" t="str">
        <f>IF([2]source_data!G458="","",IF(LEFT(R455,3)="E05","WD",IF(LEFT(R455,3)="S13","WD",IF(LEFT(R455,3)="W05","WD",IF(LEFT(R455,3)="W06","UA",IF(LEFT(R455,3)="S12","CA",IF(LEFT(R455,3)="E06","UA",IF(LEFT(R455,3)="E07","NMD",IF(LEFT(R455,3)="E08","MD",IF(LEFT(R455,3)="E09","LONB"))))))))))</f>
        <v>UA</v>
      </c>
      <c r="T455" s="6" t="str">
        <f>IF([2]source_data!G458="","",IF([2]source_data!N458="","",[2]source_data!N458))</f>
        <v>Hardship Grant</v>
      </c>
      <c r="U455" s="10">
        <f>IF([2]source_data!G458="","",[2]tailored_settings!$B$8)</f>
        <v>45789</v>
      </c>
      <c r="V455" s="6" t="str">
        <f>IF([2]source_data!G458="","",[2]tailored_settings!$B$9)</f>
        <v>http://www.longleigh.org/</v>
      </c>
      <c r="W455" s="8">
        <f>IF([2]source_data!G458="","",IF([2]source_data!O458="","",[2]source_data!O458))</f>
        <v>45539</v>
      </c>
      <c r="X455" s="12">
        <f>IF([2]source_data!G458="","",IF([2]source_data!P458="","",[2]source_data!P458))</f>
        <v>45558</v>
      </c>
      <c r="Y455" s="13">
        <f>IF([2]source_data!G458="","",IF([2]source_data!Q458="","",[2]source_data!Q458))</f>
        <v>0</v>
      </c>
      <c r="Z455" s="11" t="str">
        <f>IF([2]source_data!G458="","",IF([2]source_data!I458="","",[2]tailored_settings!$B$10))</f>
        <v>Primary grant reason</v>
      </c>
      <c r="AA455" s="11" t="str">
        <f>IF([2]source_data!G458="","",IF([2]source_data!I458="","",[2]source_data!I458))</f>
        <v>4. Customer/family fleeing from a violent or abusive relationship</v>
      </c>
      <c r="AB455" s="11" t="str">
        <f>IF([2]source_data!G458="","",IF([2]source_data!J458="","",[2]tailored_settings!$B$11))</f>
        <v/>
      </c>
      <c r="AC455" s="11" t="str">
        <f>IF([2]source_data!G458="","",IF([2]source_data!J458="","",[2]source_data!J458))</f>
        <v/>
      </c>
      <c r="AD455" s="11" t="str">
        <f>IF([2]source_data!G458="","",IF([2]source_data!K458="","",[2]tailored_settings!$B$12))</f>
        <v>Grant purpose</v>
      </c>
      <c r="AE455" s="11" t="str">
        <f>IF([2]source_data!G458="","",IF([2]source_data!K458="","",[2]source_data!K458))</f>
        <v>Appliances</v>
      </c>
      <c r="AF455" s="11" t="str">
        <f>IF([2]source_data!G458="","",IF([2]source_data!K458="","",[2]tailored_settings!$B$13))</f>
        <v>Grant purpose</v>
      </c>
      <c r="AG455" s="11" t="str">
        <f>IF([2]source_data!G458="","",IF([2]source_data!K458="","",[2]source_data!K458))</f>
        <v>Appliances</v>
      </c>
      <c r="AH455" s="11" t="str">
        <f>IF([2]source_data!G458="","",IF([2]source_data!M458="","",[2]tailored_settings!$B$14))</f>
        <v/>
      </c>
      <c r="AI455" s="11" t="str">
        <f>IF([2]source_data!G458="","",IF([2]source_data!M458="","",[2]source_data!M458))</f>
        <v/>
      </c>
    </row>
    <row r="456" spans="1:35" x14ac:dyDescent="0.2">
      <c r="A456" s="6" t="str">
        <f>IF([2]source_data!G459="","",IF(AND([2]source_data!C459&lt;&gt;"",[2]tailored_settings!$B$15="Publish"),CONCATENATE([2]tailored_settings!$B$2&amp;[2]source_data!C459),IF(AND([2]source_data!C459&lt;&gt;"",[2]tailored_settings!$B$15="Do not publish"),CONCATENATE([2]tailored_settings!$B$2&amp;TEXT(ROW(A456)-1,"0000")&amp;"_"&amp;TEXT(F456,"yyyy-mm")),CONCATENATE([2]tailored_settings!$B$2&amp;TEXT(ROW(A456)-1,"0000")&amp;"_"&amp;TEXT(F456,"yyyy-mm")))))</f>
        <v>360G-Longleigh-0455_2024-09</v>
      </c>
      <c r="B456" s="6" t="str">
        <f>IF([2]source_data!G459="","",IF([2]source_data!E459&lt;&gt;"",[2]source_data!E459,CONCATENATE("Grant to "&amp;G456)))</f>
        <v>Grant to Individual Recipient</v>
      </c>
      <c r="C456" s="6" t="str">
        <f>IF([2]source_data!G459="","",IF([2]source_data!F459="",_xlfn.XLOOKUP(T456,[2]tailored_settings!$B$20:$B$25,[2]tailored_settings!$A$20:$A$25,"")))</f>
        <v>Helping to alleviate financial hardship</v>
      </c>
      <c r="D456" s="7">
        <f>IF([2]source_data!G459="","",IF([2]source_data!G459="","",[2]source_data!G459))</f>
        <v>1139.5899999999999</v>
      </c>
      <c r="E456" s="6" t="str">
        <f>IF([2]source_data!G459="","",[2]tailored_settings!$B$3)</f>
        <v>GBP</v>
      </c>
      <c r="F456" s="8">
        <f>IF([2]source_data!G459="","",IF([2]source_data!H459="","",[2]source_data!H459))</f>
        <v>45539</v>
      </c>
      <c r="G456" s="6" t="str">
        <f>IF([2]source_data!G459="","",[2]tailored_settings!$B$5)</f>
        <v>Individual Recipient</v>
      </c>
      <c r="H456" s="6" t="str">
        <f>IF([2]source_data!G459="","",IF(AND([2]source_data!A459&lt;&gt;"",[2]tailored_settings!$B$16="Publish"),CONCATENATE([2]tailored_settings!$B$2&amp;[2]source_data!A459),IF(AND([2]source_data!A459&lt;&gt;"",[2]tailored_settings!$B$16="Do not publish"),CONCATENATE([2]tailored_settings!$B$4&amp;TEXT(ROW(A456)-1,"0000")&amp;"_"&amp;TEXT(F456,"yyyy-mm")),CONCATENATE([2]tailored_settings!$B$4&amp;TEXT(ROW(A456)-1,"0000")&amp;"_"&amp;TEXT(F456,"yyyy-mm")))))</f>
        <v>360G-Longleigh-IND-0455_2024-09</v>
      </c>
      <c r="I456" s="6" t="str">
        <f>IF([2]source_data!G459="","",[2]tailored_settings!$B$7)</f>
        <v>Longleigh Foundation</v>
      </c>
      <c r="J456" s="6" t="str">
        <f>IF([2]source_data!G459="","",[2]tailored_settings!$B$6)</f>
        <v>GB-CHC-1169016</v>
      </c>
      <c r="K456" s="6" t="str">
        <f>IF([2]source_data!G459="","",IF([2]source_data!I459="","",VLOOKUP([2]source_data!I459,[2]codelist_mapping!A:C,3,FALSE)))</f>
        <v>GTIR030</v>
      </c>
      <c r="L456" s="6" t="str">
        <f>IF([2]source_data!G459="","",IF([2]source_data!J459="","",VLOOKUP([2]source_data!J459,[2]codelist_mapping!A:C,3,FALSE)))</f>
        <v>GTIR080</v>
      </c>
      <c r="M456" s="6" t="str">
        <f>IF([2]source_data!G459="","",IF([2]source_data!K459="","",IF([2]source_data!M459&lt;&gt;"",CONCATENATE(VLOOKUP([2]source_data!K459,[2]codelist_mapping!F:H,3,FALSE)&amp;";"&amp;VLOOKUP([2]source_data!L459,[2]codelist_mapping!F:H,3,FALSE)&amp;";"&amp;VLOOKUP([2]source_data!M459,[2]codelist_mapping!F:H,3,FALSE)),IF([2]source_data!L459&lt;&gt;"",CONCATENATE(VLOOKUP([2]source_data!K459,[2]codelist_mapping!F:H,3,FALSE)&amp;";"&amp;VLOOKUP([2]source_data!L459,[2]codelist_mapping!F:H,3,FALSE)),IF([2]source_data!K459&lt;&gt;"",CONCATENATE(VLOOKUP([2]source_data!K459,[2]codelist_mapping!F:H,3,FALSE)))))))</f>
        <v>GTIP020;GTIP070;GTIP060</v>
      </c>
      <c r="N456" s="9" t="str">
        <f>IF([2]source_data!G459="","",IF([2]source_data!D459="","",VLOOKUP([2]source_data!D459,[2]geo_data!A:I,9,FALSE)))</f>
        <v>Hanover &amp; Elm Grove</v>
      </c>
      <c r="O456" s="9" t="str">
        <f>IF([2]source_data!G459="","",IF([2]source_data!D459="","",VLOOKUP([2]source_data!D459,[2]geo_data!A:I,8,FALSE)))</f>
        <v>E05015403</v>
      </c>
      <c r="P456" s="9" t="str">
        <f>IF([2]source_data!G459="","",IF(LEFT(O456,3)="E05","WD",IF(LEFT(O456,3)="S13","WD",IF(LEFT(O456,3)="W05","WD",IF(LEFT(O456,3)="W06","UA",IF(LEFT(O456,3)="S12","CA",IF(LEFT(O456,3)="E06","UA",IF(LEFT(O456,3)="E07","NMD",IF(LEFT(O456,3)="E08","MD",IF(LEFT(O456,3)="E09","LONB"))))))))))</f>
        <v>WD</v>
      </c>
      <c r="Q456" s="9" t="str">
        <f>IF([2]source_data!G459="","",IF([2]source_data!D459="","",VLOOKUP([2]source_data!D459,[2]geo_data!A:I,7,FALSE)))</f>
        <v>Brighton and Hove</v>
      </c>
      <c r="R456" s="9" t="str">
        <f>IF([2]source_data!G459="","",IF([2]source_data!D459="","",VLOOKUP([2]source_data!D459,[2]geo_data!A:I,6,FALSE)))</f>
        <v>E06000043</v>
      </c>
      <c r="S456" s="9" t="str">
        <f>IF([2]source_data!G459="","",IF(LEFT(R456,3)="E05","WD",IF(LEFT(R456,3)="S13","WD",IF(LEFT(R456,3)="W05","WD",IF(LEFT(R456,3)="W06","UA",IF(LEFT(R456,3)="S12","CA",IF(LEFT(R456,3)="E06","UA",IF(LEFT(R456,3)="E07","NMD",IF(LEFT(R456,3)="E08","MD",IF(LEFT(R456,3)="E09","LONB"))))))))))</f>
        <v>UA</v>
      </c>
      <c r="T456" s="6" t="str">
        <f>IF([2]source_data!G459="","",IF([2]source_data!N459="","",[2]source_data!N459))</f>
        <v>Hardship Grant</v>
      </c>
      <c r="U456" s="10">
        <f>IF([2]source_data!G459="","",[2]tailored_settings!$B$8)</f>
        <v>45789</v>
      </c>
      <c r="V456" s="6" t="str">
        <f>IF([2]source_data!G459="","",[2]tailored_settings!$B$9)</f>
        <v>http://www.longleigh.org/</v>
      </c>
      <c r="W456" s="8">
        <f>IF([2]source_data!G459="","",IF([2]source_data!O459="","",[2]source_data!O459))</f>
        <v>45539</v>
      </c>
      <c r="X456" s="12">
        <f>IF([2]source_data!G459="","",IF([2]source_data!P459="","",[2]source_data!P459))</f>
        <v>45589</v>
      </c>
      <c r="Y456" s="13">
        <f>IF([2]source_data!G459="","",IF([2]source_data!Q459="","",[2]source_data!Q459))</f>
        <v>2</v>
      </c>
      <c r="Z456" s="11" t="str">
        <f>IF([2]source_data!G459="","",IF([2]source_data!I459="","",[2]tailored_settings!$B$10))</f>
        <v>Primary grant reason</v>
      </c>
      <c r="AA456" s="11" t="str">
        <f>IF([2]source_data!G459="","",IF([2]source_data!I459="","",[2]source_data!I459))</f>
        <v>1. Customer (or family member residing with them) with a diagnosed condition or disability (physical and/or sensory and/or behavioural)</v>
      </c>
      <c r="AB456" s="11" t="str">
        <f>IF([2]source_data!G459="","",IF([2]source_data!J459="","",[2]tailored_settings!$B$11))</f>
        <v>Secondary grant reason</v>
      </c>
      <c r="AC456" s="11" t="str">
        <f>IF([2]source_data!G459="","",IF([2]source_data!J459="","",[2]source_data!J459))</f>
        <v>3  Customer/family moving from homelessness/supported living into independent living</v>
      </c>
      <c r="AD456" s="11" t="str">
        <f>IF([2]source_data!G459="","",IF([2]source_data!K459="","",[2]tailored_settings!$B$12))</f>
        <v>Grant purpose</v>
      </c>
      <c r="AE456" s="11" t="str">
        <f>IF([2]source_data!G459="","",IF([2]source_data!K459="","",[2]source_data!K459))</f>
        <v xml:space="preserve">Furniture </v>
      </c>
      <c r="AF456" s="11" t="str">
        <f>IF([2]source_data!G459="","",IF([2]source_data!K459="","",[2]tailored_settings!$B$13))</f>
        <v>Grant purpose</v>
      </c>
      <c r="AG456" s="11" t="str">
        <f>IF([2]source_data!G459="","",IF([2]source_data!K459="","",[2]source_data!K459))</f>
        <v xml:space="preserve">Furniture </v>
      </c>
      <c r="AH456" s="11" t="str">
        <f>IF([2]source_data!G459="","",IF([2]source_data!M459="","",[2]tailored_settings!$B$14))</f>
        <v>Grant purpose</v>
      </c>
      <c r="AI456" s="11" t="str">
        <f>IF([2]source_data!G459="","",IF([2]source_data!M459="","",[2]source_data!M459))</f>
        <v>Removals</v>
      </c>
    </row>
    <row r="457" spans="1:35" x14ac:dyDescent="0.2">
      <c r="A457" s="6" t="str">
        <f>IF([2]source_data!G460="","",IF(AND([2]source_data!C460&lt;&gt;"",[2]tailored_settings!$B$15="Publish"),CONCATENATE([2]tailored_settings!$B$2&amp;[2]source_data!C460),IF(AND([2]source_data!C460&lt;&gt;"",[2]tailored_settings!$B$15="Do not publish"),CONCATENATE([2]tailored_settings!$B$2&amp;TEXT(ROW(A457)-1,"0000")&amp;"_"&amp;TEXT(F457,"yyyy-mm")),CONCATENATE([2]tailored_settings!$B$2&amp;TEXT(ROW(A457)-1,"0000")&amp;"_"&amp;TEXT(F457,"yyyy-mm")))))</f>
        <v>360G-Longleigh-0456_2024-09</v>
      </c>
      <c r="B457" s="6" t="str">
        <f>IF([2]source_data!G460="","",IF([2]source_data!E460&lt;&gt;"",[2]source_data!E460,CONCATENATE("Grant to "&amp;G457)))</f>
        <v>Grant to Individual Recipient</v>
      </c>
      <c r="C457" s="6" t="str">
        <f>IF([2]source_data!G460="","",IF([2]source_data!F460="",_xlfn.XLOOKUP(T457,[2]tailored_settings!$B$20:$B$25,[2]tailored_settings!$A$20:$A$25,"")))</f>
        <v>Providing financial aid during a time of crisis</v>
      </c>
      <c r="D457" s="7">
        <f>IF([2]source_data!G460="","",IF([2]source_data!G460="","",[2]source_data!G460))</f>
        <v>500</v>
      </c>
      <c r="E457" s="6" t="str">
        <f>IF([2]source_data!G460="","",[2]tailored_settings!$B$3)</f>
        <v>GBP</v>
      </c>
      <c r="F457" s="8">
        <f>IF([2]source_data!G460="","",IF([2]source_data!H460="","",[2]source_data!H460))</f>
        <v>45540</v>
      </c>
      <c r="G457" s="6" t="str">
        <f>IF([2]source_data!G460="","",[2]tailored_settings!$B$5)</f>
        <v>Individual Recipient</v>
      </c>
      <c r="H457" s="6" t="str">
        <f>IF([2]source_data!G460="","",IF(AND([2]source_data!A460&lt;&gt;"",[2]tailored_settings!$B$16="Publish"),CONCATENATE([2]tailored_settings!$B$2&amp;[2]source_data!A460),IF(AND([2]source_data!A460&lt;&gt;"",[2]tailored_settings!$B$16="Do not publish"),CONCATENATE([2]tailored_settings!$B$4&amp;TEXT(ROW(A457)-1,"0000")&amp;"_"&amp;TEXT(F457,"yyyy-mm")),CONCATENATE([2]tailored_settings!$B$4&amp;TEXT(ROW(A457)-1,"0000")&amp;"_"&amp;TEXT(F457,"yyyy-mm")))))</f>
        <v>360G-Longleigh-IND-0456_2024-09</v>
      </c>
      <c r="I457" s="6" t="str">
        <f>IF([2]source_data!G460="","",[2]tailored_settings!$B$7)</f>
        <v>Longleigh Foundation</v>
      </c>
      <c r="J457" s="6" t="str">
        <f>IF([2]source_data!G460="","",[2]tailored_settings!$B$6)</f>
        <v>GB-CHC-1169016</v>
      </c>
      <c r="K457" s="6" t="str">
        <f>IF([2]source_data!G460="","",IF([2]source_data!I460="","",VLOOKUP([2]source_data!I460,[2]codelist_mapping!A:C,3,FALSE)))</f>
        <v>GTIR060</v>
      </c>
      <c r="L457" s="6" t="str">
        <f>IF([2]source_data!G460="","",IF([2]source_data!J460="","",VLOOKUP([2]source_data!J460,[2]codelist_mapping!A:C,3,FALSE)))</f>
        <v/>
      </c>
      <c r="M457" s="6" t="str">
        <f>IF([2]source_data!G460="","",IF([2]source_data!K460="","",IF([2]source_data!M460&lt;&gt;"",CONCATENATE(VLOOKUP([2]source_data!K460,[2]codelist_mapping!F:H,3,FALSE)&amp;";"&amp;VLOOKUP([2]source_data!L460,[2]codelist_mapping!F:H,3,FALSE)&amp;";"&amp;VLOOKUP([2]source_data!M460,[2]codelist_mapping!F:H,3,FALSE)),IF([2]source_data!L460&lt;&gt;"",CONCATENATE(VLOOKUP([2]source_data!K460,[2]codelist_mapping!F:H,3,FALSE)&amp;";"&amp;VLOOKUP([2]source_data!L460,[2]codelist_mapping!F:H,3,FALSE)),IF([2]source_data!K460&lt;&gt;"",CONCATENATE(VLOOKUP([2]source_data!K460,[2]codelist_mapping!F:H,3,FALSE)))))))</f>
        <v>GTIP070;GTIP080;GTIP110</v>
      </c>
      <c r="N457" s="9" t="str">
        <f>IF([2]source_data!G460="","",IF([2]source_data!D460="","",VLOOKUP([2]source_data!D460,[2]geo_data!A:I,9,FALSE)))</f>
        <v>Biggleswade West</v>
      </c>
      <c r="O457" s="9" t="str">
        <f>IF([2]source_data!G460="","",IF([2]source_data!D460="","",VLOOKUP([2]source_data!D460,[2]geo_data!A:I,8,FALSE)))</f>
        <v>E05014399</v>
      </c>
      <c r="P457" s="9" t="str">
        <f>IF([2]source_data!G460="","",IF(LEFT(O457,3)="E05","WD",IF(LEFT(O457,3)="S13","WD",IF(LEFT(O457,3)="W05","WD",IF(LEFT(O457,3)="W06","UA",IF(LEFT(O457,3)="S12","CA",IF(LEFT(O457,3)="E06","UA",IF(LEFT(O457,3)="E07","NMD",IF(LEFT(O457,3)="E08","MD",IF(LEFT(O457,3)="E09","LONB"))))))))))</f>
        <v>WD</v>
      </c>
      <c r="Q457" s="9" t="str">
        <f>IF([2]source_data!G460="","",IF([2]source_data!D460="","",VLOOKUP([2]source_data!D460,[2]geo_data!A:I,7,FALSE)))</f>
        <v>Central Bedfordshire</v>
      </c>
      <c r="R457" s="9" t="str">
        <f>IF([2]source_data!G460="","",IF([2]source_data!D460="","",VLOOKUP([2]source_data!D460,[2]geo_data!A:I,6,FALSE)))</f>
        <v>E06000056</v>
      </c>
      <c r="S457" s="9" t="str">
        <f>IF([2]source_data!G460="","",IF(LEFT(R457,3)="E05","WD",IF(LEFT(R457,3)="S13","WD",IF(LEFT(R457,3)="W05","WD",IF(LEFT(R457,3)="W06","UA",IF(LEFT(R457,3)="S12","CA",IF(LEFT(R457,3)="E06","UA",IF(LEFT(R457,3)="E07","NMD",IF(LEFT(R457,3)="E08","MD",IF(LEFT(R457,3)="E09","LONB"))))))))))</f>
        <v>UA</v>
      </c>
      <c r="T457" s="6" t="str">
        <f>IF([2]source_data!G460="","",IF([2]source_data!N460="","",[2]source_data!N460))</f>
        <v>Crisis Grant</v>
      </c>
      <c r="U457" s="10">
        <f>IF([2]source_data!G460="","",[2]tailored_settings!$B$8)</f>
        <v>45789</v>
      </c>
      <c r="V457" s="6" t="str">
        <f>IF([2]source_data!G460="","",[2]tailored_settings!$B$9)</f>
        <v>http://www.longleigh.org/</v>
      </c>
      <c r="W457" s="8">
        <f>IF([2]source_data!G460="","",IF([2]source_data!O460="","",[2]source_data!O460))</f>
        <v>45540</v>
      </c>
      <c r="X457" s="12">
        <f>IF([2]source_data!G460="","",IF([2]source_data!P460="","",[2]source_data!P460))</f>
        <v>45603</v>
      </c>
      <c r="Y457" s="13">
        <f>IF([2]source_data!G460="","",IF([2]source_data!Q460="","",[2]source_data!Q460))</f>
        <v>2</v>
      </c>
      <c r="Z457" s="11" t="str">
        <f>IF([2]source_data!G460="","",IF([2]source_data!I460="","",[2]tailored_settings!$B$10))</f>
        <v>Primary grant reason</v>
      </c>
      <c r="AA457" s="11" t="str">
        <f>IF([2]source_data!G460="","",IF([2]source_data!I460="","",[2]source_data!I460))</f>
        <v>4. Customer/family fleeing from a violent or abusive relationship</v>
      </c>
      <c r="AB457" s="11" t="str">
        <f>IF([2]source_data!G460="","",IF([2]source_data!J460="","",[2]tailored_settings!$B$11))</f>
        <v/>
      </c>
      <c r="AC457" s="11" t="str">
        <f>IF([2]source_data!G460="","",IF([2]source_data!J460="","",[2]source_data!J460))</f>
        <v/>
      </c>
      <c r="AD457" s="11" t="str">
        <f>IF([2]source_data!G460="","",IF([2]source_data!K460="","",[2]tailored_settings!$B$12))</f>
        <v>Grant purpose</v>
      </c>
      <c r="AE457" s="11" t="str">
        <f>IF([2]source_data!G460="","",IF([2]source_data!K460="","",[2]source_data!K460))</f>
        <v>Food Vouchers</v>
      </c>
      <c r="AF457" s="11" t="str">
        <f>IF([2]source_data!G460="","",IF([2]source_data!K460="","",[2]tailored_settings!$B$13))</f>
        <v>Grant purpose</v>
      </c>
      <c r="AG457" s="11" t="str">
        <f>IF([2]source_data!G460="","",IF([2]source_data!K460="","",[2]source_data!K460))</f>
        <v>Food Vouchers</v>
      </c>
      <c r="AH457" s="11" t="str">
        <f>IF([2]source_data!G460="","",IF([2]source_data!M460="","",[2]tailored_settings!$B$14))</f>
        <v>Grant purpose</v>
      </c>
      <c r="AI457" s="11" t="str">
        <f>IF([2]source_data!G460="","",IF([2]source_data!M460="","",[2]source_data!M460))</f>
        <v>Toys and Books</v>
      </c>
    </row>
    <row r="458" spans="1:35" x14ac:dyDescent="0.2">
      <c r="A458" s="6" t="str">
        <f>IF([2]source_data!G461="","",IF(AND([2]source_data!C461&lt;&gt;"",[2]tailored_settings!$B$15="Publish"),CONCATENATE([2]tailored_settings!$B$2&amp;[2]source_data!C461),IF(AND([2]source_data!C461&lt;&gt;"",[2]tailored_settings!$B$15="Do not publish"),CONCATENATE([2]tailored_settings!$B$2&amp;TEXT(ROW(A458)-1,"0000")&amp;"_"&amp;TEXT(F458,"yyyy-mm")),CONCATENATE([2]tailored_settings!$B$2&amp;TEXT(ROW(A458)-1,"0000")&amp;"_"&amp;TEXT(F458,"yyyy-mm")))))</f>
        <v>360G-Longleigh-0457_2024-09</v>
      </c>
      <c r="B458" s="6" t="str">
        <f>IF([2]source_data!G461="","",IF([2]source_data!E461&lt;&gt;"",[2]source_data!E461,CONCATENATE("Grant to "&amp;G458)))</f>
        <v>Grant to Individual Recipient</v>
      </c>
      <c r="C458" s="6" t="str">
        <f>IF([2]source_data!G461="","",IF([2]source_data!F461="",_xlfn.XLOOKUP(T458,[2]tailored_settings!$B$20:$B$25,[2]tailored_settings!$A$20:$A$25,"")))</f>
        <v>Helping to alleviate financial hardship</v>
      </c>
      <c r="D458" s="7">
        <f>IF([2]source_data!G461="","",IF([2]source_data!G461="","",[2]source_data!G461))</f>
        <v>890</v>
      </c>
      <c r="E458" s="6" t="str">
        <f>IF([2]source_data!G461="","",[2]tailored_settings!$B$3)</f>
        <v>GBP</v>
      </c>
      <c r="F458" s="8">
        <f>IF([2]source_data!G461="","",IF([2]source_data!H461="","",[2]source_data!H461))</f>
        <v>45544</v>
      </c>
      <c r="G458" s="6" t="str">
        <f>IF([2]source_data!G461="","",[2]tailored_settings!$B$5)</f>
        <v>Individual Recipient</v>
      </c>
      <c r="H458" s="6" t="str">
        <f>IF([2]source_data!G461="","",IF(AND([2]source_data!A461&lt;&gt;"",[2]tailored_settings!$B$16="Publish"),CONCATENATE([2]tailored_settings!$B$2&amp;[2]source_data!A461),IF(AND([2]source_data!A461&lt;&gt;"",[2]tailored_settings!$B$16="Do not publish"),CONCATENATE([2]tailored_settings!$B$4&amp;TEXT(ROW(A458)-1,"0000")&amp;"_"&amp;TEXT(F458,"yyyy-mm")),CONCATENATE([2]tailored_settings!$B$4&amp;TEXT(ROW(A458)-1,"0000")&amp;"_"&amp;TEXT(F458,"yyyy-mm")))))</f>
        <v>360G-Longleigh-IND-0457_2024-09</v>
      </c>
      <c r="I458" s="6" t="str">
        <f>IF([2]source_data!G461="","",[2]tailored_settings!$B$7)</f>
        <v>Longleigh Foundation</v>
      </c>
      <c r="J458" s="6" t="str">
        <f>IF([2]source_data!G461="","",[2]tailored_settings!$B$6)</f>
        <v>GB-CHC-1169016</v>
      </c>
      <c r="K458" s="6" t="str">
        <f>IF([2]source_data!G461="","",IF([2]source_data!I461="","",VLOOKUP([2]source_data!I461,[2]codelist_mapping!A:C,3,FALSE)))</f>
        <v>GTIR030</v>
      </c>
      <c r="L458" s="6" t="str">
        <f>IF([2]source_data!G461="","",IF([2]source_data!J461="","",VLOOKUP([2]source_data!J461,[2]codelist_mapping!A:C,3,FALSE)))</f>
        <v/>
      </c>
      <c r="M458" s="6" t="str">
        <f>IF([2]source_data!G461="","",IF([2]source_data!K461="","",IF([2]source_data!M461&lt;&gt;"",CONCATENATE(VLOOKUP([2]source_data!K461,[2]codelist_mapping!F:H,3,FALSE)&amp;";"&amp;VLOOKUP([2]source_data!L461,[2]codelist_mapping!F:H,3,FALSE)&amp;";"&amp;VLOOKUP([2]source_data!M461,[2]codelist_mapping!F:H,3,FALSE)),IF([2]source_data!L461&lt;&gt;"",CONCATENATE(VLOOKUP([2]source_data!K461,[2]codelist_mapping!F:H,3,FALSE)&amp;";"&amp;VLOOKUP([2]source_data!L461,[2]codelist_mapping!F:H,3,FALSE)),IF([2]source_data!K461&lt;&gt;"",CONCATENATE(VLOOKUP([2]source_data!K461,[2]codelist_mapping!F:H,3,FALSE)))))))</f>
        <v>GTIP070;GTIP080;GTIP050</v>
      </c>
      <c r="N458" s="9" t="str">
        <f>IF([2]source_data!G461="","",IF([2]source_data!D461="","",VLOOKUP([2]source_data!D461,[2]geo_data!A:I,9,FALSE)))</f>
        <v>Orchard</v>
      </c>
      <c r="O458" s="9" t="str">
        <f>IF([2]source_data!G461="","",IF([2]source_data!D461="","",VLOOKUP([2]source_data!D461,[2]geo_data!A:I,8,FALSE)))</f>
        <v>E05009816</v>
      </c>
      <c r="P458" s="9" t="str">
        <f>IF([2]source_data!G461="","",IF(LEFT(O458,3)="E05","WD",IF(LEFT(O458,3)="S13","WD",IF(LEFT(O458,3)="W05","WD",IF(LEFT(O458,3)="W06","UA",IF(LEFT(O458,3)="S12","CA",IF(LEFT(O458,3)="E06","UA",IF(LEFT(O458,3)="E07","NMD",IF(LEFT(O458,3)="E08","MD",IF(LEFT(O458,3)="E09","LONB"))))))))))</f>
        <v>WD</v>
      </c>
      <c r="Q458" s="9" t="str">
        <f>IF([2]source_data!G461="","",IF([2]source_data!D461="","",VLOOKUP([2]source_data!D461,[2]geo_data!A:I,7,FALSE)))</f>
        <v>Arun</v>
      </c>
      <c r="R458" s="9" t="str">
        <f>IF([2]source_data!G461="","",IF([2]source_data!D461="","",VLOOKUP([2]source_data!D461,[2]geo_data!A:I,6,FALSE)))</f>
        <v>E07000224</v>
      </c>
      <c r="S458" s="9" t="str">
        <f>IF([2]source_data!G461="","",IF(LEFT(R458,3)="E05","WD",IF(LEFT(R458,3)="S13","WD",IF(LEFT(R458,3)="W05","WD",IF(LEFT(R458,3)="W06","UA",IF(LEFT(R458,3)="S12","CA",IF(LEFT(R458,3)="E06","UA",IF(LEFT(R458,3)="E07","NMD",IF(LEFT(R458,3)="E08","MD",IF(LEFT(R458,3)="E09","LONB"))))))))))</f>
        <v>NMD</v>
      </c>
      <c r="T458" s="6" t="str">
        <f>IF([2]source_data!G461="","",IF([2]source_data!N461="","",[2]source_data!N461))</f>
        <v>Hardship Grant</v>
      </c>
      <c r="U458" s="10">
        <f>IF([2]source_data!G461="","",[2]tailored_settings!$B$8)</f>
        <v>45789</v>
      </c>
      <c r="V458" s="6" t="str">
        <f>IF([2]source_data!G461="","",[2]tailored_settings!$B$9)</f>
        <v>http://www.longleigh.org/</v>
      </c>
      <c r="W458" s="8">
        <f>IF([2]source_data!G461="","",IF([2]source_data!O461="","",[2]source_data!O461))</f>
        <v>45544</v>
      </c>
      <c r="X458" s="12">
        <f>IF([2]source_data!G461="","",IF([2]source_data!P461="","",[2]source_data!P461))</f>
        <v>45596</v>
      </c>
      <c r="Y458" s="13">
        <f>IF([2]source_data!G461="","",IF([2]source_data!Q461="","",[2]source_data!Q461))</f>
        <v>2</v>
      </c>
      <c r="Z458" s="11" t="str">
        <f>IF([2]source_data!G461="","",IF([2]source_data!I461="","",[2]tailored_settings!$B$10))</f>
        <v>Primary grant reason</v>
      </c>
      <c r="AA458" s="11" t="str">
        <f>IF([2]source_data!G461="","",IF([2]source_data!I461="","",[2]source_data!I461))</f>
        <v>1. Customer (or family member residing with them) with a diagnosed condition or disability (physical and/or sensory and/or behavioural)</v>
      </c>
      <c r="AB458" s="11" t="str">
        <f>IF([2]source_data!G461="","",IF([2]source_data!J461="","",[2]tailored_settings!$B$11))</f>
        <v/>
      </c>
      <c r="AC458" s="11" t="str">
        <f>IF([2]source_data!G461="","",IF([2]source_data!J461="","",[2]source_data!J461))</f>
        <v/>
      </c>
      <c r="AD458" s="11" t="str">
        <f>IF([2]source_data!G461="","",IF([2]source_data!K461="","",[2]tailored_settings!$B$12))</f>
        <v>Grant purpose</v>
      </c>
      <c r="AE458" s="11" t="str">
        <f>IF([2]source_data!G461="","",IF([2]source_data!K461="","",[2]source_data!K461))</f>
        <v>Food Vouchers</v>
      </c>
      <c r="AF458" s="11" t="str">
        <f>IF([2]source_data!G461="","",IF([2]source_data!K461="","",[2]tailored_settings!$B$13))</f>
        <v>Grant purpose</v>
      </c>
      <c r="AG458" s="11" t="str">
        <f>IF([2]source_data!G461="","",IF([2]source_data!K461="","",[2]source_data!K461))</f>
        <v>Food Vouchers</v>
      </c>
      <c r="AH458" s="11" t="str">
        <f>IF([2]source_data!G461="","",IF([2]source_data!M461="","",[2]tailored_settings!$B$14))</f>
        <v>Grant purpose</v>
      </c>
      <c r="AI458" s="11" t="str">
        <f>IF([2]source_data!G461="","",IF([2]source_data!M461="","",[2]source_data!M461))</f>
        <v>Utility Vouchers</v>
      </c>
    </row>
    <row r="459" spans="1:35" x14ac:dyDescent="0.2">
      <c r="A459" s="6" t="str">
        <f>IF([2]source_data!G462="","",IF(AND([2]source_data!C462&lt;&gt;"",[2]tailored_settings!$B$15="Publish"),CONCATENATE([2]tailored_settings!$B$2&amp;[2]source_data!C462),IF(AND([2]source_data!C462&lt;&gt;"",[2]tailored_settings!$B$15="Do not publish"),CONCATENATE([2]tailored_settings!$B$2&amp;TEXT(ROW(A459)-1,"0000")&amp;"_"&amp;TEXT(F459,"yyyy-mm")),CONCATENATE([2]tailored_settings!$B$2&amp;TEXT(ROW(A459)-1,"0000")&amp;"_"&amp;TEXT(F459,"yyyy-mm")))))</f>
        <v>360G-Longleigh-0458_2024-09</v>
      </c>
      <c r="B459" s="6" t="str">
        <f>IF([2]source_data!G462="","",IF([2]source_data!E462&lt;&gt;"",[2]source_data!E462,CONCATENATE("Grant to "&amp;G459)))</f>
        <v>Grant to Individual Recipient</v>
      </c>
      <c r="C459" s="6" t="str">
        <f>IF([2]source_data!G462="","",IF([2]source_data!F462="",_xlfn.XLOOKUP(T459,[2]tailored_settings!$B$20:$B$25,[2]tailored_settings!$A$20:$A$25,"")))</f>
        <v>Helping to alleviate financial hardship</v>
      </c>
      <c r="D459" s="7">
        <f>IF([2]source_data!G462="","",IF([2]source_data!G462="","",[2]source_data!G462))</f>
        <v>713.98</v>
      </c>
      <c r="E459" s="6" t="str">
        <f>IF([2]source_data!G462="","",[2]tailored_settings!$B$3)</f>
        <v>GBP</v>
      </c>
      <c r="F459" s="8">
        <f>IF([2]source_data!G462="","",IF([2]source_data!H462="","",[2]source_data!H462))</f>
        <v>45544</v>
      </c>
      <c r="G459" s="6" t="str">
        <f>IF([2]source_data!G462="","",[2]tailored_settings!$B$5)</f>
        <v>Individual Recipient</v>
      </c>
      <c r="H459" s="6" t="str">
        <f>IF([2]source_data!G462="","",IF(AND([2]source_data!A462&lt;&gt;"",[2]tailored_settings!$B$16="Publish"),CONCATENATE([2]tailored_settings!$B$2&amp;[2]source_data!A462),IF(AND([2]source_data!A462&lt;&gt;"",[2]tailored_settings!$B$16="Do not publish"),CONCATENATE([2]tailored_settings!$B$4&amp;TEXT(ROW(A459)-1,"0000")&amp;"_"&amp;TEXT(F459,"yyyy-mm")),CONCATENATE([2]tailored_settings!$B$4&amp;TEXT(ROW(A459)-1,"0000")&amp;"_"&amp;TEXT(F459,"yyyy-mm")))))</f>
        <v>360G-Longleigh-IND-0458_2024-09</v>
      </c>
      <c r="I459" s="6" t="str">
        <f>IF([2]source_data!G462="","",[2]tailored_settings!$B$7)</f>
        <v>Longleigh Foundation</v>
      </c>
      <c r="J459" s="6" t="str">
        <f>IF([2]source_data!G462="","",[2]tailored_settings!$B$6)</f>
        <v>GB-CHC-1169016</v>
      </c>
      <c r="K459" s="6" t="str">
        <f>IF([2]source_data!G462="","",IF([2]source_data!I462="","",VLOOKUP([2]source_data!I462,[2]codelist_mapping!A:C,3,FALSE)))</f>
        <v>GTIR030</v>
      </c>
      <c r="L459" s="6" t="str">
        <f>IF([2]source_data!G462="","",IF([2]source_data!J462="","",VLOOKUP([2]source_data!J462,[2]codelist_mapping!A:C,3,FALSE)))</f>
        <v/>
      </c>
      <c r="M459" s="6" t="str">
        <f>IF([2]source_data!G462="","",IF([2]source_data!K462="","",IF([2]source_data!M462&lt;&gt;"",CONCATENATE(VLOOKUP([2]source_data!K462,[2]codelist_mapping!F:H,3,FALSE)&amp;";"&amp;VLOOKUP([2]source_data!L462,[2]codelist_mapping!F:H,3,FALSE)&amp;";"&amp;VLOOKUP([2]source_data!M462,[2]codelist_mapping!F:H,3,FALSE)),IF([2]source_data!L462&lt;&gt;"",CONCATENATE(VLOOKUP([2]source_data!K462,[2]codelist_mapping!F:H,3,FALSE)&amp;";"&amp;VLOOKUP([2]source_data!L462,[2]codelist_mapping!F:H,3,FALSE)),IF([2]source_data!K462&lt;&gt;"",CONCATENATE(VLOOKUP([2]source_data!K462,[2]codelist_mapping!F:H,3,FALSE)))))))</f>
        <v>GTIP020</v>
      </c>
      <c r="N459" s="9" t="str">
        <f>IF([2]source_data!G462="","",IF([2]source_data!D462="","",VLOOKUP([2]source_data!D462,[2]geo_data!A:I,9,FALSE)))</f>
        <v>Westgate</v>
      </c>
      <c r="O459" s="9" t="str">
        <f>IF([2]source_data!G462="","",IF([2]source_data!D462="","",VLOOKUP([2]source_data!D462,[2]geo_data!A:I,8,FALSE)))</f>
        <v>E05010967</v>
      </c>
      <c r="P459" s="9" t="str">
        <f>IF([2]source_data!G462="","",IF(LEFT(O459,3)="E05","WD",IF(LEFT(O459,3)="S13","WD",IF(LEFT(O459,3)="W05","WD",IF(LEFT(O459,3)="W06","UA",IF(LEFT(O459,3)="S12","CA",IF(LEFT(O459,3)="E06","UA",IF(LEFT(O459,3)="E07","NMD",IF(LEFT(O459,3)="E08","MD",IF(LEFT(O459,3)="E09","LONB"))))))))))</f>
        <v>WD</v>
      </c>
      <c r="Q459" s="9" t="str">
        <f>IF([2]source_data!G462="","",IF([2]source_data!D462="","",VLOOKUP([2]source_data!D462,[2]geo_data!A:I,7,FALSE)))</f>
        <v>Gloucester</v>
      </c>
      <c r="R459" s="9" t="str">
        <f>IF([2]source_data!G462="","",IF([2]source_data!D462="","",VLOOKUP([2]source_data!D462,[2]geo_data!A:I,6,FALSE)))</f>
        <v>E07000081</v>
      </c>
      <c r="S459" s="9" t="str">
        <f>IF([2]source_data!G462="","",IF(LEFT(R459,3)="E05","WD",IF(LEFT(R459,3)="S13","WD",IF(LEFT(R459,3)="W05","WD",IF(LEFT(R459,3)="W06","UA",IF(LEFT(R459,3)="S12","CA",IF(LEFT(R459,3)="E06","UA",IF(LEFT(R459,3)="E07","NMD",IF(LEFT(R459,3)="E08","MD",IF(LEFT(R459,3)="E09","LONB"))))))))))</f>
        <v>NMD</v>
      </c>
      <c r="T459" s="6" t="str">
        <f>IF([2]source_data!G462="","",IF([2]source_data!N462="","",[2]source_data!N462))</f>
        <v>Hardship Grant</v>
      </c>
      <c r="U459" s="10">
        <f>IF([2]source_data!G462="","",[2]tailored_settings!$B$8)</f>
        <v>45789</v>
      </c>
      <c r="V459" s="6" t="str">
        <f>IF([2]source_data!G462="","",[2]tailored_settings!$B$9)</f>
        <v>http://www.longleigh.org/</v>
      </c>
      <c r="W459" s="8">
        <f>IF([2]source_data!G462="","",IF([2]source_data!O462="","",[2]source_data!O462))</f>
        <v>45544</v>
      </c>
      <c r="X459" s="12">
        <f>IF([2]source_data!G462="","",IF([2]source_data!P462="","",[2]source_data!P462))</f>
        <v>45560</v>
      </c>
      <c r="Y459" s="13">
        <f>IF([2]source_data!G462="","",IF([2]source_data!Q462="","",[2]source_data!Q462))</f>
        <v>0</v>
      </c>
      <c r="Z459" s="11" t="str">
        <f>IF([2]source_data!G462="","",IF([2]source_data!I462="","",[2]tailored_settings!$B$10))</f>
        <v>Primary grant reason</v>
      </c>
      <c r="AA459" s="11" t="str">
        <f>IF([2]source_data!G462="","",IF([2]source_data!I462="","",[2]source_data!I462))</f>
        <v>1. Customer (or family member residing with them) with a diagnosed condition or disability (physical and/or sensory and/or behavioural)</v>
      </c>
      <c r="AB459" s="11" t="str">
        <f>IF([2]source_data!G462="","",IF([2]source_data!J462="","",[2]tailored_settings!$B$11))</f>
        <v/>
      </c>
      <c r="AC459" s="11" t="str">
        <f>IF([2]source_data!G462="","",IF([2]source_data!J462="","",[2]source_data!J462))</f>
        <v/>
      </c>
      <c r="AD459" s="11" t="str">
        <f>IF([2]source_data!G462="","",IF([2]source_data!K462="","",[2]tailored_settings!$B$12))</f>
        <v>Grant purpose</v>
      </c>
      <c r="AE459" s="11" t="str">
        <f>IF([2]source_data!G462="","",IF([2]source_data!K462="","",[2]source_data!K462))</f>
        <v>Appliances</v>
      </c>
      <c r="AF459" s="11" t="str">
        <f>IF([2]source_data!G462="","",IF([2]source_data!K462="","",[2]tailored_settings!$B$13))</f>
        <v>Grant purpose</v>
      </c>
      <c r="AG459" s="11" t="str">
        <f>IF([2]source_data!G462="","",IF([2]source_data!K462="","",[2]source_data!K462))</f>
        <v>Appliances</v>
      </c>
      <c r="AH459" s="11" t="str">
        <f>IF([2]source_data!G462="","",IF([2]source_data!M462="","",[2]tailored_settings!$B$14))</f>
        <v/>
      </c>
      <c r="AI459" s="11" t="str">
        <f>IF([2]source_data!G462="","",IF([2]source_data!M462="","",[2]source_data!M462))</f>
        <v/>
      </c>
    </row>
    <row r="460" spans="1:35" x14ac:dyDescent="0.2">
      <c r="A460" s="6" t="str">
        <f>IF([2]source_data!G463="","",IF(AND([2]source_data!C463&lt;&gt;"",[2]tailored_settings!$B$15="Publish"),CONCATENATE([2]tailored_settings!$B$2&amp;[2]source_data!C463),IF(AND([2]source_data!C463&lt;&gt;"",[2]tailored_settings!$B$15="Do not publish"),CONCATENATE([2]tailored_settings!$B$2&amp;TEXT(ROW(A460)-1,"0000")&amp;"_"&amp;TEXT(F460,"yyyy-mm")),CONCATENATE([2]tailored_settings!$B$2&amp;TEXT(ROW(A460)-1,"0000")&amp;"_"&amp;TEXT(F460,"yyyy-mm")))))</f>
        <v>360G-Longleigh-0459_2024-09</v>
      </c>
      <c r="B460" s="6" t="str">
        <f>IF([2]source_data!G463="","",IF([2]source_data!E463&lt;&gt;"",[2]source_data!E463,CONCATENATE("Grant to "&amp;G460)))</f>
        <v>Grant to Individual Recipient</v>
      </c>
      <c r="C460" s="6" t="str">
        <f>IF([2]source_data!G463="","",IF([2]source_data!F463="",_xlfn.XLOOKUP(T460,[2]tailored_settings!$B$20:$B$25,[2]tailored_settings!$A$20:$A$25,"")))</f>
        <v>Helping to provide an education or training  opportunity</v>
      </c>
      <c r="D460" s="7">
        <f>IF([2]source_data!G463="","",IF([2]source_data!G463="","",[2]source_data!G463))</f>
        <v>1000</v>
      </c>
      <c r="E460" s="6" t="str">
        <f>IF([2]source_data!G463="","",[2]tailored_settings!$B$3)</f>
        <v>GBP</v>
      </c>
      <c r="F460" s="8">
        <f>IF([2]source_data!G463="","",IF([2]source_data!H463="","",[2]source_data!H463))</f>
        <v>45544</v>
      </c>
      <c r="G460" s="6" t="str">
        <f>IF([2]source_data!G463="","",[2]tailored_settings!$B$5)</f>
        <v>Individual Recipient</v>
      </c>
      <c r="H460" s="6" t="str">
        <f>IF([2]source_data!G463="","",IF(AND([2]source_data!A463&lt;&gt;"",[2]tailored_settings!$B$16="Publish"),CONCATENATE([2]tailored_settings!$B$2&amp;[2]source_data!A463),IF(AND([2]source_data!A463&lt;&gt;"",[2]tailored_settings!$B$16="Do not publish"),CONCATENATE([2]tailored_settings!$B$4&amp;TEXT(ROW(A460)-1,"0000")&amp;"_"&amp;TEXT(F460,"yyyy-mm")),CONCATENATE([2]tailored_settings!$B$4&amp;TEXT(ROW(A460)-1,"0000")&amp;"_"&amp;TEXT(F460,"yyyy-mm")))))</f>
        <v>360G-Longleigh-IND-0459_2024-09</v>
      </c>
      <c r="I460" s="6" t="str">
        <f>IF([2]source_data!G463="","",[2]tailored_settings!$B$7)</f>
        <v>Longleigh Foundation</v>
      </c>
      <c r="J460" s="6" t="str">
        <f>IF([2]source_data!G463="","",[2]tailored_settings!$B$6)</f>
        <v>GB-CHC-1169016</v>
      </c>
      <c r="K460" s="6" t="str">
        <f>IF([2]source_data!G463="","",IF([2]source_data!I463="","",VLOOKUP([2]source_data!I463,[2]codelist_mapping!A:C,3,FALSE)))</f>
        <v>GTIR110</v>
      </c>
      <c r="L460" s="6" t="str">
        <f>IF([2]source_data!G463="","",IF([2]source_data!J463="","",VLOOKUP([2]source_data!J463,[2]codelist_mapping!A:C,3,FALSE)))</f>
        <v/>
      </c>
      <c r="M460" s="6" t="str">
        <f>IF([2]source_data!G463="","",IF([2]source_data!K463="","",IF([2]source_data!M463&lt;&gt;"",CONCATENATE(VLOOKUP([2]source_data!K463,[2]codelist_mapping!F:H,3,FALSE)&amp;";"&amp;VLOOKUP([2]source_data!L463,[2]codelist_mapping!F:H,3,FALSE)&amp;";"&amp;VLOOKUP([2]source_data!M463,[2]codelist_mapping!F:H,3,FALSE)),IF([2]source_data!L463&lt;&gt;"",CONCATENATE(VLOOKUP([2]source_data!K463,[2]codelist_mapping!F:H,3,FALSE)&amp;";"&amp;VLOOKUP([2]source_data!L463,[2]codelist_mapping!F:H,3,FALSE)),IF([2]source_data!K463&lt;&gt;"",CONCATENATE(VLOOKUP([2]source_data!K463,[2]codelist_mapping!F:H,3,FALSE)))))))</f>
        <v>GTIP130</v>
      </c>
      <c r="N460" s="9" t="str">
        <f>IF([2]source_data!G463="","",IF([2]source_data!D463="","",VLOOKUP([2]source_data!D463,[2]geo_data!A:I,9,FALSE)))</f>
        <v>Dishley, Hathern &amp; Thorpe Acre</v>
      </c>
      <c r="O460" s="9" t="str">
        <f>IF([2]source_data!G463="","",IF([2]source_data!D463="","",VLOOKUP([2]source_data!D463,[2]geo_data!A:I,8,FALSE)))</f>
        <v>E05014670</v>
      </c>
      <c r="P460" s="9" t="str">
        <f>IF([2]source_data!G463="","",IF(LEFT(O460,3)="E05","WD",IF(LEFT(O460,3)="S13","WD",IF(LEFT(O460,3)="W05","WD",IF(LEFT(O460,3)="W06","UA",IF(LEFT(O460,3)="S12","CA",IF(LEFT(O460,3)="E06","UA",IF(LEFT(O460,3)="E07","NMD",IF(LEFT(O460,3)="E08","MD",IF(LEFT(O460,3)="E09","LONB"))))))))))</f>
        <v>WD</v>
      </c>
      <c r="Q460" s="9" t="str">
        <f>IF([2]source_data!G463="","",IF([2]source_data!D463="","",VLOOKUP([2]source_data!D463,[2]geo_data!A:I,7,FALSE)))</f>
        <v>Charnwood</v>
      </c>
      <c r="R460" s="9" t="str">
        <f>IF([2]source_data!G463="","",IF([2]source_data!D463="","",VLOOKUP([2]source_data!D463,[2]geo_data!A:I,6,FALSE)))</f>
        <v>E07000130</v>
      </c>
      <c r="S460" s="9" t="str">
        <f>IF([2]source_data!G463="","",IF(LEFT(R460,3)="E05","WD",IF(LEFT(R460,3)="S13","WD",IF(LEFT(R460,3)="W05","WD",IF(LEFT(R460,3)="W06","UA",IF(LEFT(R460,3)="S12","CA",IF(LEFT(R460,3)="E06","UA",IF(LEFT(R460,3)="E07","NMD",IF(LEFT(R460,3)="E08","MD",IF(LEFT(R460,3)="E09","LONB"))))))))))</f>
        <v>NMD</v>
      </c>
      <c r="T460" s="6" t="str">
        <f>IF([2]source_data!G463="","",IF([2]source_data!N463="","",[2]source_data!N463))</f>
        <v>Education Training &amp; Employment Grant</v>
      </c>
      <c r="U460" s="10">
        <f>IF([2]source_data!G463="","",[2]tailored_settings!$B$8)</f>
        <v>45789</v>
      </c>
      <c r="V460" s="6" t="str">
        <f>IF([2]source_data!G463="","",[2]tailored_settings!$B$9)</f>
        <v>http://www.longleigh.org/</v>
      </c>
      <c r="W460" s="8">
        <f>IF([2]source_data!G463="","",IF([2]source_data!O463="","",[2]source_data!O463))</f>
        <v>45544</v>
      </c>
      <c r="X460" s="12">
        <f>IF([2]source_data!G463="","",IF([2]source_data!P463="","",[2]source_data!P463))</f>
        <v>45558</v>
      </c>
      <c r="Y460" s="13">
        <f>IF([2]source_data!G463="","",IF([2]source_data!Q463="","",[2]source_data!Q463))</f>
        <v>0</v>
      </c>
      <c r="Z460" s="11" t="str">
        <f>IF([2]source_data!G463="","",IF([2]source_data!I463="","",[2]tailored_settings!$B$10))</f>
        <v>Primary grant reason</v>
      </c>
      <c r="AA460" s="11" t="str">
        <f>IF([2]source_data!G463="","",IF([2]source_data!I463="","",[2]source_data!I463))</f>
        <v>10. Education Training and Employment</v>
      </c>
      <c r="AB460" s="11" t="str">
        <f>IF([2]source_data!G463="","",IF([2]source_data!J463="","",[2]tailored_settings!$B$11))</f>
        <v/>
      </c>
      <c r="AC460" s="11" t="str">
        <f>IF([2]source_data!G463="","",IF([2]source_data!J463="","",[2]source_data!J463))</f>
        <v/>
      </c>
      <c r="AD460" s="11" t="str">
        <f>IF([2]source_data!G463="","",IF([2]source_data!K463="","",[2]tailored_settings!$B$12))</f>
        <v>Grant purpose</v>
      </c>
      <c r="AE460" s="11" t="str">
        <f>IF([2]source_data!G463="","",IF([2]source_data!K463="","",[2]source_data!K463))</f>
        <v>Training and Course Fees</v>
      </c>
      <c r="AF460" s="11" t="str">
        <f>IF([2]source_data!G463="","",IF([2]source_data!K463="","",[2]tailored_settings!$B$13))</f>
        <v>Grant purpose</v>
      </c>
      <c r="AG460" s="11" t="str">
        <f>IF([2]source_data!G463="","",IF([2]source_data!K463="","",[2]source_data!K463))</f>
        <v>Training and Course Fees</v>
      </c>
      <c r="AH460" s="11" t="str">
        <f>IF([2]source_data!G463="","",IF([2]source_data!M463="","",[2]tailored_settings!$B$14))</f>
        <v/>
      </c>
      <c r="AI460" s="11" t="str">
        <f>IF([2]source_data!G463="","",IF([2]source_data!M463="","",[2]source_data!M463))</f>
        <v/>
      </c>
    </row>
    <row r="461" spans="1:35" x14ac:dyDescent="0.2">
      <c r="A461" s="6" t="str">
        <f>IF([2]source_data!G464="","",IF(AND([2]source_data!C464&lt;&gt;"",[2]tailored_settings!$B$15="Publish"),CONCATENATE([2]tailored_settings!$B$2&amp;[2]source_data!C464),IF(AND([2]source_data!C464&lt;&gt;"",[2]tailored_settings!$B$15="Do not publish"),CONCATENATE([2]tailored_settings!$B$2&amp;TEXT(ROW(A461)-1,"0000")&amp;"_"&amp;TEXT(F461,"yyyy-mm")),CONCATENATE([2]tailored_settings!$B$2&amp;TEXT(ROW(A461)-1,"0000")&amp;"_"&amp;TEXT(F461,"yyyy-mm")))))</f>
        <v>360G-Longleigh-0460_2024-09</v>
      </c>
      <c r="B461" s="6" t="str">
        <f>IF([2]source_data!G464="","",IF([2]source_data!E464&lt;&gt;"",[2]source_data!E464,CONCATENATE("Grant to "&amp;G461)))</f>
        <v>Grant to Individual Recipient</v>
      </c>
      <c r="C461" s="6" t="str">
        <f>IF([2]source_data!G464="","",IF([2]source_data!F464="",_xlfn.XLOOKUP(T461,[2]tailored_settings!$B$20:$B$25,[2]tailored_settings!$A$20:$A$25,"")))</f>
        <v>Providing financial aid during a time of crisis</v>
      </c>
      <c r="D461" s="7">
        <f>IF([2]source_data!G464="","",IF([2]source_data!G464="","",[2]source_data!G464))</f>
        <v>200</v>
      </c>
      <c r="E461" s="6" t="str">
        <f>IF([2]source_data!G464="","",[2]tailored_settings!$B$3)</f>
        <v>GBP</v>
      </c>
      <c r="F461" s="8">
        <f>IF([2]source_data!G464="","",IF([2]source_data!H464="","",[2]source_data!H464))</f>
        <v>45544</v>
      </c>
      <c r="G461" s="6" t="str">
        <f>IF([2]source_data!G464="","",[2]tailored_settings!$B$5)</f>
        <v>Individual Recipient</v>
      </c>
      <c r="H461" s="6" t="str">
        <f>IF([2]source_data!G464="","",IF(AND([2]source_data!A464&lt;&gt;"",[2]tailored_settings!$B$16="Publish"),CONCATENATE([2]tailored_settings!$B$2&amp;[2]source_data!A464),IF(AND([2]source_data!A464&lt;&gt;"",[2]tailored_settings!$B$16="Do not publish"),CONCATENATE([2]tailored_settings!$B$4&amp;TEXT(ROW(A461)-1,"0000")&amp;"_"&amp;TEXT(F461,"yyyy-mm")),CONCATENATE([2]tailored_settings!$B$4&amp;TEXT(ROW(A461)-1,"0000")&amp;"_"&amp;TEXT(F461,"yyyy-mm")))))</f>
        <v>360G-Longleigh-IND-0460_2024-09</v>
      </c>
      <c r="I461" s="6" t="str">
        <f>IF([2]source_data!G464="","",[2]tailored_settings!$B$7)</f>
        <v>Longleigh Foundation</v>
      </c>
      <c r="J461" s="6" t="str">
        <f>IF([2]source_data!G464="","",[2]tailored_settings!$B$6)</f>
        <v>GB-CHC-1169016</v>
      </c>
      <c r="K461" s="6" t="str">
        <f>IF([2]source_data!G464="","",IF([2]source_data!I464="","",VLOOKUP([2]source_data!I464,[2]codelist_mapping!A:C,3,FALSE)))</f>
        <v>GTIR060</v>
      </c>
      <c r="L461" s="6" t="str">
        <f>IF([2]source_data!G464="","",IF([2]source_data!J464="","",VLOOKUP([2]source_data!J464,[2]codelist_mapping!A:C,3,FALSE)))</f>
        <v/>
      </c>
      <c r="M461" s="6" t="str">
        <f>IF([2]source_data!G464="","",IF([2]source_data!K464="","",IF([2]source_data!M464&lt;&gt;"",CONCATENATE(VLOOKUP([2]source_data!K464,[2]codelist_mapping!F:H,3,FALSE)&amp;";"&amp;VLOOKUP([2]source_data!L464,[2]codelist_mapping!F:H,3,FALSE)&amp;";"&amp;VLOOKUP([2]source_data!M464,[2]codelist_mapping!F:H,3,FALSE)),IF([2]source_data!L464&lt;&gt;"",CONCATENATE(VLOOKUP([2]source_data!K464,[2]codelist_mapping!F:H,3,FALSE)&amp;";"&amp;VLOOKUP([2]source_data!L464,[2]codelist_mapping!F:H,3,FALSE)),IF([2]source_data!K464&lt;&gt;"",CONCATENATE(VLOOKUP([2]source_data!K464,[2]codelist_mapping!F:H,3,FALSE)))))))</f>
        <v>GTIP070</v>
      </c>
      <c r="N461" s="9" t="str">
        <f>IF([2]source_data!G464="","",IF([2]source_data!D464="","",VLOOKUP([2]source_data!D464,[2]geo_data!A:I,9,FALSE)))</f>
        <v>Leominster South</v>
      </c>
      <c r="O461" s="9" t="str">
        <f>IF([2]source_data!G464="","",IF([2]source_data!D464="","",VLOOKUP([2]source_data!D464,[2]geo_data!A:I,8,FALSE)))</f>
        <v>E05009470</v>
      </c>
      <c r="P461" s="9" t="str">
        <f>IF([2]source_data!G464="","",IF(LEFT(O461,3)="E05","WD",IF(LEFT(O461,3)="S13","WD",IF(LEFT(O461,3)="W05","WD",IF(LEFT(O461,3)="W06","UA",IF(LEFT(O461,3)="S12","CA",IF(LEFT(O461,3)="E06","UA",IF(LEFT(O461,3)="E07","NMD",IF(LEFT(O461,3)="E08","MD",IF(LEFT(O461,3)="E09","LONB"))))))))))</f>
        <v>WD</v>
      </c>
      <c r="Q461" s="9" t="str">
        <f>IF([2]source_data!G464="","",IF([2]source_data!D464="","",VLOOKUP([2]source_data!D464,[2]geo_data!A:I,7,FALSE)))</f>
        <v>Herefordshire, County of</v>
      </c>
      <c r="R461" s="9" t="str">
        <f>IF([2]source_data!G464="","",IF([2]source_data!D464="","",VLOOKUP([2]source_data!D464,[2]geo_data!A:I,6,FALSE)))</f>
        <v>E06000019</v>
      </c>
      <c r="S461" s="9" t="str">
        <f>IF([2]source_data!G464="","",IF(LEFT(R461,3)="E05","WD",IF(LEFT(R461,3)="S13","WD",IF(LEFT(R461,3)="W05","WD",IF(LEFT(R461,3)="W06","UA",IF(LEFT(R461,3)="S12","CA",IF(LEFT(R461,3)="E06","UA",IF(LEFT(R461,3)="E07","NMD",IF(LEFT(R461,3)="E08","MD",IF(LEFT(R461,3)="E09","LONB"))))))))))</f>
        <v>UA</v>
      </c>
      <c r="T461" s="6" t="str">
        <f>IF([2]source_data!G464="","",IF([2]source_data!N464="","",[2]source_data!N464))</f>
        <v>Crisis Grant</v>
      </c>
      <c r="U461" s="10">
        <f>IF([2]source_data!G464="","",[2]tailored_settings!$B$8)</f>
        <v>45789</v>
      </c>
      <c r="V461" s="6" t="str">
        <f>IF([2]source_data!G464="","",[2]tailored_settings!$B$9)</f>
        <v>http://www.longleigh.org/</v>
      </c>
      <c r="W461" s="8">
        <f>IF([2]source_data!G464="","",IF([2]source_data!O464="","",[2]source_data!O464))</f>
        <v>45544</v>
      </c>
      <c r="X461" s="12">
        <f>IF([2]source_data!G464="","",IF([2]source_data!P464="","",[2]source_data!P464))</f>
        <v>45595</v>
      </c>
      <c r="Y461" s="13">
        <f>IF([2]source_data!G464="","",IF([2]source_data!Q464="","",[2]source_data!Q464))</f>
        <v>2</v>
      </c>
      <c r="Z461" s="11" t="str">
        <f>IF([2]source_data!G464="","",IF([2]source_data!I464="","",[2]tailored_settings!$B$10))</f>
        <v>Primary grant reason</v>
      </c>
      <c r="AA461" s="11" t="str">
        <f>IF([2]source_data!G464="","",IF([2]source_data!I464="","",[2]source_data!I464))</f>
        <v>4. Customer/family fleeing from a violent or abusive relationship</v>
      </c>
      <c r="AB461" s="11" t="str">
        <f>IF([2]source_data!G464="","",IF([2]source_data!J464="","",[2]tailored_settings!$B$11))</f>
        <v/>
      </c>
      <c r="AC461" s="11" t="str">
        <f>IF([2]source_data!G464="","",IF([2]source_data!J464="","",[2]source_data!J464))</f>
        <v/>
      </c>
      <c r="AD461" s="11" t="str">
        <f>IF([2]source_data!G464="","",IF([2]source_data!K464="","",[2]tailored_settings!$B$12))</f>
        <v>Grant purpose</v>
      </c>
      <c r="AE461" s="11" t="str">
        <f>IF([2]source_data!G464="","",IF([2]source_data!K464="","",[2]source_data!K464))</f>
        <v>Food Vouchers</v>
      </c>
      <c r="AF461" s="11" t="str">
        <f>IF([2]source_data!G464="","",IF([2]source_data!K464="","",[2]tailored_settings!$B$13))</f>
        <v>Grant purpose</v>
      </c>
      <c r="AG461" s="11" t="str">
        <f>IF([2]source_data!G464="","",IF([2]source_data!K464="","",[2]source_data!K464))</f>
        <v>Food Vouchers</v>
      </c>
      <c r="AH461" s="11" t="str">
        <f>IF([2]source_data!G464="","",IF([2]source_data!M464="","",[2]tailored_settings!$B$14))</f>
        <v/>
      </c>
      <c r="AI461" s="11" t="str">
        <f>IF([2]source_data!G464="","",IF([2]source_data!M464="","",[2]source_data!M464))</f>
        <v/>
      </c>
    </row>
    <row r="462" spans="1:35" x14ac:dyDescent="0.2">
      <c r="A462" s="6" t="str">
        <f>IF([2]source_data!G465="","",IF(AND([2]source_data!C465&lt;&gt;"",[2]tailored_settings!$B$15="Publish"),CONCATENATE([2]tailored_settings!$B$2&amp;[2]source_data!C465),IF(AND([2]source_data!C465&lt;&gt;"",[2]tailored_settings!$B$15="Do not publish"),CONCATENATE([2]tailored_settings!$B$2&amp;TEXT(ROW(A462)-1,"0000")&amp;"_"&amp;TEXT(F462,"yyyy-mm")),CONCATENATE([2]tailored_settings!$B$2&amp;TEXT(ROW(A462)-1,"0000")&amp;"_"&amp;TEXT(F462,"yyyy-mm")))))</f>
        <v>360G-Longleigh-0461_2024-09</v>
      </c>
      <c r="B462" s="6" t="str">
        <f>IF([2]source_data!G465="","",IF([2]source_data!E465&lt;&gt;"",[2]source_data!E465,CONCATENATE("Grant to "&amp;G462)))</f>
        <v>Grant to Individual Recipient</v>
      </c>
      <c r="C462" s="6" t="str">
        <f>IF([2]source_data!G465="","",IF([2]source_data!F465="",_xlfn.XLOOKUP(T462,[2]tailored_settings!$B$20:$B$25,[2]tailored_settings!$A$20:$A$25,"")))</f>
        <v xml:space="preserve">Providing new flooring </v>
      </c>
      <c r="D462" s="7">
        <f>IF([2]source_data!G465="","",IF([2]source_data!G465="","",[2]source_data!G465))</f>
        <v>1800</v>
      </c>
      <c r="E462" s="6" t="str">
        <f>IF([2]source_data!G465="","",[2]tailored_settings!$B$3)</f>
        <v>GBP</v>
      </c>
      <c r="F462" s="8">
        <f>IF([2]source_data!G465="","",IF([2]source_data!H465="","",[2]source_data!H465))</f>
        <v>45545</v>
      </c>
      <c r="G462" s="6" t="str">
        <f>IF([2]source_data!G465="","",[2]tailored_settings!$B$5)</f>
        <v>Individual Recipient</v>
      </c>
      <c r="H462" s="6" t="str">
        <f>IF([2]source_data!G465="","",IF(AND([2]source_data!A465&lt;&gt;"",[2]tailored_settings!$B$16="Publish"),CONCATENATE([2]tailored_settings!$B$2&amp;[2]source_data!A465),IF(AND([2]source_data!A465&lt;&gt;"",[2]tailored_settings!$B$16="Do not publish"),CONCATENATE([2]tailored_settings!$B$4&amp;TEXT(ROW(A462)-1,"0000")&amp;"_"&amp;TEXT(F462,"yyyy-mm")),CONCATENATE([2]tailored_settings!$B$4&amp;TEXT(ROW(A462)-1,"0000")&amp;"_"&amp;TEXT(F462,"yyyy-mm")))))</f>
        <v>360G-Longleigh-IND-0461_2024-09</v>
      </c>
      <c r="I462" s="6" t="str">
        <f>IF([2]source_data!G465="","",[2]tailored_settings!$B$7)</f>
        <v>Longleigh Foundation</v>
      </c>
      <c r="J462" s="6" t="str">
        <f>IF([2]source_data!G465="","",[2]tailored_settings!$B$6)</f>
        <v>GB-CHC-1169016</v>
      </c>
      <c r="K462" s="6" t="str">
        <f>IF([2]source_data!G465="","",IF([2]source_data!I465="","",VLOOKUP([2]source_data!I465,[2]codelist_mapping!A:C,3,FALSE)))</f>
        <v>GTIR010</v>
      </c>
      <c r="L462" s="6" t="str">
        <f>IF([2]source_data!G465="","",IF([2]source_data!J465="","",VLOOKUP([2]source_data!J465,[2]codelist_mapping!A:C,3,FALSE)))</f>
        <v/>
      </c>
      <c r="M462" s="6" t="str">
        <f>IF([2]source_data!G465="","",IF([2]source_data!K465="","",IF([2]source_data!M465&lt;&gt;"",CONCATENATE(VLOOKUP([2]source_data!K465,[2]codelist_mapping!F:H,3,FALSE)&amp;";"&amp;VLOOKUP([2]source_data!L465,[2]codelist_mapping!F:H,3,FALSE)&amp;";"&amp;VLOOKUP([2]source_data!M465,[2]codelist_mapping!F:H,3,FALSE)),IF([2]source_data!L465&lt;&gt;"",CONCATENATE(VLOOKUP([2]source_data!K465,[2]codelist_mapping!F:H,3,FALSE)&amp;";"&amp;VLOOKUP([2]source_data!L465,[2]codelist_mapping!F:H,3,FALSE)),IF([2]source_data!K465&lt;&gt;"",CONCATENATE(VLOOKUP([2]source_data!K465,[2]codelist_mapping!F:H,3,FALSE)))))))</f>
        <v>GTIP030</v>
      </c>
      <c r="N462" s="9" t="str">
        <f>IF([2]source_data!G465="","",IF([2]source_data!D465="","",VLOOKUP([2]source_data!D465,[2]geo_data!A:I,9,FALSE)))</f>
        <v>Bridgwater North &amp; Central</v>
      </c>
      <c r="O462" s="9" t="str">
        <f>IF([2]source_data!G465="","",IF([2]source_data!D465="","",VLOOKUP([2]source_data!D465,[2]geo_data!A:I,8,FALSE)))</f>
        <v>E05014344</v>
      </c>
      <c r="P462" s="9" t="str">
        <f>IF([2]source_data!G465="","",IF(LEFT(O462,3)="E05","WD",IF(LEFT(O462,3)="S13","WD",IF(LEFT(O462,3)="W05","WD",IF(LEFT(O462,3)="W06","UA",IF(LEFT(O462,3)="S12","CA",IF(LEFT(O462,3)="E06","UA",IF(LEFT(O462,3)="E07","NMD",IF(LEFT(O462,3)="E08","MD",IF(LEFT(O462,3)="E09","LONB"))))))))))</f>
        <v>WD</v>
      </c>
      <c r="Q462" s="9" t="str">
        <f>IF([2]source_data!G465="","",IF([2]source_data!D465="","",VLOOKUP([2]source_data!D465,[2]geo_data!A:I,7,FALSE)))</f>
        <v>Somerset</v>
      </c>
      <c r="R462" s="9" t="str">
        <f>IF([2]source_data!G465="","",IF([2]source_data!D465="","",VLOOKUP([2]source_data!D465,[2]geo_data!A:I,6,FALSE)))</f>
        <v>E06000066</v>
      </c>
      <c r="S462" s="9" t="str">
        <f>IF([2]source_data!G465="","",IF(LEFT(R462,3)="E05","WD",IF(LEFT(R462,3)="S13","WD",IF(LEFT(R462,3)="W05","WD",IF(LEFT(R462,3)="W06","UA",IF(LEFT(R462,3)="S12","CA",IF(LEFT(R462,3)="E06","UA",IF(LEFT(R462,3)="E07","NMD",IF(LEFT(R462,3)="E08","MD",IF(LEFT(R462,3)="E09","LONB"))))))))))</f>
        <v>UA</v>
      </c>
      <c r="T462" s="6" t="str">
        <f>IF([2]source_data!G465="","",IF([2]source_data!N465="","",[2]source_data!N465))</f>
        <v>Flooring Grant</v>
      </c>
      <c r="U462" s="10">
        <f>IF([2]source_data!G465="","",[2]tailored_settings!$B$8)</f>
        <v>45789</v>
      </c>
      <c r="V462" s="6" t="str">
        <f>IF([2]source_data!G465="","",[2]tailored_settings!$B$9)</f>
        <v>http://www.longleigh.org/</v>
      </c>
      <c r="W462" s="8">
        <f>IF([2]source_data!G465="","",IF([2]source_data!O465="","",[2]source_data!O465))</f>
        <v>45545</v>
      </c>
      <c r="X462" s="12">
        <f>IF([2]source_data!G465="","",IF([2]source_data!P465="","",[2]source_data!P465))</f>
        <v>45595</v>
      </c>
      <c r="Y462" s="13">
        <f>IF([2]source_data!G465="","",IF([2]source_data!Q465="","",[2]source_data!Q465))</f>
        <v>2</v>
      </c>
      <c r="Z462" s="11" t="str">
        <f>IF([2]source_data!G465="","",IF([2]source_data!I465="","",[2]tailored_settings!$B$10))</f>
        <v>Primary grant reason</v>
      </c>
      <c r="AA462" s="11" t="str">
        <f>IF([2]source_data!G465="","",IF([2]source_data!I465="","",[2]source_data!I465))</f>
        <v>7. Customer where there is a child/ren in receipt of means-tested free school meals</v>
      </c>
      <c r="AB462" s="11" t="str">
        <f>IF([2]source_data!G465="","",IF([2]source_data!J465="","",[2]tailored_settings!$B$11))</f>
        <v/>
      </c>
      <c r="AC462" s="11" t="str">
        <f>IF([2]source_data!G465="","",IF([2]source_data!J465="","",[2]source_data!J465))</f>
        <v/>
      </c>
      <c r="AD462" s="11" t="str">
        <f>IF([2]source_data!G465="","",IF([2]source_data!K465="","",[2]tailored_settings!$B$12))</f>
        <v>Grant purpose</v>
      </c>
      <c r="AE462" s="11" t="str">
        <f>IF([2]source_data!G465="","",IF([2]source_data!K465="","",[2]source_data!K465))</f>
        <v>Flooring</v>
      </c>
      <c r="AF462" s="11" t="str">
        <f>IF([2]source_data!G465="","",IF([2]source_data!K465="","",[2]tailored_settings!$B$13))</f>
        <v>Grant purpose</v>
      </c>
      <c r="AG462" s="11" t="str">
        <f>IF([2]source_data!G465="","",IF([2]source_data!K465="","",[2]source_data!K465))</f>
        <v>Flooring</v>
      </c>
      <c r="AH462" s="11" t="str">
        <f>IF([2]source_data!G465="","",IF([2]source_data!M465="","",[2]tailored_settings!$B$14))</f>
        <v/>
      </c>
      <c r="AI462" s="11" t="str">
        <f>IF([2]source_data!G465="","",IF([2]source_data!M465="","",[2]source_data!M465))</f>
        <v/>
      </c>
    </row>
    <row r="463" spans="1:35" x14ac:dyDescent="0.2">
      <c r="A463" s="6" t="str">
        <f>IF([2]source_data!G466="","",IF(AND([2]source_data!C466&lt;&gt;"",[2]tailored_settings!$B$15="Publish"),CONCATENATE([2]tailored_settings!$B$2&amp;[2]source_data!C466),IF(AND([2]source_data!C466&lt;&gt;"",[2]tailored_settings!$B$15="Do not publish"),CONCATENATE([2]tailored_settings!$B$2&amp;TEXT(ROW(A463)-1,"0000")&amp;"_"&amp;TEXT(F463,"yyyy-mm")),CONCATENATE([2]tailored_settings!$B$2&amp;TEXT(ROW(A463)-1,"0000")&amp;"_"&amp;TEXT(F463,"yyyy-mm")))))</f>
        <v>360G-Longleigh-0462_2024-09</v>
      </c>
      <c r="B463" s="6" t="str">
        <f>IF([2]source_data!G466="","",IF([2]source_data!E466&lt;&gt;"",[2]source_data!E466,CONCATENATE("Grant to "&amp;G463)))</f>
        <v>Grant to Individual Recipient</v>
      </c>
      <c r="C463" s="6" t="str">
        <f>IF([2]source_data!G466="","",IF([2]source_data!F466="",_xlfn.XLOOKUP(T463,[2]tailored_settings!$B$20:$B$25,[2]tailored_settings!$A$20:$A$25,"")))</f>
        <v>Helping to alleviate financial hardship</v>
      </c>
      <c r="D463" s="7">
        <f>IF([2]source_data!G466="","",IF([2]source_data!G466="","",[2]source_data!G466))</f>
        <v>1409.73</v>
      </c>
      <c r="E463" s="6" t="str">
        <f>IF([2]source_data!G466="","",[2]tailored_settings!$B$3)</f>
        <v>GBP</v>
      </c>
      <c r="F463" s="8">
        <f>IF([2]source_data!G466="","",IF([2]source_data!H466="","",[2]source_data!H466))</f>
        <v>45544</v>
      </c>
      <c r="G463" s="6" t="str">
        <f>IF([2]source_data!G466="","",[2]tailored_settings!$B$5)</f>
        <v>Individual Recipient</v>
      </c>
      <c r="H463" s="6" t="str">
        <f>IF([2]source_data!G466="","",IF(AND([2]source_data!A466&lt;&gt;"",[2]tailored_settings!$B$16="Publish"),CONCATENATE([2]tailored_settings!$B$2&amp;[2]source_data!A466),IF(AND([2]source_data!A466&lt;&gt;"",[2]tailored_settings!$B$16="Do not publish"),CONCATENATE([2]tailored_settings!$B$4&amp;TEXT(ROW(A463)-1,"0000")&amp;"_"&amp;TEXT(F463,"yyyy-mm")),CONCATENATE([2]tailored_settings!$B$4&amp;TEXT(ROW(A463)-1,"0000")&amp;"_"&amp;TEXT(F463,"yyyy-mm")))))</f>
        <v>360G-Longleigh-IND-0462_2024-09</v>
      </c>
      <c r="I463" s="6" t="str">
        <f>IF([2]source_data!G466="","",[2]tailored_settings!$B$7)</f>
        <v>Longleigh Foundation</v>
      </c>
      <c r="J463" s="6" t="str">
        <f>IF([2]source_data!G466="","",[2]tailored_settings!$B$6)</f>
        <v>GB-CHC-1169016</v>
      </c>
      <c r="K463" s="6" t="str">
        <f>IF([2]source_data!G466="","",IF([2]source_data!I466="","",VLOOKUP([2]source_data!I466,[2]codelist_mapping!A:C,3,FALSE)))</f>
        <v>GTIR040</v>
      </c>
      <c r="L463" s="6" t="str">
        <f>IF([2]source_data!G466="","",IF([2]source_data!J466="","",VLOOKUP([2]source_data!J466,[2]codelist_mapping!A:C,3,FALSE)))</f>
        <v/>
      </c>
      <c r="M463" s="6" t="str">
        <f>IF([2]source_data!G466="","",IF([2]source_data!K466="","",IF([2]source_data!M466&lt;&gt;"",CONCATENATE(VLOOKUP([2]source_data!K466,[2]codelist_mapping!F:H,3,FALSE)&amp;";"&amp;VLOOKUP([2]source_data!L466,[2]codelist_mapping!F:H,3,FALSE)&amp;";"&amp;VLOOKUP([2]source_data!M466,[2]codelist_mapping!F:H,3,FALSE)),IF([2]source_data!L466&lt;&gt;"",CONCATENATE(VLOOKUP([2]source_data!K466,[2]codelist_mapping!F:H,3,FALSE)&amp;";"&amp;VLOOKUP([2]source_data!L466,[2]codelist_mapping!F:H,3,FALSE)),IF([2]source_data!K466&lt;&gt;"",CONCATENATE(VLOOKUP([2]source_data!K466,[2]codelist_mapping!F:H,3,FALSE)))))))</f>
        <v>GTIP020;GTIP020</v>
      </c>
      <c r="N463" s="9" t="str">
        <f>IF([2]source_data!G466="","",IF([2]source_data!D466="","",VLOOKUP([2]source_data!D466,[2]geo_data!A:I,9,FALSE)))</f>
        <v>Camp Hill</v>
      </c>
      <c r="O463" s="9" t="str">
        <f>IF([2]source_data!G466="","",IF([2]source_data!D466="","",VLOOKUP([2]source_data!D466,[2]geo_data!A:I,8,FALSE)))</f>
        <v>E05007480</v>
      </c>
      <c r="P463" s="9" t="str">
        <f>IF([2]source_data!G466="","",IF(LEFT(O463,3)="E05","WD",IF(LEFT(O463,3)="S13","WD",IF(LEFT(O463,3)="W05","WD",IF(LEFT(O463,3)="W06","UA",IF(LEFT(O463,3)="S12","CA",IF(LEFT(O463,3)="E06","UA",IF(LEFT(O463,3)="E07","NMD",IF(LEFT(O463,3)="E08","MD",IF(LEFT(O463,3)="E09","LONB"))))))))))</f>
        <v>WD</v>
      </c>
      <c r="Q463" s="9" t="str">
        <f>IF([2]source_data!G466="","",IF([2]source_data!D466="","",VLOOKUP([2]source_data!D466,[2]geo_data!A:I,7,FALSE)))</f>
        <v>Nuneaton and Bedworth</v>
      </c>
      <c r="R463" s="9" t="str">
        <f>IF([2]source_data!G466="","",IF([2]source_data!D466="","",VLOOKUP([2]source_data!D466,[2]geo_data!A:I,6,FALSE)))</f>
        <v>E07000219</v>
      </c>
      <c r="S463" s="9" t="str">
        <f>IF([2]source_data!G466="","",IF(LEFT(R463,3)="E05","WD",IF(LEFT(R463,3)="S13","WD",IF(LEFT(R463,3)="W05","WD",IF(LEFT(R463,3)="W06","UA",IF(LEFT(R463,3)="S12","CA",IF(LEFT(R463,3)="E06","UA",IF(LEFT(R463,3)="E07","NMD",IF(LEFT(R463,3)="E08","MD",IF(LEFT(R463,3)="E09","LONB"))))))))))</f>
        <v>NMD</v>
      </c>
      <c r="T463" s="6" t="str">
        <f>IF([2]source_data!G466="","",IF([2]source_data!N466="","",[2]source_data!N466))</f>
        <v>Hardship Grant</v>
      </c>
      <c r="U463" s="10">
        <f>IF([2]source_data!G466="","",[2]tailored_settings!$B$8)</f>
        <v>45789</v>
      </c>
      <c r="V463" s="6" t="str">
        <f>IF([2]source_data!G466="","",[2]tailored_settings!$B$9)</f>
        <v>http://www.longleigh.org/</v>
      </c>
      <c r="W463" s="8">
        <f>IF([2]source_data!G466="","",IF([2]source_data!O466="","",[2]source_data!O466))</f>
        <v>45544</v>
      </c>
      <c r="X463" s="12">
        <f>IF([2]source_data!G466="","",IF([2]source_data!P466="","",[2]source_data!P466))</f>
        <v>45595</v>
      </c>
      <c r="Y463" s="13">
        <f>IF([2]source_data!G466="","",IF([2]source_data!Q466="","",[2]source_data!Q466))</f>
        <v>2</v>
      </c>
      <c r="Z463" s="11" t="str">
        <f>IF([2]source_data!G466="","",IF([2]source_data!I466="","",[2]tailored_settings!$B$10))</f>
        <v>Primary grant reason</v>
      </c>
      <c r="AA463" s="11" t="str">
        <f>IF([2]source_data!G466="","",IF([2]source_data!I466="","",[2]source_data!I466))</f>
        <v>2. Customer receiving medication and/or therapy for a mental health condition or substance addiction</v>
      </c>
      <c r="AB463" s="11" t="str">
        <f>IF([2]source_data!G466="","",IF([2]source_data!J466="","",[2]tailored_settings!$B$11))</f>
        <v/>
      </c>
      <c r="AC463" s="11" t="str">
        <f>IF([2]source_data!G466="","",IF([2]source_data!J466="","",[2]source_data!J466))</f>
        <v/>
      </c>
      <c r="AD463" s="11" t="str">
        <f>IF([2]source_data!G466="","",IF([2]source_data!K466="","",[2]tailored_settings!$B$12))</f>
        <v>Grant purpose</v>
      </c>
      <c r="AE463" s="11" t="str">
        <f>IF([2]source_data!G466="","",IF([2]source_data!K466="","",[2]source_data!K466))</f>
        <v xml:space="preserve">Furniture </v>
      </c>
      <c r="AF463" s="11" t="str">
        <f>IF([2]source_data!G466="","",IF([2]source_data!K466="","",[2]tailored_settings!$B$13))</f>
        <v>Grant purpose</v>
      </c>
      <c r="AG463" s="11" t="str">
        <f>IF([2]source_data!G466="","",IF([2]source_data!K466="","",[2]source_data!K466))</f>
        <v xml:space="preserve">Furniture </v>
      </c>
      <c r="AH463" s="11" t="str">
        <f>IF([2]source_data!G466="","",IF([2]source_data!M466="","",[2]tailored_settings!$B$14))</f>
        <v/>
      </c>
      <c r="AI463" s="11" t="str">
        <f>IF([2]source_data!G466="","",IF([2]source_data!M466="","",[2]source_data!M466))</f>
        <v/>
      </c>
    </row>
    <row r="464" spans="1:35" x14ac:dyDescent="0.2">
      <c r="A464" s="6" t="str">
        <f>IF([2]source_data!G467="","",IF(AND([2]source_data!C467&lt;&gt;"",[2]tailored_settings!$B$15="Publish"),CONCATENATE([2]tailored_settings!$B$2&amp;[2]source_data!C467),IF(AND([2]source_data!C467&lt;&gt;"",[2]tailored_settings!$B$15="Do not publish"),CONCATENATE([2]tailored_settings!$B$2&amp;TEXT(ROW(A464)-1,"0000")&amp;"_"&amp;TEXT(F464,"yyyy-mm")),CONCATENATE([2]tailored_settings!$B$2&amp;TEXT(ROW(A464)-1,"0000")&amp;"_"&amp;TEXT(F464,"yyyy-mm")))))</f>
        <v>360G-Longleigh-0463_2024-09</v>
      </c>
      <c r="B464" s="6" t="str">
        <f>IF([2]source_data!G467="","",IF([2]source_data!E467&lt;&gt;"",[2]source_data!E467,CONCATENATE("Grant to "&amp;G464)))</f>
        <v>Grant to Individual Recipient</v>
      </c>
      <c r="C464" s="6" t="str">
        <f>IF([2]source_data!G467="","",IF([2]source_data!F467="",_xlfn.XLOOKUP(T464,[2]tailored_settings!$B$20:$B$25,[2]tailored_settings!$A$20:$A$25,"")))</f>
        <v>Helping to alleviate financial hardship</v>
      </c>
      <c r="D464" s="7">
        <f>IF([2]source_data!G467="","",IF([2]source_data!G467="","",[2]source_data!G467))</f>
        <v>947.01</v>
      </c>
      <c r="E464" s="6" t="str">
        <f>IF([2]source_data!G467="","",[2]tailored_settings!$B$3)</f>
        <v>GBP</v>
      </c>
      <c r="F464" s="8">
        <f>IF([2]source_data!G467="","",IF([2]source_data!H467="","",[2]source_data!H467))</f>
        <v>45544</v>
      </c>
      <c r="G464" s="6" t="str">
        <f>IF([2]source_data!G467="","",[2]tailored_settings!$B$5)</f>
        <v>Individual Recipient</v>
      </c>
      <c r="H464" s="6" t="str">
        <f>IF([2]source_data!G467="","",IF(AND([2]source_data!A467&lt;&gt;"",[2]tailored_settings!$B$16="Publish"),CONCATENATE([2]tailored_settings!$B$2&amp;[2]source_data!A467),IF(AND([2]source_data!A467&lt;&gt;"",[2]tailored_settings!$B$16="Do not publish"),CONCATENATE([2]tailored_settings!$B$4&amp;TEXT(ROW(A464)-1,"0000")&amp;"_"&amp;TEXT(F464,"yyyy-mm")),CONCATENATE([2]tailored_settings!$B$4&amp;TEXT(ROW(A464)-1,"0000")&amp;"_"&amp;TEXT(F464,"yyyy-mm")))))</f>
        <v>360G-Longleigh-IND-0463_2024-09</v>
      </c>
      <c r="I464" s="6" t="str">
        <f>IF([2]source_data!G467="","",[2]tailored_settings!$B$7)</f>
        <v>Longleigh Foundation</v>
      </c>
      <c r="J464" s="6" t="str">
        <f>IF([2]source_data!G467="","",[2]tailored_settings!$B$6)</f>
        <v>GB-CHC-1169016</v>
      </c>
      <c r="K464" s="6" t="str">
        <f>IF([2]source_data!G467="","",IF([2]source_data!I467="","",VLOOKUP([2]source_data!I467,[2]codelist_mapping!A:C,3,FALSE)))</f>
        <v>GTIR040</v>
      </c>
      <c r="L464" s="6" t="str">
        <f>IF([2]source_data!G467="","",IF([2]source_data!J467="","",VLOOKUP([2]source_data!J467,[2]codelist_mapping!A:C,3,FALSE)))</f>
        <v/>
      </c>
      <c r="M464" s="6" t="str">
        <f>IF([2]source_data!G467="","",IF([2]source_data!K467="","",IF([2]source_data!M467&lt;&gt;"",CONCATENATE(VLOOKUP([2]source_data!K467,[2]codelist_mapping!F:H,3,FALSE)&amp;";"&amp;VLOOKUP([2]source_data!L467,[2]codelist_mapping!F:H,3,FALSE)&amp;";"&amp;VLOOKUP([2]source_data!M467,[2]codelist_mapping!F:H,3,FALSE)),IF([2]source_data!L467&lt;&gt;"",CONCATENATE(VLOOKUP([2]source_data!K467,[2]codelist_mapping!F:H,3,FALSE)&amp;";"&amp;VLOOKUP([2]source_data!L467,[2]codelist_mapping!F:H,3,FALSE)),IF([2]source_data!K467&lt;&gt;"",CONCATENATE(VLOOKUP([2]source_data!K467,[2]codelist_mapping!F:H,3,FALSE)))))))</f>
        <v>GTIP070;GTIP020</v>
      </c>
      <c r="N464" s="9" t="str">
        <f>IF([2]source_data!G467="","",IF([2]source_data!D467="","",VLOOKUP([2]source_data!D467,[2]geo_data!A:I,9,FALSE)))</f>
        <v>St James's</v>
      </c>
      <c r="O464" s="9" t="str">
        <f>IF([2]source_data!G467="","",IF([2]source_data!D467="","",VLOOKUP([2]source_data!D467,[2]geo_data!A:I,8,FALSE)))</f>
        <v>E05001254</v>
      </c>
      <c r="P464" s="9" t="str">
        <f>IF([2]source_data!G467="","",IF(LEFT(O464,3)="E05","WD",IF(LEFT(O464,3)="S13","WD",IF(LEFT(O464,3)="W05","WD",IF(LEFT(O464,3)="W06","UA",IF(LEFT(O464,3)="S12","CA",IF(LEFT(O464,3)="E06","UA",IF(LEFT(O464,3)="E07","NMD",IF(LEFT(O464,3)="E08","MD",IF(LEFT(O464,3)="E09","LONB"))))))))))</f>
        <v>WD</v>
      </c>
      <c r="Q464" s="9" t="str">
        <f>IF([2]source_data!G467="","",IF([2]source_data!D467="","",VLOOKUP([2]source_data!D467,[2]geo_data!A:I,7,FALSE)))</f>
        <v>Dudley</v>
      </c>
      <c r="R464" s="9" t="str">
        <f>IF([2]source_data!G467="","",IF([2]source_data!D467="","",VLOOKUP([2]source_data!D467,[2]geo_data!A:I,6,FALSE)))</f>
        <v>E08000027</v>
      </c>
      <c r="S464" s="9" t="str">
        <f>IF([2]source_data!G467="","",IF(LEFT(R464,3)="E05","WD",IF(LEFT(R464,3)="S13","WD",IF(LEFT(R464,3)="W05","WD",IF(LEFT(R464,3)="W06","UA",IF(LEFT(R464,3)="S12","CA",IF(LEFT(R464,3)="E06","UA",IF(LEFT(R464,3)="E07","NMD",IF(LEFT(R464,3)="E08","MD",IF(LEFT(R464,3)="E09","LONB"))))))))))</f>
        <v>MD</v>
      </c>
      <c r="T464" s="6" t="str">
        <f>IF([2]source_data!G467="","",IF([2]source_data!N467="","",[2]source_data!N467))</f>
        <v>Hardship Grant</v>
      </c>
      <c r="U464" s="10">
        <f>IF([2]source_data!G467="","",[2]tailored_settings!$B$8)</f>
        <v>45789</v>
      </c>
      <c r="V464" s="6" t="str">
        <f>IF([2]source_data!G467="","",[2]tailored_settings!$B$9)</f>
        <v>http://www.longleigh.org/</v>
      </c>
      <c r="W464" s="8">
        <f>IF([2]source_data!G467="","",IF([2]source_data!O467="","",[2]source_data!O467))</f>
        <v>45544</v>
      </c>
      <c r="X464" s="12">
        <f>IF([2]source_data!G467="","",IF([2]source_data!P467="","",[2]source_data!P467))</f>
        <v>45603</v>
      </c>
      <c r="Y464" s="13">
        <f>IF([2]source_data!G467="","",IF([2]source_data!Q467="","",[2]source_data!Q467))</f>
        <v>2</v>
      </c>
      <c r="Z464" s="11" t="str">
        <f>IF([2]source_data!G467="","",IF([2]source_data!I467="","",[2]tailored_settings!$B$10))</f>
        <v>Primary grant reason</v>
      </c>
      <c r="AA464" s="11" t="str">
        <f>IF([2]source_data!G467="","",IF([2]source_data!I467="","",[2]source_data!I467))</f>
        <v>2. Customer receiving medication and/or therapy for a mental health condition or substance addiction</v>
      </c>
      <c r="AB464" s="11" t="str">
        <f>IF([2]source_data!G467="","",IF([2]source_data!J467="","",[2]tailored_settings!$B$11))</f>
        <v/>
      </c>
      <c r="AC464" s="11" t="str">
        <f>IF([2]source_data!G467="","",IF([2]source_data!J467="","",[2]source_data!J467))</f>
        <v/>
      </c>
      <c r="AD464" s="11" t="str">
        <f>IF([2]source_data!G467="","",IF([2]source_data!K467="","",[2]tailored_settings!$B$12))</f>
        <v>Grant purpose</v>
      </c>
      <c r="AE464" s="11" t="str">
        <f>IF([2]source_data!G467="","",IF([2]source_data!K467="","",[2]source_data!K467))</f>
        <v>Food Vouchers</v>
      </c>
      <c r="AF464" s="11" t="str">
        <f>IF([2]source_data!G467="","",IF([2]source_data!K467="","",[2]tailored_settings!$B$13))</f>
        <v>Grant purpose</v>
      </c>
      <c r="AG464" s="11" t="str">
        <f>IF([2]source_data!G467="","",IF([2]source_data!K467="","",[2]source_data!K467))</f>
        <v>Food Vouchers</v>
      </c>
      <c r="AH464" s="11" t="str">
        <f>IF([2]source_data!G467="","",IF([2]source_data!M467="","",[2]tailored_settings!$B$14))</f>
        <v/>
      </c>
      <c r="AI464" s="11" t="str">
        <f>IF([2]source_data!G467="","",IF([2]source_data!M467="","",[2]source_data!M467))</f>
        <v/>
      </c>
    </row>
    <row r="465" spans="1:35" x14ac:dyDescent="0.2">
      <c r="A465" s="6" t="str">
        <f>IF([2]source_data!G468="","",IF(AND([2]source_data!C468&lt;&gt;"",[2]tailored_settings!$B$15="Publish"),CONCATENATE([2]tailored_settings!$B$2&amp;[2]source_data!C468),IF(AND([2]source_data!C468&lt;&gt;"",[2]tailored_settings!$B$15="Do not publish"),CONCATENATE([2]tailored_settings!$B$2&amp;TEXT(ROW(A465)-1,"0000")&amp;"_"&amp;TEXT(F465,"yyyy-mm")),CONCATENATE([2]tailored_settings!$B$2&amp;TEXT(ROW(A465)-1,"0000")&amp;"_"&amp;TEXT(F465,"yyyy-mm")))))</f>
        <v>360G-Longleigh-0464_2024-09</v>
      </c>
      <c r="B465" s="6" t="str">
        <f>IF([2]source_data!G468="","",IF([2]source_data!E468&lt;&gt;"",[2]source_data!E468,CONCATENATE("Grant to "&amp;G465)))</f>
        <v>Grant to Individual Recipient</v>
      </c>
      <c r="C465" s="6" t="str">
        <f>IF([2]source_data!G468="","",IF([2]source_data!F468="",_xlfn.XLOOKUP(T465,[2]tailored_settings!$B$20:$B$25,[2]tailored_settings!$A$20:$A$25,"")))</f>
        <v>Helping to alleviate financial hardship</v>
      </c>
      <c r="D465" s="7">
        <f>IF([2]source_data!G468="","",IF([2]source_data!G468="","",[2]source_data!G468))</f>
        <v>938.4</v>
      </c>
      <c r="E465" s="6" t="str">
        <f>IF([2]source_data!G468="","",[2]tailored_settings!$B$3)</f>
        <v>GBP</v>
      </c>
      <c r="F465" s="8">
        <f>IF([2]source_data!G468="","",IF([2]source_data!H468="","",[2]source_data!H468))</f>
        <v>45546</v>
      </c>
      <c r="G465" s="6" t="str">
        <f>IF([2]source_data!G468="","",[2]tailored_settings!$B$5)</f>
        <v>Individual Recipient</v>
      </c>
      <c r="H465" s="6" t="str">
        <f>IF([2]source_data!G468="","",IF(AND([2]source_data!A468&lt;&gt;"",[2]tailored_settings!$B$16="Publish"),CONCATENATE([2]tailored_settings!$B$2&amp;[2]source_data!A468),IF(AND([2]source_data!A468&lt;&gt;"",[2]tailored_settings!$B$16="Do not publish"),CONCATENATE([2]tailored_settings!$B$4&amp;TEXT(ROW(A465)-1,"0000")&amp;"_"&amp;TEXT(F465,"yyyy-mm")),CONCATENATE([2]tailored_settings!$B$4&amp;TEXT(ROW(A465)-1,"0000")&amp;"_"&amp;TEXT(F465,"yyyy-mm")))))</f>
        <v>360G-Longleigh-IND-0464_2024-09</v>
      </c>
      <c r="I465" s="6" t="str">
        <f>IF([2]source_data!G468="","",[2]tailored_settings!$B$7)</f>
        <v>Longleigh Foundation</v>
      </c>
      <c r="J465" s="6" t="str">
        <f>IF([2]source_data!G468="","",[2]tailored_settings!$B$6)</f>
        <v>GB-CHC-1169016</v>
      </c>
      <c r="K465" s="6" t="str">
        <f>IF([2]source_data!G468="","",IF([2]source_data!I468="","",VLOOKUP([2]source_data!I468,[2]codelist_mapping!A:C,3,FALSE)))</f>
        <v>GTIR080</v>
      </c>
      <c r="L465" s="6" t="str">
        <f>IF([2]source_data!G468="","",IF([2]source_data!J468="","",VLOOKUP([2]source_data!J468,[2]codelist_mapping!A:C,3,FALSE)))</f>
        <v/>
      </c>
      <c r="M465" s="6" t="str">
        <f>IF([2]source_data!G468="","",IF([2]source_data!K468="","",IF([2]source_data!M468&lt;&gt;"",CONCATENATE(VLOOKUP([2]source_data!K468,[2]codelist_mapping!F:H,3,FALSE)&amp;";"&amp;VLOOKUP([2]source_data!L468,[2]codelist_mapping!F:H,3,FALSE)&amp;";"&amp;VLOOKUP([2]source_data!M468,[2]codelist_mapping!F:H,3,FALSE)),IF([2]source_data!L468&lt;&gt;"",CONCATENATE(VLOOKUP([2]source_data!K468,[2]codelist_mapping!F:H,3,FALSE)&amp;";"&amp;VLOOKUP([2]source_data!L468,[2]codelist_mapping!F:H,3,FALSE)),IF([2]source_data!K468&lt;&gt;"",CONCATENATE(VLOOKUP([2]source_data!K468,[2]codelist_mapping!F:H,3,FALSE)))))))</f>
        <v>GTIP020;GTIP020</v>
      </c>
      <c r="N465" s="9" t="str">
        <f>IF([2]source_data!G468="","",IF([2]source_data!D468="","",VLOOKUP([2]source_data!D468,[2]geo_data!A:I,9,FALSE)))</f>
        <v>Abingdon Fitzharris</v>
      </c>
      <c r="O465" s="9" t="str">
        <f>IF([2]source_data!G468="","",IF([2]source_data!D468="","",VLOOKUP([2]source_data!D468,[2]geo_data!A:I,8,FALSE)))</f>
        <v>E05009757</v>
      </c>
      <c r="P465" s="9" t="str">
        <f>IF([2]source_data!G468="","",IF(LEFT(O465,3)="E05","WD",IF(LEFT(O465,3)="S13","WD",IF(LEFT(O465,3)="W05","WD",IF(LEFT(O465,3)="W06","UA",IF(LEFT(O465,3)="S12","CA",IF(LEFT(O465,3)="E06","UA",IF(LEFT(O465,3)="E07","NMD",IF(LEFT(O465,3)="E08","MD",IF(LEFT(O465,3)="E09","LONB"))))))))))</f>
        <v>WD</v>
      </c>
      <c r="Q465" s="9" t="str">
        <f>IF([2]source_data!G468="","",IF([2]source_data!D468="","",VLOOKUP([2]source_data!D468,[2]geo_data!A:I,7,FALSE)))</f>
        <v>Vale of White Horse</v>
      </c>
      <c r="R465" s="9" t="str">
        <f>IF([2]source_data!G468="","",IF([2]source_data!D468="","",VLOOKUP([2]source_data!D468,[2]geo_data!A:I,6,FALSE)))</f>
        <v>E07000180</v>
      </c>
      <c r="S465" s="9" t="str">
        <f>IF([2]source_data!G468="","",IF(LEFT(R465,3)="E05","WD",IF(LEFT(R465,3)="S13","WD",IF(LEFT(R465,3)="W05","WD",IF(LEFT(R465,3)="W06","UA",IF(LEFT(R465,3)="S12","CA",IF(LEFT(R465,3)="E06","UA",IF(LEFT(R465,3)="E07","NMD",IF(LEFT(R465,3)="E08","MD",IF(LEFT(R465,3)="E09","LONB"))))))))))</f>
        <v>NMD</v>
      </c>
      <c r="T465" s="6" t="str">
        <f>IF([2]source_data!G468="","",IF([2]source_data!N468="","",[2]source_data!N468))</f>
        <v>Hardship Grant</v>
      </c>
      <c r="U465" s="10">
        <f>IF([2]source_data!G468="","",[2]tailored_settings!$B$8)</f>
        <v>45789</v>
      </c>
      <c r="V465" s="6" t="str">
        <f>IF([2]source_data!G468="","",[2]tailored_settings!$B$9)</f>
        <v>http://www.longleigh.org/</v>
      </c>
      <c r="W465" s="8">
        <f>IF([2]source_data!G468="","",IF([2]source_data!O468="","",[2]source_data!O468))</f>
        <v>45546</v>
      </c>
      <c r="X465" s="12">
        <f>IF([2]source_data!G468="","",IF([2]source_data!P468="","",[2]source_data!P468))</f>
        <v>45589</v>
      </c>
      <c r="Y465" s="13">
        <f>IF([2]source_data!G468="","",IF([2]source_data!Q468="","",[2]source_data!Q468))</f>
        <v>1</v>
      </c>
      <c r="Z465" s="11" t="str">
        <f>IF([2]source_data!G468="","",IF([2]source_data!I468="","",[2]tailored_settings!$B$10))</f>
        <v>Primary grant reason</v>
      </c>
      <c r="AA465" s="11" t="str">
        <f>IF([2]source_data!G468="","",IF([2]source_data!I468="","",[2]source_data!I468))</f>
        <v>3  Customer/family moving from homelessness/supported living into independent living</v>
      </c>
      <c r="AB465" s="11" t="str">
        <f>IF([2]source_data!G468="","",IF([2]source_data!J468="","",[2]tailored_settings!$B$11))</f>
        <v/>
      </c>
      <c r="AC465" s="11" t="str">
        <f>IF([2]source_data!G468="","",IF([2]source_data!J468="","",[2]source_data!J468))</f>
        <v/>
      </c>
      <c r="AD465" s="11" t="str">
        <f>IF([2]source_data!G468="","",IF([2]source_data!K468="","",[2]tailored_settings!$B$12))</f>
        <v>Grant purpose</v>
      </c>
      <c r="AE465" s="11" t="str">
        <f>IF([2]source_data!G468="","",IF([2]source_data!K468="","",[2]source_data!K468))</f>
        <v xml:space="preserve">Furniture </v>
      </c>
      <c r="AF465" s="11" t="str">
        <f>IF([2]source_data!G468="","",IF([2]source_data!K468="","",[2]tailored_settings!$B$13))</f>
        <v>Grant purpose</v>
      </c>
      <c r="AG465" s="11" t="str">
        <f>IF([2]source_data!G468="","",IF([2]source_data!K468="","",[2]source_data!K468))</f>
        <v xml:space="preserve">Furniture </v>
      </c>
      <c r="AH465" s="11" t="str">
        <f>IF([2]source_data!G468="","",IF([2]source_data!M468="","",[2]tailored_settings!$B$14))</f>
        <v/>
      </c>
      <c r="AI465" s="11" t="str">
        <f>IF([2]source_data!G468="","",IF([2]source_data!M468="","",[2]source_data!M468))</f>
        <v/>
      </c>
    </row>
    <row r="466" spans="1:35" x14ac:dyDescent="0.2">
      <c r="A466" s="6" t="str">
        <f>IF([2]source_data!G469="","",IF(AND([2]source_data!C469&lt;&gt;"",[2]tailored_settings!$B$15="Publish"),CONCATENATE([2]tailored_settings!$B$2&amp;[2]source_data!C469),IF(AND([2]source_data!C469&lt;&gt;"",[2]tailored_settings!$B$15="Do not publish"),CONCATENATE([2]tailored_settings!$B$2&amp;TEXT(ROW(A466)-1,"0000")&amp;"_"&amp;TEXT(F466,"yyyy-mm")),CONCATENATE([2]tailored_settings!$B$2&amp;TEXT(ROW(A466)-1,"0000")&amp;"_"&amp;TEXT(F466,"yyyy-mm")))))</f>
        <v>360G-Longleigh-0465_2024-09</v>
      </c>
      <c r="B466" s="6" t="str">
        <f>IF([2]source_data!G469="","",IF([2]source_data!E469&lt;&gt;"",[2]source_data!E469,CONCATENATE("Grant to "&amp;G466)))</f>
        <v>Grant to Individual Recipient</v>
      </c>
      <c r="C466" s="6" t="str">
        <f>IF([2]source_data!G469="","",IF([2]source_data!F469="",_xlfn.XLOOKUP(T466,[2]tailored_settings!$B$20:$B$25,[2]tailored_settings!$A$20:$A$25,"")))</f>
        <v>Helping to alleviate financial hardship</v>
      </c>
      <c r="D466" s="7">
        <f>IF([2]source_data!G469="","",IF([2]source_data!G469="","",[2]source_data!G469))</f>
        <v>957.98</v>
      </c>
      <c r="E466" s="6" t="str">
        <f>IF([2]source_data!G469="","",[2]tailored_settings!$B$3)</f>
        <v>GBP</v>
      </c>
      <c r="F466" s="8">
        <f>IF([2]source_data!G469="","",IF([2]source_data!H469="","",[2]source_data!H469))</f>
        <v>45546</v>
      </c>
      <c r="G466" s="6" t="str">
        <f>IF([2]source_data!G469="","",[2]tailored_settings!$B$5)</f>
        <v>Individual Recipient</v>
      </c>
      <c r="H466" s="6" t="str">
        <f>IF([2]source_data!G469="","",IF(AND([2]source_data!A469&lt;&gt;"",[2]tailored_settings!$B$16="Publish"),CONCATENATE([2]tailored_settings!$B$2&amp;[2]source_data!A469),IF(AND([2]source_data!A469&lt;&gt;"",[2]tailored_settings!$B$16="Do not publish"),CONCATENATE([2]tailored_settings!$B$4&amp;TEXT(ROW(A466)-1,"0000")&amp;"_"&amp;TEXT(F466,"yyyy-mm")),CONCATENATE([2]tailored_settings!$B$4&amp;TEXT(ROW(A466)-1,"0000")&amp;"_"&amp;TEXT(F466,"yyyy-mm")))))</f>
        <v>360G-Longleigh-IND-0465_2024-09</v>
      </c>
      <c r="I466" s="6" t="str">
        <f>IF([2]source_data!G469="","",[2]tailored_settings!$B$7)</f>
        <v>Longleigh Foundation</v>
      </c>
      <c r="J466" s="6" t="str">
        <f>IF([2]source_data!G469="","",[2]tailored_settings!$B$6)</f>
        <v>GB-CHC-1169016</v>
      </c>
      <c r="K466" s="6" t="str">
        <f>IF([2]source_data!G469="","",IF([2]source_data!I469="","",VLOOKUP([2]source_data!I469,[2]codelist_mapping!A:C,3,FALSE)))</f>
        <v>GTIR040</v>
      </c>
      <c r="L466" s="6" t="str">
        <f>IF([2]source_data!G469="","",IF([2]source_data!J469="","",VLOOKUP([2]source_data!J469,[2]codelist_mapping!A:C,3,FALSE)))</f>
        <v/>
      </c>
      <c r="M466" s="6" t="str">
        <f>IF([2]source_data!G469="","",IF([2]source_data!K469="","",IF([2]source_data!M469&lt;&gt;"",CONCATENATE(VLOOKUP([2]source_data!K469,[2]codelist_mapping!F:H,3,FALSE)&amp;";"&amp;VLOOKUP([2]source_data!L469,[2]codelist_mapping!F:H,3,FALSE)&amp;";"&amp;VLOOKUP([2]source_data!M469,[2]codelist_mapping!F:H,3,FALSE)),IF([2]source_data!L469&lt;&gt;"",CONCATENATE(VLOOKUP([2]source_data!K469,[2]codelist_mapping!F:H,3,FALSE)&amp;";"&amp;VLOOKUP([2]source_data!L469,[2]codelist_mapping!F:H,3,FALSE)),IF([2]source_data!K469&lt;&gt;"",CONCATENATE(VLOOKUP([2]source_data!K469,[2]codelist_mapping!F:H,3,FALSE)))))))</f>
        <v>GTIP070;GTIP050;GTIP020</v>
      </c>
      <c r="N466" s="9" t="str">
        <f>IF([2]source_data!G469="","",IF([2]source_data!D469="","",VLOOKUP([2]source_data!D469,[2]geo_data!A:I,9,FALSE)))</f>
        <v>Ruddington</v>
      </c>
      <c r="O466" s="9" t="str">
        <f>IF([2]source_data!G469="","",IF([2]source_data!D469="","",VLOOKUP([2]source_data!D469,[2]geo_data!A:I,8,FALSE)))</f>
        <v>E05014985</v>
      </c>
      <c r="P466" s="9" t="str">
        <f>IF([2]source_data!G469="","",IF(LEFT(O466,3)="E05","WD",IF(LEFT(O466,3)="S13","WD",IF(LEFT(O466,3)="W05","WD",IF(LEFT(O466,3)="W06","UA",IF(LEFT(O466,3)="S12","CA",IF(LEFT(O466,3)="E06","UA",IF(LEFT(O466,3)="E07","NMD",IF(LEFT(O466,3)="E08","MD",IF(LEFT(O466,3)="E09","LONB"))))))))))</f>
        <v>WD</v>
      </c>
      <c r="Q466" s="9" t="str">
        <f>IF([2]source_data!G469="","",IF([2]source_data!D469="","",VLOOKUP([2]source_data!D469,[2]geo_data!A:I,7,FALSE)))</f>
        <v>Rushcliffe</v>
      </c>
      <c r="R466" s="9" t="str">
        <f>IF([2]source_data!G469="","",IF([2]source_data!D469="","",VLOOKUP([2]source_data!D469,[2]geo_data!A:I,6,FALSE)))</f>
        <v>E07000176</v>
      </c>
      <c r="S466" s="9" t="str">
        <f>IF([2]source_data!G469="","",IF(LEFT(R466,3)="E05","WD",IF(LEFT(R466,3)="S13","WD",IF(LEFT(R466,3)="W05","WD",IF(LEFT(R466,3)="W06","UA",IF(LEFT(R466,3)="S12","CA",IF(LEFT(R466,3)="E06","UA",IF(LEFT(R466,3)="E07","NMD",IF(LEFT(R466,3)="E08","MD",IF(LEFT(R466,3)="E09","LONB"))))))))))</f>
        <v>NMD</v>
      </c>
      <c r="T466" s="6" t="str">
        <f>IF([2]source_data!G469="","",IF([2]source_data!N469="","",[2]source_data!N469))</f>
        <v>Hardship Grant</v>
      </c>
      <c r="U466" s="10">
        <f>IF([2]source_data!G469="","",[2]tailored_settings!$B$8)</f>
        <v>45789</v>
      </c>
      <c r="V466" s="6" t="str">
        <f>IF([2]source_data!G469="","",[2]tailored_settings!$B$9)</f>
        <v>http://www.longleigh.org/</v>
      </c>
      <c r="W466" s="8">
        <f>IF([2]source_data!G469="","",IF([2]source_data!O469="","",[2]source_data!O469))</f>
        <v>45546</v>
      </c>
      <c r="X466" s="12">
        <f>IF([2]source_data!G469="","",IF([2]source_data!P469="","",[2]source_data!P469))</f>
        <v>45614</v>
      </c>
      <c r="Y466" s="13">
        <f>IF([2]source_data!G469="","",IF([2]source_data!Q469="","",[2]source_data!Q469))</f>
        <v>2</v>
      </c>
      <c r="Z466" s="11" t="str">
        <f>IF([2]source_data!G469="","",IF([2]source_data!I469="","",[2]tailored_settings!$B$10))</f>
        <v>Primary grant reason</v>
      </c>
      <c r="AA466" s="11" t="str">
        <f>IF([2]source_data!G469="","",IF([2]source_data!I469="","",[2]source_data!I469))</f>
        <v>2. Customer receiving medication and/or therapy for a mental health condition or substance addiction</v>
      </c>
      <c r="AB466" s="11" t="str">
        <f>IF([2]source_data!G469="","",IF([2]source_data!J469="","",[2]tailored_settings!$B$11))</f>
        <v/>
      </c>
      <c r="AC466" s="11" t="str">
        <f>IF([2]source_data!G469="","",IF([2]source_data!J469="","",[2]source_data!J469))</f>
        <v/>
      </c>
      <c r="AD466" s="11" t="str">
        <f>IF([2]source_data!G469="","",IF([2]source_data!K469="","",[2]tailored_settings!$B$12))</f>
        <v>Grant purpose</v>
      </c>
      <c r="AE466" s="11" t="str">
        <f>IF([2]source_data!G469="","",IF([2]source_data!K469="","",[2]source_data!K469))</f>
        <v>Food Vouchers</v>
      </c>
      <c r="AF466" s="11" t="str">
        <f>IF([2]source_data!G469="","",IF([2]source_data!K469="","",[2]tailored_settings!$B$13))</f>
        <v>Grant purpose</v>
      </c>
      <c r="AG466" s="11" t="str">
        <f>IF([2]source_data!G469="","",IF([2]source_data!K469="","",[2]source_data!K469))</f>
        <v>Food Vouchers</v>
      </c>
      <c r="AH466" s="11" t="str">
        <f>IF([2]source_data!G469="","",IF([2]source_data!M469="","",[2]tailored_settings!$B$14))</f>
        <v>Grant purpose</v>
      </c>
      <c r="AI466" s="11" t="str">
        <f>IF([2]source_data!G469="","",IF([2]source_data!M469="","",[2]source_data!M469))</f>
        <v>Appliances</v>
      </c>
    </row>
    <row r="467" spans="1:35" x14ac:dyDescent="0.2">
      <c r="A467" s="6" t="str">
        <f>IF([2]source_data!G470="","",IF(AND([2]source_data!C470&lt;&gt;"",[2]tailored_settings!$B$15="Publish"),CONCATENATE([2]tailored_settings!$B$2&amp;[2]source_data!C470),IF(AND([2]source_data!C470&lt;&gt;"",[2]tailored_settings!$B$15="Do not publish"),CONCATENATE([2]tailored_settings!$B$2&amp;TEXT(ROW(A467)-1,"0000")&amp;"_"&amp;TEXT(F467,"yyyy-mm")),CONCATENATE([2]tailored_settings!$B$2&amp;TEXT(ROW(A467)-1,"0000")&amp;"_"&amp;TEXT(F467,"yyyy-mm")))))</f>
        <v>360G-Longleigh-0466_2024-09</v>
      </c>
      <c r="B467" s="6" t="str">
        <f>IF([2]source_data!G470="","",IF([2]source_data!E470&lt;&gt;"",[2]source_data!E470,CONCATENATE("Grant to "&amp;G467)))</f>
        <v>Grant to Individual Recipient</v>
      </c>
      <c r="C467" s="6" t="str">
        <f>IF([2]source_data!G470="","",IF([2]source_data!F470="",_xlfn.XLOOKUP(T467,[2]tailored_settings!$B$20:$B$25,[2]tailored_settings!$A$20:$A$25,"")))</f>
        <v>Providing financial aid after an impactful incident</v>
      </c>
      <c r="D467" s="7">
        <f>IF([2]source_data!G470="","",IF([2]source_data!G470="","",[2]source_data!G470))</f>
        <v>2500</v>
      </c>
      <c r="E467" s="6" t="str">
        <f>IF([2]source_data!G470="","",[2]tailored_settings!$B$3)</f>
        <v>GBP</v>
      </c>
      <c r="F467" s="8">
        <f>IF([2]source_data!G470="","",IF([2]source_data!H470="","",[2]source_data!H470))</f>
        <v>45548</v>
      </c>
      <c r="G467" s="6" t="str">
        <f>IF([2]source_data!G470="","",[2]tailored_settings!$B$5)</f>
        <v>Individual Recipient</v>
      </c>
      <c r="H467" s="6" t="str">
        <f>IF([2]source_data!G470="","",IF(AND([2]source_data!A470&lt;&gt;"",[2]tailored_settings!$B$16="Publish"),CONCATENATE([2]tailored_settings!$B$2&amp;[2]source_data!A470),IF(AND([2]source_data!A470&lt;&gt;"",[2]tailored_settings!$B$16="Do not publish"),CONCATENATE([2]tailored_settings!$B$4&amp;TEXT(ROW(A467)-1,"0000")&amp;"_"&amp;TEXT(F467,"yyyy-mm")),CONCATENATE([2]tailored_settings!$B$4&amp;TEXT(ROW(A467)-1,"0000")&amp;"_"&amp;TEXT(F467,"yyyy-mm")))))</f>
        <v>360G-Longleigh-IND-0466_2024-09</v>
      </c>
      <c r="I467" s="6" t="str">
        <f>IF([2]source_data!G470="","",[2]tailored_settings!$B$7)</f>
        <v>Longleigh Foundation</v>
      </c>
      <c r="J467" s="6" t="str">
        <f>IF([2]source_data!G470="","",[2]tailored_settings!$B$6)</f>
        <v>GB-CHC-1169016</v>
      </c>
      <c r="K467" s="6" t="str">
        <f>IF([2]source_data!G470="","",IF([2]source_data!I470="","",VLOOKUP([2]source_data!I470,[2]codelist_mapping!A:C,3,FALSE)))</f>
        <v>GTIR040</v>
      </c>
      <c r="L467" s="6" t="str">
        <f>IF([2]source_data!G470="","",IF([2]source_data!J470="","",VLOOKUP([2]source_data!J470,[2]codelist_mapping!A:C,3,FALSE)))</f>
        <v/>
      </c>
      <c r="M467" s="6" t="str">
        <f>IF([2]source_data!G470="","",IF([2]source_data!K470="","",IF([2]source_data!M470&lt;&gt;"",CONCATENATE(VLOOKUP([2]source_data!K470,[2]codelist_mapping!F:H,3,FALSE)&amp;";"&amp;VLOOKUP([2]source_data!L470,[2]codelist_mapping!F:H,3,FALSE)&amp;";"&amp;VLOOKUP([2]source_data!M470,[2]codelist_mapping!F:H,3,FALSE)),IF([2]source_data!L470&lt;&gt;"",CONCATENATE(VLOOKUP([2]source_data!K470,[2]codelist_mapping!F:H,3,FALSE)&amp;";"&amp;VLOOKUP([2]source_data!L470,[2]codelist_mapping!F:H,3,FALSE)),IF([2]source_data!K470&lt;&gt;"",CONCATENATE(VLOOKUP([2]source_data!K470,[2]codelist_mapping!F:H,3,FALSE)))))))</f>
        <v>GTIP170</v>
      </c>
      <c r="N467" s="9" t="str">
        <f>IF([2]source_data!G470="","",IF([2]source_data!D470="","",VLOOKUP([2]source_data!D470,[2]geo_data!A:I,9,FALSE)))</f>
        <v>Belmont Rural</v>
      </c>
      <c r="O467" s="9" t="str">
        <f>IF([2]source_data!G470="","",IF([2]source_data!D470="","",VLOOKUP([2]source_data!D470,[2]geo_data!A:I,8,FALSE)))</f>
        <v>E05009441</v>
      </c>
      <c r="P467" s="9" t="str">
        <f>IF([2]source_data!G470="","",IF(LEFT(O467,3)="E05","WD",IF(LEFT(O467,3)="S13","WD",IF(LEFT(O467,3)="W05","WD",IF(LEFT(O467,3)="W06","UA",IF(LEFT(O467,3)="S12","CA",IF(LEFT(O467,3)="E06","UA",IF(LEFT(O467,3)="E07","NMD",IF(LEFT(O467,3)="E08","MD",IF(LEFT(O467,3)="E09","LONB"))))))))))</f>
        <v>WD</v>
      </c>
      <c r="Q467" s="9" t="str">
        <f>IF([2]source_data!G470="","",IF([2]source_data!D470="","",VLOOKUP([2]source_data!D470,[2]geo_data!A:I,7,FALSE)))</f>
        <v>Herefordshire, County of</v>
      </c>
      <c r="R467" s="9" t="str">
        <f>IF([2]source_data!G470="","",IF([2]source_data!D470="","",VLOOKUP([2]source_data!D470,[2]geo_data!A:I,6,FALSE)))</f>
        <v>E06000019</v>
      </c>
      <c r="S467" s="9" t="str">
        <f>IF([2]source_data!G470="","",IF(LEFT(R467,3)="E05","WD",IF(LEFT(R467,3)="S13","WD",IF(LEFT(R467,3)="W05","WD",IF(LEFT(R467,3)="W06","UA",IF(LEFT(R467,3)="S12","CA",IF(LEFT(R467,3)="E06","UA",IF(LEFT(R467,3)="E07","NMD",IF(LEFT(R467,3)="E08","MD",IF(LEFT(R467,3)="E09","LONB"))))))))))</f>
        <v>UA</v>
      </c>
      <c r="T467" s="6" t="str">
        <f>IF([2]source_data!G470="","",IF([2]source_data!N470="","",[2]source_data!N470))</f>
        <v>Critical Incident Grant</v>
      </c>
      <c r="U467" s="10">
        <f>IF([2]source_data!G470="","",[2]tailored_settings!$B$8)</f>
        <v>45789</v>
      </c>
      <c r="V467" s="6" t="str">
        <f>IF([2]source_data!G470="","",[2]tailored_settings!$B$9)</f>
        <v>http://www.longleigh.org/</v>
      </c>
      <c r="W467" s="8">
        <f>IF([2]source_data!G470="","",IF([2]source_data!O470="","",[2]source_data!O470))</f>
        <v>45548</v>
      </c>
      <c r="X467" s="12">
        <f>IF([2]source_data!G470="","",IF([2]source_data!P470="","",[2]source_data!P470))</f>
        <v>45559</v>
      </c>
      <c r="Y467" s="13">
        <f>IF([2]source_data!G470="","",IF([2]source_data!Q470="","",[2]source_data!Q470))</f>
        <v>0</v>
      </c>
      <c r="Z467" s="11" t="str">
        <f>IF([2]source_data!G470="","",IF([2]source_data!I470="","",[2]tailored_settings!$B$10))</f>
        <v>Primary grant reason</v>
      </c>
      <c r="AA467" s="11" t="str">
        <f>IF([2]source_data!G470="","",IF([2]source_data!I470="","",[2]source_data!I470))</f>
        <v>2. Customer receiving medication and/or therapy for a mental health condition or substance addiction</v>
      </c>
      <c r="AB467" s="11" t="str">
        <f>IF([2]source_data!G470="","",IF([2]source_data!J470="","",[2]tailored_settings!$B$11))</f>
        <v/>
      </c>
      <c r="AC467" s="11" t="str">
        <f>IF([2]source_data!G470="","",IF([2]source_data!J470="","",[2]source_data!J470))</f>
        <v/>
      </c>
      <c r="AD467" s="11" t="str">
        <f>IF([2]source_data!G470="","",IF([2]source_data!K470="","",[2]tailored_settings!$B$12))</f>
        <v>Grant purpose</v>
      </c>
      <c r="AE467" s="11" t="str">
        <f>IF([2]source_data!G470="","",IF([2]source_data!K470="","",[2]source_data!K470))</f>
        <v>Funeral Costs</v>
      </c>
      <c r="AF467" s="11" t="str">
        <f>IF([2]source_data!G470="","",IF([2]source_data!K470="","",[2]tailored_settings!$B$13))</f>
        <v>Grant purpose</v>
      </c>
      <c r="AG467" s="11" t="str">
        <f>IF([2]source_data!G470="","",IF([2]source_data!K470="","",[2]source_data!K470))</f>
        <v>Funeral Costs</v>
      </c>
      <c r="AH467" s="11" t="str">
        <f>IF([2]source_data!G470="","",IF([2]source_data!M470="","",[2]tailored_settings!$B$14))</f>
        <v/>
      </c>
      <c r="AI467" s="11" t="str">
        <f>IF([2]source_data!G470="","",IF([2]source_data!M470="","",[2]source_data!M470))</f>
        <v/>
      </c>
    </row>
    <row r="468" spans="1:35" x14ac:dyDescent="0.2">
      <c r="A468" s="6" t="str">
        <f>IF([2]source_data!G471="","",IF(AND([2]source_data!C471&lt;&gt;"",[2]tailored_settings!$B$15="Publish"),CONCATENATE([2]tailored_settings!$B$2&amp;[2]source_data!C471),IF(AND([2]source_data!C471&lt;&gt;"",[2]tailored_settings!$B$15="Do not publish"),CONCATENATE([2]tailored_settings!$B$2&amp;TEXT(ROW(A468)-1,"0000")&amp;"_"&amp;TEXT(F468,"yyyy-mm")),CONCATENATE([2]tailored_settings!$B$2&amp;TEXT(ROW(A468)-1,"0000")&amp;"_"&amp;TEXT(F468,"yyyy-mm")))))</f>
        <v>360G-Longleigh-0467_2024-09</v>
      </c>
      <c r="B468" s="6" t="str">
        <f>IF([2]source_data!G471="","",IF([2]source_data!E471&lt;&gt;"",[2]source_data!E471,CONCATENATE("Grant to "&amp;G468)))</f>
        <v>Grant to Individual Recipient</v>
      </c>
      <c r="C468" s="6" t="str">
        <f>IF([2]source_data!G471="","",IF([2]source_data!F471="",_xlfn.XLOOKUP(T468,[2]tailored_settings!$B$20:$B$25,[2]tailored_settings!$A$20:$A$25,"")))</f>
        <v>Helping to alleviate financial hardship</v>
      </c>
      <c r="D468" s="7">
        <f>IF([2]source_data!G471="","",IF([2]source_data!G471="","",[2]source_data!G471))</f>
        <v>482</v>
      </c>
      <c r="E468" s="6" t="str">
        <f>IF([2]source_data!G471="","",[2]tailored_settings!$B$3)</f>
        <v>GBP</v>
      </c>
      <c r="F468" s="8">
        <f>IF([2]source_data!G471="","",IF([2]source_data!H471="","",[2]source_data!H471))</f>
        <v>45551</v>
      </c>
      <c r="G468" s="6" t="str">
        <f>IF([2]source_data!G471="","",[2]tailored_settings!$B$5)</f>
        <v>Individual Recipient</v>
      </c>
      <c r="H468" s="6" t="str">
        <f>IF([2]source_data!G471="","",IF(AND([2]source_data!A471&lt;&gt;"",[2]tailored_settings!$B$16="Publish"),CONCATENATE([2]tailored_settings!$B$2&amp;[2]source_data!A471),IF(AND([2]source_data!A471&lt;&gt;"",[2]tailored_settings!$B$16="Do not publish"),CONCATENATE([2]tailored_settings!$B$4&amp;TEXT(ROW(A468)-1,"0000")&amp;"_"&amp;TEXT(F468,"yyyy-mm")),CONCATENATE([2]tailored_settings!$B$4&amp;TEXT(ROW(A468)-1,"0000")&amp;"_"&amp;TEXT(F468,"yyyy-mm")))))</f>
        <v>360G-Longleigh-IND-0467_2024-09</v>
      </c>
      <c r="I468" s="6" t="str">
        <f>IF([2]source_data!G471="","",[2]tailored_settings!$B$7)</f>
        <v>Longleigh Foundation</v>
      </c>
      <c r="J468" s="6" t="str">
        <f>IF([2]source_data!G471="","",[2]tailored_settings!$B$6)</f>
        <v>GB-CHC-1169016</v>
      </c>
      <c r="K468" s="6" t="str">
        <f>IF([2]source_data!G471="","",IF([2]source_data!I471="","",VLOOKUP([2]source_data!I471,[2]codelist_mapping!A:C,3,FALSE)))</f>
        <v>GTIR030</v>
      </c>
      <c r="L468" s="6" t="str">
        <f>IF([2]source_data!G471="","",IF([2]source_data!J471="","",VLOOKUP([2]source_data!J471,[2]codelist_mapping!A:C,3,FALSE)))</f>
        <v/>
      </c>
      <c r="M468" s="6" t="str">
        <f>IF([2]source_data!G471="","",IF([2]source_data!K471="","",IF([2]source_data!M471&lt;&gt;"",CONCATENATE(VLOOKUP([2]source_data!K471,[2]codelist_mapping!F:H,3,FALSE)&amp;";"&amp;VLOOKUP([2]source_data!L471,[2]codelist_mapping!F:H,3,FALSE)&amp;";"&amp;VLOOKUP([2]source_data!M471,[2]codelist_mapping!F:H,3,FALSE)),IF([2]source_data!L471&lt;&gt;"",CONCATENATE(VLOOKUP([2]source_data!K471,[2]codelist_mapping!F:H,3,FALSE)&amp;";"&amp;VLOOKUP([2]source_data!L471,[2]codelist_mapping!F:H,3,FALSE)),IF([2]source_data!K471&lt;&gt;"",CONCATENATE(VLOOKUP([2]source_data!K471,[2]codelist_mapping!F:H,3,FALSE)))))))</f>
        <v>GTIP070;GTIP080;GTIP050</v>
      </c>
      <c r="N468" s="9" t="str">
        <f>IF([2]source_data!G471="","",IF([2]source_data!D471="","",VLOOKUP([2]source_data!D471,[2]geo_data!A:I,9,FALSE)))</f>
        <v>Dishley, Hathern &amp; Thorpe Acre</v>
      </c>
      <c r="O468" s="9" t="str">
        <f>IF([2]source_data!G471="","",IF([2]source_data!D471="","",VLOOKUP([2]source_data!D471,[2]geo_data!A:I,8,FALSE)))</f>
        <v>E05014670</v>
      </c>
      <c r="P468" s="9" t="str">
        <f>IF([2]source_data!G471="","",IF(LEFT(O468,3)="E05","WD",IF(LEFT(O468,3)="S13","WD",IF(LEFT(O468,3)="W05","WD",IF(LEFT(O468,3)="W06","UA",IF(LEFT(O468,3)="S12","CA",IF(LEFT(O468,3)="E06","UA",IF(LEFT(O468,3)="E07","NMD",IF(LEFT(O468,3)="E08","MD",IF(LEFT(O468,3)="E09","LONB"))))))))))</f>
        <v>WD</v>
      </c>
      <c r="Q468" s="9" t="str">
        <f>IF([2]source_data!G471="","",IF([2]source_data!D471="","",VLOOKUP([2]source_data!D471,[2]geo_data!A:I,7,FALSE)))</f>
        <v>Charnwood</v>
      </c>
      <c r="R468" s="9" t="str">
        <f>IF([2]source_data!G471="","",IF([2]source_data!D471="","",VLOOKUP([2]source_data!D471,[2]geo_data!A:I,6,FALSE)))</f>
        <v>E07000130</v>
      </c>
      <c r="S468" s="9" t="str">
        <f>IF([2]source_data!G471="","",IF(LEFT(R468,3)="E05","WD",IF(LEFT(R468,3)="S13","WD",IF(LEFT(R468,3)="W05","WD",IF(LEFT(R468,3)="W06","UA",IF(LEFT(R468,3)="S12","CA",IF(LEFT(R468,3)="E06","UA",IF(LEFT(R468,3)="E07","NMD",IF(LEFT(R468,3)="E08","MD",IF(LEFT(R468,3)="E09","LONB"))))))))))</f>
        <v>NMD</v>
      </c>
      <c r="T468" s="6" t="str">
        <f>IF([2]source_data!G471="","",IF([2]source_data!N471="","",[2]source_data!N471))</f>
        <v>Hardship Grant</v>
      </c>
      <c r="U468" s="10">
        <f>IF([2]source_data!G471="","",[2]tailored_settings!$B$8)</f>
        <v>45789</v>
      </c>
      <c r="V468" s="6" t="str">
        <f>IF([2]source_data!G471="","",[2]tailored_settings!$B$9)</f>
        <v>http://www.longleigh.org/</v>
      </c>
      <c r="W468" s="8">
        <f>IF([2]source_data!G471="","",IF([2]source_data!O471="","",[2]source_data!O471))</f>
        <v>45551</v>
      </c>
      <c r="X468" s="12">
        <f>IF([2]source_data!G471="","",IF([2]source_data!P471="","",[2]source_data!P471))</f>
        <v>45665</v>
      </c>
      <c r="Y468" s="13">
        <f>IF([2]source_data!G471="","",IF([2]source_data!Q471="","",[2]source_data!Q471))</f>
        <v>4</v>
      </c>
      <c r="Z468" s="11" t="str">
        <f>IF([2]source_data!G471="","",IF([2]source_data!I471="","",[2]tailored_settings!$B$10))</f>
        <v>Primary grant reason</v>
      </c>
      <c r="AA468" s="11" t="str">
        <f>IF([2]source_data!G471="","",IF([2]source_data!I471="","",[2]source_data!I471))</f>
        <v>1. Customer (or family member residing with them) with a diagnosed condition or disability (physical and/or sensory and/or behavioural)</v>
      </c>
      <c r="AB468" s="11" t="str">
        <f>IF([2]source_data!G471="","",IF([2]source_data!J471="","",[2]tailored_settings!$B$11))</f>
        <v/>
      </c>
      <c r="AC468" s="11" t="str">
        <f>IF([2]source_data!G471="","",IF([2]source_data!J471="","",[2]source_data!J471))</f>
        <v/>
      </c>
      <c r="AD468" s="11" t="str">
        <f>IF([2]source_data!G471="","",IF([2]source_data!K471="","",[2]tailored_settings!$B$12))</f>
        <v>Grant purpose</v>
      </c>
      <c r="AE468" s="11" t="str">
        <f>IF([2]source_data!G471="","",IF([2]source_data!K471="","",[2]source_data!K471))</f>
        <v>Food Vouchers</v>
      </c>
      <c r="AF468" s="11" t="str">
        <f>IF([2]source_data!G471="","",IF([2]source_data!K471="","",[2]tailored_settings!$B$13))</f>
        <v>Grant purpose</v>
      </c>
      <c r="AG468" s="11" t="str">
        <f>IF([2]source_data!G471="","",IF([2]source_data!K471="","",[2]source_data!K471))</f>
        <v>Food Vouchers</v>
      </c>
      <c r="AH468" s="11" t="str">
        <f>IF([2]source_data!G471="","",IF([2]source_data!M471="","",[2]tailored_settings!$B$14))</f>
        <v>Grant purpose</v>
      </c>
      <c r="AI468" s="11" t="str">
        <f>IF([2]source_data!G471="","",IF([2]source_data!M471="","",[2]source_data!M471))</f>
        <v>Utility Vouchers</v>
      </c>
    </row>
    <row r="469" spans="1:35" x14ac:dyDescent="0.2">
      <c r="A469" s="6" t="str">
        <f>IF([2]source_data!G472="","",IF(AND([2]source_data!C472&lt;&gt;"",[2]tailored_settings!$B$15="Publish"),CONCATENATE([2]tailored_settings!$B$2&amp;[2]source_data!C472),IF(AND([2]source_data!C472&lt;&gt;"",[2]tailored_settings!$B$15="Do not publish"),CONCATENATE([2]tailored_settings!$B$2&amp;TEXT(ROW(A469)-1,"0000")&amp;"_"&amp;TEXT(F469,"yyyy-mm")),CONCATENATE([2]tailored_settings!$B$2&amp;TEXT(ROW(A469)-1,"0000")&amp;"_"&amp;TEXT(F469,"yyyy-mm")))))</f>
        <v>360G-Longleigh-0468_2024-09</v>
      </c>
      <c r="B469" s="6" t="str">
        <f>IF([2]source_data!G472="","",IF([2]source_data!E472&lt;&gt;"",[2]source_data!E472,CONCATENATE("Grant to "&amp;G469)))</f>
        <v>Grant to Individual Recipient</v>
      </c>
      <c r="C469" s="6" t="str">
        <f>IF([2]source_data!G472="","",IF([2]source_data!F472="",_xlfn.XLOOKUP(T469,[2]tailored_settings!$B$20:$B$25,[2]tailored_settings!$A$20:$A$25,"")))</f>
        <v>Helping to alleviate financial hardship</v>
      </c>
      <c r="D469" s="7">
        <f>IF([2]source_data!G472="","",IF([2]source_data!G472="","",[2]source_data!G472))</f>
        <v>935.97</v>
      </c>
      <c r="E469" s="6" t="str">
        <f>IF([2]source_data!G472="","",[2]tailored_settings!$B$3)</f>
        <v>GBP</v>
      </c>
      <c r="F469" s="8">
        <f>IF([2]source_data!G472="","",IF([2]source_data!H472="","",[2]source_data!H472))</f>
        <v>45551</v>
      </c>
      <c r="G469" s="6" t="str">
        <f>IF([2]source_data!G472="","",[2]tailored_settings!$B$5)</f>
        <v>Individual Recipient</v>
      </c>
      <c r="H469" s="6" t="str">
        <f>IF([2]source_data!G472="","",IF(AND([2]source_data!A472&lt;&gt;"",[2]tailored_settings!$B$16="Publish"),CONCATENATE([2]tailored_settings!$B$2&amp;[2]source_data!A472),IF(AND([2]source_data!A472&lt;&gt;"",[2]tailored_settings!$B$16="Do not publish"),CONCATENATE([2]tailored_settings!$B$4&amp;TEXT(ROW(A469)-1,"0000")&amp;"_"&amp;TEXT(F469,"yyyy-mm")),CONCATENATE([2]tailored_settings!$B$4&amp;TEXT(ROW(A469)-1,"0000")&amp;"_"&amp;TEXT(F469,"yyyy-mm")))))</f>
        <v>360G-Longleigh-IND-0468_2024-09</v>
      </c>
      <c r="I469" s="6" t="str">
        <f>IF([2]source_data!G472="","",[2]tailored_settings!$B$7)</f>
        <v>Longleigh Foundation</v>
      </c>
      <c r="J469" s="6" t="str">
        <f>IF([2]source_data!G472="","",[2]tailored_settings!$B$6)</f>
        <v>GB-CHC-1169016</v>
      </c>
      <c r="K469" s="6" t="str">
        <f>IF([2]source_data!G472="","",IF([2]source_data!I472="","",VLOOKUP([2]source_data!I472,[2]codelist_mapping!A:C,3,FALSE)))</f>
        <v>GTIR030</v>
      </c>
      <c r="L469" s="6" t="str">
        <f>IF([2]source_data!G472="","",IF([2]source_data!J472="","",VLOOKUP([2]source_data!J472,[2]codelist_mapping!A:C,3,FALSE)))</f>
        <v>GTIR080</v>
      </c>
      <c r="M469" s="6" t="str">
        <f>IF([2]source_data!G472="","",IF([2]source_data!K472="","",IF([2]source_data!M472&lt;&gt;"",CONCATENATE(VLOOKUP([2]source_data!K472,[2]codelist_mapping!F:H,3,FALSE)&amp;";"&amp;VLOOKUP([2]source_data!L472,[2]codelist_mapping!F:H,3,FALSE)&amp;";"&amp;VLOOKUP([2]source_data!M472,[2]codelist_mapping!F:H,3,FALSE)),IF([2]source_data!L472&lt;&gt;"",CONCATENATE(VLOOKUP([2]source_data!K472,[2]codelist_mapping!F:H,3,FALSE)&amp;";"&amp;VLOOKUP([2]source_data!L472,[2]codelist_mapping!F:H,3,FALSE)),IF([2]source_data!K472&lt;&gt;"",CONCATENATE(VLOOKUP([2]source_data!K472,[2]codelist_mapping!F:H,3,FALSE)))))))</f>
        <v>GTIP020</v>
      </c>
      <c r="N469" s="9" t="str">
        <f>IF([2]source_data!G472="","",IF([2]source_data!D472="","",VLOOKUP([2]source_data!D472,[2]geo_data!A:I,9,FALSE)))</f>
        <v>Holt</v>
      </c>
      <c r="O469" s="9" t="str">
        <f>IF([2]source_data!G472="","",IF([2]source_data!D472="","",VLOOKUP([2]source_data!D472,[2]geo_data!A:I,8,FALSE)))</f>
        <v>E05013437</v>
      </c>
      <c r="P469" s="9" t="str">
        <f>IF([2]source_data!G472="","",IF(LEFT(O469,3)="E05","WD",IF(LEFT(O469,3)="S13","WD",IF(LEFT(O469,3)="W05","WD",IF(LEFT(O469,3)="W06","UA",IF(LEFT(O469,3)="S12","CA",IF(LEFT(O469,3)="E06","UA",IF(LEFT(O469,3)="E07","NMD",IF(LEFT(O469,3)="E08","MD",IF(LEFT(O469,3)="E09","LONB"))))))))))</f>
        <v>WD</v>
      </c>
      <c r="Q469" s="9" t="str">
        <f>IF([2]source_data!G472="","",IF([2]source_data!D472="","",VLOOKUP([2]source_data!D472,[2]geo_data!A:I,7,FALSE)))</f>
        <v>Wiltshire</v>
      </c>
      <c r="R469" s="9" t="str">
        <f>IF([2]source_data!G472="","",IF([2]source_data!D472="","",VLOOKUP([2]source_data!D472,[2]geo_data!A:I,6,FALSE)))</f>
        <v>E06000054</v>
      </c>
      <c r="S469" s="9" t="str">
        <f>IF([2]source_data!G472="","",IF(LEFT(R469,3)="E05","WD",IF(LEFT(R469,3)="S13","WD",IF(LEFT(R469,3)="W05","WD",IF(LEFT(R469,3)="W06","UA",IF(LEFT(R469,3)="S12","CA",IF(LEFT(R469,3)="E06","UA",IF(LEFT(R469,3)="E07","NMD",IF(LEFT(R469,3)="E08","MD",IF(LEFT(R469,3)="E09","LONB"))))))))))</f>
        <v>UA</v>
      </c>
      <c r="T469" s="6" t="str">
        <f>IF([2]source_data!G472="","",IF([2]source_data!N472="","",[2]source_data!N472))</f>
        <v>Hardship Grant</v>
      </c>
      <c r="U469" s="10">
        <f>IF([2]source_data!G472="","",[2]tailored_settings!$B$8)</f>
        <v>45789</v>
      </c>
      <c r="V469" s="6" t="str">
        <f>IF([2]source_data!G472="","",[2]tailored_settings!$B$9)</f>
        <v>http://www.longleigh.org/</v>
      </c>
      <c r="W469" s="8">
        <f>IF([2]source_data!G472="","",IF([2]source_data!O472="","",[2]source_data!O472))</f>
        <v>45551</v>
      </c>
      <c r="X469" s="12">
        <f>IF([2]source_data!G472="","",IF([2]source_data!P472="","",[2]source_data!P472))</f>
        <v>45574</v>
      </c>
      <c r="Y469" s="13">
        <f>IF([2]source_data!G472="","",IF([2]source_data!Q472="","",[2]source_data!Q472))</f>
        <v>1</v>
      </c>
      <c r="Z469" s="11" t="str">
        <f>IF([2]source_data!G472="","",IF([2]source_data!I472="","",[2]tailored_settings!$B$10))</f>
        <v>Primary grant reason</v>
      </c>
      <c r="AA469" s="11" t="str">
        <f>IF([2]source_data!G472="","",IF([2]source_data!I472="","",[2]source_data!I472))</f>
        <v>1. Customer (or family member residing with them) with a diagnosed condition or disability (physical and/or sensory and/or behavioural)</v>
      </c>
      <c r="AB469" s="11" t="str">
        <f>IF([2]source_data!G472="","",IF([2]source_data!J472="","",[2]tailored_settings!$B$11))</f>
        <v>Secondary grant reason</v>
      </c>
      <c r="AC469" s="11" t="str">
        <f>IF([2]source_data!G472="","",IF([2]source_data!J472="","",[2]source_data!J472))</f>
        <v>3  Customer/family moving from homelessness/supported living into independent living</v>
      </c>
      <c r="AD469" s="11" t="str">
        <f>IF([2]source_data!G472="","",IF([2]source_data!K472="","",[2]tailored_settings!$B$12))</f>
        <v>Grant purpose</v>
      </c>
      <c r="AE469" s="11" t="str">
        <f>IF([2]source_data!G472="","",IF([2]source_data!K472="","",[2]source_data!K472))</f>
        <v>Appliances</v>
      </c>
      <c r="AF469" s="11" t="str">
        <f>IF([2]source_data!G472="","",IF([2]source_data!K472="","",[2]tailored_settings!$B$13))</f>
        <v>Grant purpose</v>
      </c>
      <c r="AG469" s="11" t="str">
        <f>IF([2]source_data!G472="","",IF([2]source_data!K472="","",[2]source_data!K472))</f>
        <v>Appliances</v>
      </c>
      <c r="AH469" s="11" t="str">
        <f>IF([2]source_data!G472="","",IF([2]source_data!M472="","",[2]tailored_settings!$B$14))</f>
        <v/>
      </c>
      <c r="AI469" s="11" t="str">
        <f>IF([2]source_data!G472="","",IF([2]source_data!M472="","",[2]source_data!M472))</f>
        <v/>
      </c>
    </row>
    <row r="470" spans="1:35" x14ac:dyDescent="0.2">
      <c r="A470" s="6" t="str">
        <f>IF([2]source_data!G473="","",IF(AND([2]source_data!C473&lt;&gt;"",[2]tailored_settings!$B$15="Publish"),CONCATENATE([2]tailored_settings!$B$2&amp;[2]source_data!C473),IF(AND([2]source_data!C473&lt;&gt;"",[2]tailored_settings!$B$15="Do not publish"),CONCATENATE([2]tailored_settings!$B$2&amp;TEXT(ROW(A470)-1,"0000")&amp;"_"&amp;TEXT(F470,"yyyy-mm")),CONCATENATE([2]tailored_settings!$B$2&amp;TEXT(ROW(A470)-1,"0000")&amp;"_"&amp;TEXT(F470,"yyyy-mm")))))</f>
        <v>360G-Longleigh-0469_2024-09</v>
      </c>
      <c r="B470" s="6" t="str">
        <f>IF([2]source_data!G473="","",IF([2]source_data!E473&lt;&gt;"",[2]source_data!E473,CONCATENATE("Grant to "&amp;G470)))</f>
        <v>Grant to Individual Recipient</v>
      </c>
      <c r="C470" s="6" t="str">
        <f>IF([2]source_data!G473="","",IF([2]source_data!F473="",_xlfn.XLOOKUP(T470,[2]tailored_settings!$B$20:$B$25,[2]tailored_settings!$A$20:$A$25,"")))</f>
        <v>Helping to alleviate financial hardship</v>
      </c>
      <c r="D470" s="7">
        <f>IF([2]source_data!G473="","",IF([2]source_data!G473="","",[2]source_data!G473))</f>
        <v>903.89</v>
      </c>
      <c r="E470" s="6" t="str">
        <f>IF([2]source_data!G473="","",[2]tailored_settings!$B$3)</f>
        <v>GBP</v>
      </c>
      <c r="F470" s="8">
        <f>IF([2]source_data!G473="","",IF([2]source_data!H473="","",[2]source_data!H473))</f>
        <v>45554</v>
      </c>
      <c r="G470" s="6" t="str">
        <f>IF([2]source_data!G473="","",[2]tailored_settings!$B$5)</f>
        <v>Individual Recipient</v>
      </c>
      <c r="H470" s="6" t="str">
        <f>IF([2]source_data!G473="","",IF(AND([2]source_data!A473&lt;&gt;"",[2]tailored_settings!$B$16="Publish"),CONCATENATE([2]tailored_settings!$B$2&amp;[2]source_data!A473),IF(AND([2]source_data!A473&lt;&gt;"",[2]tailored_settings!$B$16="Do not publish"),CONCATENATE([2]tailored_settings!$B$4&amp;TEXT(ROW(A470)-1,"0000")&amp;"_"&amp;TEXT(F470,"yyyy-mm")),CONCATENATE([2]tailored_settings!$B$4&amp;TEXT(ROW(A470)-1,"0000")&amp;"_"&amp;TEXT(F470,"yyyy-mm")))))</f>
        <v>360G-Longleigh-IND-0469_2024-09</v>
      </c>
      <c r="I470" s="6" t="str">
        <f>IF([2]source_data!G473="","",[2]tailored_settings!$B$7)</f>
        <v>Longleigh Foundation</v>
      </c>
      <c r="J470" s="6" t="str">
        <f>IF([2]source_data!G473="","",[2]tailored_settings!$B$6)</f>
        <v>GB-CHC-1169016</v>
      </c>
      <c r="K470" s="6" t="str">
        <f>IF([2]source_data!G473="","",IF([2]source_data!I473="","",VLOOKUP([2]source_data!I473,[2]codelist_mapping!A:C,3,FALSE)))</f>
        <v>GTIR010</v>
      </c>
      <c r="L470" s="6" t="str">
        <f>IF([2]source_data!G473="","",IF([2]source_data!J473="","",VLOOKUP([2]source_data!J473,[2]codelist_mapping!A:C,3,FALSE)))</f>
        <v/>
      </c>
      <c r="M470" s="6" t="str">
        <f>IF([2]source_data!G473="","",IF([2]source_data!K473="","",IF([2]source_data!M473&lt;&gt;"",CONCATENATE(VLOOKUP([2]source_data!K473,[2]codelist_mapping!F:H,3,FALSE)&amp;";"&amp;VLOOKUP([2]source_data!L473,[2]codelist_mapping!F:H,3,FALSE)&amp;";"&amp;VLOOKUP([2]source_data!M473,[2]codelist_mapping!F:H,3,FALSE)),IF([2]source_data!L473&lt;&gt;"",CONCATENATE(VLOOKUP([2]source_data!K473,[2]codelist_mapping!F:H,3,FALSE)&amp;";"&amp;VLOOKUP([2]source_data!L473,[2]codelist_mapping!F:H,3,FALSE)),IF([2]source_data!K473&lt;&gt;"",CONCATENATE(VLOOKUP([2]source_data!K473,[2]codelist_mapping!F:H,3,FALSE)))))))</f>
        <v>GTIP020;GTIP070;GTIP050</v>
      </c>
      <c r="N470" s="9" t="str">
        <f>IF([2]source_data!G473="","",IF([2]source_data!D473="","",VLOOKUP([2]source_data!D473,[2]geo_data!A:I,9,FALSE)))</f>
        <v>Pewsey Vale East</v>
      </c>
      <c r="O470" s="9" t="str">
        <f>IF([2]source_data!G473="","",IF([2]source_data!D473="","",VLOOKUP([2]source_data!D473,[2]geo_data!A:I,8,FALSE)))</f>
        <v>E05013455</v>
      </c>
      <c r="P470" s="9" t="str">
        <f>IF([2]source_data!G473="","",IF(LEFT(O470,3)="E05","WD",IF(LEFT(O470,3)="S13","WD",IF(LEFT(O470,3)="W05","WD",IF(LEFT(O470,3)="W06","UA",IF(LEFT(O470,3)="S12","CA",IF(LEFT(O470,3)="E06","UA",IF(LEFT(O470,3)="E07","NMD",IF(LEFT(O470,3)="E08","MD",IF(LEFT(O470,3)="E09","LONB"))))))))))</f>
        <v>WD</v>
      </c>
      <c r="Q470" s="9" t="str">
        <f>IF([2]source_data!G473="","",IF([2]source_data!D473="","",VLOOKUP([2]source_data!D473,[2]geo_data!A:I,7,FALSE)))</f>
        <v>Wiltshire</v>
      </c>
      <c r="R470" s="9" t="str">
        <f>IF([2]source_data!G473="","",IF([2]source_data!D473="","",VLOOKUP([2]source_data!D473,[2]geo_data!A:I,6,FALSE)))</f>
        <v>E06000054</v>
      </c>
      <c r="S470" s="9" t="str">
        <f>IF([2]source_data!G473="","",IF(LEFT(R470,3)="E05","WD",IF(LEFT(R470,3)="S13","WD",IF(LEFT(R470,3)="W05","WD",IF(LEFT(R470,3)="W06","UA",IF(LEFT(R470,3)="S12","CA",IF(LEFT(R470,3)="E06","UA",IF(LEFT(R470,3)="E07","NMD",IF(LEFT(R470,3)="E08","MD",IF(LEFT(R470,3)="E09","LONB"))))))))))</f>
        <v>UA</v>
      </c>
      <c r="T470" s="6" t="str">
        <f>IF([2]source_data!G473="","",IF([2]source_data!N473="","",[2]source_data!N473))</f>
        <v>Hardship Grant</v>
      </c>
      <c r="U470" s="10">
        <f>IF([2]source_data!G473="","",[2]tailored_settings!$B$8)</f>
        <v>45789</v>
      </c>
      <c r="V470" s="6" t="str">
        <f>IF([2]source_data!G473="","",[2]tailored_settings!$B$9)</f>
        <v>http://www.longleigh.org/</v>
      </c>
      <c r="W470" s="8">
        <f>IF([2]source_data!G473="","",IF([2]source_data!O473="","",[2]source_data!O473))</f>
        <v>45554</v>
      </c>
      <c r="X470" s="12">
        <f>IF([2]source_data!G473="","",IF([2]source_data!P473="","",[2]source_data!P473))</f>
        <v>45614</v>
      </c>
      <c r="Y470" s="13">
        <f>IF([2]source_data!G473="","",IF([2]source_data!Q473="","",[2]source_data!Q473))</f>
        <v>2</v>
      </c>
      <c r="Z470" s="11" t="str">
        <f>IF([2]source_data!G473="","",IF([2]source_data!I473="","",[2]tailored_settings!$B$10))</f>
        <v>Primary grant reason</v>
      </c>
      <c r="AA470" s="11" t="str">
        <f>IF([2]source_data!G473="","",IF([2]source_data!I473="","",[2]source_data!I473))</f>
        <v>7. Customer where there is a child/ren in receipt of means-tested free school meals</v>
      </c>
      <c r="AB470" s="11" t="str">
        <f>IF([2]source_data!G473="","",IF([2]source_data!J473="","",[2]tailored_settings!$B$11))</f>
        <v/>
      </c>
      <c r="AC470" s="11" t="str">
        <f>IF([2]source_data!G473="","",IF([2]source_data!J473="","",[2]source_data!J473))</f>
        <v/>
      </c>
      <c r="AD470" s="11" t="str">
        <f>IF([2]source_data!G473="","",IF([2]source_data!K473="","",[2]tailored_settings!$B$12))</f>
        <v>Grant purpose</v>
      </c>
      <c r="AE470" s="11" t="str">
        <f>IF([2]source_data!G473="","",IF([2]source_data!K473="","",[2]source_data!K473))</f>
        <v xml:space="preserve">Furniture </v>
      </c>
      <c r="AF470" s="11" t="str">
        <f>IF([2]source_data!G473="","",IF([2]source_data!K473="","",[2]tailored_settings!$B$13))</f>
        <v>Grant purpose</v>
      </c>
      <c r="AG470" s="11" t="str">
        <f>IF([2]source_data!G473="","",IF([2]source_data!K473="","",[2]source_data!K473))</f>
        <v xml:space="preserve">Furniture </v>
      </c>
      <c r="AH470" s="11" t="str">
        <f>IF([2]source_data!G473="","",IF([2]source_data!M473="","",[2]tailored_settings!$B$14))</f>
        <v>Grant purpose</v>
      </c>
      <c r="AI470" s="11" t="str">
        <f>IF([2]source_data!G473="","",IF([2]source_data!M473="","",[2]source_data!M473))</f>
        <v>Utility Vouchers</v>
      </c>
    </row>
    <row r="471" spans="1:35" x14ac:dyDescent="0.2">
      <c r="A471" s="6" t="str">
        <f>IF([2]source_data!G474="","",IF(AND([2]source_data!C474&lt;&gt;"",[2]tailored_settings!$B$15="Publish"),CONCATENATE([2]tailored_settings!$B$2&amp;[2]source_data!C474),IF(AND([2]source_data!C474&lt;&gt;"",[2]tailored_settings!$B$15="Do not publish"),CONCATENATE([2]tailored_settings!$B$2&amp;TEXT(ROW(A471)-1,"0000")&amp;"_"&amp;TEXT(F471,"yyyy-mm")),CONCATENATE([2]tailored_settings!$B$2&amp;TEXT(ROW(A471)-1,"0000")&amp;"_"&amp;TEXT(F471,"yyyy-mm")))))</f>
        <v>360G-Longleigh-0470_2024-09</v>
      </c>
      <c r="B471" s="6" t="str">
        <f>IF([2]source_data!G474="","",IF([2]source_data!E474&lt;&gt;"",[2]source_data!E474,CONCATENATE("Grant to "&amp;G471)))</f>
        <v>Grant to Individual Recipient</v>
      </c>
      <c r="C471" s="6" t="str">
        <f>IF([2]source_data!G474="","",IF([2]source_data!F474="",_xlfn.XLOOKUP(T471,[2]tailored_settings!$B$20:$B$25,[2]tailored_settings!$A$20:$A$25,"")))</f>
        <v>Helping to alleviate financial hardship</v>
      </c>
      <c r="D471" s="7">
        <f>IF([2]source_data!G474="","",IF([2]source_data!G474="","",[2]source_data!G474))</f>
        <v>965.29</v>
      </c>
      <c r="E471" s="6" t="str">
        <f>IF([2]source_data!G474="","",[2]tailored_settings!$B$3)</f>
        <v>GBP</v>
      </c>
      <c r="F471" s="8">
        <f>IF([2]source_data!G474="","",IF([2]source_data!H474="","",[2]source_data!H474))</f>
        <v>45551</v>
      </c>
      <c r="G471" s="6" t="str">
        <f>IF([2]source_data!G474="","",[2]tailored_settings!$B$5)</f>
        <v>Individual Recipient</v>
      </c>
      <c r="H471" s="6" t="str">
        <f>IF([2]source_data!G474="","",IF(AND([2]source_data!A474&lt;&gt;"",[2]tailored_settings!$B$16="Publish"),CONCATENATE([2]tailored_settings!$B$2&amp;[2]source_data!A474),IF(AND([2]source_data!A474&lt;&gt;"",[2]tailored_settings!$B$16="Do not publish"),CONCATENATE([2]tailored_settings!$B$4&amp;TEXT(ROW(A471)-1,"0000")&amp;"_"&amp;TEXT(F471,"yyyy-mm")),CONCATENATE([2]tailored_settings!$B$4&amp;TEXT(ROW(A471)-1,"0000")&amp;"_"&amp;TEXT(F471,"yyyy-mm")))))</f>
        <v>360G-Longleigh-IND-0470_2024-09</v>
      </c>
      <c r="I471" s="6" t="str">
        <f>IF([2]source_data!G474="","",[2]tailored_settings!$B$7)</f>
        <v>Longleigh Foundation</v>
      </c>
      <c r="J471" s="6" t="str">
        <f>IF([2]source_data!G474="","",[2]tailored_settings!$B$6)</f>
        <v>GB-CHC-1169016</v>
      </c>
      <c r="K471" s="6" t="str">
        <f>IF([2]source_data!G474="","",IF([2]source_data!I474="","",VLOOKUP([2]source_data!I474,[2]codelist_mapping!A:C,3,FALSE)))</f>
        <v>GTIR040</v>
      </c>
      <c r="L471" s="6" t="str">
        <f>IF([2]source_data!G474="","",IF([2]source_data!J474="","",VLOOKUP([2]source_data!J474,[2]codelist_mapping!A:C,3,FALSE)))</f>
        <v/>
      </c>
      <c r="M471" s="6" t="str">
        <f>IF([2]source_data!G474="","",IF([2]source_data!K474="","",IF([2]source_data!M474&lt;&gt;"",CONCATENATE(VLOOKUP([2]source_data!K474,[2]codelist_mapping!F:H,3,FALSE)&amp;";"&amp;VLOOKUP([2]source_data!L474,[2]codelist_mapping!F:H,3,FALSE)&amp;";"&amp;VLOOKUP([2]source_data!M474,[2]codelist_mapping!F:H,3,FALSE)),IF([2]source_data!L474&lt;&gt;"",CONCATENATE(VLOOKUP([2]source_data!K474,[2]codelist_mapping!F:H,3,FALSE)&amp;";"&amp;VLOOKUP([2]source_data!L474,[2]codelist_mapping!F:H,3,FALSE)),IF([2]source_data!K474&lt;&gt;"",CONCATENATE(VLOOKUP([2]source_data!K474,[2]codelist_mapping!F:H,3,FALSE)))))))</f>
        <v>GTIP020;GTIP020;GTIP060</v>
      </c>
      <c r="N471" s="9" t="str">
        <f>IF([2]source_data!G474="","",IF([2]source_data!D474="","",VLOOKUP([2]source_data!D474,[2]geo_data!A:I,9,FALSE)))</f>
        <v>Earls Barton</v>
      </c>
      <c r="O471" s="9" t="str">
        <f>IF([2]source_data!G474="","",IF([2]source_data!D474="","",VLOOKUP([2]source_data!D474,[2]geo_data!A:I,8,FALSE)))</f>
        <v>E05013220</v>
      </c>
      <c r="P471" s="9" t="str">
        <f>IF([2]source_data!G474="","",IF(LEFT(O471,3)="E05","WD",IF(LEFT(O471,3)="S13","WD",IF(LEFT(O471,3)="W05","WD",IF(LEFT(O471,3)="W06","UA",IF(LEFT(O471,3)="S12","CA",IF(LEFT(O471,3)="E06","UA",IF(LEFT(O471,3)="E07","NMD",IF(LEFT(O471,3)="E08","MD",IF(LEFT(O471,3)="E09","LONB"))))))))))</f>
        <v>WD</v>
      </c>
      <c r="Q471" s="9" t="str">
        <f>IF([2]source_data!G474="","",IF([2]source_data!D474="","",VLOOKUP([2]source_data!D474,[2]geo_data!A:I,7,FALSE)))</f>
        <v>North Northamptonshire</v>
      </c>
      <c r="R471" s="9" t="str">
        <f>IF([2]source_data!G474="","",IF([2]source_data!D474="","",VLOOKUP([2]source_data!D474,[2]geo_data!A:I,6,FALSE)))</f>
        <v>E06000061</v>
      </c>
      <c r="S471" s="9" t="str">
        <f>IF([2]source_data!G474="","",IF(LEFT(R471,3)="E05","WD",IF(LEFT(R471,3)="S13","WD",IF(LEFT(R471,3)="W05","WD",IF(LEFT(R471,3)="W06","UA",IF(LEFT(R471,3)="S12","CA",IF(LEFT(R471,3)="E06","UA",IF(LEFT(R471,3)="E07","NMD",IF(LEFT(R471,3)="E08","MD",IF(LEFT(R471,3)="E09","LONB"))))))))))</f>
        <v>UA</v>
      </c>
      <c r="T471" s="6" t="str">
        <f>IF([2]source_data!G474="","",IF([2]source_data!N474="","",[2]source_data!N474))</f>
        <v>Hardship Grant</v>
      </c>
      <c r="U471" s="10">
        <f>IF([2]source_data!G474="","",[2]tailored_settings!$B$8)</f>
        <v>45789</v>
      </c>
      <c r="V471" s="6" t="str">
        <f>IF([2]source_data!G474="","",[2]tailored_settings!$B$9)</f>
        <v>http://www.longleigh.org/</v>
      </c>
      <c r="W471" s="8">
        <f>IF([2]source_data!G474="","",IF([2]source_data!O474="","",[2]source_data!O474))</f>
        <v>45551</v>
      </c>
      <c r="X471" s="12">
        <f>IF([2]source_data!G474="","",IF([2]source_data!P474="","",[2]source_data!P474))</f>
        <v>45595</v>
      </c>
      <c r="Y471" s="13">
        <f>IF([2]source_data!G474="","",IF([2]source_data!Q474="","",[2]source_data!Q474))</f>
        <v>1</v>
      </c>
      <c r="Z471" s="11" t="str">
        <f>IF([2]source_data!G474="","",IF([2]source_data!I474="","",[2]tailored_settings!$B$10))</f>
        <v>Primary grant reason</v>
      </c>
      <c r="AA471" s="11" t="str">
        <f>IF([2]source_data!G474="","",IF([2]source_data!I474="","",[2]source_data!I474))</f>
        <v>2. Customer receiving medication and/or therapy for a mental health condition or substance addiction</v>
      </c>
      <c r="AB471" s="11" t="str">
        <f>IF([2]source_data!G474="","",IF([2]source_data!J474="","",[2]tailored_settings!$B$11))</f>
        <v/>
      </c>
      <c r="AC471" s="11" t="str">
        <f>IF([2]source_data!G474="","",IF([2]source_data!J474="","",[2]source_data!J474))</f>
        <v/>
      </c>
      <c r="AD471" s="11" t="str">
        <f>IF([2]source_data!G474="","",IF([2]source_data!K474="","",[2]tailored_settings!$B$12))</f>
        <v>Grant purpose</v>
      </c>
      <c r="AE471" s="11" t="str">
        <f>IF([2]source_data!G474="","",IF([2]source_data!K474="","",[2]source_data!K474))</f>
        <v>Appliances</v>
      </c>
      <c r="AF471" s="11" t="str">
        <f>IF([2]source_data!G474="","",IF([2]source_data!K474="","",[2]tailored_settings!$B$13))</f>
        <v>Grant purpose</v>
      </c>
      <c r="AG471" s="11" t="str">
        <f>IF([2]source_data!G474="","",IF([2]source_data!K474="","",[2]source_data!K474))</f>
        <v>Appliances</v>
      </c>
      <c r="AH471" s="11" t="str">
        <f>IF([2]source_data!G474="","",IF([2]source_data!M474="","",[2]tailored_settings!$B$14))</f>
        <v>Grant purpose</v>
      </c>
      <c r="AI471" s="11" t="str">
        <f>IF([2]source_data!G474="","",IF([2]source_data!M474="","",[2]source_data!M474))</f>
        <v>Voucher for small household items</v>
      </c>
    </row>
    <row r="472" spans="1:35" x14ac:dyDescent="0.2">
      <c r="A472" s="6" t="str">
        <f>IF([2]source_data!G475="","",IF(AND([2]source_data!C475&lt;&gt;"",[2]tailored_settings!$B$15="Publish"),CONCATENATE([2]tailored_settings!$B$2&amp;[2]source_data!C475),IF(AND([2]source_data!C475&lt;&gt;"",[2]tailored_settings!$B$15="Do not publish"),CONCATENATE([2]tailored_settings!$B$2&amp;TEXT(ROW(A472)-1,"0000")&amp;"_"&amp;TEXT(F472,"yyyy-mm")),CONCATENATE([2]tailored_settings!$B$2&amp;TEXT(ROW(A472)-1,"0000")&amp;"_"&amp;TEXT(F472,"yyyy-mm")))))</f>
        <v>360G-Longleigh-0471_2024-09</v>
      </c>
      <c r="B472" s="6" t="str">
        <f>IF([2]source_data!G475="","",IF([2]source_data!E475&lt;&gt;"",[2]source_data!E475,CONCATENATE("Grant to "&amp;G472)))</f>
        <v>Grant to Individual Recipient</v>
      </c>
      <c r="C472" s="6" t="str">
        <f>IF([2]source_data!G475="","",IF([2]source_data!F475="",_xlfn.XLOOKUP(T472,[2]tailored_settings!$B$20:$B$25,[2]tailored_settings!$A$20:$A$25,"")))</f>
        <v>Helping to alleviate financial hardship</v>
      </c>
      <c r="D472" s="7">
        <f>IF([2]source_data!G475="","",IF([2]source_data!G475="","",[2]source_data!G475))</f>
        <v>919.23</v>
      </c>
      <c r="E472" s="6" t="str">
        <f>IF([2]source_data!G475="","",[2]tailored_settings!$B$3)</f>
        <v>GBP</v>
      </c>
      <c r="F472" s="8">
        <f>IF([2]source_data!G475="","",IF([2]source_data!H475="","",[2]source_data!H475))</f>
        <v>45551</v>
      </c>
      <c r="G472" s="6" t="str">
        <f>IF([2]source_data!G475="","",[2]tailored_settings!$B$5)</f>
        <v>Individual Recipient</v>
      </c>
      <c r="H472" s="6" t="str">
        <f>IF([2]source_data!G475="","",IF(AND([2]source_data!A475&lt;&gt;"",[2]tailored_settings!$B$16="Publish"),CONCATENATE([2]tailored_settings!$B$2&amp;[2]source_data!A475),IF(AND([2]source_data!A475&lt;&gt;"",[2]tailored_settings!$B$16="Do not publish"),CONCATENATE([2]tailored_settings!$B$4&amp;TEXT(ROW(A472)-1,"0000")&amp;"_"&amp;TEXT(F472,"yyyy-mm")),CONCATENATE([2]tailored_settings!$B$4&amp;TEXT(ROW(A472)-1,"0000")&amp;"_"&amp;TEXT(F472,"yyyy-mm")))))</f>
        <v>360G-Longleigh-IND-0471_2024-09</v>
      </c>
      <c r="I472" s="6" t="str">
        <f>IF([2]source_data!G475="","",[2]tailored_settings!$B$7)</f>
        <v>Longleigh Foundation</v>
      </c>
      <c r="J472" s="6" t="str">
        <f>IF([2]source_data!G475="","",[2]tailored_settings!$B$6)</f>
        <v>GB-CHC-1169016</v>
      </c>
      <c r="K472" s="6" t="str">
        <f>IF([2]source_data!G475="","",IF([2]source_data!I475="","",VLOOKUP([2]source_data!I475,[2]codelist_mapping!A:C,3,FALSE)))</f>
        <v>GTIR030</v>
      </c>
      <c r="L472" s="6" t="str">
        <f>IF([2]source_data!G475="","",IF([2]source_data!J475="","",VLOOKUP([2]source_data!J475,[2]codelist_mapping!A:C,3,FALSE)))</f>
        <v/>
      </c>
      <c r="M472" s="6" t="str">
        <f>IF([2]source_data!G475="","",IF([2]source_data!K475="","",IF([2]source_data!M475&lt;&gt;"",CONCATENATE(VLOOKUP([2]source_data!K475,[2]codelist_mapping!F:H,3,FALSE)&amp;";"&amp;VLOOKUP([2]source_data!L475,[2]codelist_mapping!F:H,3,FALSE)&amp;";"&amp;VLOOKUP([2]source_data!M475,[2]codelist_mapping!F:H,3,FALSE)),IF([2]source_data!L475&lt;&gt;"",CONCATENATE(VLOOKUP([2]source_data!K475,[2]codelist_mapping!F:H,3,FALSE)&amp;";"&amp;VLOOKUP([2]source_data!L475,[2]codelist_mapping!F:H,3,FALSE)),IF([2]source_data!K475&lt;&gt;"",CONCATENATE(VLOOKUP([2]source_data!K475,[2]codelist_mapping!F:H,3,FALSE)))))))</f>
        <v>GTIP020;GTIP110</v>
      </c>
      <c r="N472" s="9" t="str">
        <f>IF([2]source_data!G475="","",IF([2]source_data!D475="","",VLOOKUP([2]source_data!D475,[2]geo_data!A:I,9,FALSE)))</f>
        <v>Lydney West &amp; Aylburton</v>
      </c>
      <c r="O472" s="9" t="str">
        <f>IF([2]source_data!G475="","",IF([2]source_data!D475="","",VLOOKUP([2]source_data!D475,[2]geo_data!A:I,8,FALSE)))</f>
        <v>E05012167</v>
      </c>
      <c r="P472" s="9" t="str">
        <f>IF([2]source_data!G475="","",IF(LEFT(O472,3)="E05","WD",IF(LEFT(O472,3)="S13","WD",IF(LEFT(O472,3)="W05","WD",IF(LEFT(O472,3)="W06","UA",IF(LEFT(O472,3)="S12","CA",IF(LEFT(O472,3)="E06","UA",IF(LEFT(O472,3)="E07","NMD",IF(LEFT(O472,3)="E08","MD",IF(LEFT(O472,3)="E09","LONB"))))))))))</f>
        <v>WD</v>
      </c>
      <c r="Q472" s="9" t="str">
        <f>IF([2]source_data!G475="","",IF([2]source_data!D475="","",VLOOKUP([2]source_data!D475,[2]geo_data!A:I,7,FALSE)))</f>
        <v>Forest of Dean</v>
      </c>
      <c r="R472" s="9" t="str">
        <f>IF([2]source_data!G475="","",IF([2]source_data!D475="","",VLOOKUP([2]source_data!D475,[2]geo_data!A:I,6,FALSE)))</f>
        <v>E07000080</v>
      </c>
      <c r="S472" s="9" t="str">
        <f>IF([2]source_data!G475="","",IF(LEFT(R472,3)="E05","WD",IF(LEFT(R472,3)="S13","WD",IF(LEFT(R472,3)="W05","WD",IF(LEFT(R472,3)="W06","UA",IF(LEFT(R472,3)="S12","CA",IF(LEFT(R472,3)="E06","UA",IF(LEFT(R472,3)="E07","NMD",IF(LEFT(R472,3)="E08","MD",IF(LEFT(R472,3)="E09","LONB"))))))))))</f>
        <v>NMD</v>
      </c>
      <c r="T472" s="6" t="str">
        <f>IF([2]source_data!G475="","",IF([2]source_data!N475="","",[2]source_data!N475))</f>
        <v>Hardship Grant</v>
      </c>
      <c r="U472" s="10">
        <f>IF([2]source_data!G475="","",[2]tailored_settings!$B$8)</f>
        <v>45789</v>
      </c>
      <c r="V472" s="6" t="str">
        <f>IF([2]source_data!G475="","",[2]tailored_settings!$B$9)</f>
        <v>http://www.longleigh.org/</v>
      </c>
      <c r="W472" s="8">
        <f>IF([2]source_data!G475="","",IF([2]source_data!O475="","",[2]source_data!O475))</f>
        <v>45551</v>
      </c>
      <c r="X472" s="12">
        <f>IF([2]source_data!G475="","",IF([2]source_data!P475="","",[2]source_data!P475))</f>
        <v>45603</v>
      </c>
      <c r="Y472" s="13">
        <f>IF([2]source_data!G475="","",IF([2]source_data!Q475="","",[2]source_data!Q475))</f>
        <v>1</v>
      </c>
      <c r="Z472" s="11" t="str">
        <f>IF([2]source_data!G475="","",IF([2]source_data!I475="","",[2]tailored_settings!$B$10))</f>
        <v>Primary grant reason</v>
      </c>
      <c r="AA472" s="11" t="str">
        <f>IF([2]source_data!G475="","",IF([2]source_data!I475="","",[2]source_data!I475))</f>
        <v>1. Customer (or family member residing with them) with a diagnosed condition or disability (physical and/or sensory and/or behavioural)</v>
      </c>
      <c r="AB472" s="11" t="str">
        <f>IF([2]source_data!G475="","",IF([2]source_data!J475="","",[2]tailored_settings!$B$11))</f>
        <v/>
      </c>
      <c r="AC472" s="11" t="str">
        <f>IF([2]source_data!G475="","",IF([2]source_data!J475="","",[2]source_data!J475))</f>
        <v/>
      </c>
      <c r="AD472" s="11" t="str">
        <f>IF([2]source_data!G475="","",IF([2]source_data!K475="","",[2]tailored_settings!$B$12))</f>
        <v>Grant purpose</v>
      </c>
      <c r="AE472" s="11" t="str">
        <f>IF([2]source_data!G475="","",IF([2]source_data!K475="","",[2]source_data!K475))</f>
        <v xml:space="preserve">Furniture </v>
      </c>
      <c r="AF472" s="11" t="str">
        <f>IF([2]source_data!G475="","",IF([2]source_data!K475="","",[2]tailored_settings!$B$13))</f>
        <v>Grant purpose</v>
      </c>
      <c r="AG472" s="11" t="str">
        <f>IF([2]source_data!G475="","",IF([2]source_data!K475="","",[2]source_data!K475))</f>
        <v xml:space="preserve">Furniture </v>
      </c>
      <c r="AH472" s="11" t="str">
        <f>IF([2]source_data!G475="","",IF([2]source_data!M475="","",[2]tailored_settings!$B$14))</f>
        <v/>
      </c>
      <c r="AI472" s="11" t="str">
        <f>IF([2]source_data!G475="","",IF([2]source_data!M475="","",[2]source_data!M475))</f>
        <v/>
      </c>
    </row>
    <row r="473" spans="1:35" x14ac:dyDescent="0.2">
      <c r="A473" s="6" t="str">
        <f>IF([2]source_data!G476="","",IF(AND([2]source_data!C476&lt;&gt;"",[2]tailored_settings!$B$15="Publish"),CONCATENATE([2]tailored_settings!$B$2&amp;[2]source_data!C476),IF(AND([2]source_data!C476&lt;&gt;"",[2]tailored_settings!$B$15="Do not publish"),CONCATENATE([2]tailored_settings!$B$2&amp;TEXT(ROW(A473)-1,"0000")&amp;"_"&amp;TEXT(F473,"yyyy-mm")),CONCATENATE([2]tailored_settings!$B$2&amp;TEXT(ROW(A473)-1,"0000")&amp;"_"&amp;TEXT(F473,"yyyy-mm")))))</f>
        <v>360G-Longleigh-0472_2024-09</v>
      </c>
      <c r="B473" s="6" t="str">
        <f>IF([2]source_data!G476="","",IF([2]source_data!E476&lt;&gt;"",[2]source_data!E476,CONCATENATE("Grant to "&amp;G473)))</f>
        <v>Grant to Individual Recipient</v>
      </c>
      <c r="C473" s="6" t="str">
        <f>IF([2]source_data!G476="","",IF([2]source_data!F476="",_xlfn.XLOOKUP(T473,[2]tailored_settings!$B$20:$B$25,[2]tailored_settings!$A$20:$A$25,"")))</f>
        <v>Helping to alleviate financial hardship</v>
      </c>
      <c r="D473" s="7">
        <f>IF([2]source_data!G476="","",IF([2]source_data!G476="","",[2]source_data!G476))</f>
        <v>950.2</v>
      </c>
      <c r="E473" s="6" t="str">
        <f>IF([2]source_data!G476="","",[2]tailored_settings!$B$3)</f>
        <v>GBP</v>
      </c>
      <c r="F473" s="8">
        <f>IF([2]source_data!G476="","",IF([2]source_data!H476="","",[2]source_data!H476))</f>
        <v>45551</v>
      </c>
      <c r="G473" s="6" t="str">
        <f>IF([2]source_data!G476="","",[2]tailored_settings!$B$5)</f>
        <v>Individual Recipient</v>
      </c>
      <c r="H473" s="6" t="str">
        <f>IF([2]source_data!G476="","",IF(AND([2]source_data!A476&lt;&gt;"",[2]tailored_settings!$B$16="Publish"),CONCATENATE([2]tailored_settings!$B$2&amp;[2]source_data!A476),IF(AND([2]source_data!A476&lt;&gt;"",[2]tailored_settings!$B$16="Do not publish"),CONCATENATE([2]tailored_settings!$B$4&amp;TEXT(ROW(A473)-1,"0000")&amp;"_"&amp;TEXT(F473,"yyyy-mm")),CONCATENATE([2]tailored_settings!$B$4&amp;TEXT(ROW(A473)-1,"0000")&amp;"_"&amp;TEXT(F473,"yyyy-mm")))))</f>
        <v>360G-Longleigh-IND-0472_2024-09</v>
      </c>
      <c r="I473" s="6" t="str">
        <f>IF([2]source_data!G476="","",[2]tailored_settings!$B$7)</f>
        <v>Longleigh Foundation</v>
      </c>
      <c r="J473" s="6" t="str">
        <f>IF([2]source_data!G476="","",[2]tailored_settings!$B$6)</f>
        <v>GB-CHC-1169016</v>
      </c>
      <c r="K473" s="6" t="str">
        <f>IF([2]source_data!G476="","",IF([2]source_data!I476="","",VLOOKUP([2]source_data!I476,[2]codelist_mapping!A:C,3,FALSE)))</f>
        <v>GTIR030</v>
      </c>
      <c r="L473" s="6" t="str">
        <f>IF([2]source_data!G476="","",IF([2]source_data!J476="","",VLOOKUP([2]source_data!J476,[2]codelist_mapping!A:C,3,FALSE)))</f>
        <v/>
      </c>
      <c r="M473" s="6" t="str">
        <f>IF([2]source_data!G476="","",IF([2]source_data!K476="","",IF([2]source_data!M476&lt;&gt;"",CONCATENATE(VLOOKUP([2]source_data!K476,[2]codelist_mapping!F:H,3,FALSE)&amp;";"&amp;VLOOKUP([2]source_data!L476,[2]codelist_mapping!F:H,3,FALSE)&amp;";"&amp;VLOOKUP([2]source_data!M476,[2]codelist_mapping!F:H,3,FALSE)),IF([2]source_data!L476&lt;&gt;"",CONCATENATE(VLOOKUP([2]source_data!K476,[2]codelist_mapping!F:H,3,FALSE)&amp;";"&amp;VLOOKUP([2]source_data!L476,[2]codelist_mapping!F:H,3,FALSE)),IF([2]source_data!K476&lt;&gt;"",CONCATENATE(VLOOKUP([2]source_data!K476,[2]codelist_mapping!F:H,3,FALSE)))))))</f>
        <v>GTIP070;GTIP050</v>
      </c>
      <c r="N473" s="9" t="str">
        <f>IF([2]source_data!G476="","",IF([2]source_data!D476="","",VLOOKUP([2]source_data!D476,[2]geo_data!A:I,9,FALSE)))</f>
        <v>Broadbridge Heath</v>
      </c>
      <c r="O473" s="9" t="str">
        <f>IF([2]source_data!G476="","",IF([2]source_data!D476="","",VLOOKUP([2]source_data!D476,[2]geo_data!A:I,8,FALSE)))</f>
        <v>E05011814</v>
      </c>
      <c r="P473" s="9" t="str">
        <f>IF([2]source_data!G476="","",IF(LEFT(O473,3)="E05","WD",IF(LEFT(O473,3)="S13","WD",IF(LEFT(O473,3)="W05","WD",IF(LEFT(O473,3)="W06","UA",IF(LEFT(O473,3)="S12","CA",IF(LEFT(O473,3)="E06","UA",IF(LEFT(O473,3)="E07","NMD",IF(LEFT(O473,3)="E08","MD",IF(LEFT(O473,3)="E09","LONB"))))))))))</f>
        <v>WD</v>
      </c>
      <c r="Q473" s="9" t="str">
        <f>IF([2]source_data!G476="","",IF([2]source_data!D476="","",VLOOKUP([2]source_data!D476,[2]geo_data!A:I,7,FALSE)))</f>
        <v>Horsham</v>
      </c>
      <c r="R473" s="9" t="str">
        <f>IF([2]source_data!G476="","",IF([2]source_data!D476="","",VLOOKUP([2]source_data!D476,[2]geo_data!A:I,6,FALSE)))</f>
        <v>E07000227</v>
      </c>
      <c r="S473" s="9" t="str">
        <f>IF([2]source_data!G476="","",IF(LEFT(R473,3)="E05","WD",IF(LEFT(R473,3)="S13","WD",IF(LEFT(R473,3)="W05","WD",IF(LEFT(R473,3)="W06","UA",IF(LEFT(R473,3)="S12","CA",IF(LEFT(R473,3)="E06","UA",IF(LEFT(R473,3)="E07","NMD",IF(LEFT(R473,3)="E08","MD",IF(LEFT(R473,3)="E09","LONB"))))))))))</f>
        <v>NMD</v>
      </c>
      <c r="T473" s="6" t="str">
        <f>IF([2]source_data!G476="","",IF([2]source_data!N476="","",[2]source_data!N476))</f>
        <v>Hardship Grant</v>
      </c>
      <c r="U473" s="10">
        <f>IF([2]source_data!G476="","",[2]tailored_settings!$B$8)</f>
        <v>45789</v>
      </c>
      <c r="V473" s="6" t="str">
        <f>IF([2]source_data!G476="","",[2]tailored_settings!$B$9)</f>
        <v>http://www.longleigh.org/</v>
      </c>
      <c r="W473" s="8">
        <f>IF([2]source_data!G476="","",IF([2]source_data!O476="","",[2]source_data!O476))</f>
        <v>45551</v>
      </c>
      <c r="X473" s="12">
        <f>IF([2]source_data!G476="","",IF([2]source_data!P476="","",[2]source_data!P476))</f>
        <v>45732</v>
      </c>
      <c r="Y473" s="13">
        <f>IF([2]source_data!G476="","",IF([2]source_data!Q476="","",[2]source_data!Q476))</f>
        <v>6</v>
      </c>
      <c r="Z473" s="11" t="str">
        <f>IF([2]source_data!G476="","",IF([2]source_data!I476="","",[2]tailored_settings!$B$10))</f>
        <v>Primary grant reason</v>
      </c>
      <c r="AA473" s="11" t="str">
        <f>IF([2]source_data!G476="","",IF([2]source_data!I476="","",[2]source_data!I476))</f>
        <v>1. Customer (or family member residing with them) with a diagnosed condition or disability (physical and/or sensory and/or behavioural)</v>
      </c>
      <c r="AB473" s="11" t="str">
        <f>IF([2]source_data!G476="","",IF([2]source_data!J476="","",[2]tailored_settings!$B$11))</f>
        <v/>
      </c>
      <c r="AC473" s="11" t="str">
        <f>IF([2]source_data!G476="","",IF([2]source_data!J476="","",[2]source_data!J476))</f>
        <v/>
      </c>
      <c r="AD473" s="11" t="str">
        <f>IF([2]source_data!G476="","",IF([2]source_data!K476="","",[2]tailored_settings!$B$12))</f>
        <v>Grant purpose</v>
      </c>
      <c r="AE473" s="11" t="str">
        <f>IF([2]source_data!G476="","",IF([2]source_data!K476="","",[2]source_data!K476))</f>
        <v>Food Vouchers</v>
      </c>
      <c r="AF473" s="11" t="str">
        <f>IF([2]source_data!G476="","",IF([2]source_data!K476="","",[2]tailored_settings!$B$13))</f>
        <v>Grant purpose</v>
      </c>
      <c r="AG473" s="11" t="str">
        <f>IF([2]source_data!G476="","",IF([2]source_data!K476="","",[2]source_data!K476))</f>
        <v>Food Vouchers</v>
      </c>
      <c r="AH473" s="11" t="str">
        <f>IF([2]source_data!G476="","",IF([2]source_data!M476="","",[2]tailored_settings!$B$14))</f>
        <v/>
      </c>
      <c r="AI473" s="11" t="str">
        <f>IF([2]source_data!G476="","",IF([2]source_data!M476="","",[2]source_data!M476))</f>
        <v/>
      </c>
    </row>
    <row r="474" spans="1:35" x14ac:dyDescent="0.2">
      <c r="A474" s="6" t="str">
        <f>IF([2]source_data!G477="","",IF(AND([2]source_data!C477&lt;&gt;"",[2]tailored_settings!$B$15="Publish"),CONCATENATE([2]tailored_settings!$B$2&amp;[2]source_data!C477),IF(AND([2]source_data!C477&lt;&gt;"",[2]tailored_settings!$B$15="Do not publish"),CONCATENATE([2]tailored_settings!$B$2&amp;TEXT(ROW(A474)-1,"0000")&amp;"_"&amp;TEXT(F474,"yyyy-mm")),CONCATENATE([2]tailored_settings!$B$2&amp;TEXT(ROW(A474)-1,"0000")&amp;"_"&amp;TEXT(F474,"yyyy-mm")))))</f>
        <v>360G-Longleigh-0473_2024-09</v>
      </c>
      <c r="B474" s="6" t="str">
        <f>IF([2]source_data!G477="","",IF([2]source_data!E477&lt;&gt;"",[2]source_data!E477,CONCATENATE("Grant to "&amp;G474)))</f>
        <v>Grant to Individual Recipient</v>
      </c>
      <c r="C474" s="6" t="str">
        <f>IF([2]source_data!G477="","",IF([2]source_data!F477="",_xlfn.XLOOKUP(T474,[2]tailored_settings!$B$20:$B$25,[2]tailored_settings!$A$20:$A$25,"")))</f>
        <v>Helping to alleviate financial hardship</v>
      </c>
      <c r="D474" s="7">
        <f>IF([2]source_data!G477="","",IF([2]source_data!G477="","",[2]source_data!G477))</f>
        <v>953.3</v>
      </c>
      <c r="E474" s="6" t="str">
        <f>IF([2]source_data!G477="","",[2]tailored_settings!$B$3)</f>
        <v>GBP</v>
      </c>
      <c r="F474" s="8">
        <f>IF([2]source_data!G477="","",IF([2]source_data!H477="","",[2]source_data!H477))</f>
        <v>45551</v>
      </c>
      <c r="G474" s="6" t="str">
        <f>IF([2]source_data!G477="","",[2]tailored_settings!$B$5)</f>
        <v>Individual Recipient</v>
      </c>
      <c r="H474" s="6" t="str">
        <f>IF([2]source_data!G477="","",IF(AND([2]source_data!A477&lt;&gt;"",[2]tailored_settings!$B$16="Publish"),CONCATENATE([2]tailored_settings!$B$2&amp;[2]source_data!A477),IF(AND([2]source_data!A477&lt;&gt;"",[2]tailored_settings!$B$16="Do not publish"),CONCATENATE([2]tailored_settings!$B$4&amp;TEXT(ROW(A474)-1,"0000")&amp;"_"&amp;TEXT(F474,"yyyy-mm")),CONCATENATE([2]tailored_settings!$B$4&amp;TEXT(ROW(A474)-1,"0000")&amp;"_"&amp;TEXT(F474,"yyyy-mm")))))</f>
        <v>360G-Longleigh-IND-0473_2024-09</v>
      </c>
      <c r="I474" s="6" t="str">
        <f>IF([2]source_data!G477="","",[2]tailored_settings!$B$7)</f>
        <v>Longleigh Foundation</v>
      </c>
      <c r="J474" s="6" t="str">
        <f>IF([2]source_data!G477="","",[2]tailored_settings!$B$6)</f>
        <v>GB-CHC-1169016</v>
      </c>
      <c r="K474" s="6" t="str">
        <f>IF([2]source_data!G477="","",IF([2]source_data!I477="","",VLOOKUP([2]source_data!I477,[2]codelist_mapping!A:C,3,FALSE)))</f>
        <v>GTIR080</v>
      </c>
      <c r="L474" s="6" t="str">
        <f>IF([2]source_data!G477="","",IF([2]source_data!J477="","",VLOOKUP([2]source_data!J477,[2]codelist_mapping!A:C,3,FALSE)))</f>
        <v/>
      </c>
      <c r="M474" s="6" t="str">
        <f>IF([2]source_data!G477="","",IF([2]source_data!K477="","",IF([2]source_data!M477&lt;&gt;"",CONCATENATE(VLOOKUP([2]source_data!K477,[2]codelist_mapping!F:H,3,FALSE)&amp;";"&amp;VLOOKUP([2]source_data!L477,[2]codelist_mapping!F:H,3,FALSE)&amp;";"&amp;VLOOKUP([2]source_data!M477,[2]codelist_mapping!F:H,3,FALSE)),IF([2]source_data!L477&lt;&gt;"",CONCATENATE(VLOOKUP([2]source_data!K477,[2]codelist_mapping!F:H,3,FALSE)&amp;";"&amp;VLOOKUP([2]source_data!L477,[2]codelist_mapping!F:H,3,FALSE)),IF([2]source_data!K477&lt;&gt;"",CONCATENATE(VLOOKUP([2]source_data!K477,[2]codelist_mapping!F:H,3,FALSE)))))))</f>
        <v>GTIP020;GTIP020</v>
      </c>
      <c r="N474" s="9" t="str">
        <f>IF([2]source_data!G477="","",IF([2]source_data!D477="","",VLOOKUP([2]source_data!D477,[2]geo_data!A:I,9,FALSE)))</f>
        <v>Beacon</v>
      </c>
      <c r="O474" s="9" t="str">
        <f>IF([2]source_data!G477="","",IF([2]source_data!D477="","",VLOOKUP([2]source_data!D477,[2]geo_data!A:I,8,FALSE)))</f>
        <v>E05011553</v>
      </c>
      <c r="P474" s="9" t="str">
        <f>IF([2]source_data!G477="","",IF(LEFT(O474,3)="E05","WD",IF(LEFT(O474,3)="S13","WD",IF(LEFT(O474,3)="W05","WD",IF(LEFT(O474,3)="W06","UA",IF(LEFT(O474,3)="S12","CA",IF(LEFT(O474,3)="E06","UA",IF(LEFT(O474,3)="E07","NMD",IF(LEFT(O474,3)="E08","MD",IF(LEFT(O474,3)="E09","LONB"))))))))))</f>
        <v>WD</v>
      </c>
      <c r="Q474" s="9" t="str">
        <f>IF([2]source_data!G477="","",IF([2]source_data!D477="","",VLOOKUP([2]source_data!D477,[2]geo_data!A:I,7,FALSE)))</f>
        <v>Newark and Sherwood</v>
      </c>
      <c r="R474" s="9" t="str">
        <f>IF([2]source_data!G477="","",IF([2]source_data!D477="","",VLOOKUP([2]source_data!D477,[2]geo_data!A:I,6,FALSE)))</f>
        <v>E07000175</v>
      </c>
      <c r="S474" s="9" t="str">
        <f>IF([2]source_data!G477="","",IF(LEFT(R474,3)="E05","WD",IF(LEFT(R474,3)="S13","WD",IF(LEFT(R474,3)="W05","WD",IF(LEFT(R474,3)="W06","UA",IF(LEFT(R474,3)="S12","CA",IF(LEFT(R474,3)="E06","UA",IF(LEFT(R474,3)="E07","NMD",IF(LEFT(R474,3)="E08","MD",IF(LEFT(R474,3)="E09","LONB"))))))))))</f>
        <v>NMD</v>
      </c>
      <c r="T474" s="6" t="str">
        <f>IF([2]source_data!G477="","",IF([2]source_data!N477="","",[2]source_data!N477))</f>
        <v>Hardship Grant</v>
      </c>
      <c r="U474" s="10">
        <f>IF([2]source_data!G477="","",[2]tailored_settings!$B$8)</f>
        <v>45789</v>
      </c>
      <c r="V474" s="6" t="str">
        <f>IF([2]source_data!G477="","",[2]tailored_settings!$B$9)</f>
        <v>http://www.longleigh.org/</v>
      </c>
      <c r="W474" s="8">
        <f>IF([2]source_data!G477="","",IF([2]source_data!O477="","",[2]source_data!O477))</f>
        <v>45551</v>
      </c>
      <c r="X474" s="12">
        <f>IF([2]source_data!G477="","",IF([2]source_data!P477="","",[2]source_data!P477))</f>
        <v>45566</v>
      </c>
      <c r="Y474" s="13">
        <f>IF([2]source_data!G477="","",IF([2]source_data!Q477="","",[2]source_data!Q477))</f>
        <v>0</v>
      </c>
      <c r="Z474" s="11" t="str">
        <f>IF([2]source_data!G477="","",IF([2]source_data!I477="","",[2]tailored_settings!$B$10))</f>
        <v>Primary grant reason</v>
      </c>
      <c r="AA474" s="11" t="str">
        <f>IF([2]source_data!G477="","",IF([2]source_data!I477="","",[2]source_data!I477))</f>
        <v>3  Customer/family moving from homelessness/supported living into independent living</v>
      </c>
      <c r="AB474" s="11" t="str">
        <f>IF([2]source_data!G477="","",IF([2]source_data!J477="","",[2]tailored_settings!$B$11))</f>
        <v/>
      </c>
      <c r="AC474" s="11" t="str">
        <f>IF([2]source_data!G477="","",IF([2]source_data!J477="","",[2]source_data!J477))</f>
        <v/>
      </c>
      <c r="AD474" s="11" t="str">
        <f>IF([2]source_data!G477="","",IF([2]source_data!K477="","",[2]tailored_settings!$B$12))</f>
        <v>Grant purpose</v>
      </c>
      <c r="AE474" s="11" t="str">
        <f>IF([2]source_data!G477="","",IF([2]source_data!K477="","",[2]source_data!K477))</f>
        <v xml:space="preserve">Furniture </v>
      </c>
      <c r="AF474" s="11" t="str">
        <f>IF([2]source_data!G477="","",IF([2]source_data!K477="","",[2]tailored_settings!$B$13))</f>
        <v>Grant purpose</v>
      </c>
      <c r="AG474" s="11" t="str">
        <f>IF([2]source_data!G477="","",IF([2]source_data!K477="","",[2]source_data!K477))</f>
        <v xml:space="preserve">Furniture </v>
      </c>
      <c r="AH474" s="11" t="str">
        <f>IF([2]source_data!G477="","",IF([2]source_data!M477="","",[2]tailored_settings!$B$14))</f>
        <v/>
      </c>
      <c r="AI474" s="11" t="str">
        <f>IF([2]source_data!G477="","",IF([2]source_data!M477="","",[2]source_data!M477))</f>
        <v/>
      </c>
    </row>
    <row r="475" spans="1:35" x14ac:dyDescent="0.2">
      <c r="A475" s="6" t="str">
        <f>IF([2]source_data!G478="","",IF(AND([2]source_data!C478&lt;&gt;"",[2]tailored_settings!$B$15="Publish"),CONCATENATE([2]tailored_settings!$B$2&amp;[2]source_data!C478),IF(AND([2]source_data!C478&lt;&gt;"",[2]tailored_settings!$B$15="Do not publish"),CONCATENATE([2]tailored_settings!$B$2&amp;TEXT(ROW(A475)-1,"0000")&amp;"_"&amp;TEXT(F475,"yyyy-mm")),CONCATENATE([2]tailored_settings!$B$2&amp;TEXT(ROW(A475)-1,"0000")&amp;"_"&amp;TEXT(F475,"yyyy-mm")))))</f>
        <v>360G-Longleigh-0474_2024-09</v>
      </c>
      <c r="B475" s="6" t="str">
        <f>IF([2]source_data!G478="","",IF([2]source_data!E478&lt;&gt;"",[2]source_data!E478,CONCATENATE("Grant to "&amp;G475)))</f>
        <v>Grant to Individual Recipient</v>
      </c>
      <c r="C475" s="6" t="str">
        <f>IF([2]source_data!G478="","",IF([2]source_data!F478="",_xlfn.XLOOKUP(T475,[2]tailored_settings!$B$20:$B$25,[2]tailored_settings!$A$20:$A$25,"")))</f>
        <v>Helping to alleviate financial hardship</v>
      </c>
      <c r="D475" s="7">
        <f>IF([2]source_data!G478="","",IF([2]source_data!G478="","",[2]source_data!G478))</f>
        <v>397.83</v>
      </c>
      <c r="E475" s="6" t="str">
        <f>IF([2]source_data!G478="","",[2]tailored_settings!$B$3)</f>
        <v>GBP</v>
      </c>
      <c r="F475" s="8">
        <f>IF([2]source_data!G478="","",IF([2]source_data!H478="","",[2]source_data!H478))</f>
        <v>45551</v>
      </c>
      <c r="G475" s="6" t="str">
        <f>IF([2]source_data!G478="","",[2]tailored_settings!$B$5)</f>
        <v>Individual Recipient</v>
      </c>
      <c r="H475" s="6" t="str">
        <f>IF([2]source_data!G478="","",IF(AND([2]source_data!A478&lt;&gt;"",[2]tailored_settings!$B$16="Publish"),CONCATENATE([2]tailored_settings!$B$2&amp;[2]source_data!A478),IF(AND([2]source_data!A478&lt;&gt;"",[2]tailored_settings!$B$16="Do not publish"),CONCATENATE([2]tailored_settings!$B$4&amp;TEXT(ROW(A475)-1,"0000")&amp;"_"&amp;TEXT(F475,"yyyy-mm")),CONCATENATE([2]tailored_settings!$B$4&amp;TEXT(ROW(A475)-1,"0000")&amp;"_"&amp;TEXT(F475,"yyyy-mm")))))</f>
        <v>360G-Longleigh-IND-0474_2024-09</v>
      </c>
      <c r="I475" s="6" t="str">
        <f>IF([2]source_data!G478="","",[2]tailored_settings!$B$7)</f>
        <v>Longleigh Foundation</v>
      </c>
      <c r="J475" s="6" t="str">
        <f>IF([2]source_data!G478="","",[2]tailored_settings!$B$6)</f>
        <v>GB-CHC-1169016</v>
      </c>
      <c r="K475" s="6" t="str">
        <f>IF([2]source_data!G478="","",IF([2]source_data!I478="","",VLOOKUP([2]source_data!I478,[2]codelist_mapping!A:C,3,FALSE)))</f>
        <v>GTIR030</v>
      </c>
      <c r="L475" s="6" t="str">
        <f>IF([2]source_data!G478="","",IF([2]source_data!J478="","",VLOOKUP([2]source_data!J478,[2]codelist_mapping!A:C,3,FALSE)))</f>
        <v>GTIR040</v>
      </c>
      <c r="M475" s="6" t="str">
        <f>IF([2]source_data!G478="","",IF([2]source_data!K478="","",IF([2]source_data!M478&lt;&gt;"",CONCATENATE(VLOOKUP([2]source_data!K478,[2]codelist_mapping!F:H,3,FALSE)&amp;";"&amp;VLOOKUP([2]source_data!L478,[2]codelist_mapping!F:H,3,FALSE)&amp;";"&amp;VLOOKUP([2]source_data!M478,[2]codelist_mapping!F:H,3,FALSE)),IF([2]source_data!L478&lt;&gt;"",CONCATENATE(VLOOKUP([2]source_data!K478,[2]codelist_mapping!F:H,3,FALSE)&amp;";"&amp;VLOOKUP([2]source_data!L478,[2]codelist_mapping!F:H,3,FALSE)),IF([2]source_data!K478&lt;&gt;"",CONCATENATE(VLOOKUP([2]source_data!K478,[2]codelist_mapping!F:H,3,FALSE)))))))</f>
        <v>GTIP020</v>
      </c>
      <c r="N475" s="9" t="str">
        <f>IF([2]source_data!G478="","",IF([2]source_data!D478="","",VLOOKUP([2]source_data!D478,[2]geo_data!A:I,9,FALSE)))</f>
        <v>Quarry &amp; Risinghurst</v>
      </c>
      <c r="O475" s="9" t="str">
        <f>IF([2]source_data!G478="","",IF([2]source_data!D478="","",VLOOKUP([2]source_data!D478,[2]geo_data!A:I,8,FALSE)))</f>
        <v>E05013112</v>
      </c>
      <c r="P475" s="9" t="str">
        <f>IF([2]source_data!G478="","",IF(LEFT(O475,3)="E05","WD",IF(LEFT(O475,3)="S13","WD",IF(LEFT(O475,3)="W05","WD",IF(LEFT(O475,3)="W06","UA",IF(LEFT(O475,3)="S12","CA",IF(LEFT(O475,3)="E06","UA",IF(LEFT(O475,3)="E07","NMD",IF(LEFT(O475,3)="E08","MD",IF(LEFT(O475,3)="E09","LONB"))))))))))</f>
        <v>WD</v>
      </c>
      <c r="Q475" s="9" t="str">
        <f>IF([2]source_data!G478="","",IF([2]source_data!D478="","",VLOOKUP([2]source_data!D478,[2]geo_data!A:I,7,FALSE)))</f>
        <v>Oxford</v>
      </c>
      <c r="R475" s="9" t="str">
        <f>IF([2]source_data!G478="","",IF([2]source_data!D478="","",VLOOKUP([2]source_data!D478,[2]geo_data!A:I,6,FALSE)))</f>
        <v>E07000178</v>
      </c>
      <c r="S475" s="9" t="str">
        <f>IF([2]source_data!G478="","",IF(LEFT(R475,3)="E05","WD",IF(LEFT(R475,3)="S13","WD",IF(LEFT(R475,3)="W05","WD",IF(LEFT(R475,3)="W06","UA",IF(LEFT(R475,3)="S12","CA",IF(LEFT(R475,3)="E06","UA",IF(LEFT(R475,3)="E07","NMD",IF(LEFT(R475,3)="E08","MD",IF(LEFT(R475,3)="E09","LONB"))))))))))</f>
        <v>NMD</v>
      </c>
      <c r="T475" s="6" t="str">
        <f>IF([2]source_data!G478="","",IF([2]source_data!N478="","",[2]source_data!N478))</f>
        <v>Hardship Grant</v>
      </c>
      <c r="U475" s="10">
        <f>IF([2]source_data!G478="","",[2]tailored_settings!$B$8)</f>
        <v>45789</v>
      </c>
      <c r="V475" s="6" t="str">
        <f>IF([2]source_data!G478="","",[2]tailored_settings!$B$9)</f>
        <v>http://www.longleigh.org/</v>
      </c>
      <c r="W475" s="8">
        <f>IF([2]source_data!G478="","",IF([2]source_data!O478="","",[2]source_data!O478))</f>
        <v>45551</v>
      </c>
      <c r="X475" s="12">
        <f>IF([2]source_data!G478="","",IF([2]source_data!P478="","",[2]source_data!P478))</f>
        <v>45576</v>
      </c>
      <c r="Y475" s="13">
        <f>IF([2]source_data!G478="","",IF([2]source_data!Q478="","",[2]source_data!Q478))</f>
        <v>1</v>
      </c>
      <c r="Z475" s="11" t="str">
        <f>IF([2]source_data!G478="","",IF([2]source_data!I478="","",[2]tailored_settings!$B$10))</f>
        <v>Primary grant reason</v>
      </c>
      <c r="AA475" s="11" t="str">
        <f>IF([2]source_data!G478="","",IF([2]source_data!I478="","",[2]source_data!I478))</f>
        <v>1. Customer (or family member residing with them) with a diagnosed condition or disability (physical and/or sensory and/or behavioural)</v>
      </c>
      <c r="AB475" s="11" t="str">
        <f>IF([2]source_data!G478="","",IF([2]source_data!J478="","",[2]tailored_settings!$B$11))</f>
        <v>Secondary grant reason</v>
      </c>
      <c r="AC475" s="11" t="str">
        <f>IF([2]source_data!G478="","",IF([2]source_data!J478="","",[2]source_data!J478))</f>
        <v>2. Customer receiving medication and/or therapy for a mental health condition or substance addiction</v>
      </c>
      <c r="AD475" s="11" t="str">
        <f>IF([2]source_data!G478="","",IF([2]source_data!K478="","",[2]tailored_settings!$B$12))</f>
        <v>Grant purpose</v>
      </c>
      <c r="AE475" s="11" t="str">
        <f>IF([2]source_data!G478="","",IF([2]source_data!K478="","",[2]source_data!K478))</f>
        <v xml:space="preserve">Furniture </v>
      </c>
      <c r="AF475" s="11" t="str">
        <f>IF([2]source_data!G478="","",IF([2]source_data!K478="","",[2]tailored_settings!$B$13))</f>
        <v>Grant purpose</v>
      </c>
      <c r="AG475" s="11" t="str">
        <f>IF([2]source_data!G478="","",IF([2]source_data!K478="","",[2]source_data!K478))</f>
        <v xml:space="preserve">Furniture </v>
      </c>
      <c r="AH475" s="11" t="str">
        <f>IF([2]source_data!G478="","",IF([2]source_data!M478="","",[2]tailored_settings!$B$14))</f>
        <v/>
      </c>
      <c r="AI475" s="11" t="str">
        <f>IF([2]source_data!G478="","",IF([2]source_data!M478="","",[2]source_data!M478))</f>
        <v/>
      </c>
    </row>
    <row r="476" spans="1:35" x14ac:dyDescent="0.2">
      <c r="A476" s="6" t="str">
        <f>IF([2]source_data!G479="","",IF(AND([2]source_data!C479&lt;&gt;"",[2]tailored_settings!$B$15="Publish"),CONCATENATE([2]tailored_settings!$B$2&amp;[2]source_data!C479),IF(AND([2]source_data!C479&lt;&gt;"",[2]tailored_settings!$B$15="Do not publish"),CONCATENATE([2]tailored_settings!$B$2&amp;TEXT(ROW(A476)-1,"0000")&amp;"_"&amp;TEXT(F476,"yyyy-mm")),CONCATENATE([2]tailored_settings!$B$2&amp;TEXT(ROW(A476)-1,"0000")&amp;"_"&amp;TEXT(F476,"yyyy-mm")))))</f>
        <v>360G-Longleigh-0475_2024-09</v>
      </c>
      <c r="B476" s="6" t="str">
        <f>IF([2]source_data!G479="","",IF([2]source_data!E479&lt;&gt;"",[2]source_data!E479,CONCATENATE("Grant to "&amp;G476)))</f>
        <v>Grant to Individual Recipient</v>
      </c>
      <c r="C476" s="6" t="str">
        <f>IF([2]source_data!G479="","",IF([2]source_data!F479="",_xlfn.XLOOKUP(T476,[2]tailored_settings!$B$20:$B$25,[2]tailored_settings!$A$20:$A$25,"")))</f>
        <v>Helping to alleviate financial hardship</v>
      </c>
      <c r="D476" s="7">
        <f>IF([2]source_data!G479="","",IF([2]source_data!G479="","",[2]source_data!G479))</f>
        <v>1000</v>
      </c>
      <c r="E476" s="6" t="str">
        <f>IF([2]source_data!G479="","",[2]tailored_settings!$B$3)</f>
        <v>GBP</v>
      </c>
      <c r="F476" s="8">
        <f>IF([2]source_data!G479="","",IF([2]source_data!H479="","",[2]source_data!H479))</f>
        <v>45551</v>
      </c>
      <c r="G476" s="6" t="str">
        <f>IF([2]source_data!G479="","",[2]tailored_settings!$B$5)</f>
        <v>Individual Recipient</v>
      </c>
      <c r="H476" s="6" t="str">
        <f>IF([2]source_data!G479="","",IF(AND([2]source_data!A479&lt;&gt;"",[2]tailored_settings!$B$16="Publish"),CONCATENATE([2]tailored_settings!$B$2&amp;[2]source_data!A479),IF(AND([2]source_data!A479&lt;&gt;"",[2]tailored_settings!$B$16="Do not publish"),CONCATENATE([2]tailored_settings!$B$4&amp;TEXT(ROW(A476)-1,"0000")&amp;"_"&amp;TEXT(F476,"yyyy-mm")),CONCATENATE([2]tailored_settings!$B$4&amp;TEXT(ROW(A476)-1,"0000")&amp;"_"&amp;TEXT(F476,"yyyy-mm")))))</f>
        <v>360G-Longleigh-IND-0475_2024-09</v>
      </c>
      <c r="I476" s="6" t="str">
        <f>IF([2]source_data!G479="","",[2]tailored_settings!$B$7)</f>
        <v>Longleigh Foundation</v>
      </c>
      <c r="J476" s="6" t="str">
        <f>IF([2]source_data!G479="","",[2]tailored_settings!$B$6)</f>
        <v>GB-CHC-1169016</v>
      </c>
      <c r="K476" s="6" t="str">
        <f>IF([2]source_data!G479="","",IF([2]source_data!I479="","",VLOOKUP([2]source_data!I479,[2]codelist_mapping!A:C,3,FALSE)))</f>
        <v>GTIR030</v>
      </c>
      <c r="L476" s="6" t="str">
        <f>IF([2]source_data!G479="","",IF([2]source_data!J479="","",VLOOKUP([2]source_data!J479,[2]codelist_mapping!A:C,3,FALSE)))</f>
        <v/>
      </c>
      <c r="M476" s="6" t="str">
        <f>IF([2]source_data!G479="","",IF([2]source_data!K479="","",IF([2]source_data!M479&lt;&gt;"",CONCATENATE(VLOOKUP([2]source_data!K479,[2]codelist_mapping!F:H,3,FALSE)&amp;";"&amp;VLOOKUP([2]source_data!L479,[2]codelist_mapping!F:H,3,FALSE)&amp;";"&amp;VLOOKUP([2]source_data!M479,[2]codelist_mapping!F:H,3,FALSE)),IF([2]source_data!L479&lt;&gt;"",CONCATENATE(VLOOKUP([2]source_data!K479,[2]codelist_mapping!F:H,3,FALSE)&amp;";"&amp;VLOOKUP([2]source_data!L479,[2]codelist_mapping!F:H,3,FALSE)),IF([2]source_data!K479&lt;&gt;"",CONCATENATE(VLOOKUP([2]source_data!K479,[2]codelist_mapping!F:H,3,FALSE)))))))</f>
        <v>GTIP050;GTIP070;GTIP100</v>
      </c>
      <c r="N476" s="9" t="str">
        <f>IF([2]source_data!G479="","",IF([2]source_data!D479="","",VLOOKUP([2]source_data!D479,[2]geo_data!A:I,9,FALSE)))</f>
        <v>Salisbury Harnham East</v>
      </c>
      <c r="O476" s="9" t="str">
        <f>IF([2]source_data!G479="","",IF([2]source_data!D479="","",VLOOKUP([2]source_data!D479,[2]geo_data!A:I,8,FALSE)))</f>
        <v>E05013464</v>
      </c>
      <c r="P476" s="9" t="str">
        <f>IF([2]source_data!G479="","",IF(LEFT(O476,3)="E05","WD",IF(LEFT(O476,3)="S13","WD",IF(LEFT(O476,3)="W05","WD",IF(LEFT(O476,3)="W06","UA",IF(LEFT(O476,3)="S12","CA",IF(LEFT(O476,3)="E06","UA",IF(LEFT(O476,3)="E07","NMD",IF(LEFT(O476,3)="E08","MD",IF(LEFT(O476,3)="E09","LONB"))))))))))</f>
        <v>WD</v>
      </c>
      <c r="Q476" s="9" t="str">
        <f>IF([2]source_data!G479="","",IF([2]source_data!D479="","",VLOOKUP([2]source_data!D479,[2]geo_data!A:I,7,FALSE)))</f>
        <v>Wiltshire</v>
      </c>
      <c r="R476" s="9" t="str">
        <f>IF([2]source_data!G479="","",IF([2]source_data!D479="","",VLOOKUP([2]source_data!D479,[2]geo_data!A:I,6,FALSE)))</f>
        <v>E06000054</v>
      </c>
      <c r="S476" s="9" t="str">
        <f>IF([2]source_data!G479="","",IF(LEFT(R476,3)="E05","WD",IF(LEFT(R476,3)="S13","WD",IF(LEFT(R476,3)="W05","WD",IF(LEFT(R476,3)="W06","UA",IF(LEFT(R476,3)="S12","CA",IF(LEFT(R476,3)="E06","UA",IF(LEFT(R476,3)="E07","NMD",IF(LEFT(R476,3)="E08","MD",IF(LEFT(R476,3)="E09","LONB"))))))))))</f>
        <v>UA</v>
      </c>
      <c r="T476" s="6" t="str">
        <f>IF([2]source_data!G479="","",IF([2]source_data!N479="","",[2]source_data!N479))</f>
        <v>Hardship Grant</v>
      </c>
      <c r="U476" s="10">
        <f>IF([2]source_data!G479="","",[2]tailored_settings!$B$8)</f>
        <v>45789</v>
      </c>
      <c r="V476" s="6" t="str">
        <f>IF([2]source_data!G479="","",[2]tailored_settings!$B$9)</f>
        <v>http://www.longleigh.org/</v>
      </c>
      <c r="W476" s="8">
        <f>IF([2]source_data!G479="","",IF([2]source_data!O479="","",[2]source_data!O479))</f>
        <v>45551</v>
      </c>
      <c r="X476" s="12">
        <f>IF([2]source_data!G479="","",IF([2]source_data!P479="","",[2]source_data!P479))</f>
        <v>45677</v>
      </c>
      <c r="Y476" s="13">
        <f>IF([2]source_data!G479="","",IF([2]source_data!Q479="","",[2]source_data!Q479))</f>
        <v>4</v>
      </c>
      <c r="Z476" s="11" t="str">
        <f>IF([2]source_data!G479="","",IF([2]source_data!I479="","",[2]tailored_settings!$B$10))</f>
        <v>Primary grant reason</v>
      </c>
      <c r="AA476" s="11" t="str">
        <f>IF([2]source_data!G479="","",IF([2]source_data!I479="","",[2]source_data!I479))</f>
        <v>1. Customer (or family member residing with them) with a diagnosed condition or disability (physical and/or sensory and/or behavioural)</v>
      </c>
      <c r="AB476" s="11" t="str">
        <f>IF([2]source_data!G479="","",IF([2]source_data!J479="","",[2]tailored_settings!$B$11))</f>
        <v/>
      </c>
      <c r="AC476" s="11" t="str">
        <f>IF([2]source_data!G479="","",IF([2]source_data!J479="","",[2]source_data!J479))</f>
        <v/>
      </c>
      <c r="AD476" s="11" t="str">
        <f>IF([2]source_data!G479="","",IF([2]source_data!K479="","",[2]tailored_settings!$B$12))</f>
        <v>Grant purpose</v>
      </c>
      <c r="AE476" s="11" t="str">
        <f>IF([2]source_data!G479="","",IF([2]source_data!K479="","",[2]source_data!K479))</f>
        <v>Utility Vouchers</v>
      </c>
      <c r="AF476" s="11" t="str">
        <f>IF([2]source_data!G479="","",IF([2]source_data!K479="","",[2]tailored_settings!$B$13))</f>
        <v>Grant purpose</v>
      </c>
      <c r="AG476" s="11" t="str">
        <f>IF([2]source_data!G479="","",IF([2]source_data!K479="","",[2]source_data!K479))</f>
        <v>Utility Vouchers</v>
      </c>
      <c r="AH476" s="11" t="str">
        <f>IF([2]source_data!G479="","",IF([2]source_data!M479="","",[2]tailored_settings!$B$14))</f>
        <v>Grant purpose</v>
      </c>
      <c r="AI476" s="11" t="str">
        <f>IF([2]source_data!G479="","",IF([2]source_data!M479="","",[2]source_data!M479))</f>
        <v>Travel costs</v>
      </c>
    </row>
    <row r="477" spans="1:35" x14ac:dyDescent="0.2">
      <c r="A477" s="6" t="str">
        <f>IF([2]source_data!G480="","",IF(AND([2]source_data!C480&lt;&gt;"",[2]tailored_settings!$B$15="Publish"),CONCATENATE([2]tailored_settings!$B$2&amp;[2]source_data!C480),IF(AND([2]source_data!C480&lt;&gt;"",[2]tailored_settings!$B$15="Do not publish"),CONCATENATE([2]tailored_settings!$B$2&amp;TEXT(ROW(A477)-1,"0000")&amp;"_"&amp;TEXT(F477,"yyyy-mm")),CONCATENATE([2]tailored_settings!$B$2&amp;TEXT(ROW(A477)-1,"0000")&amp;"_"&amp;TEXT(F477,"yyyy-mm")))))</f>
        <v>360G-Longleigh-0476_2024-09</v>
      </c>
      <c r="B477" s="6" t="str">
        <f>IF([2]source_data!G480="","",IF([2]source_data!E480&lt;&gt;"",[2]source_data!E480,CONCATENATE("Grant to "&amp;G477)))</f>
        <v>Grant to Individual Recipient</v>
      </c>
      <c r="C477" s="6" t="str">
        <f>IF([2]source_data!G480="","",IF([2]source_data!F480="",_xlfn.XLOOKUP(T477,[2]tailored_settings!$B$20:$B$25,[2]tailored_settings!$A$20:$A$25,"")))</f>
        <v>Helping to alleviate financial hardship</v>
      </c>
      <c r="D477" s="7">
        <f>IF([2]source_data!G480="","",IF([2]source_data!G480="","",[2]source_data!G480))</f>
        <v>888.03</v>
      </c>
      <c r="E477" s="6" t="str">
        <f>IF([2]source_data!G480="","",[2]tailored_settings!$B$3)</f>
        <v>GBP</v>
      </c>
      <c r="F477" s="8">
        <f>IF([2]source_data!G480="","",IF([2]source_data!H480="","",[2]source_data!H480))</f>
        <v>45551</v>
      </c>
      <c r="G477" s="6" t="str">
        <f>IF([2]source_data!G480="","",[2]tailored_settings!$B$5)</f>
        <v>Individual Recipient</v>
      </c>
      <c r="H477" s="6" t="str">
        <f>IF([2]source_data!G480="","",IF(AND([2]source_data!A480&lt;&gt;"",[2]tailored_settings!$B$16="Publish"),CONCATENATE([2]tailored_settings!$B$2&amp;[2]source_data!A480),IF(AND([2]source_data!A480&lt;&gt;"",[2]tailored_settings!$B$16="Do not publish"),CONCATENATE([2]tailored_settings!$B$4&amp;TEXT(ROW(A477)-1,"0000")&amp;"_"&amp;TEXT(F477,"yyyy-mm")),CONCATENATE([2]tailored_settings!$B$4&amp;TEXT(ROW(A477)-1,"0000")&amp;"_"&amp;TEXT(F477,"yyyy-mm")))))</f>
        <v>360G-Longleigh-IND-0476_2024-09</v>
      </c>
      <c r="I477" s="6" t="str">
        <f>IF([2]source_data!G480="","",[2]tailored_settings!$B$7)</f>
        <v>Longleigh Foundation</v>
      </c>
      <c r="J477" s="6" t="str">
        <f>IF([2]source_data!G480="","",[2]tailored_settings!$B$6)</f>
        <v>GB-CHC-1169016</v>
      </c>
      <c r="K477" s="6" t="str">
        <f>IF([2]source_data!G480="","",IF([2]source_data!I480="","",VLOOKUP([2]source_data!I480,[2]codelist_mapping!A:C,3,FALSE)))</f>
        <v>GTIR060</v>
      </c>
      <c r="L477" s="6" t="str">
        <f>IF([2]source_data!G480="","",IF([2]source_data!J480="","",VLOOKUP([2]source_data!J480,[2]codelist_mapping!A:C,3,FALSE)))</f>
        <v>GTIR010</v>
      </c>
      <c r="M477" s="6" t="str">
        <f>IF([2]source_data!G480="","",IF([2]source_data!K480="","",IF([2]source_data!M480&lt;&gt;"",CONCATENATE(VLOOKUP([2]source_data!K480,[2]codelist_mapping!F:H,3,FALSE)&amp;";"&amp;VLOOKUP([2]source_data!L480,[2]codelist_mapping!F:H,3,FALSE)&amp;";"&amp;VLOOKUP([2]source_data!M480,[2]codelist_mapping!F:H,3,FALSE)),IF([2]source_data!L480&lt;&gt;"",CONCATENATE(VLOOKUP([2]source_data!K480,[2]codelist_mapping!F:H,3,FALSE)&amp;";"&amp;VLOOKUP([2]source_data!L480,[2]codelist_mapping!F:H,3,FALSE)),IF([2]source_data!K480&lt;&gt;"",CONCATENATE(VLOOKUP([2]source_data!K480,[2]codelist_mapping!F:H,3,FALSE)))))))</f>
        <v>GTIP070;GTIP020</v>
      </c>
      <c r="N477" s="9" t="str">
        <f>IF([2]source_data!G480="","",IF([2]source_data!D480="","",VLOOKUP([2]source_data!D480,[2]geo_data!A:I,9,FALSE)))</f>
        <v>Aldershot Park</v>
      </c>
      <c r="O477" s="9" t="str">
        <f>IF([2]source_data!G480="","",IF([2]source_data!D480="","",VLOOKUP([2]source_data!D480,[2]geo_data!A:I,8,FALSE)))</f>
        <v>E05008989</v>
      </c>
      <c r="P477" s="9" t="str">
        <f>IF([2]source_data!G480="","",IF(LEFT(O477,3)="E05","WD",IF(LEFT(O477,3)="S13","WD",IF(LEFT(O477,3)="W05","WD",IF(LEFT(O477,3)="W06","UA",IF(LEFT(O477,3)="S12","CA",IF(LEFT(O477,3)="E06","UA",IF(LEFT(O477,3)="E07","NMD",IF(LEFT(O477,3)="E08","MD",IF(LEFT(O477,3)="E09","LONB"))))))))))</f>
        <v>WD</v>
      </c>
      <c r="Q477" s="9" t="str">
        <f>IF([2]source_data!G480="","",IF([2]source_data!D480="","",VLOOKUP([2]source_data!D480,[2]geo_data!A:I,7,FALSE)))</f>
        <v>Rushmoor</v>
      </c>
      <c r="R477" s="9" t="str">
        <f>IF([2]source_data!G480="","",IF([2]source_data!D480="","",VLOOKUP([2]source_data!D480,[2]geo_data!A:I,6,FALSE)))</f>
        <v>E07000092</v>
      </c>
      <c r="S477" s="9" t="str">
        <f>IF([2]source_data!G480="","",IF(LEFT(R477,3)="E05","WD",IF(LEFT(R477,3)="S13","WD",IF(LEFT(R477,3)="W05","WD",IF(LEFT(R477,3)="W06","UA",IF(LEFT(R477,3)="S12","CA",IF(LEFT(R477,3)="E06","UA",IF(LEFT(R477,3)="E07","NMD",IF(LEFT(R477,3)="E08","MD",IF(LEFT(R477,3)="E09","LONB"))))))))))</f>
        <v>NMD</v>
      </c>
      <c r="T477" s="6" t="str">
        <f>IF([2]source_data!G480="","",IF([2]source_data!N480="","",[2]source_data!N480))</f>
        <v>Hardship Grant</v>
      </c>
      <c r="U477" s="10">
        <f>IF([2]source_data!G480="","",[2]tailored_settings!$B$8)</f>
        <v>45789</v>
      </c>
      <c r="V477" s="6" t="str">
        <f>IF([2]source_data!G480="","",[2]tailored_settings!$B$9)</f>
        <v>http://www.longleigh.org/</v>
      </c>
      <c r="W477" s="8">
        <f>IF([2]source_data!G480="","",IF([2]source_data!O480="","",[2]source_data!O480))</f>
        <v>45551</v>
      </c>
      <c r="X477" s="12">
        <f>IF([2]source_data!G480="","",IF([2]source_data!P480="","",[2]source_data!P480))</f>
        <v>45603</v>
      </c>
      <c r="Y477" s="13">
        <f>IF([2]source_data!G480="","",IF([2]source_data!Q480="","",[2]source_data!Q480))</f>
        <v>2</v>
      </c>
      <c r="Z477" s="11" t="str">
        <f>IF([2]source_data!G480="","",IF([2]source_data!I480="","",[2]tailored_settings!$B$10))</f>
        <v>Primary grant reason</v>
      </c>
      <c r="AA477" s="11" t="str">
        <f>IF([2]source_data!G480="","",IF([2]source_data!I480="","",[2]source_data!I480))</f>
        <v>6b. Customer/family under the care of Social Services (Adult or Children’s) - DV</v>
      </c>
      <c r="AB477" s="11" t="str">
        <f>IF([2]source_data!G480="","",IF([2]source_data!J480="","",[2]tailored_settings!$B$11))</f>
        <v>Secondary grant reason</v>
      </c>
      <c r="AC477" s="11" t="str">
        <f>IF([2]source_data!G480="","",IF([2]source_data!J480="","",[2]source_data!J480))</f>
        <v>6d. Customer/family under the care of Social Services (Adult or Children’s - FH</v>
      </c>
      <c r="AD477" s="11" t="str">
        <f>IF([2]source_data!G480="","",IF([2]source_data!K480="","",[2]tailored_settings!$B$12))</f>
        <v>Grant purpose</v>
      </c>
      <c r="AE477" s="11" t="str">
        <f>IF([2]source_data!G480="","",IF([2]source_data!K480="","",[2]source_data!K480))</f>
        <v>Food Vouchers</v>
      </c>
      <c r="AF477" s="11" t="str">
        <f>IF([2]source_data!G480="","",IF([2]source_data!K480="","",[2]tailored_settings!$B$13))</f>
        <v>Grant purpose</v>
      </c>
      <c r="AG477" s="11" t="str">
        <f>IF([2]source_data!G480="","",IF([2]source_data!K480="","",[2]source_data!K480))</f>
        <v>Food Vouchers</v>
      </c>
      <c r="AH477" s="11" t="str">
        <f>IF([2]source_data!G480="","",IF([2]source_data!M480="","",[2]tailored_settings!$B$14))</f>
        <v/>
      </c>
      <c r="AI477" s="11" t="str">
        <f>IF([2]source_data!G480="","",IF([2]source_data!M480="","",[2]source_data!M480))</f>
        <v/>
      </c>
    </row>
    <row r="478" spans="1:35" x14ac:dyDescent="0.2">
      <c r="A478" s="6" t="str">
        <f>IF([2]source_data!G481="","",IF(AND([2]source_data!C481&lt;&gt;"",[2]tailored_settings!$B$15="Publish"),CONCATENATE([2]tailored_settings!$B$2&amp;[2]source_data!C481),IF(AND([2]source_data!C481&lt;&gt;"",[2]tailored_settings!$B$15="Do not publish"),CONCATENATE([2]tailored_settings!$B$2&amp;TEXT(ROW(A478)-1,"0000")&amp;"_"&amp;TEXT(F478,"yyyy-mm")),CONCATENATE([2]tailored_settings!$B$2&amp;TEXT(ROW(A478)-1,"0000")&amp;"_"&amp;TEXT(F478,"yyyy-mm")))))</f>
        <v>360G-Longleigh-0477_2024-09</v>
      </c>
      <c r="B478" s="6" t="str">
        <f>IF([2]source_data!G481="","",IF([2]source_data!E481&lt;&gt;"",[2]source_data!E481,CONCATENATE("Grant to "&amp;G478)))</f>
        <v>Grant to Individual Recipient</v>
      </c>
      <c r="C478" s="6" t="str">
        <f>IF([2]source_data!G481="","",IF([2]source_data!F481="",_xlfn.XLOOKUP(T478,[2]tailored_settings!$B$20:$B$25,[2]tailored_settings!$A$20:$A$25,"")))</f>
        <v>Helping to alleviate financial hardship</v>
      </c>
      <c r="D478" s="7">
        <f>IF([2]source_data!G481="","",IF([2]source_data!G481="","",[2]source_data!G481))</f>
        <v>745</v>
      </c>
      <c r="E478" s="6" t="str">
        <f>IF([2]source_data!G481="","",[2]tailored_settings!$B$3)</f>
        <v>GBP</v>
      </c>
      <c r="F478" s="8">
        <f>IF([2]source_data!G481="","",IF([2]source_data!H481="","",[2]source_data!H481))</f>
        <v>45551</v>
      </c>
      <c r="G478" s="6" t="str">
        <f>IF([2]source_data!G481="","",[2]tailored_settings!$B$5)</f>
        <v>Individual Recipient</v>
      </c>
      <c r="H478" s="6" t="str">
        <f>IF([2]source_data!G481="","",IF(AND([2]source_data!A481&lt;&gt;"",[2]tailored_settings!$B$16="Publish"),CONCATENATE([2]tailored_settings!$B$2&amp;[2]source_data!A481),IF(AND([2]source_data!A481&lt;&gt;"",[2]tailored_settings!$B$16="Do not publish"),CONCATENATE([2]tailored_settings!$B$4&amp;TEXT(ROW(A478)-1,"0000")&amp;"_"&amp;TEXT(F478,"yyyy-mm")),CONCATENATE([2]tailored_settings!$B$4&amp;TEXT(ROW(A478)-1,"0000")&amp;"_"&amp;TEXT(F478,"yyyy-mm")))))</f>
        <v>360G-Longleigh-IND-0477_2024-09</v>
      </c>
      <c r="I478" s="6" t="str">
        <f>IF([2]source_data!G481="","",[2]tailored_settings!$B$7)</f>
        <v>Longleigh Foundation</v>
      </c>
      <c r="J478" s="6" t="str">
        <f>IF([2]source_data!G481="","",[2]tailored_settings!$B$6)</f>
        <v>GB-CHC-1169016</v>
      </c>
      <c r="K478" s="6" t="str">
        <f>IF([2]source_data!G481="","",IF([2]source_data!I481="","",VLOOKUP([2]source_data!I481,[2]codelist_mapping!A:C,3,FALSE)))</f>
        <v>GTIR040</v>
      </c>
      <c r="L478" s="6" t="str">
        <f>IF([2]source_data!G481="","",IF([2]source_data!J481="","",VLOOKUP([2]source_data!J481,[2]codelist_mapping!A:C,3,FALSE)))</f>
        <v/>
      </c>
      <c r="M478" s="6" t="str">
        <f>IF([2]source_data!G481="","",IF([2]source_data!K481="","",IF([2]source_data!M481&lt;&gt;"",CONCATENATE(VLOOKUP([2]source_data!K481,[2]codelist_mapping!F:H,3,FALSE)&amp;";"&amp;VLOOKUP([2]source_data!L481,[2]codelist_mapping!F:H,3,FALSE)&amp;";"&amp;VLOOKUP([2]source_data!M481,[2]codelist_mapping!F:H,3,FALSE)),IF([2]source_data!L481&lt;&gt;"",CONCATENATE(VLOOKUP([2]source_data!K481,[2]codelist_mapping!F:H,3,FALSE)&amp;";"&amp;VLOOKUP([2]source_data!L481,[2]codelist_mapping!F:H,3,FALSE)),IF([2]source_data!K481&lt;&gt;"",CONCATENATE(VLOOKUP([2]source_data!K481,[2]codelist_mapping!F:H,3,FALSE)))))))</f>
        <v>GTIP070;GTIP020</v>
      </c>
      <c r="N478" s="9" t="str">
        <f>IF([2]source_data!G481="","",IF([2]source_data!D481="","",VLOOKUP([2]source_data!D481,[2]geo_data!A:I,9,FALSE)))</f>
        <v>Putnoe</v>
      </c>
      <c r="O478" s="9" t="str">
        <f>IF([2]source_data!G481="","",IF([2]source_data!D481="","",VLOOKUP([2]source_data!D481,[2]geo_data!A:I,8,FALSE)))</f>
        <v>E05014509</v>
      </c>
      <c r="P478" s="9" t="str">
        <f>IF([2]source_data!G481="","",IF(LEFT(O478,3)="E05","WD",IF(LEFT(O478,3)="S13","WD",IF(LEFT(O478,3)="W05","WD",IF(LEFT(O478,3)="W06","UA",IF(LEFT(O478,3)="S12","CA",IF(LEFT(O478,3)="E06","UA",IF(LEFT(O478,3)="E07","NMD",IF(LEFT(O478,3)="E08","MD",IF(LEFT(O478,3)="E09","LONB"))))))))))</f>
        <v>WD</v>
      </c>
      <c r="Q478" s="9" t="str">
        <f>IF([2]source_data!G481="","",IF([2]source_data!D481="","",VLOOKUP([2]source_data!D481,[2]geo_data!A:I,7,FALSE)))</f>
        <v>Bedford</v>
      </c>
      <c r="R478" s="9" t="str">
        <f>IF([2]source_data!G481="","",IF([2]source_data!D481="","",VLOOKUP([2]source_data!D481,[2]geo_data!A:I,6,FALSE)))</f>
        <v>E06000055</v>
      </c>
      <c r="S478" s="9" t="str">
        <f>IF([2]source_data!G481="","",IF(LEFT(R478,3)="E05","WD",IF(LEFT(R478,3)="S13","WD",IF(LEFT(R478,3)="W05","WD",IF(LEFT(R478,3)="W06","UA",IF(LEFT(R478,3)="S12","CA",IF(LEFT(R478,3)="E06","UA",IF(LEFT(R478,3)="E07","NMD",IF(LEFT(R478,3)="E08","MD",IF(LEFT(R478,3)="E09","LONB"))))))))))</f>
        <v>UA</v>
      </c>
      <c r="T478" s="6" t="str">
        <f>IF([2]source_data!G481="","",IF([2]source_data!N481="","",[2]source_data!N481))</f>
        <v>Hardship Grant</v>
      </c>
      <c r="U478" s="10">
        <f>IF([2]source_data!G481="","",[2]tailored_settings!$B$8)</f>
        <v>45789</v>
      </c>
      <c r="V478" s="6" t="str">
        <f>IF([2]source_data!G481="","",[2]tailored_settings!$B$9)</f>
        <v>http://www.longleigh.org/</v>
      </c>
      <c r="W478" s="8">
        <f>IF([2]source_data!G481="","",IF([2]source_data!O481="","",[2]source_data!O481))</f>
        <v>45551</v>
      </c>
      <c r="X478" s="12">
        <f>IF([2]source_data!G481="","",IF([2]source_data!P481="","",[2]source_data!P481))</f>
        <v>45603</v>
      </c>
      <c r="Y478" s="13">
        <f>IF([2]source_data!G481="","",IF([2]source_data!Q481="","",[2]source_data!Q481))</f>
        <v>2</v>
      </c>
      <c r="Z478" s="11" t="str">
        <f>IF([2]source_data!G481="","",IF([2]source_data!I481="","",[2]tailored_settings!$B$10))</f>
        <v>Primary grant reason</v>
      </c>
      <c r="AA478" s="11" t="str">
        <f>IF([2]source_data!G481="","",IF([2]source_data!I481="","",[2]source_data!I481))</f>
        <v>2. Customer receiving medication and/or therapy for a mental health condition or substance addiction</v>
      </c>
      <c r="AB478" s="11" t="str">
        <f>IF([2]source_data!G481="","",IF([2]source_data!J481="","",[2]tailored_settings!$B$11))</f>
        <v/>
      </c>
      <c r="AC478" s="11" t="str">
        <f>IF([2]source_data!G481="","",IF([2]source_data!J481="","",[2]source_data!J481))</f>
        <v/>
      </c>
      <c r="AD478" s="11" t="str">
        <f>IF([2]source_data!G481="","",IF([2]source_data!K481="","",[2]tailored_settings!$B$12))</f>
        <v>Grant purpose</v>
      </c>
      <c r="AE478" s="11" t="str">
        <f>IF([2]source_data!G481="","",IF([2]source_data!K481="","",[2]source_data!K481))</f>
        <v>Food Vouchers</v>
      </c>
      <c r="AF478" s="11" t="str">
        <f>IF([2]source_data!G481="","",IF([2]source_data!K481="","",[2]tailored_settings!$B$13))</f>
        <v>Grant purpose</v>
      </c>
      <c r="AG478" s="11" t="str">
        <f>IF([2]source_data!G481="","",IF([2]source_data!K481="","",[2]source_data!K481))</f>
        <v>Food Vouchers</v>
      </c>
      <c r="AH478" s="11" t="str">
        <f>IF([2]source_data!G481="","",IF([2]source_data!M481="","",[2]tailored_settings!$B$14))</f>
        <v/>
      </c>
      <c r="AI478" s="11" t="str">
        <f>IF([2]source_data!G481="","",IF([2]source_data!M481="","",[2]source_data!M481))</f>
        <v/>
      </c>
    </row>
    <row r="479" spans="1:35" x14ac:dyDescent="0.2">
      <c r="A479" s="6" t="str">
        <f>IF([2]source_data!G482="","",IF(AND([2]source_data!C482&lt;&gt;"",[2]tailored_settings!$B$15="Publish"),CONCATENATE([2]tailored_settings!$B$2&amp;[2]source_data!C482),IF(AND([2]source_data!C482&lt;&gt;"",[2]tailored_settings!$B$15="Do not publish"),CONCATENATE([2]tailored_settings!$B$2&amp;TEXT(ROW(A479)-1,"0000")&amp;"_"&amp;TEXT(F479,"yyyy-mm")),CONCATENATE([2]tailored_settings!$B$2&amp;TEXT(ROW(A479)-1,"0000")&amp;"_"&amp;TEXT(F479,"yyyy-mm")))))</f>
        <v>360G-Longleigh-0478_2024-10</v>
      </c>
      <c r="B479" s="6" t="str">
        <f>IF([2]source_data!G482="","",IF([2]source_data!E482&lt;&gt;"",[2]source_data!E482,CONCATENATE("Grant to "&amp;G479)))</f>
        <v>Grant to Individual Recipient</v>
      </c>
      <c r="C479" s="6" t="str">
        <f>IF([2]source_data!G482="","",IF([2]source_data!F482="",_xlfn.XLOOKUP(T479,[2]tailored_settings!$B$20:$B$25,[2]tailored_settings!$A$20:$A$25,"")))</f>
        <v xml:space="preserve">Providing new flooring </v>
      </c>
      <c r="D479" s="7">
        <f>IF([2]source_data!G482="","",IF([2]source_data!G482="","",[2]source_data!G482))</f>
        <v>874.19</v>
      </c>
      <c r="E479" s="6" t="str">
        <f>IF([2]source_data!G482="","",[2]tailored_settings!$B$3)</f>
        <v>GBP</v>
      </c>
      <c r="F479" s="8">
        <f>IF([2]source_data!G482="","",IF([2]source_data!H482="","",[2]source_data!H482))</f>
        <v>45566</v>
      </c>
      <c r="G479" s="6" t="str">
        <f>IF([2]source_data!G482="","",[2]tailored_settings!$B$5)</f>
        <v>Individual Recipient</v>
      </c>
      <c r="H479" s="6" t="str">
        <f>IF([2]source_data!G482="","",IF(AND([2]source_data!A482&lt;&gt;"",[2]tailored_settings!$B$16="Publish"),CONCATENATE([2]tailored_settings!$B$2&amp;[2]source_data!A482),IF(AND([2]source_data!A482&lt;&gt;"",[2]tailored_settings!$B$16="Do not publish"),CONCATENATE([2]tailored_settings!$B$4&amp;TEXT(ROW(A479)-1,"0000")&amp;"_"&amp;TEXT(F479,"yyyy-mm")),CONCATENATE([2]tailored_settings!$B$4&amp;TEXT(ROW(A479)-1,"0000")&amp;"_"&amp;TEXT(F479,"yyyy-mm")))))</f>
        <v>360G-Longleigh-IND-0478_2024-10</v>
      </c>
      <c r="I479" s="6" t="str">
        <f>IF([2]source_data!G482="","",[2]tailored_settings!$B$7)</f>
        <v>Longleigh Foundation</v>
      </c>
      <c r="J479" s="6" t="str">
        <f>IF([2]source_data!G482="","",[2]tailored_settings!$B$6)</f>
        <v>GB-CHC-1169016</v>
      </c>
      <c r="K479" s="6" t="str">
        <f>IF([2]source_data!G482="","",IF([2]source_data!I482="","",VLOOKUP([2]source_data!I482,[2]codelist_mapping!A:C,3,FALSE)))</f>
        <v>GTIR030</v>
      </c>
      <c r="L479" s="6" t="str">
        <f>IF([2]source_data!G482="","",IF([2]source_data!J482="","",VLOOKUP([2]source_data!J482,[2]codelist_mapping!A:C,3,FALSE)))</f>
        <v/>
      </c>
      <c r="M479" s="6" t="str">
        <f>IF([2]source_data!G482="","",IF([2]source_data!K482="","",IF([2]source_data!M482&lt;&gt;"",CONCATENATE(VLOOKUP([2]source_data!K482,[2]codelist_mapping!F:H,3,FALSE)&amp;";"&amp;VLOOKUP([2]source_data!L482,[2]codelist_mapping!F:H,3,FALSE)&amp;";"&amp;VLOOKUP([2]source_data!M482,[2]codelist_mapping!F:H,3,FALSE)),IF([2]source_data!L482&lt;&gt;"",CONCATENATE(VLOOKUP([2]source_data!K482,[2]codelist_mapping!F:H,3,FALSE)&amp;";"&amp;VLOOKUP([2]source_data!L482,[2]codelist_mapping!F:H,3,FALSE)),IF([2]source_data!K482&lt;&gt;"",CONCATENATE(VLOOKUP([2]source_data!K482,[2]codelist_mapping!F:H,3,FALSE)))))))</f>
        <v>GTIP030</v>
      </c>
      <c r="N479" s="9" t="str">
        <f>IF([2]source_data!G482="","",IF([2]source_data!D482="","",VLOOKUP([2]source_data!D482,[2]geo_data!A:I,9,FALSE)))</f>
        <v>Kington</v>
      </c>
      <c r="O479" s="9" t="str">
        <f>IF([2]source_data!G482="","",IF([2]source_data!D482="","",VLOOKUP([2]source_data!D482,[2]geo_data!A:I,8,FALSE)))</f>
        <v>E05009464</v>
      </c>
      <c r="P479" s="9" t="str">
        <f>IF([2]source_data!G482="","",IF(LEFT(O479,3)="E05","WD",IF(LEFT(O479,3)="S13","WD",IF(LEFT(O479,3)="W05","WD",IF(LEFT(O479,3)="W06","UA",IF(LEFT(O479,3)="S12","CA",IF(LEFT(O479,3)="E06","UA",IF(LEFT(O479,3)="E07","NMD",IF(LEFT(O479,3)="E08","MD",IF(LEFT(O479,3)="E09","LONB"))))))))))</f>
        <v>WD</v>
      </c>
      <c r="Q479" s="9" t="str">
        <f>IF([2]source_data!G482="","",IF([2]source_data!D482="","",VLOOKUP([2]source_data!D482,[2]geo_data!A:I,7,FALSE)))</f>
        <v>Herefordshire, County of</v>
      </c>
      <c r="R479" s="9" t="str">
        <f>IF([2]source_data!G482="","",IF([2]source_data!D482="","",VLOOKUP([2]source_data!D482,[2]geo_data!A:I,6,FALSE)))</f>
        <v>E06000019</v>
      </c>
      <c r="S479" s="9" t="str">
        <f>IF([2]source_data!G482="","",IF(LEFT(R479,3)="E05","WD",IF(LEFT(R479,3)="S13","WD",IF(LEFT(R479,3)="W05","WD",IF(LEFT(R479,3)="W06","UA",IF(LEFT(R479,3)="S12","CA",IF(LEFT(R479,3)="E06","UA",IF(LEFT(R479,3)="E07","NMD",IF(LEFT(R479,3)="E08","MD",IF(LEFT(R479,3)="E09","LONB"))))))))))</f>
        <v>UA</v>
      </c>
      <c r="T479" s="6" t="str">
        <f>IF([2]source_data!G482="","",IF([2]source_data!N482="","",[2]source_data!N482))</f>
        <v>Flooring Grant</v>
      </c>
      <c r="U479" s="10">
        <f>IF([2]source_data!G482="","",[2]tailored_settings!$B$8)</f>
        <v>45789</v>
      </c>
      <c r="V479" s="6" t="str">
        <f>IF([2]source_data!G482="","",[2]tailored_settings!$B$9)</f>
        <v>http://www.longleigh.org/</v>
      </c>
      <c r="W479" s="8">
        <f>IF([2]source_data!G482="","",IF([2]source_data!O482="","",[2]source_data!O482))</f>
        <v>45566</v>
      </c>
      <c r="X479" s="12">
        <f>IF([2]source_data!G482="","",IF([2]source_data!P482="","",[2]source_data!P482))</f>
        <v>45677</v>
      </c>
      <c r="Y479" s="13">
        <f>IF([2]source_data!G482="","",IF([2]source_data!Q482="","",[2]source_data!Q482))</f>
        <v>4</v>
      </c>
      <c r="Z479" s="11" t="str">
        <f>IF([2]source_data!G482="","",IF([2]source_data!I482="","",[2]tailored_settings!$B$10))</f>
        <v>Primary grant reason</v>
      </c>
      <c r="AA479" s="11" t="str">
        <f>IF([2]source_data!G482="","",IF([2]source_data!I482="","",[2]source_data!I482))</f>
        <v>6c. Customer/family under the care of Social Services (Adult or Children’s - PH</v>
      </c>
      <c r="AB479" s="11" t="str">
        <f>IF([2]source_data!G482="","",IF([2]source_data!J482="","",[2]tailored_settings!$B$11))</f>
        <v/>
      </c>
      <c r="AC479" s="11" t="str">
        <f>IF([2]source_data!G482="","",IF([2]source_data!J482="","",[2]source_data!J482))</f>
        <v/>
      </c>
      <c r="AD479" s="11" t="str">
        <f>IF([2]source_data!G482="","",IF([2]source_data!K482="","",[2]tailored_settings!$B$12))</f>
        <v>Grant purpose</v>
      </c>
      <c r="AE479" s="11" t="str">
        <f>IF([2]source_data!G482="","",IF([2]source_data!K482="","",[2]source_data!K482))</f>
        <v>Flooring</v>
      </c>
      <c r="AF479" s="11" t="str">
        <f>IF([2]source_data!G482="","",IF([2]source_data!K482="","",[2]tailored_settings!$B$13))</f>
        <v>Grant purpose</v>
      </c>
      <c r="AG479" s="11" t="str">
        <f>IF([2]source_data!G482="","",IF([2]source_data!K482="","",[2]source_data!K482))</f>
        <v>Flooring</v>
      </c>
      <c r="AH479" s="11" t="str">
        <f>IF([2]source_data!G482="","",IF([2]source_data!M482="","",[2]tailored_settings!$B$14))</f>
        <v/>
      </c>
      <c r="AI479" s="11" t="str">
        <f>IF([2]source_data!G482="","",IF([2]source_data!M482="","",[2]source_data!M482))</f>
        <v/>
      </c>
    </row>
    <row r="480" spans="1:35" x14ac:dyDescent="0.2">
      <c r="A480" s="6" t="str">
        <f>IF([2]source_data!G483="","",IF(AND([2]source_data!C483&lt;&gt;"",[2]tailored_settings!$B$15="Publish"),CONCATENATE([2]tailored_settings!$B$2&amp;[2]source_data!C483),IF(AND([2]source_data!C483&lt;&gt;"",[2]tailored_settings!$B$15="Do not publish"),CONCATENATE([2]tailored_settings!$B$2&amp;TEXT(ROW(A480)-1,"0000")&amp;"_"&amp;TEXT(F480,"yyyy-mm")),CONCATENATE([2]tailored_settings!$B$2&amp;TEXT(ROW(A480)-1,"0000")&amp;"_"&amp;TEXT(F480,"yyyy-mm")))))</f>
        <v>360G-Longleigh-0479_2024-09</v>
      </c>
      <c r="B480" s="6" t="str">
        <f>IF([2]source_data!G483="","",IF([2]source_data!E483&lt;&gt;"",[2]source_data!E483,CONCATENATE("Grant to "&amp;G480)))</f>
        <v>Grant to Individual Recipient</v>
      </c>
      <c r="C480" s="6" t="str">
        <f>IF([2]source_data!G483="","",IF([2]source_data!F483="",_xlfn.XLOOKUP(T480,[2]tailored_settings!$B$20:$B$25,[2]tailored_settings!$A$20:$A$25,"")))</f>
        <v>Helping to alleviate financial hardship</v>
      </c>
      <c r="D480" s="7">
        <f>IF([2]source_data!G483="","",IF([2]source_data!G483="","",[2]source_data!G483))</f>
        <v>851.81</v>
      </c>
      <c r="E480" s="6" t="str">
        <f>IF([2]source_data!G483="","",[2]tailored_settings!$B$3)</f>
        <v>GBP</v>
      </c>
      <c r="F480" s="8">
        <f>IF([2]source_data!G483="","",IF([2]source_data!H483="","",[2]source_data!H483))</f>
        <v>45558</v>
      </c>
      <c r="G480" s="6" t="str">
        <f>IF([2]source_data!G483="","",[2]tailored_settings!$B$5)</f>
        <v>Individual Recipient</v>
      </c>
      <c r="H480" s="6" t="str">
        <f>IF([2]source_data!G483="","",IF(AND([2]source_data!A483&lt;&gt;"",[2]tailored_settings!$B$16="Publish"),CONCATENATE([2]tailored_settings!$B$2&amp;[2]source_data!A483),IF(AND([2]source_data!A483&lt;&gt;"",[2]tailored_settings!$B$16="Do not publish"),CONCATENATE([2]tailored_settings!$B$4&amp;TEXT(ROW(A480)-1,"0000")&amp;"_"&amp;TEXT(F480,"yyyy-mm")),CONCATENATE([2]tailored_settings!$B$4&amp;TEXT(ROW(A480)-1,"0000")&amp;"_"&amp;TEXT(F480,"yyyy-mm")))))</f>
        <v>360G-Longleigh-IND-0479_2024-09</v>
      </c>
      <c r="I480" s="6" t="str">
        <f>IF([2]source_data!G483="","",[2]tailored_settings!$B$7)</f>
        <v>Longleigh Foundation</v>
      </c>
      <c r="J480" s="6" t="str">
        <f>IF([2]source_data!G483="","",[2]tailored_settings!$B$6)</f>
        <v>GB-CHC-1169016</v>
      </c>
      <c r="K480" s="6" t="str">
        <f>IF([2]source_data!G483="","",IF([2]source_data!I483="","",VLOOKUP([2]source_data!I483,[2]codelist_mapping!A:C,3,FALSE)))</f>
        <v>GTIR040</v>
      </c>
      <c r="L480" s="6" t="str">
        <f>IF([2]source_data!G483="","",IF([2]source_data!J483="","",VLOOKUP([2]source_data!J483,[2]codelist_mapping!A:C,3,FALSE)))</f>
        <v/>
      </c>
      <c r="M480" s="6" t="str">
        <f>IF([2]source_data!G483="","",IF([2]source_data!K483="","",IF([2]source_data!M483&lt;&gt;"",CONCATENATE(VLOOKUP([2]source_data!K483,[2]codelist_mapping!F:H,3,FALSE)&amp;";"&amp;VLOOKUP([2]source_data!L483,[2]codelist_mapping!F:H,3,FALSE)&amp;";"&amp;VLOOKUP([2]source_data!M483,[2]codelist_mapping!F:H,3,FALSE)),IF([2]source_data!L483&lt;&gt;"",CONCATENATE(VLOOKUP([2]source_data!K483,[2]codelist_mapping!F:H,3,FALSE)&amp;";"&amp;VLOOKUP([2]source_data!L483,[2]codelist_mapping!F:H,3,FALSE)),IF([2]source_data!K483&lt;&gt;"",CONCATENATE(VLOOKUP([2]source_data!K483,[2]codelist_mapping!F:H,3,FALSE)))))))</f>
        <v>GTIP070;GTIP020</v>
      </c>
      <c r="N480" s="9" t="str">
        <f>IF([2]source_data!G483="","",IF([2]source_data!D483="","",VLOOKUP([2]source_data!D483,[2]geo_data!A:I,9,FALSE)))</f>
        <v>Coleford</v>
      </c>
      <c r="O480" s="9" t="str">
        <f>IF([2]source_data!G483="","",IF([2]source_data!D483="","",VLOOKUP([2]source_data!D483,[2]geo_data!A:I,8,FALSE)))</f>
        <v>E05012160</v>
      </c>
      <c r="P480" s="9" t="str">
        <f>IF([2]source_data!G483="","",IF(LEFT(O480,3)="E05","WD",IF(LEFT(O480,3)="S13","WD",IF(LEFT(O480,3)="W05","WD",IF(LEFT(O480,3)="W06","UA",IF(LEFT(O480,3)="S12","CA",IF(LEFT(O480,3)="E06","UA",IF(LEFT(O480,3)="E07","NMD",IF(LEFT(O480,3)="E08","MD",IF(LEFT(O480,3)="E09","LONB"))))))))))</f>
        <v>WD</v>
      </c>
      <c r="Q480" s="9" t="str">
        <f>IF([2]source_data!G483="","",IF([2]source_data!D483="","",VLOOKUP([2]source_data!D483,[2]geo_data!A:I,7,FALSE)))</f>
        <v>Forest of Dean</v>
      </c>
      <c r="R480" s="9" t="str">
        <f>IF([2]source_data!G483="","",IF([2]source_data!D483="","",VLOOKUP([2]source_data!D483,[2]geo_data!A:I,6,FALSE)))</f>
        <v>E07000080</v>
      </c>
      <c r="S480" s="9" t="str">
        <f>IF([2]source_data!G483="","",IF(LEFT(R480,3)="E05","WD",IF(LEFT(R480,3)="S13","WD",IF(LEFT(R480,3)="W05","WD",IF(LEFT(R480,3)="W06","UA",IF(LEFT(R480,3)="S12","CA",IF(LEFT(R480,3)="E06","UA",IF(LEFT(R480,3)="E07","NMD",IF(LEFT(R480,3)="E08","MD",IF(LEFT(R480,3)="E09","LONB"))))))))))</f>
        <v>NMD</v>
      </c>
      <c r="T480" s="6" t="str">
        <f>IF([2]source_data!G483="","",IF([2]source_data!N483="","",[2]source_data!N483))</f>
        <v>Hardship Grant</v>
      </c>
      <c r="U480" s="10">
        <f>IF([2]source_data!G483="","",[2]tailored_settings!$B$8)</f>
        <v>45789</v>
      </c>
      <c r="V480" s="6" t="str">
        <f>IF([2]source_data!G483="","",[2]tailored_settings!$B$9)</f>
        <v>http://www.longleigh.org/</v>
      </c>
      <c r="W480" s="8">
        <f>IF([2]source_data!G483="","",IF([2]source_data!O483="","",[2]source_data!O483))</f>
        <v>45558</v>
      </c>
      <c r="X480" s="12">
        <f>IF([2]source_data!G483="","",IF([2]source_data!P483="","",[2]source_data!P483))</f>
        <v>45677</v>
      </c>
      <c r="Y480" s="13">
        <f>IF([2]source_data!G483="","",IF([2]source_data!Q483="","",[2]source_data!Q483))</f>
        <v>4</v>
      </c>
      <c r="Z480" s="11" t="str">
        <f>IF([2]source_data!G483="","",IF([2]source_data!I483="","",[2]tailored_settings!$B$10))</f>
        <v>Primary grant reason</v>
      </c>
      <c r="AA480" s="11" t="str">
        <f>IF([2]source_data!G483="","",IF([2]source_data!I483="","",[2]source_data!I483))</f>
        <v>2. Customer receiving medication and/or therapy for a mental health condition or substance addiction</v>
      </c>
      <c r="AB480" s="11" t="str">
        <f>IF([2]source_data!G483="","",IF([2]source_data!J483="","",[2]tailored_settings!$B$11))</f>
        <v/>
      </c>
      <c r="AC480" s="11" t="str">
        <f>IF([2]source_data!G483="","",IF([2]source_data!J483="","",[2]source_data!J483))</f>
        <v/>
      </c>
      <c r="AD480" s="11" t="str">
        <f>IF([2]source_data!G483="","",IF([2]source_data!K483="","",[2]tailored_settings!$B$12))</f>
        <v>Grant purpose</v>
      </c>
      <c r="AE480" s="11" t="str">
        <f>IF([2]source_data!G483="","",IF([2]source_data!K483="","",[2]source_data!K483))</f>
        <v>Food Vouchers</v>
      </c>
      <c r="AF480" s="11" t="str">
        <f>IF([2]source_data!G483="","",IF([2]source_data!K483="","",[2]tailored_settings!$B$13))</f>
        <v>Grant purpose</v>
      </c>
      <c r="AG480" s="11" t="str">
        <f>IF([2]source_data!G483="","",IF([2]source_data!K483="","",[2]source_data!K483))</f>
        <v>Food Vouchers</v>
      </c>
      <c r="AH480" s="11" t="str">
        <f>IF([2]source_data!G483="","",IF([2]source_data!M483="","",[2]tailored_settings!$B$14))</f>
        <v/>
      </c>
      <c r="AI480" s="11" t="str">
        <f>IF([2]source_data!G483="","",IF([2]source_data!M483="","",[2]source_data!M483))</f>
        <v/>
      </c>
    </row>
    <row r="481" spans="1:35" x14ac:dyDescent="0.2">
      <c r="A481" s="6" t="str">
        <f>IF([2]source_data!G484="","",IF(AND([2]source_data!C484&lt;&gt;"",[2]tailored_settings!$B$15="Publish"),CONCATENATE([2]tailored_settings!$B$2&amp;[2]source_data!C484),IF(AND([2]source_data!C484&lt;&gt;"",[2]tailored_settings!$B$15="Do not publish"),CONCATENATE([2]tailored_settings!$B$2&amp;TEXT(ROW(A481)-1,"0000")&amp;"_"&amp;TEXT(F481,"yyyy-mm")),CONCATENATE([2]tailored_settings!$B$2&amp;TEXT(ROW(A481)-1,"0000")&amp;"_"&amp;TEXT(F481,"yyyy-mm")))))</f>
        <v>360G-Longleigh-0480_2024-09</v>
      </c>
      <c r="B481" s="6" t="str">
        <f>IF([2]source_data!G484="","",IF([2]source_data!E484&lt;&gt;"",[2]source_data!E484,CONCATENATE("Grant to "&amp;G481)))</f>
        <v>Grant to Individual Recipient</v>
      </c>
      <c r="C481" s="6" t="str">
        <f>IF([2]source_data!G484="","",IF([2]source_data!F484="",_xlfn.XLOOKUP(T481,[2]tailored_settings!$B$20:$B$25,[2]tailored_settings!$A$20:$A$25,"")))</f>
        <v>Helping to alleviate financial hardship</v>
      </c>
      <c r="D481" s="7">
        <f>IF([2]source_data!G484="","",IF([2]source_data!G484="","",[2]source_data!G484))</f>
        <v>821.15</v>
      </c>
      <c r="E481" s="6" t="str">
        <f>IF([2]source_data!G484="","",[2]tailored_settings!$B$3)</f>
        <v>GBP</v>
      </c>
      <c r="F481" s="8">
        <f>IF([2]source_data!G484="","",IF([2]source_data!H484="","",[2]source_data!H484))</f>
        <v>45558</v>
      </c>
      <c r="G481" s="6" t="str">
        <f>IF([2]source_data!G484="","",[2]tailored_settings!$B$5)</f>
        <v>Individual Recipient</v>
      </c>
      <c r="H481" s="6" t="str">
        <f>IF([2]source_data!G484="","",IF(AND([2]source_data!A484&lt;&gt;"",[2]tailored_settings!$B$16="Publish"),CONCATENATE([2]tailored_settings!$B$2&amp;[2]source_data!A484),IF(AND([2]source_data!A484&lt;&gt;"",[2]tailored_settings!$B$16="Do not publish"),CONCATENATE([2]tailored_settings!$B$4&amp;TEXT(ROW(A481)-1,"0000")&amp;"_"&amp;TEXT(F481,"yyyy-mm")),CONCATENATE([2]tailored_settings!$B$4&amp;TEXT(ROW(A481)-1,"0000")&amp;"_"&amp;TEXT(F481,"yyyy-mm")))))</f>
        <v>360G-Longleigh-IND-0480_2024-09</v>
      </c>
      <c r="I481" s="6" t="str">
        <f>IF([2]source_data!G484="","",[2]tailored_settings!$B$7)</f>
        <v>Longleigh Foundation</v>
      </c>
      <c r="J481" s="6" t="str">
        <f>IF([2]source_data!G484="","",[2]tailored_settings!$B$6)</f>
        <v>GB-CHC-1169016</v>
      </c>
      <c r="K481" s="6" t="str">
        <f>IF([2]source_data!G484="","",IF([2]source_data!I484="","",VLOOKUP([2]source_data!I484,[2]codelist_mapping!A:C,3,FALSE)))</f>
        <v>GTIR080</v>
      </c>
      <c r="L481" s="6" t="str">
        <f>IF([2]source_data!G484="","",IF([2]source_data!J484="","",VLOOKUP([2]source_data!J484,[2]codelist_mapping!A:C,3,FALSE)))</f>
        <v/>
      </c>
      <c r="M481" s="6" t="str">
        <f>IF([2]source_data!G484="","",IF([2]source_data!K484="","",IF([2]source_data!M484&lt;&gt;"",CONCATENATE(VLOOKUP([2]source_data!K484,[2]codelist_mapping!F:H,3,FALSE)&amp;";"&amp;VLOOKUP([2]source_data!L484,[2]codelist_mapping!F:H,3,FALSE)&amp;";"&amp;VLOOKUP([2]source_data!M484,[2]codelist_mapping!F:H,3,FALSE)),IF([2]source_data!L484&lt;&gt;"",CONCATENATE(VLOOKUP([2]source_data!K484,[2]codelist_mapping!F:H,3,FALSE)&amp;";"&amp;VLOOKUP([2]source_data!L484,[2]codelist_mapping!F:H,3,FALSE)),IF([2]source_data!K484&lt;&gt;"",CONCATENATE(VLOOKUP([2]source_data!K484,[2]codelist_mapping!F:H,3,FALSE)))))))</f>
        <v>GTIP020;GTIP020</v>
      </c>
      <c r="N481" s="9" t="str">
        <f>IF([2]source_data!G484="","",IF([2]source_data!D484="","",VLOOKUP([2]source_data!D484,[2]geo_data!A:I,9,FALSE)))</f>
        <v>Arrow</v>
      </c>
      <c r="O481" s="9" t="str">
        <f>IF([2]source_data!G484="","",IF([2]source_data!D484="","",VLOOKUP([2]source_data!D484,[2]geo_data!A:I,8,FALSE)))</f>
        <v>E05009438</v>
      </c>
      <c r="P481" s="9" t="str">
        <f>IF([2]source_data!G484="","",IF(LEFT(O481,3)="E05","WD",IF(LEFT(O481,3)="S13","WD",IF(LEFT(O481,3)="W05","WD",IF(LEFT(O481,3)="W06","UA",IF(LEFT(O481,3)="S12","CA",IF(LEFT(O481,3)="E06","UA",IF(LEFT(O481,3)="E07","NMD",IF(LEFT(O481,3)="E08","MD",IF(LEFT(O481,3)="E09","LONB"))))))))))</f>
        <v>WD</v>
      </c>
      <c r="Q481" s="9" t="str">
        <f>IF([2]source_data!G484="","",IF([2]source_data!D484="","",VLOOKUP([2]source_data!D484,[2]geo_data!A:I,7,FALSE)))</f>
        <v>Herefordshire, County of</v>
      </c>
      <c r="R481" s="9" t="str">
        <f>IF([2]source_data!G484="","",IF([2]source_data!D484="","",VLOOKUP([2]source_data!D484,[2]geo_data!A:I,6,FALSE)))</f>
        <v>E06000019</v>
      </c>
      <c r="S481" s="9" t="str">
        <f>IF([2]source_data!G484="","",IF(LEFT(R481,3)="E05","WD",IF(LEFT(R481,3)="S13","WD",IF(LEFT(R481,3)="W05","WD",IF(LEFT(R481,3)="W06","UA",IF(LEFT(R481,3)="S12","CA",IF(LEFT(R481,3)="E06","UA",IF(LEFT(R481,3)="E07","NMD",IF(LEFT(R481,3)="E08","MD",IF(LEFT(R481,3)="E09","LONB"))))))))))</f>
        <v>UA</v>
      </c>
      <c r="T481" s="6" t="str">
        <f>IF([2]source_data!G484="","",IF([2]source_data!N484="","",[2]source_data!N484))</f>
        <v>Hardship Grant</v>
      </c>
      <c r="U481" s="10">
        <f>IF([2]source_data!G484="","",[2]tailored_settings!$B$8)</f>
        <v>45789</v>
      </c>
      <c r="V481" s="6" t="str">
        <f>IF([2]source_data!G484="","",[2]tailored_settings!$B$9)</f>
        <v>http://www.longleigh.org/</v>
      </c>
      <c r="W481" s="8">
        <f>IF([2]source_data!G484="","",IF([2]source_data!O484="","",[2]source_data!O484))</f>
        <v>45558</v>
      </c>
      <c r="X481" s="12">
        <f>IF([2]source_data!G484="","",IF([2]source_data!P484="","",[2]source_data!P484))</f>
        <v>45581</v>
      </c>
      <c r="Y481" s="13">
        <f>IF([2]source_data!G484="","",IF([2]source_data!Q484="","",[2]source_data!Q484))</f>
        <v>1</v>
      </c>
      <c r="Z481" s="11" t="str">
        <f>IF([2]source_data!G484="","",IF([2]source_data!I484="","",[2]tailored_settings!$B$10))</f>
        <v>Primary grant reason</v>
      </c>
      <c r="AA481" s="11" t="str">
        <f>IF([2]source_data!G484="","",IF([2]source_data!I484="","",[2]source_data!I484))</f>
        <v>3  Customer/family moving from homelessness/supported living into independent living</v>
      </c>
      <c r="AB481" s="11" t="str">
        <f>IF([2]source_data!G484="","",IF([2]source_data!J484="","",[2]tailored_settings!$B$11))</f>
        <v/>
      </c>
      <c r="AC481" s="11" t="str">
        <f>IF([2]source_data!G484="","",IF([2]source_data!J484="","",[2]source_data!J484))</f>
        <v/>
      </c>
      <c r="AD481" s="11" t="str">
        <f>IF([2]source_data!G484="","",IF([2]source_data!K484="","",[2]tailored_settings!$B$12))</f>
        <v>Grant purpose</v>
      </c>
      <c r="AE481" s="11" t="str">
        <f>IF([2]source_data!G484="","",IF([2]source_data!K484="","",[2]source_data!K484))</f>
        <v>Appliances</v>
      </c>
      <c r="AF481" s="11" t="str">
        <f>IF([2]source_data!G484="","",IF([2]source_data!K484="","",[2]tailored_settings!$B$13))</f>
        <v>Grant purpose</v>
      </c>
      <c r="AG481" s="11" t="str">
        <f>IF([2]source_data!G484="","",IF([2]source_data!K484="","",[2]source_data!K484))</f>
        <v>Appliances</v>
      </c>
      <c r="AH481" s="11" t="str">
        <f>IF([2]source_data!G484="","",IF([2]source_data!M484="","",[2]tailored_settings!$B$14))</f>
        <v/>
      </c>
      <c r="AI481" s="11" t="str">
        <f>IF([2]source_data!G484="","",IF([2]source_data!M484="","",[2]source_data!M484))</f>
        <v/>
      </c>
    </row>
    <row r="482" spans="1:35" x14ac:dyDescent="0.2">
      <c r="A482" s="6" t="str">
        <f>IF([2]source_data!G485="","",IF(AND([2]source_data!C485&lt;&gt;"",[2]tailored_settings!$B$15="Publish"),CONCATENATE([2]tailored_settings!$B$2&amp;[2]source_data!C485),IF(AND([2]source_data!C485&lt;&gt;"",[2]tailored_settings!$B$15="Do not publish"),CONCATENATE([2]tailored_settings!$B$2&amp;TEXT(ROW(A482)-1,"0000")&amp;"_"&amp;TEXT(F482,"yyyy-mm")),CONCATENATE([2]tailored_settings!$B$2&amp;TEXT(ROW(A482)-1,"0000")&amp;"_"&amp;TEXT(F482,"yyyy-mm")))))</f>
        <v>360G-Longleigh-0481_2024-09</v>
      </c>
      <c r="B482" s="6" t="str">
        <f>IF([2]source_data!G485="","",IF([2]source_data!E485&lt;&gt;"",[2]source_data!E485,CONCATENATE("Grant to "&amp;G482)))</f>
        <v>Grant to Individual Recipient</v>
      </c>
      <c r="C482" s="6" t="str">
        <f>IF([2]source_data!G485="","",IF([2]source_data!F485="",_xlfn.XLOOKUP(T482,[2]tailored_settings!$B$20:$B$25,[2]tailored_settings!$A$20:$A$25,"")))</f>
        <v>Helping to alleviate financial hardship</v>
      </c>
      <c r="D482" s="7">
        <f>IF([2]source_data!G485="","",IF([2]source_data!G485="","",[2]source_data!G485))</f>
        <v>805.79</v>
      </c>
      <c r="E482" s="6" t="str">
        <f>IF([2]source_data!G485="","",[2]tailored_settings!$B$3)</f>
        <v>GBP</v>
      </c>
      <c r="F482" s="8">
        <f>IF([2]source_data!G485="","",IF([2]source_data!H485="","",[2]source_data!H485))</f>
        <v>45558</v>
      </c>
      <c r="G482" s="6" t="str">
        <f>IF([2]source_data!G485="","",[2]tailored_settings!$B$5)</f>
        <v>Individual Recipient</v>
      </c>
      <c r="H482" s="6" t="str">
        <f>IF([2]source_data!G485="","",IF(AND([2]source_data!A485&lt;&gt;"",[2]tailored_settings!$B$16="Publish"),CONCATENATE([2]tailored_settings!$B$2&amp;[2]source_data!A485),IF(AND([2]source_data!A485&lt;&gt;"",[2]tailored_settings!$B$16="Do not publish"),CONCATENATE([2]tailored_settings!$B$4&amp;TEXT(ROW(A482)-1,"0000")&amp;"_"&amp;TEXT(F482,"yyyy-mm")),CONCATENATE([2]tailored_settings!$B$4&amp;TEXT(ROW(A482)-1,"0000")&amp;"_"&amp;TEXT(F482,"yyyy-mm")))))</f>
        <v>360G-Longleigh-IND-0481_2024-09</v>
      </c>
      <c r="I482" s="6" t="str">
        <f>IF([2]source_data!G485="","",[2]tailored_settings!$B$7)</f>
        <v>Longleigh Foundation</v>
      </c>
      <c r="J482" s="6" t="str">
        <f>IF([2]source_data!G485="","",[2]tailored_settings!$B$6)</f>
        <v>GB-CHC-1169016</v>
      </c>
      <c r="K482" s="6" t="str">
        <f>IF([2]source_data!G485="","",IF([2]source_data!I485="","",VLOOKUP([2]source_data!I485,[2]codelist_mapping!A:C,3,FALSE)))</f>
        <v>GTIR030</v>
      </c>
      <c r="L482" s="6" t="str">
        <f>IF([2]source_data!G485="","",IF([2]source_data!J485="","",VLOOKUP([2]source_data!J485,[2]codelist_mapping!A:C,3,FALSE)))</f>
        <v/>
      </c>
      <c r="M482" s="6" t="str">
        <f>IF([2]source_data!G485="","",IF([2]source_data!K485="","",IF([2]source_data!M485&lt;&gt;"",CONCATENATE(VLOOKUP([2]source_data!K485,[2]codelist_mapping!F:H,3,FALSE)&amp;";"&amp;VLOOKUP([2]source_data!L485,[2]codelist_mapping!F:H,3,FALSE)&amp;";"&amp;VLOOKUP([2]source_data!M485,[2]codelist_mapping!F:H,3,FALSE)),IF([2]source_data!L485&lt;&gt;"",CONCATENATE(VLOOKUP([2]source_data!K485,[2]codelist_mapping!F:H,3,FALSE)&amp;";"&amp;VLOOKUP([2]source_data!L485,[2]codelist_mapping!F:H,3,FALSE)),IF([2]source_data!K485&lt;&gt;"",CONCATENATE(VLOOKUP([2]source_data!K485,[2]codelist_mapping!F:H,3,FALSE)))))))</f>
        <v>GTIP020;GTIP020</v>
      </c>
      <c r="N482" s="9" t="str">
        <f>IF([2]source_data!G485="","",IF([2]source_data!D485="","",VLOOKUP([2]source_data!D485,[2]geo_data!A:I,9,FALSE)))</f>
        <v>Kempston Central &amp; East</v>
      </c>
      <c r="O482" s="9" t="str">
        <f>IF([2]source_data!G485="","",IF([2]source_data!D485="","",VLOOKUP([2]source_data!D485,[2]geo_data!A:I,8,FALSE)))</f>
        <v>E05014504</v>
      </c>
      <c r="P482" s="9" t="str">
        <f>IF([2]source_data!G485="","",IF(LEFT(O482,3)="E05","WD",IF(LEFT(O482,3)="S13","WD",IF(LEFT(O482,3)="W05","WD",IF(LEFT(O482,3)="W06","UA",IF(LEFT(O482,3)="S12","CA",IF(LEFT(O482,3)="E06","UA",IF(LEFT(O482,3)="E07","NMD",IF(LEFT(O482,3)="E08","MD",IF(LEFT(O482,3)="E09","LONB"))))))))))</f>
        <v>WD</v>
      </c>
      <c r="Q482" s="9" t="str">
        <f>IF([2]source_data!G485="","",IF([2]source_data!D485="","",VLOOKUP([2]source_data!D485,[2]geo_data!A:I,7,FALSE)))</f>
        <v>Bedford</v>
      </c>
      <c r="R482" s="9" t="str">
        <f>IF([2]source_data!G485="","",IF([2]source_data!D485="","",VLOOKUP([2]source_data!D485,[2]geo_data!A:I,6,FALSE)))</f>
        <v>E06000055</v>
      </c>
      <c r="S482" s="9" t="str">
        <f>IF([2]source_data!G485="","",IF(LEFT(R482,3)="E05","WD",IF(LEFT(R482,3)="S13","WD",IF(LEFT(R482,3)="W05","WD",IF(LEFT(R482,3)="W06","UA",IF(LEFT(R482,3)="S12","CA",IF(LEFT(R482,3)="E06","UA",IF(LEFT(R482,3)="E07","NMD",IF(LEFT(R482,3)="E08","MD",IF(LEFT(R482,3)="E09","LONB"))))))))))</f>
        <v>UA</v>
      </c>
      <c r="T482" s="6" t="str">
        <f>IF([2]source_data!G485="","",IF([2]source_data!N485="","",[2]source_data!N485))</f>
        <v>Hardship Grant</v>
      </c>
      <c r="U482" s="10">
        <f>IF([2]source_data!G485="","",[2]tailored_settings!$B$8)</f>
        <v>45789</v>
      </c>
      <c r="V482" s="6" t="str">
        <f>IF([2]source_data!G485="","",[2]tailored_settings!$B$9)</f>
        <v>http://www.longleigh.org/</v>
      </c>
      <c r="W482" s="8">
        <f>IF([2]source_data!G485="","",IF([2]source_data!O485="","",[2]source_data!O485))</f>
        <v>45558</v>
      </c>
      <c r="X482" s="12">
        <f>IF([2]source_data!G485="","",IF([2]source_data!P485="","",[2]source_data!P485))</f>
        <v>45596</v>
      </c>
      <c r="Y482" s="13">
        <f>IF([2]source_data!G485="","",IF([2]source_data!Q485="","",[2]source_data!Q485))</f>
        <v>1</v>
      </c>
      <c r="Z482" s="11" t="str">
        <f>IF([2]source_data!G485="","",IF([2]source_data!I485="","",[2]tailored_settings!$B$10))</f>
        <v>Primary grant reason</v>
      </c>
      <c r="AA482" s="11" t="str">
        <f>IF([2]source_data!G485="","",IF([2]source_data!I485="","",[2]source_data!I485))</f>
        <v>1. Customer (or family member residing with them) with a diagnosed condition or disability (physical and/or sensory and/or behavioural)</v>
      </c>
      <c r="AB482" s="11" t="str">
        <f>IF([2]source_data!G485="","",IF([2]source_data!J485="","",[2]tailored_settings!$B$11))</f>
        <v/>
      </c>
      <c r="AC482" s="11" t="str">
        <f>IF([2]source_data!G485="","",IF([2]source_data!J485="","",[2]source_data!J485))</f>
        <v/>
      </c>
      <c r="AD482" s="11" t="str">
        <f>IF([2]source_data!G485="","",IF([2]source_data!K485="","",[2]tailored_settings!$B$12))</f>
        <v>Grant purpose</v>
      </c>
      <c r="AE482" s="11" t="str">
        <f>IF([2]source_data!G485="","",IF([2]source_data!K485="","",[2]source_data!K485))</f>
        <v>Appliances</v>
      </c>
      <c r="AF482" s="11" t="str">
        <f>IF([2]source_data!G485="","",IF([2]source_data!K485="","",[2]tailored_settings!$B$13))</f>
        <v>Grant purpose</v>
      </c>
      <c r="AG482" s="11" t="str">
        <f>IF([2]source_data!G485="","",IF([2]source_data!K485="","",[2]source_data!K485))</f>
        <v>Appliances</v>
      </c>
      <c r="AH482" s="11" t="str">
        <f>IF([2]source_data!G485="","",IF([2]source_data!M485="","",[2]tailored_settings!$B$14))</f>
        <v/>
      </c>
      <c r="AI482" s="11" t="str">
        <f>IF([2]source_data!G485="","",IF([2]source_data!M485="","",[2]source_data!M485))</f>
        <v/>
      </c>
    </row>
    <row r="483" spans="1:35" x14ac:dyDescent="0.2">
      <c r="A483" s="6" t="str">
        <f>IF([2]source_data!G486="","",IF(AND([2]source_data!C486&lt;&gt;"",[2]tailored_settings!$B$15="Publish"),CONCATENATE([2]tailored_settings!$B$2&amp;[2]source_data!C486),IF(AND([2]source_data!C486&lt;&gt;"",[2]tailored_settings!$B$15="Do not publish"),CONCATENATE([2]tailored_settings!$B$2&amp;TEXT(ROW(A483)-1,"0000")&amp;"_"&amp;TEXT(F483,"yyyy-mm")),CONCATENATE([2]tailored_settings!$B$2&amp;TEXT(ROW(A483)-1,"0000")&amp;"_"&amp;TEXT(F483,"yyyy-mm")))))</f>
        <v>360G-Longleigh-0482_2024-09</v>
      </c>
      <c r="B483" s="6" t="str">
        <f>IF([2]source_data!G486="","",IF([2]source_data!E486&lt;&gt;"",[2]source_data!E486,CONCATENATE("Grant to "&amp;G483)))</f>
        <v>Grant to Individual Recipient</v>
      </c>
      <c r="C483" s="6" t="str">
        <f>IF([2]source_data!G486="","",IF([2]source_data!F486="",_xlfn.XLOOKUP(T483,[2]tailored_settings!$B$20:$B$25,[2]tailored_settings!$A$20:$A$25,"")))</f>
        <v>Helping to provide an education or training  opportunity</v>
      </c>
      <c r="D483" s="7">
        <f>IF([2]source_data!G486="","",IF([2]source_data!G486="","",[2]source_data!G486))</f>
        <v>1000</v>
      </c>
      <c r="E483" s="6" t="str">
        <f>IF([2]source_data!G486="","",[2]tailored_settings!$B$3)</f>
        <v>GBP</v>
      </c>
      <c r="F483" s="8">
        <f>IF([2]source_data!G486="","",IF([2]source_data!H486="","",[2]source_data!H486))</f>
        <v>45562</v>
      </c>
      <c r="G483" s="6" t="str">
        <f>IF([2]source_data!G486="","",[2]tailored_settings!$B$5)</f>
        <v>Individual Recipient</v>
      </c>
      <c r="H483" s="6" t="str">
        <f>IF([2]source_data!G486="","",IF(AND([2]source_data!A486&lt;&gt;"",[2]tailored_settings!$B$16="Publish"),CONCATENATE([2]tailored_settings!$B$2&amp;[2]source_data!A486),IF(AND([2]source_data!A486&lt;&gt;"",[2]tailored_settings!$B$16="Do not publish"),CONCATENATE([2]tailored_settings!$B$4&amp;TEXT(ROW(A483)-1,"0000")&amp;"_"&amp;TEXT(F483,"yyyy-mm")),CONCATENATE([2]tailored_settings!$B$4&amp;TEXT(ROW(A483)-1,"0000")&amp;"_"&amp;TEXT(F483,"yyyy-mm")))))</f>
        <v>360G-Longleigh-IND-0482_2024-09</v>
      </c>
      <c r="I483" s="6" t="str">
        <f>IF([2]source_data!G486="","",[2]tailored_settings!$B$7)</f>
        <v>Longleigh Foundation</v>
      </c>
      <c r="J483" s="6" t="str">
        <f>IF([2]source_data!G486="","",[2]tailored_settings!$B$6)</f>
        <v>GB-CHC-1169016</v>
      </c>
      <c r="K483" s="6" t="str">
        <f>IF([2]source_data!G486="","",IF([2]source_data!I486="","",VLOOKUP([2]source_data!I486,[2]codelist_mapping!A:C,3,FALSE)))</f>
        <v>GTIR110</v>
      </c>
      <c r="L483" s="6" t="str">
        <f>IF([2]source_data!G486="","",IF([2]source_data!J486="","",VLOOKUP([2]source_data!J486,[2]codelist_mapping!A:C,3,FALSE)))</f>
        <v/>
      </c>
      <c r="M483" s="6" t="str">
        <f>IF([2]source_data!G486="","",IF([2]source_data!K486="","",IF([2]source_data!M486&lt;&gt;"",CONCATENATE(VLOOKUP([2]source_data!K486,[2]codelist_mapping!F:H,3,FALSE)&amp;";"&amp;VLOOKUP([2]source_data!L486,[2]codelist_mapping!F:H,3,FALSE)&amp;";"&amp;VLOOKUP([2]source_data!M486,[2]codelist_mapping!F:H,3,FALSE)),IF([2]source_data!L486&lt;&gt;"",CONCATENATE(VLOOKUP([2]source_data!K486,[2]codelist_mapping!F:H,3,FALSE)&amp;";"&amp;VLOOKUP([2]source_data!L486,[2]codelist_mapping!F:H,3,FALSE)),IF([2]source_data!K486&lt;&gt;"",CONCATENATE(VLOOKUP([2]source_data!K486,[2]codelist_mapping!F:H,3,FALSE)))))))</f>
        <v>GTIP140</v>
      </c>
      <c r="N483" s="9" t="str">
        <f>IF([2]source_data!G486="","",IF([2]source_data!D486="","",VLOOKUP([2]source_data!D486,[2]geo_data!A:I,9,FALSE)))</f>
        <v>Sowerby Bridge</v>
      </c>
      <c r="O483" s="9" t="str">
        <f>IF([2]source_data!G486="","",IF([2]source_data!D486="","",VLOOKUP([2]source_data!D486,[2]geo_data!A:I,8,FALSE)))</f>
        <v>E05001384</v>
      </c>
      <c r="P483" s="9" t="str">
        <f>IF([2]source_data!G486="","",IF(LEFT(O483,3)="E05","WD",IF(LEFT(O483,3)="S13","WD",IF(LEFT(O483,3)="W05","WD",IF(LEFT(O483,3)="W06","UA",IF(LEFT(O483,3)="S12","CA",IF(LEFT(O483,3)="E06","UA",IF(LEFT(O483,3)="E07","NMD",IF(LEFT(O483,3)="E08","MD",IF(LEFT(O483,3)="E09","LONB"))))))))))</f>
        <v>WD</v>
      </c>
      <c r="Q483" s="9" t="str">
        <f>IF([2]source_data!G486="","",IF([2]source_data!D486="","",VLOOKUP([2]source_data!D486,[2]geo_data!A:I,7,FALSE)))</f>
        <v>Calderdale</v>
      </c>
      <c r="R483" s="9" t="str">
        <f>IF([2]source_data!G486="","",IF([2]source_data!D486="","",VLOOKUP([2]source_data!D486,[2]geo_data!A:I,6,FALSE)))</f>
        <v>E08000033</v>
      </c>
      <c r="S483" s="9" t="str">
        <f>IF([2]source_data!G486="","",IF(LEFT(R483,3)="E05","WD",IF(LEFT(R483,3)="S13","WD",IF(LEFT(R483,3)="W05","WD",IF(LEFT(R483,3)="W06","UA",IF(LEFT(R483,3)="S12","CA",IF(LEFT(R483,3)="E06","UA",IF(LEFT(R483,3)="E07","NMD",IF(LEFT(R483,3)="E08","MD",IF(LEFT(R483,3)="E09","LONB"))))))))))</f>
        <v>MD</v>
      </c>
      <c r="T483" s="6" t="str">
        <f>IF([2]source_data!G486="","",IF([2]source_data!N486="","",[2]source_data!N486))</f>
        <v>Education Training &amp; Employment Grant</v>
      </c>
      <c r="U483" s="10">
        <f>IF([2]source_data!G486="","",[2]tailored_settings!$B$8)</f>
        <v>45789</v>
      </c>
      <c r="V483" s="6" t="str">
        <f>IF([2]source_data!G486="","",[2]tailored_settings!$B$9)</f>
        <v>http://www.longleigh.org/</v>
      </c>
      <c r="W483" s="8">
        <f>IF([2]source_data!G486="","",IF([2]source_data!O486="","",[2]source_data!O486))</f>
        <v>45562</v>
      </c>
      <c r="X483" s="12">
        <f>IF([2]source_data!G486="","",IF([2]source_data!P486="","",[2]source_data!P486))</f>
        <v>45665</v>
      </c>
      <c r="Y483" s="13">
        <f>IF([2]source_data!G486="","",IF([2]source_data!Q486="","",[2]source_data!Q486))</f>
        <v>3</v>
      </c>
      <c r="Z483" s="11" t="str">
        <f>IF([2]source_data!G486="","",IF([2]source_data!I486="","",[2]tailored_settings!$B$10))</f>
        <v>Primary grant reason</v>
      </c>
      <c r="AA483" s="11" t="str">
        <f>IF([2]source_data!G486="","",IF([2]source_data!I486="","",[2]source_data!I486))</f>
        <v>10. Education Training and Employment</v>
      </c>
      <c r="AB483" s="11" t="str">
        <f>IF([2]source_data!G486="","",IF([2]source_data!J486="","",[2]tailored_settings!$B$11))</f>
        <v/>
      </c>
      <c r="AC483" s="11" t="str">
        <f>IF([2]source_data!G486="","",IF([2]source_data!J486="","",[2]source_data!J486))</f>
        <v/>
      </c>
      <c r="AD483" s="11" t="str">
        <f>IF([2]source_data!G486="","",IF([2]source_data!K486="","",[2]tailored_settings!$B$12))</f>
        <v>Grant purpose</v>
      </c>
      <c r="AE483" s="11" t="str">
        <f>IF([2]source_data!G486="","",IF([2]source_data!K486="","",[2]source_data!K486))</f>
        <v>Employment and work</v>
      </c>
      <c r="AF483" s="11" t="str">
        <f>IF([2]source_data!G486="","",IF([2]source_data!K486="","",[2]tailored_settings!$B$13))</f>
        <v>Grant purpose</v>
      </c>
      <c r="AG483" s="11" t="str">
        <f>IF([2]source_data!G486="","",IF([2]source_data!K486="","",[2]source_data!K486))</f>
        <v>Employment and work</v>
      </c>
      <c r="AH483" s="11" t="str">
        <f>IF([2]source_data!G486="","",IF([2]source_data!M486="","",[2]tailored_settings!$B$14))</f>
        <v/>
      </c>
      <c r="AI483" s="11" t="str">
        <f>IF([2]source_data!G486="","",IF([2]source_data!M486="","",[2]source_data!M486))</f>
        <v/>
      </c>
    </row>
    <row r="484" spans="1:35" x14ac:dyDescent="0.2">
      <c r="A484" s="6" t="str">
        <f>IF([2]source_data!G487="","",IF(AND([2]source_data!C487&lt;&gt;"",[2]tailored_settings!$B$15="Publish"),CONCATENATE([2]tailored_settings!$B$2&amp;[2]source_data!C487),IF(AND([2]source_data!C487&lt;&gt;"",[2]tailored_settings!$B$15="Do not publish"),CONCATENATE([2]tailored_settings!$B$2&amp;TEXT(ROW(A484)-1,"0000")&amp;"_"&amp;TEXT(F484,"yyyy-mm")),CONCATENATE([2]tailored_settings!$B$2&amp;TEXT(ROW(A484)-1,"0000")&amp;"_"&amp;TEXT(F484,"yyyy-mm")))))</f>
        <v>360G-Longleigh-0483_2024-09</v>
      </c>
      <c r="B484" s="6" t="str">
        <f>IF([2]source_data!G487="","",IF([2]source_data!E487&lt;&gt;"",[2]source_data!E487,CONCATENATE("Grant to "&amp;G484)))</f>
        <v>Grant to Individual Recipient</v>
      </c>
      <c r="C484" s="6" t="str">
        <f>IF([2]source_data!G487="","",IF([2]source_data!F487="",_xlfn.XLOOKUP(T484,[2]tailored_settings!$B$20:$B$25,[2]tailored_settings!$A$20:$A$25,"")))</f>
        <v>Helping to alleviate financial hardship</v>
      </c>
      <c r="D484" s="7">
        <f>IF([2]source_data!G487="","",IF([2]source_data!G487="","",[2]source_data!G487))</f>
        <v>978.98</v>
      </c>
      <c r="E484" s="6" t="str">
        <f>IF([2]source_data!G487="","",[2]tailored_settings!$B$3)</f>
        <v>GBP</v>
      </c>
      <c r="F484" s="8">
        <f>IF([2]source_data!G487="","",IF([2]source_data!H487="","",[2]source_data!H487))</f>
        <v>45558</v>
      </c>
      <c r="G484" s="6" t="str">
        <f>IF([2]source_data!G487="","",[2]tailored_settings!$B$5)</f>
        <v>Individual Recipient</v>
      </c>
      <c r="H484" s="6" t="str">
        <f>IF([2]source_data!G487="","",IF(AND([2]source_data!A487&lt;&gt;"",[2]tailored_settings!$B$16="Publish"),CONCATENATE([2]tailored_settings!$B$2&amp;[2]source_data!A487),IF(AND([2]source_data!A487&lt;&gt;"",[2]tailored_settings!$B$16="Do not publish"),CONCATENATE([2]tailored_settings!$B$4&amp;TEXT(ROW(A484)-1,"0000")&amp;"_"&amp;TEXT(F484,"yyyy-mm")),CONCATENATE([2]tailored_settings!$B$4&amp;TEXT(ROW(A484)-1,"0000")&amp;"_"&amp;TEXT(F484,"yyyy-mm")))))</f>
        <v>360G-Longleigh-IND-0483_2024-09</v>
      </c>
      <c r="I484" s="6" t="str">
        <f>IF([2]source_data!G487="","",[2]tailored_settings!$B$7)</f>
        <v>Longleigh Foundation</v>
      </c>
      <c r="J484" s="6" t="str">
        <f>IF([2]source_data!G487="","",[2]tailored_settings!$B$6)</f>
        <v>GB-CHC-1169016</v>
      </c>
      <c r="K484" s="6" t="str">
        <f>IF([2]source_data!G487="","",IF([2]source_data!I487="","",VLOOKUP([2]source_data!I487,[2]codelist_mapping!A:C,3,FALSE)))</f>
        <v>GTIR040</v>
      </c>
      <c r="L484" s="6" t="str">
        <f>IF([2]source_data!G487="","",IF([2]source_data!J487="","",VLOOKUP([2]source_data!J487,[2]codelist_mapping!A:C,3,FALSE)))</f>
        <v/>
      </c>
      <c r="M484" s="6" t="str">
        <f>IF([2]source_data!G487="","",IF([2]source_data!K487="","",IF([2]source_data!M487&lt;&gt;"",CONCATENATE(VLOOKUP([2]source_data!K487,[2]codelist_mapping!F:H,3,FALSE)&amp;";"&amp;VLOOKUP([2]source_data!L487,[2]codelist_mapping!F:H,3,FALSE)&amp;";"&amp;VLOOKUP([2]source_data!M487,[2]codelist_mapping!F:H,3,FALSE)),IF([2]source_data!L487&lt;&gt;"",CONCATENATE(VLOOKUP([2]source_data!K487,[2]codelist_mapping!F:H,3,FALSE)&amp;";"&amp;VLOOKUP([2]source_data!L487,[2]codelist_mapping!F:H,3,FALSE)),IF([2]source_data!K487&lt;&gt;"",CONCATENATE(VLOOKUP([2]source_data!K487,[2]codelist_mapping!F:H,3,FALSE)))))))</f>
        <v>GTIP070;GTIP020;GTIP050</v>
      </c>
      <c r="N484" s="9" t="str">
        <f>IF([2]source_data!G487="","",IF([2]source_data!D487="","",VLOOKUP([2]source_data!D487,[2]geo_data!A:I,9,FALSE)))</f>
        <v>Alcester East</v>
      </c>
      <c r="O484" s="9" t="str">
        <f>IF([2]source_data!G487="","",IF([2]source_data!D487="","",VLOOKUP([2]source_data!D487,[2]geo_data!A:I,8,FALSE)))</f>
        <v>E05015107</v>
      </c>
      <c r="P484" s="9" t="str">
        <f>IF([2]source_data!G487="","",IF(LEFT(O484,3)="E05","WD",IF(LEFT(O484,3)="S13","WD",IF(LEFT(O484,3)="W05","WD",IF(LEFT(O484,3)="W06","UA",IF(LEFT(O484,3)="S12","CA",IF(LEFT(O484,3)="E06","UA",IF(LEFT(O484,3)="E07","NMD",IF(LEFT(O484,3)="E08","MD",IF(LEFT(O484,3)="E09","LONB"))))))))))</f>
        <v>WD</v>
      </c>
      <c r="Q484" s="9" t="str">
        <f>IF([2]source_data!G487="","",IF([2]source_data!D487="","",VLOOKUP([2]source_data!D487,[2]geo_data!A:I,7,FALSE)))</f>
        <v>Stratford-on-Avon</v>
      </c>
      <c r="R484" s="9" t="str">
        <f>IF([2]source_data!G487="","",IF([2]source_data!D487="","",VLOOKUP([2]source_data!D487,[2]geo_data!A:I,6,FALSE)))</f>
        <v>E07000221</v>
      </c>
      <c r="S484" s="9" t="str">
        <f>IF([2]source_data!G487="","",IF(LEFT(R484,3)="E05","WD",IF(LEFT(R484,3)="S13","WD",IF(LEFT(R484,3)="W05","WD",IF(LEFT(R484,3)="W06","UA",IF(LEFT(R484,3)="S12","CA",IF(LEFT(R484,3)="E06","UA",IF(LEFT(R484,3)="E07","NMD",IF(LEFT(R484,3)="E08","MD",IF(LEFT(R484,3)="E09","LONB"))))))))))</f>
        <v>NMD</v>
      </c>
      <c r="T484" s="6" t="str">
        <f>IF([2]source_data!G487="","",IF([2]source_data!N487="","",[2]source_data!N487))</f>
        <v>Hardship Grant</v>
      </c>
      <c r="U484" s="10">
        <f>IF([2]source_data!G487="","",[2]tailored_settings!$B$8)</f>
        <v>45789</v>
      </c>
      <c r="V484" s="6" t="str">
        <f>IF([2]source_data!G487="","",[2]tailored_settings!$B$9)</f>
        <v>http://www.longleigh.org/</v>
      </c>
      <c r="W484" s="8">
        <f>IF([2]source_data!G487="","",IF([2]source_data!O487="","",[2]source_data!O487))</f>
        <v>45558</v>
      </c>
      <c r="X484" s="12">
        <f>IF([2]source_data!G487="","",IF([2]source_data!P487="","",[2]source_data!P487))</f>
        <v>45636</v>
      </c>
      <c r="Y484" s="13">
        <f>IF([2]source_data!G487="","",IF([2]source_data!Q487="","",[2]source_data!Q487))</f>
        <v>2</v>
      </c>
      <c r="Z484" s="11" t="str">
        <f>IF([2]source_data!G487="","",IF([2]source_data!I487="","",[2]tailored_settings!$B$10))</f>
        <v>Primary grant reason</v>
      </c>
      <c r="AA484" s="11" t="str">
        <f>IF([2]source_data!G487="","",IF([2]source_data!I487="","",[2]source_data!I487))</f>
        <v>2. Customer receiving medication and/or therapy for a mental health condition or substance addiction</v>
      </c>
      <c r="AB484" s="11" t="str">
        <f>IF([2]source_data!G487="","",IF([2]source_data!J487="","",[2]tailored_settings!$B$11))</f>
        <v/>
      </c>
      <c r="AC484" s="11" t="str">
        <f>IF([2]source_data!G487="","",IF([2]source_data!J487="","",[2]source_data!J487))</f>
        <v/>
      </c>
      <c r="AD484" s="11" t="str">
        <f>IF([2]source_data!G487="","",IF([2]source_data!K487="","",[2]tailored_settings!$B$12))</f>
        <v>Grant purpose</v>
      </c>
      <c r="AE484" s="11" t="str">
        <f>IF([2]source_data!G487="","",IF([2]source_data!K487="","",[2]source_data!K487))</f>
        <v>Food Vouchers</v>
      </c>
      <c r="AF484" s="11" t="str">
        <f>IF([2]source_data!G487="","",IF([2]source_data!K487="","",[2]tailored_settings!$B$13))</f>
        <v>Grant purpose</v>
      </c>
      <c r="AG484" s="11" t="str">
        <f>IF([2]source_data!G487="","",IF([2]source_data!K487="","",[2]source_data!K487))</f>
        <v>Food Vouchers</v>
      </c>
      <c r="AH484" s="11" t="str">
        <f>IF([2]source_data!G487="","",IF([2]source_data!M487="","",[2]tailored_settings!$B$14))</f>
        <v>Grant purpose</v>
      </c>
      <c r="AI484" s="11" t="str">
        <f>IF([2]source_data!G487="","",IF([2]source_data!M487="","",[2]source_data!M487))</f>
        <v>Utility Vouchers</v>
      </c>
    </row>
    <row r="485" spans="1:35" x14ac:dyDescent="0.2">
      <c r="A485" s="6" t="str">
        <f>IF([2]source_data!G488="","",IF(AND([2]source_data!C488&lt;&gt;"",[2]tailored_settings!$B$15="Publish"),CONCATENATE([2]tailored_settings!$B$2&amp;[2]source_data!C488),IF(AND([2]source_data!C488&lt;&gt;"",[2]tailored_settings!$B$15="Do not publish"),CONCATENATE([2]tailored_settings!$B$2&amp;TEXT(ROW(A485)-1,"0000")&amp;"_"&amp;TEXT(F485,"yyyy-mm")),CONCATENATE([2]tailored_settings!$B$2&amp;TEXT(ROW(A485)-1,"0000")&amp;"_"&amp;TEXT(F485,"yyyy-mm")))))</f>
        <v>360G-Longleigh-0484_2024-09</v>
      </c>
      <c r="B485" s="6" t="str">
        <f>IF([2]source_data!G488="","",IF([2]source_data!E488&lt;&gt;"",[2]source_data!E488,CONCATENATE("Grant to "&amp;G485)))</f>
        <v>Grant to Individual Recipient</v>
      </c>
      <c r="C485" s="6" t="str">
        <f>IF([2]source_data!G488="","",IF([2]source_data!F488="",_xlfn.XLOOKUP(T485,[2]tailored_settings!$B$20:$B$25,[2]tailored_settings!$A$20:$A$25,"")))</f>
        <v>Helping to alleviate financial hardship</v>
      </c>
      <c r="D485" s="7">
        <f>IF([2]source_data!G488="","",IF([2]source_data!G488="","",[2]source_data!G488))</f>
        <v>862.35</v>
      </c>
      <c r="E485" s="6" t="str">
        <f>IF([2]source_data!G488="","",[2]tailored_settings!$B$3)</f>
        <v>GBP</v>
      </c>
      <c r="F485" s="8">
        <f>IF([2]source_data!G488="","",IF([2]source_data!H488="","",[2]source_data!H488))</f>
        <v>45559</v>
      </c>
      <c r="G485" s="6" t="str">
        <f>IF([2]source_data!G488="","",[2]tailored_settings!$B$5)</f>
        <v>Individual Recipient</v>
      </c>
      <c r="H485" s="6" t="str">
        <f>IF([2]source_data!G488="","",IF(AND([2]source_data!A488&lt;&gt;"",[2]tailored_settings!$B$16="Publish"),CONCATENATE([2]tailored_settings!$B$2&amp;[2]source_data!A488),IF(AND([2]source_data!A488&lt;&gt;"",[2]tailored_settings!$B$16="Do not publish"),CONCATENATE([2]tailored_settings!$B$4&amp;TEXT(ROW(A485)-1,"0000")&amp;"_"&amp;TEXT(F485,"yyyy-mm")),CONCATENATE([2]tailored_settings!$B$4&amp;TEXT(ROW(A485)-1,"0000")&amp;"_"&amp;TEXT(F485,"yyyy-mm")))))</f>
        <v>360G-Longleigh-IND-0484_2024-09</v>
      </c>
      <c r="I485" s="6" t="str">
        <f>IF([2]source_data!G488="","",[2]tailored_settings!$B$7)</f>
        <v>Longleigh Foundation</v>
      </c>
      <c r="J485" s="6" t="str">
        <f>IF([2]source_data!G488="","",[2]tailored_settings!$B$6)</f>
        <v>GB-CHC-1169016</v>
      </c>
      <c r="K485" s="6" t="str">
        <f>IF([2]source_data!G488="","",IF([2]source_data!I488="","",VLOOKUP([2]source_data!I488,[2]codelist_mapping!A:C,3,FALSE)))</f>
        <v>GTIR040</v>
      </c>
      <c r="L485" s="6" t="str">
        <f>IF([2]source_data!G488="","",IF([2]source_data!J488="","",VLOOKUP([2]source_data!J488,[2]codelist_mapping!A:C,3,FALSE)))</f>
        <v/>
      </c>
      <c r="M485" s="6" t="str">
        <f>IF([2]source_data!G488="","",IF([2]source_data!K488="","",IF([2]source_data!M488&lt;&gt;"",CONCATENATE(VLOOKUP([2]source_data!K488,[2]codelist_mapping!F:H,3,FALSE)&amp;";"&amp;VLOOKUP([2]source_data!L488,[2]codelist_mapping!F:H,3,FALSE)&amp;";"&amp;VLOOKUP([2]source_data!M488,[2]codelist_mapping!F:H,3,FALSE)),IF([2]source_data!L488&lt;&gt;"",CONCATENATE(VLOOKUP([2]source_data!K488,[2]codelist_mapping!F:H,3,FALSE)&amp;";"&amp;VLOOKUP([2]source_data!L488,[2]codelist_mapping!F:H,3,FALSE)),IF([2]source_data!K488&lt;&gt;"",CONCATENATE(VLOOKUP([2]source_data!K488,[2]codelist_mapping!F:H,3,FALSE)))))))</f>
        <v>GTIP020</v>
      </c>
      <c r="N485" s="9" t="str">
        <f>IF([2]source_data!G488="","",IF([2]source_data!D488="","",VLOOKUP([2]source_data!D488,[2]geo_data!A:I,9,FALSE)))</f>
        <v>Hailsham East</v>
      </c>
      <c r="O485" s="9" t="str">
        <f>IF([2]source_data!G488="","",IF([2]source_data!D488="","",VLOOKUP([2]source_data!D488,[2]geo_data!A:I,8,FALSE)))</f>
        <v>E05011640</v>
      </c>
      <c r="P485" s="9" t="str">
        <f>IF([2]source_data!G488="","",IF(LEFT(O485,3)="E05","WD",IF(LEFT(O485,3)="S13","WD",IF(LEFT(O485,3)="W05","WD",IF(LEFT(O485,3)="W06","UA",IF(LEFT(O485,3)="S12","CA",IF(LEFT(O485,3)="E06","UA",IF(LEFT(O485,3)="E07","NMD",IF(LEFT(O485,3)="E08","MD",IF(LEFT(O485,3)="E09","LONB"))))))))))</f>
        <v>WD</v>
      </c>
      <c r="Q485" s="9" t="str">
        <f>IF([2]source_data!G488="","",IF([2]source_data!D488="","",VLOOKUP([2]source_data!D488,[2]geo_data!A:I,7,FALSE)))</f>
        <v>Wealden</v>
      </c>
      <c r="R485" s="9" t="str">
        <f>IF([2]source_data!G488="","",IF([2]source_data!D488="","",VLOOKUP([2]source_data!D488,[2]geo_data!A:I,6,FALSE)))</f>
        <v>E07000065</v>
      </c>
      <c r="S485" s="9" t="str">
        <f>IF([2]source_data!G488="","",IF(LEFT(R485,3)="E05","WD",IF(LEFT(R485,3)="S13","WD",IF(LEFT(R485,3)="W05","WD",IF(LEFT(R485,3)="W06","UA",IF(LEFT(R485,3)="S12","CA",IF(LEFT(R485,3)="E06","UA",IF(LEFT(R485,3)="E07","NMD",IF(LEFT(R485,3)="E08","MD",IF(LEFT(R485,3)="E09","LONB"))))))))))</f>
        <v>NMD</v>
      </c>
      <c r="T485" s="6" t="str">
        <f>IF([2]source_data!G488="","",IF([2]source_data!N488="","",[2]source_data!N488))</f>
        <v>Hardship Grant</v>
      </c>
      <c r="U485" s="10">
        <f>IF([2]source_data!G488="","",[2]tailored_settings!$B$8)</f>
        <v>45789</v>
      </c>
      <c r="V485" s="6" t="str">
        <f>IF([2]source_data!G488="","",[2]tailored_settings!$B$9)</f>
        <v>http://www.longleigh.org/</v>
      </c>
      <c r="W485" s="8">
        <f>IF([2]source_data!G488="","",IF([2]source_data!O488="","",[2]source_data!O488))</f>
        <v>45559</v>
      </c>
      <c r="X485" s="12">
        <f>IF([2]source_data!G488="","",IF([2]source_data!P488="","",[2]source_data!P488))</f>
        <v>45574</v>
      </c>
      <c r="Y485" s="13">
        <f>IF([2]source_data!G488="","",IF([2]source_data!Q488="","",[2]source_data!Q488))</f>
        <v>0</v>
      </c>
      <c r="Z485" s="11" t="str">
        <f>IF([2]source_data!G488="","",IF([2]source_data!I488="","",[2]tailored_settings!$B$10))</f>
        <v>Primary grant reason</v>
      </c>
      <c r="AA485" s="11" t="str">
        <f>IF([2]source_data!G488="","",IF([2]source_data!I488="","",[2]source_data!I488))</f>
        <v>2. Customer receiving medication and/or therapy for a mental health condition or substance addiction</v>
      </c>
      <c r="AB485" s="11" t="str">
        <f>IF([2]source_data!G488="","",IF([2]source_data!J488="","",[2]tailored_settings!$B$11))</f>
        <v/>
      </c>
      <c r="AC485" s="11" t="str">
        <f>IF([2]source_data!G488="","",IF([2]source_data!J488="","",[2]source_data!J488))</f>
        <v/>
      </c>
      <c r="AD485" s="11" t="str">
        <f>IF([2]source_data!G488="","",IF([2]source_data!K488="","",[2]tailored_settings!$B$12))</f>
        <v>Grant purpose</v>
      </c>
      <c r="AE485" s="11" t="str">
        <f>IF([2]source_data!G488="","",IF([2]source_data!K488="","",[2]source_data!K488))</f>
        <v xml:space="preserve">Furniture </v>
      </c>
      <c r="AF485" s="11" t="str">
        <f>IF([2]source_data!G488="","",IF([2]source_data!K488="","",[2]tailored_settings!$B$13))</f>
        <v>Grant purpose</v>
      </c>
      <c r="AG485" s="11" t="str">
        <f>IF([2]source_data!G488="","",IF([2]source_data!K488="","",[2]source_data!K488))</f>
        <v xml:space="preserve">Furniture </v>
      </c>
      <c r="AH485" s="11" t="str">
        <f>IF([2]source_data!G488="","",IF([2]source_data!M488="","",[2]tailored_settings!$B$14))</f>
        <v/>
      </c>
      <c r="AI485" s="11" t="str">
        <f>IF([2]source_data!G488="","",IF([2]source_data!M488="","",[2]source_data!M488))</f>
        <v/>
      </c>
    </row>
    <row r="486" spans="1:35" x14ac:dyDescent="0.2">
      <c r="A486" s="6" t="str">
        <f>IF([2]source_data!G489="","",IF(AND([2]source_data!C489&lt;&gt;"",[2]tailored_settings!$B$15="Publish"),CONCATENATE([2]tailored_settings!$B$2&amp;[2]source_data!C489),IF(AND([2]source_data!C489&lt;&gt;"",[2]tailored_settings!$B$15="Do not publish"),CONCATENATE([2]tailored_settings!$B$2&amp;TEXT(ROW(A486)-1,"0000")&amp;"_"&amp;TEXT(F486,"yyyy-mm")),CONCATENATE([2]tailored_settings!$B$2&amp;TEXT(ROW(A486)-1,"0000")&amp;"_"&amp;TEXT(F486,"yyyy-mm")))))</f>
        <v>360G-Longleigh-0485_2024-09</v>
      </c>
      <c r="B486" s="6" t="str">
        <f>IF([2]source_data!G489="","",IF([2]source_data!E489&lt;&gt;"",[2]source_data!E489,CONCATENATE("Grant to "&amp;G486)))</f>
        <v>Grant to Individual Recipient</v>
      </c>
      <c r="C486" s="6" t="str">
        <f>IF([2]source_data!G489="","",IF([2]source_data!F489="",_xlfn.XLOOKUP(T486,[2]tailored_settings!$B$20:$B$25,[2]tailored_settings!$A$20:$A$25,"")))</f>
        <v>Providing financial aid during a time of crisis</v>
      </c>
      <c r="D486" s="7">
        <f>IF([2]source_data!G489="","",IF([2]source_data!G489="","",[2]source_data!G489))</f>
        <v>500</v>
      </c>
      <c r="E486" s="6" t="str">
        <f>IF([2]source_data!G489="","",[2]tailored_settings!$B$3)</f>
        <v>GBP</v>
      </c>
      <c r="F486" s="8">
        <f>IF([2]source_data!G489="","",IF([2]source_data!H489="","",[2]source_data!H489))</f>
        <v>45558</v>
      </c>
      <c r="G486" s="6" t="str">
        <f>IF([2]source_data!G489="","",[2]tailored_settings!$B$5)</f>
        <v>Individual Recipient</v>
      </c>
      <c r="H486" s="6" t="str">
        <f>IF([2]source_data!G489="","",IF(AND([2]source_data!A489&lt;&gt;"",[2]tailored_settings!$B$16="Publish"),CONCATENATE([2]tailored_settings!$B$2&amp;[2]source_data!A489),IF(AND([2]source_data!A489&lt;&gt;"",[2]tailored_settings!$B$16="Do not publish"),CONCATENATE([2]tailored_settings!$B$4&amp;TEXT(ROW(A486)-1,"0000")&amp;"_"&amp;TEXT(F486,"yyyy-mm")),CONCATENATE([2]tailored_settings!$B$4&amp;TEXT(ROW(A486)-1,"0000")&amp;"_"&amp;TEXT(F486,"yyyy-mm")))))</f>
        <v>360G-Longleigh-IND-0485_2024-09</v>
      </c>
      <c r="I486" s="6" t="str">
        <f>IF([2]source_data!G489="","",[2]tailored_settings!$B$7)</f>
        <v>Longleigh Foundation</v>
      </c>
      <c r="J486" s="6" t="str">
        <f>IF([2]source_data!G489="","",[2]tailored_settings!$B$6)</f>
        <v>GB-CHC-1169016</v>
      </c>
      <c r="K486" s="6" t="str">
        <f>IF([2]source_data!G489="","",IF([2]source_data!I489="","",VLOOKUP([2]source_data!I489,[2]codelist_mapping!A:C,3,FALSE)))</f>
        <v>GTIR060</v>
      </c>
      <c r="L486" s="6" t="str">
        <f>IF([2]source_data!G489="","",IF([2]source_data!J489="","",VLOOKUP([2]source_data!J489,[2]codelist_mapping!A:C,3,FALSE)))</f>
        <v/>
      </c>
      <c r="M486" s="6" t="str">
        <f>IF([2]source_data!G489="","",IF([2]source_data!K489="","",IF([2]source_data!M489&lt;&gt;"",CONCATENATE(VLOOKUP([2]source_data!K489,[2]codelist_mapping!F:H,3,FALSE)&amp;";"&amp;VLOOKUP([2]source_data!L489,[2]codelist_mapping!F:H,3,FALSE)&amp;";"&amp;VLOOKUP([2]source_data!M489,[2]codelist_mapping!F:H,3,FALSE)),IF([2]source_data!L489&lt;&gt;"",CONCATENATE(VLOOKUP([2]source_data!K489,[2]codelist_mapping!F:H,3,FALSE)&amp;";"&amp;VLOOKUP([2]source_data!L489,[2]codelist_mapping!F:H,3,FALSE)),IF([2]source_data!K489&lt;&gt;"",CONCATENATE(VLOOKUP([2]source_data!K489,[2]codelist_mapping!F:H,3,FALSE)))))))</f>
        <v>GTIP070</v>
      </c>
      <c r="N486" s="9" t="str">
        <f>IF([2]source_data!G489="","",IF([2]source_data!D489="","",VLOOKUP([2]source_data!D489,[2]geo_data!A:I,9,FALSE)))</f>
        <v>Bircher</v>
      </c>
      <c r="O486" s="9" t="str">
        <f>IF([2]source_data!G489="","",IF([2]source_data!D489="","",VLOOKUP([2]source_data!D489,[2]geo_data!A:I,8,FALSE)))</f>
        <v>E05009443</v>
      </c>
      <c r="P486" s="9" t="str">
        <f>IF([2]source_data!G489="","",IF(LEFT(O486,3)="E05","WD",IF(LEFT(O486,3)="S13","WD",IF(LEFT(O486,3)="W05","WD",IF(LEFT(O486,3)="W06","UA",IF(LEFT(O486,3)="S12","CA",IF(LEFT(O486,3)="E06","UA",IF(LEFT(O486,3)="E07","NMD",IF(LEFT(O486,3)="E08","MD",IF(LEFT(O486,3)="E09","LONB"))))))))))</f>
        <v>WD</v>
      </c>
      <c r="Q486" s="9" t="str">
        <f>IF([2]source_data!G489="","",IF([2]source_data!D489="","",VLOOKUP([2]source_data!D489,[2]geo_data!A:I,7,FALSE)))</f>
        <v>Herefordshire, County of</v>
      </c>
      <c r="R486" s="9" t="str">
        <f>IF([2]source_data!G489="","",IF([2]source_data!D489="","",VLOOKUP([2]source_data!D489,[2]geo_data!A:I,6,FALSE)))</f>
        <v>E06000019</v>
      </c>
      <c r="S486" s="9" t="str">
        <f>IF([2]source_data!G489="","",IF(LEFT(R486,3)="E05","WD",IF(LEFT(R486,3)="S13","WD",IF(LEFT(R486,3)="W05","WD",IF(LEFT(R486,3)="W06","UA",IF(LEFT(R486,3)="S12","CA",IF(LEFT(R486,3)="E06","UA",IF(LEFT(R486,3)="E07","NMD",IF(LEFT(R486,3)="E08","MD",IF(LEFT(R486,3)="E09","LONB"))))))))))</f>
        <v>UA</v>
      </c>
      <c r="T486" s="6" t="str">
        <f>IF([2]source_data!G489="","",IF([2]source_data!N489="","",[2]source_data!N489))</f>
        <v>Crisis Grant</v>
      </c>
      <c r="U486" s="10">
        <f>IF([2]source_data!G489="","",[2]tailored_settings!$B$8)</f>
        <v>45789</v>
      </c>
      <c r="V486" s="6" t="str">
        <f>IF([2]source_data!G489="","",[2]tailored_settings!$B$9)</f>
        <v>http://www.longleigh.org/</v>
      </c>
      <c r="W486" s="8">
        <f>IF([2]source_data!G489="","",IF([2]source_data!O489="","",[2]source_data!O489))</f>
        <v>45558</v>
      </c>
      <c r="X486" s="12">
        <f>IF([2]source_data!G489="","",IF([2]source_data!P489="","",[2]source_data!P489))</f>
        <v>45622</v>
      </c>
      <c r="Y486" s="13">
        <f>IF([2]source_data!G489="","",IF([2]source_data!Q489="","",[2]source_data!Q489))</f>
        <v>2</v>
      </c>
      <c r="Z486" s="11" t="str">
        <f>IF([2]source_data!G489="","",IF([2]source_data!I489="","",[2]tailored_settings!$B$10))</f>
        <v>Primary grant reason</v>
      </c>
      <c r="AA486" s="11" t="str">
        <f>IF([2]source_data!G489="","",IF([2]source_data!I489="","",[2]source_data!I489))</f>
        <v>4. Customer/family fleeing from a violent or abusive relationship</v>
      </c>
      <c r="AB486" s="11" t="str">
        <f>IF([2]source_data!G489="","",IF([2]source_data!J489="","",[2]tailored_settings!$B$11))</f>
        <v/>
      </c>
      <c r="AC486" s="11" t="str">
        <f>IF([2]source_data!G489="","",IF([2]source_data!J489="","",[2]source_data!J489))</f>
        <v/>
      </c>
      <c r="AD486" s="11" t="str">
        <f>IF([2]source_data!G489="","",IF([2]source_data!K489="","",[2]tailored_settings!$B$12))</f>
        <v>Grant purpose</v>
      </c>
      <c r="AE486" s="11" t="str">
        <f>IF([2]source_data!G489="","",IF([2]source_data!K489="","",[2]source_data!K489))</f>
        <v>Food Vouchers</v>
      </c>
      <c r="AF486" s="11" t="str">
        <f>IF([2]source_data!G489="","",IF([2]source_data!K489="","",[2]tailored_settings!$B$13))</f>
        <v>Grant purpose</v>
      </c>
      <c r="AG486" s="11" t="str">
        <f>IF([2]source_data!G489="","",IF([2]source_data!K489="","",[2]source_data!K489))</f>
        <v>Food Vouchers</v>
      </c>
      <c r="AH486" s="11" t="str">
        <f>IF([2]source_data!G489="","",IF([2]source_data!M489="","",[2]tailored_settings!$B$14))</f>
        <v/>
      </c>
      <c r="AI486" s="11" t="str">
        <f>IF([2]source_data!G489="","",IF([2]source_data!M489="","",[2]source_data!M489))</f>
        <v/>
      </c>
    </row>
    <row r="487" spans="1:35" x14ac:dyDescent="0.2">
      <c r="A487" s="6" t="str">
        <f>IF([2]source_data!G490="","",IF(AND([2]source_data!C490&lt;&gt;"",[2]tailored_settings!$B$15="Publish"),CONCATENATE([2]tailored_settings!$B$2&amp;[2]source_data!C490),IF(AND([2]source_data!C490&lt;&gt;"",[2]tailored_settings!$B$15="Do not publish"),CONCATENATE([2]tailored_settings!$B$2&amp;TEXT(ROW(A487)-1,"0000")&amp;"_"&amp;TEXT(F487,"yyyy-mm")),CONCATENATE([2]tailored_settings!$B$2&amp;TEXT(ROW(A487)-1,"0000")&amp;"_"&amp;TEXT(F487,"yyyy-mm")))))</f>
        <v>360G-Longleigh-0486_2024-09</v>
      </c>
      <c r="B487" s="6" t="str">
        <f>IF([2]source_data!G490="","",IF([2]source_data!E490&lt;&gt;"",[2]source_data!E490,CONCATENATE("Grant to "&amp;G487)))</f>
        <v>Grant to Individual Recipient</v>
      </c>
      <c r="C487" s="6" t="str">
        <f>IF([2]source_data!G490="","",IF([2]source_data!F490="",_xlfn.XLOOKUP(T487,[2]tailored_settings!$B$20:$B$25,[2]tailored_settings!$A$20:$A$25,"")))</f>
        <v>Providing financial aid during a time of crisis</v>
      </c>
      <c r="D487" s="7">
        <f>IF([2]source_data!G490="","",IF([2]source_data!G490="","",[2]source_data!G490))</f>
        <v>500</v>
      </c>
      <c r="E487" s="6" t="str">
        <f>IF([2]source_data!G490="","",[2]tailored_settings!$B$3)</f>
        <v>GBP</v>
      </c>
      <c r="F487" s="8">
        <f>IF([2]source_data!G490="","",IF([2]source_data!H490="","",[2]source_data!H490))</f>
        <v>45559</v>
      </c>
      <c r="G487" s="6" t="str">
        <f>IF([2]source_data!G490="","",[2]tailored_settings!$B$5)</f>
        <v>Individual Recipient</v>
      </c>
      <c r="H487" s="6" t="str">
        <f>IF([2]source_data!G490="","",IF(AND([2]source_data!A490&lt;&gt;"",[2]tailored_settings!$B$16="Publish"),CONCATENATE([2]tailored_settings!$B$2&amp;[2]source_data!A490),IF(AND([2]source_data!A490&lt;&gt;"",[2]tailored_settings!$B$16="Do not publish"),CONCATENATE([2]tailored_settings!$B$4&amp;TEXT(ROW(A487)-1,"0000")&amp;"_"&amp;TEXT(F487,"yyyy-mm")),CONCATENATE([2]tailored_settings!$B$4&amp;TEXT(ROW(A487)-1,"0000")&amp;"_"&amp;TEXT(F487,"yyyy-mm")))))</f>
        <v>360G-Longleigh-IND-0486_2024-09</v>
      </c>
      <c r="I487" s="6" t="str">
        <f>IF([2]source_data!G490="","",[2]tailored_settings!$B$7)</f>
        <v>Longleigh Foundation</v>
      </c>
      <c r="J487" s="6" t="str">
        <f>IF([2]source_data!G490="","",[2]tailored_settings!$B$6)</f>
        <v>GB-CHC-1169016</v>
      </c>
      <c r="K487" s="6" t="str">
        <f>IF([2]source_data!G490="","",IF([2]source_data!I490="","",VLOOKUP([2]source_data!I490,[2]codelist_mapping!A:C,3,FALSE)))</f>
        <v>GTIR060</v>
      </c>
      <c r="L487" s="6" t="str">
        <f>IF([2]source_data!G490="","",IF([2]source_data!J490="","",VLOOKUP([2]source_data!J490,[2]codelist_mapping!A:C,3,FALSE)))</f>
        <v/>
      </c>
      <c r="M487" s="6" t="str">
        <f>IF([2]source_data!G490="","",IF([2]source_data!K490="","",IF([2]source_data!M490&lt;&gt;"",CONCATENATE(VLOOKUP([2]source_data!K490,[2]codelist_mapping!F:H,3,FALSE)&amp;";"&amp;VLOOKUP([2]source_data!L490,[2]codelist_mapping!F:H,3,FALSE)&amp;";"&amp;VLOOKUP([2]source_data!M490,[2]codelist_mapping!F:H,3,FALSE)),IF([2]source_data!L490&lt;&gt;"",CONCATENATE(VLOOKUP([2]source_data!K490,[2]codelist_mapping!F:H,3,FALSE)&amp;";"&amp;VLOOKUP([2]source_data!L490,[2]codelist_mapping!F:H,3,FALSE)),IF([2]source_data!K490&lt;&gt;"",CONCATENATE(VLOOKUP([2]source_data!K490,[2]codelist_mapping!F:H,3,FALSE)))))))</f>
        <v>GTIP070;GTIP080</v>
      </c>
      <c r="N487" s="9" t="str">
        <f>IF([2]source_data!G490="","",IF([2]source_data!D490="","",VLOOKUP([2]source_data!D490,[2]geo_data!A:I,9,FALSE)))</f>
        <v>West Hill &amp; North Laine</v>
      </c>
      <c r="O487" s="9" t="str">
        <f>IF([2]source_data!G490="","",IF([2]source_data!D490="","",VLOOKUP([2]source_data!D490,[2]geo_data!A:I,8,FALSE)))</f>
        <v>E05015415</v>
      </c>
      <c r="P487" s="9" t="str">
        <f>IF([2]source_data!G490="","",IF(LEFT(O487,3)="E05","WD",IF(LEFT(O487,3)="S13","WD",IF(LEFT(O487,3)="W05","WD",IF(LEFT(O487,3)="W06","UA",IF(LEFT(O487,3)="S12","CA",IF(LEFT(O487,3)="E06","UA",IF(LEFT(O487,3)="E07","NMD",IF(LEFT(O487,3)="E08","MD",IF(LEFT(O487,3)="E09","LONB"))))))))))</f>
        <v>WD</v>
      </c>
      <c r="Q487" s="9" t="str">
        <f>IF([2]source_data!G490="","",IF([2]source_data!D490="","",VLOOKUP([2]source_data!D490,[2]geo_data!A:I,7,FALSE)))</f>
        <v>Brighton and Hove</v>
      </c>
      <c r="R487" s="9" t="str">
        <f>IF([2]source_data!G490="","",IF([2]source_data!D490="","",VLOOKUP([2]source_data!D490,[2]geo_data!A:I,6,FALSE)))</f>
        <v>E06000043</v>
      </c>
      <c r="S487" s="9" t="str">
        <f>IF([2]source_data!G490="","",IF(LEFT(R487,3)="E05","WD",IF(LEFT(R487,3)="S13","WD",IF(LEFT(R487,3)="W05","WD",IF(LEFT(R487,3)="W06","UA",IF(LEFT(R487,3)="S12","CA",IF(LEFT(R487,3)="E06","UA",IF(LEFT(R487,3)="E07","NMD",IF(LEFT(R487,3)="E08","MD",IF(LEFT(R487,3)="E09","LONB"))))))))))</f>
        <v>UA</v>
      </c>
      <c r="T487" s="6" t="str">
        <f>IF([2]source_data!G490="","",IF([2]source_data!N490="","",[2]source_data!N490))</f>
        <v>Crisis Grant</v>
      </c>
      <c r="U487" s="10">
        <f>IF([2]source_data!G490="","",[2]tailored_settings!$B$8)</f>
        <v>45789</v>
      </c>
      <c r="V487" s="6" t="str">
        <f>IF([2]source_data!G490="","",[2]tailored_settings!$B$9)</f>
        <v>http://www.longleigh.org/</v>
      </c>
      <c r="W487" s="8">
        <f>IF([2]source_data!G490="","",IF([2]source_data!O490="","",[2]source_data!O490))</f>
        <v>45559</v>
      </c>
      <c r="X487" s="12">
        <f>IF([2]source_data!G490="","",IF([2]source_data!P490="","",[2]source_data!P490))</f>
        <v>45713</v>
      </c>
      <c r="Y487" s="13">
        <f>IF([2]source_data!G490="","",IF([2]source_data!Q490="","",[2]source_data!Q490))</f>
        <v>5</v>
      </c>
      <c r="Z487" s="11" t="str">
        <f>IF([2]source_data!G490="","",IF([2]source_data!I490="","",[2]tailored_settings!$B$10))</f>
        <v>Primary grant reason</v>
      </c>
      <c r="AA487" s="11" t="str">
        <f>IF([2]source_data!G490="","",IF([2]source_data!I490="","",[2]source_data!I490))</f>
        <v>4. Customer/family fleeing from a violent or abusive relationship</v>
      </c>
      <c r="AB487" s="11" t="str">
        <f>IF([2]source_data!G490="","",IF([2]source_data!J490="","",[2]tailored_settings!$B$11))</f>
        <v/>
      </c>
      <c r="AC487" s="11" t="str">
        <f>IF([2]source_data!G490="","",IF([2]source_data!J490="","",[2]source_data!J490))</f>
        <v/>
      </c>
      <c r="AD487" s="11" t="str">
        <f>IF([2]source_data!G490="","",IF([2]source_data!K490="","",[2]tailored_settings!$B$12))</f>
        <v>Grant purpose</v>
      </c>
      <c r="AE487" s="11" t="str">
        <f>IF([2]source_data!G490="","",IF([2]source_data!K490="","",[2]source_data!K490))</f>
        <v>Food Vouchers</v>
      </c>
      <c r="AF487" s="11" t="str">
        <f>IF([2]source_data!G490="","",IF([2]source_data!K490="","",[2]tailored_settings!$B$13))</f>
        <v>Grant purpose</v>
      </c>
      <c r="AG487" s="11" t="str">
        <f>IF([2]source_data!G490="","",IF([2]source_data!K490="","",[2]source_data!K490))</f>
        <v>Food Vouchers</v>
      </c>
      <c r="AH487" s="11" t="str">
        <f>IF([2]source_data!G490="","",IF([2]source_data!M490="","",[2]tailored_settings!$B$14))</f>
        <v/>
      </c>
      <c r="AI487" s="11" t="str">
        <f>IF([2]source_data!G490="","",IF([2]source_data!M490="","",[2]source_data!M490))</f>
        <v/>
      </c>
    </row>
    <row r="488" spans="1:35" x14ac:dyDescent="0.2">
      <c r="A488" s="6" t="str">
        <f>IF([2]source_data!G491="","",IF(AND([2]source_data!C491&lt;&gt;"",[2]tailored_settings!$B$15="Publish"),CONCATENATE([2]tailored_settings!$B$2&amp;[2]source_data!C491),IF(AND([2]source_data!C491&lt;&gt;"",[2]tailored_settings!$B$15="Do not publish"),CONCATENATE([2]tailored_settings!$B$2&amp;TEXT(ROW(A488)-1,"0000")&amp;"_"&amp;TEXT(F488,"yyyy-mm")),CONCATENATE([2]tailored_settings!$B$2&amp;TEXT(ROW(A488)-1,"0000")&amp;"_"&amp;TEXT(F488,"yyyy-mm")))))</f>
        <v>360G-Longleigh-0487_2024-10</v>
      </c>
      <c r="B488" s="6" t="str">
        <f>IF([2]source_data!G491="","",IF([2]source_data!E491&lt;&gt;"",[2]source_data!E491,CONCATENATE("Grant to "&amp;G488)))</f>
        <v>Grant to Individual Recipient</v>
      </c>
      <c r="C488" s="6" t="str">
        <f>IF([2]source_data!G491="","",IF([2]source_data!F491="",_xlfn.XLOOKUP(T488,[2]tailored_settings!$B$20:$B$25,[2]tailored_settings!$A$20:$A$25,"")))</f>
        <v>Helping to alleviate financial hardship</v>
      </c>
      <c r="D488" s="7">
        <f>IF([2]source_data!G491="","",IF([2]source_data!G491="","",[2]source_data!G491))</f>
        <v>1000</v>
      </c>
      <c r="E488" s="6" t="str">
        <f>IF([2]source_data!G491="","",[2]tailored_settings!$B$3)</f>
        <v>GBP</v>
      </c>
      <c r="F488" s="8">
        <f>IF([2]source_data!G491="","",IF([2]source_data!H491="","",[2]source_data!H491))</f>
        <v>45568</v>
      </c>
      <c r="G488" s="6" t="str">
        <f>IF([2]source_data!G491="","",[2]tailored_settings!$B$5)</f>
        <v>Individual Recipient</v>
      </c>
      <c r="H488" s="6" t="str">
        <f>IF([2]source_data!G491="","",IF(AND([2]source_data!A491&lt;&gt;"",[2]tailored_settings!$B$16="Publish"),CONCATENATE([2]tailored_settings!$B$2&amp;[2]source_data!A491),IF(AND([2]source_data!A491&lt;&gt;"",[2]tailored_settings!$B$16="Do not publish"),CONCATENATE([2]tailored_settings!$B$4&amp;TEXT(ROW(A488)-1,"0000")&amp;"_"&amp;TEXT(F488,"yyyy-mm")),CONCATENATE([2]tailored_settings!$B$4&amp;TEXT(ROW(A488)-1,"0000")&amp;"_"&amp;TEXT(F488,"yyyy-mm")))))</f>
        <v>360G-Longleigh-IND-0487_2024-10</v>
      </c>
      <c r="I488" s="6" t="str">
        <f>IF([2]source_data!G491="","",[2]tailored_settings!$B$7)</f>
        <v>Longleigh Foundation</v>
      </c>
      <c r="J488" s="6" t="str">
        <f>IF([2]source_data!G491="","",[2]tailored_settings!$B$6)</f>
        <v>GB-CHC-1169016</v>
      </c>
      <c r="K488" s="6" t="str">
        <f>IF([2]source_data!G491="","",IF([2]source_data!I491="","",VLOOKUP([2]source_data!I491,[2]codelist_mapping!A:C,3,FALSE)))</f>
        <v>GTIR080</v>
      </c>
      <c r="L488" s="6" t="str">
        <f>IF([2]source_data!G491="","",IF([2]source_data!J491="","",VLOOKUP([2]source_data!J491,[2]codelist_mapping!A:C,3,FALSE)))</f>
        <v/>
      </c>
      <c r="M488" s="6" t="str">
        <f>IF([2]source_data!G491="","",IF([2]source_data!K491="","",IF([2]source_data!M491&lt;&gt;"",CONCATENATE(VLOOKUP([2]source_data!K491,[2]codelist_mapping!F:H,3,FALSE)&amp;";"&amp;VLOOKUP([2]source_data!L491,[2]codelist_mapping!F:H,3,FALSE)&amp;";"&amp;VLOOKUP([2]source_data!M491,[2]codelist_mapping!F:H,3,FALSE)),IF([2]source_data!L491&lt;&gt;"",CONCATENATE(VLOOKUP([2]source_data!K491,[2]codelist_mapping!F:H,3,FALSE)&amp;";"&amp;VLOOKUP([2]source_data!L491,[2]codelist_mapping!F:H,3,FALSE)),IF([2]source_data!K491&lt;&gt;"",CONCATENATE(VLOOKUP([2]source_data!K491,[2]codelist_mapping!F:H,3,FALSE)))))))</f>
        <v>GTIP060</v>
      </c>
      <c r="N488" s="9" t="str">
        <f>IF([2]source_data!G491="","",IF([2]source_data!D491="","",VLOOKUP([2]source_data!D491,[2]geo_data!A:I,9,FALSE)))</f>
        <v>West Hill &amp; North Laine</v>
      </c>
      <c r="O488" s="9" t="str">
        <f>IF([2]source_data!G491="","",IF([2]source_data!D491="","",VLOOKUP([2]source_data!D491,[2]geo_data!A:I,8,FALSE)))</f>
        <v>E05015415</v>
      </c>
      <c r="P488" s="9" t="str">
        <f>IF([2]source_data!G491="","",IF(LEFT(O488,3)="E05","WD",IF(LEFT(O488,3)="S13","WD",IF(LEFT(O488,3)="W05","WD",IF(LEFT(O488,3)="W06","UA",IF(LEFT(O488,3)="S12","CA",IF(LEFT(O488,3)="E06","UA",IF(LEFT(O488,3)="E07","NMD",IF(LEFT(O488,3)="E08","MD",IF(LEFT(O488,3)="E09","LONB"))))))))))</f>
        <v>WD</v>
      </c>
      <c r="Q488" s="9" t="str">
        <f>IF([2]source_data!G491="","",IF([2]source_data!D491="","",VLOOKUP([2]source_data!D491,[2]geo_data!A:I,7,FALSE)))</f>
        <v>Brighton and Hove</v>
      </c>
      <c r="R488" s="9" t="str">
        <f>IF([2]source_data!G491="","",IF([2]source_data!D491="","",VLOOKUP([2]source_data!D491,[2]geo_data!A:I,6,FALSE)))</f>
        <v>E06000043</v>
      </c>
      <c r="S488" s="9" t="str">
        <f>IF([2]source_data!G491="","",IF(LEFT(R488,3)="E05","WD",IF(LEFT(R488,3)="S13","WD",IF(LEFT(R488,3)="W05","WD",IF(LEFT(R488,3)="W06","UA",IF(LEFT(R488,3)="S12","CA",IF(LEFT(R488,3)="E06","UA",IF(LEFT(R488,3)="E07","NMD",IF(LEFT(R488,3)="E08","MD",IF(LEFT(R488,3)="E09","LONB"))))))))))</f>
        <v>UA</v>
      </c>
      <c r="T488" s="6" t="str">
        <f>IF([2]source_data!G491="","",IF([2]source_data!N491="","",[2]source_data!N491))</f>
        <v>Hardship Grant</v>
      </c>
      <c r="U488" s="10">
        <f>IF([2]source_data!G491="","",[2]tailored_settings!$B$8)</f>
        <v>45789</v>
      </c>
      <c r="V488" s="6" t="str">
        <f>IF([2]source_data!G491="","",[2]tailored_settings!$B$9)</f>
        <v>http://www.longleigh.org/</v>
      </c>
      <c r="W488" s="8">
        <f>IF([2]source_data!G491="","",IF([2]source_data!O491="","",[2]source_data!O491))</f>
        <v>45568</v>
      </c>
      <c r="X488" s="12">
        <f>IF([2]source_data!G491="","",IF([2]source_data!P491="","",[2]source_data!P491))</f>
        <v>45589</v>
      </c>
      <c r="Y488" s="13">
        <f>IF([2]source_data!G491="","",IF([2]source_data!Q491="","",[2]source_data!Q491))</f>
        <v>0</v>
      </c>
      <c r="Z488" s="11" t="str">
        <f>IF([2]source_data!G491="","",IF([2]source_data!I491="","",[2]tailored_settings!$B$10))</f>
        <v>Primary grant reason</v>
      </c>
      <c r="AA488" s="11" t="str">
        <f>IF([2]source_data!G491="","",IF([2]source_data!I491="","",[2]source_data!I491))</f>
        <v>3  Customer/family moving from homelessness/supported living into independent living</v>
      </c>
      <c r="AB488" s="11" t="str">
        <f>IF([2]source_data!G491="","",IF([2]source_data!J491="","",[2]tailored_settings!$B$11))</f>
        <v/>
      </c>
      <c r="AC488" s="11" t="str">
        <f>IF([2]source_data!G491="","",IF([2]source_data!J491="","",[2]source_data!J491))</f>
        <v/>
      </c>
      <c r="AD488" s="11" t="str">
        <f>IF([2]source_data!G491="","",IF([2]source_data!K491="","",[2]tailored_settings!$B$12))</f>
        <v>Grant purpose</v>
      </c>
      <c r="AE488" s="11" t="str">
        <f>IF([2]source_data!G491="","",IF([2]source_data!K491="","",[2]source_data!K491))</f>
        <v>Removals</v>
      </c>
      <c r="AF488" s="11" t="str">
        <f>IF([2]source_data!G491="","",IF([2]source_data!K491="","",[2]tailored_settings!$B$13))</f>
        <v>Grant purpose</v>
      </c>
      <c r="AG488" s="11" t="str">
        <f>IF([2]source_data!G491="","",IF([2]source_data!K491="","",[2]source_data!K491))</f>
        <v>Removals</v>
      </c>
      <c r="AH488" s="11" t="str">
        <f>IF([2]source_data!G491="","",IF([2]source_data!M491="","",[2]tailored_settings!$B$14))</f>
        <v/>
      </c>
      <c r="AI488" s="11" t="str">
        <f>IF([2]source_data!G491="","",IF([2]source_data!M491="","",[2]source_data!M491))</f>
        <v/>
      </c>
    </row>
    <row r="489" spans="1:35" x14ac:dyDescent="0.2">
      <c r="A489" s="6" t="str">
        <f>IF([2]source_data!G492="","",IF(AND([2]source_data!C492&lt;&gt;"",[2]tailored_settings!$B$15="Publish"),CONCATENATE([2]tailored_settings!$B$2&amp;[2]source_data!C492),IF(AND([2]source_data!C492&lt;&gt;"",[2]tailored_settings!$B$15="Do not publish"),CONCATENATE([2]tailored_settings!$B$2&amp;TEXT(ROW(A489)-1,"0000")&amp;"_"&amp;TEXT(F489,"yyyy-mm")),CONCATENATE([2]tailored_settings!$B$2&amp;TEXT(ROW(A489)-1,"0000")&amp;"_"&amp;TEXT(F489,"yyyy-mm")))))</f>
        <v>360G-Longleigh-0488_2024-10</v>
      </c>
      <c r="B489" s="6" t="str">
        <f>IF([2]source_data!G492="","",IF([2]source_data!E492&lt;&gt;"",[2]source_data!E492,CONCATENATE("Grant to "&amp;G489)))</f>
        <v>Grant to Individual Recipient</v>
      </c>
      <c r="C489" s="6" t="str">
        <f>IF([2]source_data!G492="","",IF([2]source_data!F492="",_xlfn.XLOOKUP(T489,[2]tailored_settings!$B$20:$B$25,[2]tailored_settings!$A$20:$A$25,"")))</f>
        <v>Providing financial aid after an impactful incident</v>
      </c>
      <c r="D489" s="7">
        <f>IF([2]source_data!G492="","",IF([2]source_data!G492="","",[2]source_data!G492))</f>
        <v>2354.81</v>
      </c>
      <c r="E489" s="6" t="str">
        <f>IF([2]source_data!G492="","",[2]tailored_settings!$B$3)</f>
        <v>GBP</v>
      </c>
      <c r="F489" s="8">
        <f>IF([2]source_data!G492="","",IF([2]source_data!H492="","",[2]source_data!H492))</f>
        <v>45568</v>
      </c>
      <c r="G489" s="6" t="str">
        <f>IF([2]source_data!G492="","",[2]tailored_settings!$B$5)</f>
        <v>Individual Recipient</v>
      </c>
      <c r="H489" s="6" t="str">
        <f>IF([2]source_data!G492="","",IF(AND([2]source_data!A492&lt;&gt;"",[2]tailored_settings!$B$16="Publish"),CONCATENATE([2]tailored_settings!$B$2&amp;[2]source_data!A492),IF(AND([2]source_data!A492&lt;&gt;"",[2]tailored_settings!$B$16="Do not publish"),CONCATENATE([2]tailored_settings!$B$4&amp;TEXT(ROW(A489)-1,"0000")&amp;"_"&amp;TEXT(F489,"yyyy-mm")),CONCATENATE([2]tailored_settings!$B$4&amp;TEXT(ROW(A489)-1,"0000")&amp;"_"&amp;TEXT(F489,"yyyy-mm")))))</f>
        <v>360G-Longleigh-IND-0488_2024-10</v>
      </c>
      <c r="I489" s="6" t="str">
        <f>IF([2]source_data!G492="","",[2]tailored_settings!$B$7)</f>
        <v>Longleigh Foundation</v>
      </c>
      <c r="J489" s="6" t="str">
        <f>IF([2]source_data!G492="","",[2]tailored_settings!$B$6)</f>
        <v>GB-CHC-1169016</v>
      </c>
      <c r="K489" s="6" t="str">
        <f>IF([2]source_data!G492="","",IF([2]source_data!I492="","",VLOOKUP([2]source_data!I492,[2]codelist_mapping!A:C,3,FALSE)))</f>
        <v>GTIR100</v>
      </c>
      <c r="L489" s="6" t="str">
        <f>IF([2]source_data!G492="","",IF([2]source_data!J492="","",VLOOKUP([2]source_data!J492,[2]codelist_mapping!A:C,3,FALSE)))</f>
        <v/>
      </c>
      <c r="M489" s="6" t="str">
        <f>IF([2]source_data!G492="","",IF([2]source_data!K492="","",IF([2]source_data!M492&lt;&gt;"",CONCATENATE(VLOOKUP([2]source_data!K492,[2]codelist_mapping!F:H,3,FALSE)&amp;";"&amp;VLOOKUP([2]source_data!L492,[2]codelist_mapping!F:H,3,FALSE)&amp;";"&amp;VLOOKUP([2]source_data!M492,[2]codelist_mapping!F:H,3,FALSE)),IF([2]source_data!L492&lt;&gt;"",CONCATENATE(VLOOKUP([2]source_data!K492,[2]codelist_mapping!F:H,3,FALSE)&amp;";"&amp;VLOOKUP([2]source_data!L492,[2]codelist_mapping!F:H,3,FALSE)),IF([2]source_data!K492&lt;&gt;"",CONCATENATE(VLOOKUP([2]source_data!K492,[2]codelist_mapping!F:H,3,FALSE)))))))</f>
        <v>GTIP060;GTIP020;GTIP020</v>
      </c>
      <c r="N489" s="9" t="str">
        <f>IF([2]source_data!G492="","",IF([2]source_data!D492="","",VLOOKUP([2]source_data!D492,[2]geo_data!A:I,9,FALSE)))</f>
        <v>Dunstable West</v>
      </c>
      <c r="O489" s="9" t="str">
        <f>IF([2]source_data!G492="","",IF([2]source_data!D492="","",VLOOKUP([2]source_data!D492,[2]geo_data!A:I,8,FALSE)))</f>
        <v>E05014407</v>
      </c>
      <c r="P489" s="9" t="str">
        <f>IF([2]source_data!G492="","",IF(LEFT(O489,3)="E05","WD",IF(LEFT(O489,3)="S13","WD",IF(LEFT(O489,3)="W05","WD",IF(LEFT(O489,3)="W06","UA",IF(LEFT(O489,3)="S12","CA",IF(LEFT(O489,3)="E06","UA",IF(LEFT(O489,3)="E07","NMD",IF(LEFT(O489,3)="E08","MD",IF(LEFT(O489,3)="E09","LONB"))))))))))</f>
        <v>WD</v>
      </c>
      <c r="Q489" s="9" t="str">
        <f>IF([2]source_data!G492="","",IF([2]source_data!D492="","",VLOOKUP([2]source_data!D492,[2]geo_data!A:I,7,FALSE)))</f>
        <v>Central Bedfordshire</v>
      </c>
      <c r="R489" s="9" t="str">
        <f>IF([2]source_data!G492="","",IF([2]source_data!D492="","",VLOOKUP([2]source_data!D492,[2]geo_data!A:I,6,FALSE)))</f>
        <v>E06000056</v>
      </c>
      <c r="S489" s="9" t="str">
        <f>IF([2]source_data!G492="","",IF(LEFT(R489,3)="E05","WD",IF(LEFT(R489,3)="S13","WD",IF(LEFT(R489,3)="W05","WD",IF(LEFT(R489,3)="W06","UA",IF(LEFT(R489,3)="S12","CA",IF(LEFT(R489,3)="E06","UA",IF(LEFT(R489,3)="E07","NMD",IF(LEFT(R489,3)="E08","MD",IF(LEFT(R489,3)="E09","LONB"))))))))))</f>
        <v>UA</v>
      </c>
      <c r="T489" s="6" t="str">
        <f>IF([2]source_data!G492="","",IF([2]source_data!N492="","",[2]source_data!N492))</f>
        <v>Critical Incident Grant</v>
      </c>
      <c r="U489" s="10">
        <f>IF([2]source_data!G492="","",[2]tailored_settings!$B$8)</f>
        <v>45789</v>
      </c>
      <c r="V489" s="6" t="str">
        <f>IF([2]source_data!G492="","",[2]tailored_settings!$B$9)</f>
        <v>http://www.longleigh.org/</v>
      </c>
      <c r="W489" s="8">
        <f>IF([2]source_data!G492="","",IF([2]source_data!O492="","",[2]source_data!O492))</f>
        <v>45568</v>
      </c>
      <c r="X489" s="12">
        <f>IF([2]source_data!G492="","",IF([2]source_data!P492="","",[2]source_data!P492))</f>
        <v>45614</v>
      </c>
      <c r="Y489" s="13">
        <f>IF([2]source_data!G492="","",IF([2]source_data!Q492="","",[2]source_data!Q492))</f>
        <v>1</v>
      </c>
      <c r="Z489" s="11" t="str">
        <f>IF([2]source_data!G492="","",IF([2]source_data!I492="","",[2]tailored_settings!$B$10))</f>
        <v>Primary grant reason</v>
      </c>
      <c r="AA489" s="11" t="str">
        <f>IF([2]source_data!G492="","",IF([2]source_data!I492="","",[2]source_data!I492))</f>
        <v>5. Customer/family having been the victims of a reported crime in their home.</v>
      </c>
      <c r="AB489" s="11" t="str">
        <f>IF([2]source_data!G492="","",IF([2]source_data!J492="","",[2]tailored_settings!$B$11))</f>
        <v/>
      </c>
      <c r="AC489" s="11" t="str">
        <f>IF([2]source_data!G492="","",IF([2]source_data!J492="","",[2]source_data!J492))</f>
        <v/>
      </c>
      <c r="AD489" s="11" t="str">
        <f>IF([2]source_data!G492="","",IF([2]source_data!K492="","",[2]tailored_settings!$B$12))</f>
        <v>Grant purpose</v>
      </c>
      <c r="AE489" s="11" t="str">
        <f>IF([2]source_data!G492="","",IF([2]source_data!K492="","",[2]source_data!K492))</f>
        <v>Voucher for small household items</v>
      </c>
      <c r="AF489" s="11" t="str">
        <f>IF([2]source_data!G492="","",IF([2]source_data!K492="","",[2]tailored_settings!$B$13))</f>
        <v>Grant purpose</v>
      </c>
      <c r="AG489" s="11" t="str">
        <f>IF([2]source_data!G492="","",IF([2]source_data!K492="","",[2]source_data!K492))</f>
        <v>Voucher for small household items</v>
      </c>
      <c r="AH489" s="11" t="str">
        <f>IF([2]source_data!G492="","",IF([2]source_data!M492="","",[2]tailored_settings!$B$14))</f>
        <v>Grant purpose</v>
      </c>
      <c r="AI489" s="11" t="str">
        <f>IF([2]source_data!G492="","",IF([2]source_data!M492="","",[2]source_data!M492))</f>
        <v xml:space="preserve">Furniture </v>
      </c>
    </row>
    <row r="490" spans="1:35" x14ac:dyDescent="0.2">
      <c r="A490" s="6" t="str">
        <f>IF([2]source_data!G493="","",IF(AND([2]source_data!C493&lt;&gt;"",[2]tailored_settings!$B$15="Publish"),CONCATENATE([2]tailored_settings!$B$2&amp;[2]source_data!C493),IF(AND([2]source_data!C493&lt;&gt;"",[2]tailored_settings!$B$15="Do not publish"),CONCATENATE([2]tailored_settings!$B$2&amp;TEXT(ROW(A490)-1,"0000")&amp;"_"&amp;TEXT(F490,"yyyy-mm")),CONCATENATE([2]tailored_settings!$B$2&amp;TEXT(ROW(A490)-1,"0000")&amp;"_"&amp;TEXT(F490,"yyyy-mm")))))</f>
        <v>360G-Longleigh-0489_2024-10</v>
      </c>
      <c r="B490" s="6" t="str">
        <f>IF([2]source_data!G493="","",IF([2]source_data!E493&lt;&gt;"",[2]source_data!E493,CONCATENATE("Grant to "&amp;G490)))</f>
        <v>Grant to Individual Recipient</v>
      </c>
      <c r="C490" s="6" t="str">
        <f>IF([2]source_data!G493="","",IF([2]source_data!F493="",_xlfn.XLOOKUP(T490,[2]tailored_settings!$B$20:$B$25,[2]tailored_settings!$A$20:$A$25,"")))</f>
        <v xml:space="preserve">Providing new flooring </v>
      </c>
      <c r="D490" s="7">
        <f>IF([2]source_data!G493="","",IF([2]source_data!G493="","",[2]source_data!G493))</f>
        <v>1140</v>
      </c>
      <c r="E490" s="6" t="str">
        <f>IF([2]source_data!G493="","",[2]tailored_settings!$B$3)</f>
        <v>GBP</v>
      </c>
      <c r="F490" s="8">
        <f>IF([2]source_data!G493="","",IF([2]source_data!H493="","",[2]source_data!H493))</f>
        <v>45568</v>
      </c>
      <c r="G490" s="6" t="str">
        <f>IF([2]source_data!G493="","",[2]tailored_settings!$B$5)</f>
        <v>Individual Recipient</v>
      </c>
      <c r="H490" s="6" t="str">
        <f>IF([2]source_data!G493="","",IF(AND([2]source_data!A493&lt;&gt;"",[2]tailored_settings!$B$16="Publish"),CONCATENATE([2]tailored_settings!$B$2&amp;[2]source_data!A493),IF(AND([2]source_data!A493&lt;&gt;"",[2]tailored_settings!$B$16="Do not publish"),CONCATENATE([2]tailored_settings!$B$4&amp;TEXT(ROW(A490)-1,"0000")&amp;"_"&amp;TEXT(F490,"yyyy-mm")),CONCATENATE([2]tailored_settings!$B$4&amp;TEXT(ROW(A490)-1,"0000")&amp;"_"&amp;TEXT(F490,"yyyy-mm")))))</f>
        <v>360G-Longleigh-IND-0489_2024-10</v>
      </c>
      <c r="I490" s="6" t="str">
        <f>IF([2]source_data!G493="","",[2]tailored_settings!$B$7)</f>
        <v>Longleigh Foundation</v>
      </c>
      <c r="J490" s="6" t="str">
        <f>IF([2]source_data!G493="","",[2]tailored_settings!$B$6)</f>
        <v>GB-CHC-1169016</v>
      </c>
      <c r="K490" s="6" t="str">
        <f>IF([2]source_data!G493="","",IF([2]source_data!I493="","",VLOOKUP([2]source_data!I493,[2]codelist_mapping!A:C,3,FALSE)))</f>
        <v>GTIR030</v>
      </c>
      <c r="L490" s="6" t="str">
        <f>IF([2]source_data!G493="","",IF([2]source_data!J493="","",VLOOKUP([2]source_data!J493,[2]codelist_mapping!A:C,3,FALSE)))</f>
        <v/>
      </c>
      <c r="M490" s="6" t="str">
        <f>IF([2]source_data!G493="","",IF([2]source_data!K493="","",IF([2]source_data!M493&lt;&gt;"",CONCATENATE(VLOOKUP([2]source_data!K493,[2]codelist_mapping!F:H,3,FALSE)&amp;";"&amp;VLOOKUP([2]source_data!L493,[2]codelist_mapping!F:H,3,FALSE)&amp;";"&amp;VLOOKUP([2]source_data!M493,[2]codelist_mapping!F:H,3,FALSE)),IF([2]source_data!L493&lt;&gt;"",CONCATENATE(VLOOKUP([2]source_data!K493,[2]codelist_mapping!F:H,3,FALSE)&amp;";"&amp;VLOOKUP([2]source_data!L493,[2]codelist_mapping!F:H,3,FALSE)),IF([2]source_data!K493&lt;&gt;"",CONCATENATE(VLOOKUP([2]source_data!K493,[2]codelist_mapping!F:H,3,FALSE)))))))</f>
        <v>GTIP030</v>
      </c>
      <c r="N490" s="9" t="str">
        <f>IF([2]source_data!G493="","",IF([2]source_data!D493="","",VLOOKUP([2]source_data!D493,[2]geo_data!A:I,9,FALSE)))</f>
        <v>Milton</v>
      </c>
      <c r="O490" s="9" t="str">
        <f>IF([2]source_data!G493="","",IF([2]source_data!D493="","",VLOOKUP([2]source_data!D493,[2]geo_data!A:I,8,FALSE)))</f>
        <v>E05014788</v>
      </c>
      <c r="P490" s="9" t="str">
        <f>IF([2]source_data!G493="","",IF(LEFT(O490,3)="E05","WD",IF(LEFT(O490,3)="S13","WD",IF(LEFT(O490,3)="W05","WD",IF(LEFT(O490,3)="W06","UA",IF(LEFT(O490,3)="S12","CA",IF(LEFT(O490,3)="E06","UA",IF(LEFT(O490,3)="E07","NMD",IF(LEFT(O490,3)="E08","MD",IF(LEFT(O490,3)="E09","LONB"))))))))))</f>
        <v>WD</v>
      </c>
      <c r="Q490" s="9" t="str">
        <f>IF([2]source_data!G493="","",IF([2]source_data!D493="","",VLOOKUP([2]source_data!D493,[2]geo_data!A:I,7,FALSE)))</f>
        <v>New Forest</v>
      </c>
      <c r="R490" s="9" t="str">
        <f>IF([2]source_data!G493="","",IF([2]source_data!D493="","",VLOOKUP([2]source_data!D493,[2]geo_data!A:I,6,FALSE)))</f>
        <v>E07000091</v>
      </c>
      <c r="S490" s="9" t="str">
        <f>IF([2]source_data!G493="","",IF(LEFT(R490,3)="E05","WD",IF(LEFT(R490,3)="S13","WD",IF(LEFT(R490,3)="W05","WD",IF(LEFT(R490,3)="W06","UA",IF(LEFT(R490,3)="S12","CA",IF(LEFT(R490,3)="E06","UA",IF(LEFT(R490,3)="E07","NMD",IF(LEFT(R490,3)="E08","MD",IF(LEFT(R490,3)="E09","LONB"))))))))))</f>
        <v>NMD</v>
      </c>
      <c r="T490" s="6" t="str">
        <f>IF([2]source_data!G493="","",IF([2]source_data!N493="","",[2]source_data!N493))</f>
        <v>Flooring Grant</v>
      </c>
      <c r="U490" s="10">
        <f>IF([2]source_data!G493="","",[2]tailored_settings!$B$8)</f>
        <v>45789</v>
      </c>
      <c r="V490" s="6" t="str">
        <f>IF([2]source_data!G493="","",[2]tailored_settings!$B$9)</f>
        <v>http://www.longleigh.org/</v>
      </c>
      <c r="W490" s="8">
        <f>IF([2]source_data!G493="","",IF([2]source_data!O493="","",[2]source_data!O493))</f>
        <v>45568</v>
      </c>
      <c r="X490" s="12">
        <f>IF([2]source_data!G493="","",IF([2]source_data!P493="","",[2]source_data!P493))</f>
        <v>45620</v>
      </c>
      <c r="Y490" s="13">
        <f>IF([2]source_data!G493="","",IF([2]source_data!Q493="","",[2]source_data!Q493))</f>
        <v>1</v>
      </c>
      <c r="Z490" s="11" t="str">
        <f>IF([2]source_data!G493="","",IF([2]source_data!I493="","",[2]tailored_settings!$B$10))</f>
        <v>Primary grant reason</v>
      </c>
      <c r="AA490" s="11" t="str">
        <f>IF([2]source_data!G493="","",IF([2]source_data!I493="","",[2]source_data!I493))</f>
        <v>1. Customer (or family member residing with them) with a diagnosed condition or disability (physical and/or sensory and/or behavioural)</v>
      </c>
      <c r="AB490" s="11" t="str">
        <f>IF([2]source_data!G493="","",IF([2]source_data!J493="","",[2]tailored_settings!$B$11))</f>
        <v/>
      </c>
      <c r="AC490" s="11" t="str">
        <f>IF([2]source_data!G493="","",IF([2]source_data!J493="","",[2]source_data!J493))</f>
        <v/>
      </c>
      <c r="AD490" s="11" t="str">
        <f>IF([2]source_data!G493="","",IF([2]source_data!K493="","",[2]tailored_settings!$B$12))</f>
        <v>Grant purpose</v>
      </c>
      <c r="AE490" s="11" t="str">
        <f>IF([2]source_data!G493="","",IF([2]source_data!K493="","",[2]source_data!K493))</f>
        <v>Flooring</v>
      </c>
      <c r="AF490" s="11" t="str">
        <f>IF([2]source_data!G493="","",IF([2]source_data!K493="","",[2]tailored_settings!$B$13))</f>
        <v>Grant purpose</v>
      </c>
      <c r="AG490" s="11" t="str">
        <f>IF([2]source_data!G493="","",IF([2]source_data!K493="","",[2]source_data!K493))</f>
        <v>Flooring</v>
      </c>
      <c r="AH490" s="11" t="str">
        <f>IF([2]source_data!G493="","",IF([2]source_data!M493="","",[2]tailored_settings!$B$14))</f>
        <v/>
      </c>
      <c r="AI490" s="11" t="str">
        <f>IF([2]source_data!G493="","",IF([2]source_data!M493="","",[2]source_data!M493))</f>
        <v/>
      </c>
    </row>
    <row r="491" spans="1:35" x14ac:dyDescent="0.2">
      <c r="A491" s="6" t="str">
        <f>IF([2]source_data!G494="","",IF(AND([2]source_data!C494&lt;&gt;"",[2]tailored_settings!$B$15="Publish"),CONCATENATE([2]tailored_settings!$B$2&amp;[2]source_data!C494),IF(AND([2]source_data!C494&lt;&gt;"",[2]tailored_settings!$B$15="Do not publish"),CONCATENATE([2]tailored_settings!$B$2&amp;TEXT(ROW(A491)-1,"0000")&amp;"_"&amp;TEXT(F491,"yyyy-mm")),CONCATENATE([2]tailored_settings!$B$2&amp;TEXT(ROW(A491)-1,"0000")&amp;"_"&amp;TEXT(F491,"yyyy-mm")))))</f>
        <v>360G-Longleigh-0490_2024-09</v>
      </c>
      <c r="B491" s="6" t="str">
        <f>IF([2]source_data!G494="","",IF([2]source_data!E494&lt;&gt;"",[2]source_data!E494,CONCATENATE("Grant to "&amp;G491)))</f>
        <v>Grant to Individual Recipient</v>
      </c>
      <c r="C491" s="6" t="str">
        <f>IF([2]source_data!G494="","",IF([2]source_data!F494="",_xlfn.XLOOKUP(T491,[2]tailored_settings!$B$20:$B$25,[2]tailored_settings!$A$20:$A$25,"")))</f>
        <v>Helping to alleviate financial hardship</v>
      </c>
      <c r="D491" s="7">
        <f>IF([2]source_data!G494="","",IF([2]source_data!G494="","",[2]source_data!G494))</f>
        <v>792.23</v>
      </c>
      <c r="E491" s="6" t="str">
        <f>IF([2]source_data!G494="","",[2]tailored_settings!$B$3)</f>
        <v>GBP</v>
      </c>
      <c r="F491" s="8">
        <f>IF([2]source_data!G494="","",IF([2]source_data!H494="","",[2]source_data!H494))</f>
        <v>45565</v>
      </c>
      <c r="G491" s="6" t="str">
        <f>IF([2]source_data!G494="","",[2]tailored_settings!$B$5)</f>
        <v>Individual Recipient</v>
      </c>
      <c r="H491" s="6" t="str">
        <f>IF([2]source_data!G494="","",IF(AND([2]source_data!A494&lt;&gt;"",[2]tailored_settings!$B$16="Publish"),CONCATENATE([2]tailored_settings!$B$2&amp;[2]source_data!A494),IF(AND([2]source_data!A494&lt;&gt;"",[2]tailored_settings!$B$16="Do not publish"),CONCATENATE([2]tailored_settings!$B$4&amp;TEXT(ROW(A491)-1,"0000")&amp;"_"&amp;TEXT(F491,"yyyy-mm")),CONCATENATE([2]tailored_settings!$B$4&amp;TEXT(ROW(A491)-1,"0000")&amp;"_"&amp;TEXT(F491,"yyyy-mm")))))</f>
        <v>360G-Longleigh-IND-0490_2024-09</v>
      </c>
      <c r="I491" s="6" t="str">
        <f>IF([2]source_data!G494="","",[2]tailored_settings!$B$7)</f>
        <v>Longleigh Foundation</v>
      </c>
      <c r="J491" s="6" t="str">
        <f>IF([2]source_data!G494="","",[2]tailored_settings!$B$6)</f>
        <v>GB-CHC-1169016</v>
      </c>
      <c r="K491" s="6" t="str">
        <f>IF([2]source_data!G494="","",IF([2]source_data!I494="","",VLOOKUP([2]source_data!I494,[2]codelist_mapping!A:C,3,FALSE)))</f>
        <v>GTIR010</v>
      </c>
      <c r="L491" s="6" t="str">
        <f>IF([2]source_data!G494="","",IF([2]source_data!J494="","",VLOOKUP([2]source_data!J494,[2]codelist_mapping!A:C,3,FALSE)))</f>
        <v/>
      </c>
      <c r="M491" s="6" t="str">
        <f>IF([2]source_data!G494="","",IF([2]source_data!K494="","",IF([2]source_data!M494&lt;&gt;"",CONCATENATE(VLOOKUP([2]source_data!K494,[2]codelist_mapping!F:H,3,FALSE)&amp;";"&amp;VLOOKUP([2]source_data!L494,[2]codelist_mapping!F:H,3,FALSE)&amp;";"&amp;VLOOKUP([2]source_data!M494,[2]codelist_mapping!F:H,3,FALSE)),IF([2]source_data!L494&lt;&gt;"",CONCATENATE(VLOOKUP([2]source_data!K494,[2]codelist_mapping!F:H,3,FALSE)&amp;";"&amp;VLOOKUP([2]source_data!L494,[2]codelist_mapping!F:H,3,FALSE)),IF([2]source_data!K494&lt;&gt;"",CONCATENATE(VLOOKUP([2]source_data!K494,[2]codelist_mapping!F:H,3,FALSE)))))))</f>
        <v>GTIP020;GTIP020;GTIP060</v>
      </c>
      <c r="N491" s="9" t="str">
        <f>IF([2]source_data!G494="","",IF([2]source_data!D494="","",VLOOKUP([2]source_data!D494,[2]geo_data!A:I,9,FALSE)))</f>
        <v>South Charnwood</v>
      </c>
      <c r="O491" s="9" t="str">
        <f>IF([2]source_data!G494="","",IF([2]source_data!D494="","",VLOOKUP([2]source_data!D494,[2]geo_data!A:I,8,FALSE)))</f>
        <v>E05014685</v>
      </c>
      <c r="P491" s="9" t="str">
        <f>IF([2]source_data!G494="","",IF(LEFT(O491,3)="E05","WD",IF(LEFT(O491,3)="S13","WD",IF(LEFT(O491,3)="W05","WD",IF(LEFT(O491,3)="W06","UA",IF(LEFT(O491,3)="S12","CA",IF(LEFT(O491,3)="E06","UA",IF(LEFT(O491,3)="E07","NMD",IF(LEFT(O491,3)="E08","MD",IF(LEFT(O491,3)="E09","LONB"))))))))))</f>
        <v>WD</v>
      </c>
      <c r="Q491" s="9" t="str">
        <f>IF([2]source_data!G494="","",IF([2]source_data!D494="","",VLOOKUP([2]source_data!D494,[2]geo_data!A:I,7,FALSE)))</f>
        <v>Charnwood</v>
      </c>
      <c r="R491" s="9" t="str">
        <f>IF([2]source_data!G494="","",IF([2]source_data!D494="","",VLOOKUP([2]source_data!D494,[2]geo_data!A:I,6,FALSE)))</f>
        <v>E07000130</v>
      </c>
      <c r="S491" s="9" t="str">
        <f>IF([2]source_data!G494="","",IF(LEFT(R491,3)="E05","WD",IF(LEFT(R491,3)="S13","WD",IF(LEFT(R491,3)="W05","WD",IF(LEFT(R491,3)="W06","UA",IF(LEFT(R491,3)="S12","CA",IF(LEFT(R491,3)="E06","UA",IF(LEFT(R491,3)="E07","NMD",IF(LEFT(R491,3)="E08","MD",IF(LEFT(R491,3)="E09","LONB"))))))))))</f>
        <v>NMD</v>
      </c>
      <c r="T491" s="6" t="str">
        <f>IF([2]source_data!G494="","",IF([2]source_data!N494="","",[2]source_data!N494))</f>
        <v>Hardship Grant</v>
      </c>
      <c r="U491" s="10">
        <f>IF([2]source_data!G494="","",[2]tailored_settings!$B$8)</f>
        <v>45789</v>
      </c>
      <c r="V491" s="6" t="str">
        <f>IF([2]source_data!G494="","",[2]tailored_settings!$B$9)</f>
        <v>http://www.longleigh.org/</v>
      </c>
      <c r="W491" s="8">
        <f>IF([2]source_data!G494="","",IF([2]source_data!O494="","",[2]source_data!O494))</f>
        <v>45565</v>
      </c>
      <c r="X491" s="12">
        <f>IF([2]source_data!G494="","",IF([2]source_data!P494="","",[2]source_data!P494))</f>
        <v>45604</v>
      </c>
      <c r="Y491" s="13">
        <f>IF([2]source_data!G494="","",IF([2]source_data!Q494="","",[2]source_data!Q494))</f>
        <v>1</v>
      </c>
      <c r="Z491" s="11" t="str">
        <f>IF([2]source_data!G494="","",IF([2]source_data!I494="","",[2]tailored_settings!$B$10))</f>
        <v>Primary grant reason</v>
      </c>
      <c r="AA491" s="11" t="str">
        <f>IF([2]source_data!G494="","",IF([2]source_data!I494="","",[2]source_data!I494))</f>
        <v>7. Customer where there is a child/ren in receipt of means-tested free school meals</v>
      </c>
      <c r="AB491" s="11" t="str">
        <f>IF([2]source_data!G494="","",IF([2]source_data!J494="","",[2]tailored_settings!$B$11))</f>
        <v/>
      </c>
      <c r="AC491" s="11" t="str">
        <f>IF([2]source_data!G494="","",IF([2]source_data!J494="","",[2]source_data!J494))</f>
        <v/>
      </c>
      <c r="AD491" s="11" t="str">
        <f>IF([2]source_data!G494="","",IF([2]source_data!K494="","",[2]tailored_settings!$B$12))</f>
        <v>Grant purpose</v>
      </c>
      <c r="AE491" s="11" t="str">
        <f>IF([2]source_data!G494="","",IF([2]source_data!K494="","",[2]source_data!K494))</f>
        <v>Appliances</v>
      </c>
      <c r="AF491" s="11" t="str">
        <f>IF([2]source_data!G494="","",IF([2]source_data!K494="","",[2]tailored_settings!$B$13))</f>
        <v>Grant purpose</v>
      </c>
      <c r="AG491" s="11" t="str">
        <f>IF([2]source_data!G494="","",IF([2]source_data!K494="","",[2]source_data!K494))</f>
        <v>Appliances</v>
      </c>
      <c r="AH491" s="11" t="str">
        <f>IF([2]source_data!G494="","",IF([2]source_data!M494="","",[2]tailored_settings!$B$14))</f>
        <v>Grant purpose</v>
      </c>
      <c r="AI491" s="11" t="str">
        <f>IF([2]source_data!G494="","",IF([2]source_data!M494="","",[2]source_data!M494))</f>
        <v>Voucher for small household items</v>
      </c>
    </row>
    <row r="492" spans="1:35" x14ac:dyDescent="0.2">
      <c r="A492" s="6" t="str">
        <f>IF([2]source_data!G495="","",IF(AND([2]source_data!C495&lt;&gt;"",[2]tailored_settings!$B$15="Publish"),CONCATENATE([2]tailored_settings!$B$2&amp;[2]source_data!C495),IF(AND([2]source_data!C495&lt;&gt;"",[2]tailored_settings!$B$15="Do not publish"),CONCATENATE([2]tailored_settings!$B$2&amp;TEXT(ROW(A492)-1,"0000")&amp;"_"&amp;TEXT(F492,"yyyy-mm")),CONCATENATE([2]tailored_settings!$B$2&amp;TEXT(ROW(A492)-1,"0000")&amp;"_"&amp;TEXT(F492,"yyyy-mm")))))</f>
        <v>360G-Longleigh-0491_2024-09</v>
      </c>
      <c r="B492" s="6" t="str">
        <f>IF([2]source_data!G495="","",IF([2]source_data!E495&lt;&gt;"",[2]source_data!E495,CONCATENATE("Grant to "&amp;G492)))</f>
        <v>Grant to Individual Recipient</v>
      </c>
      <c r="C492" s="6" t="str">
        <f>IF([2]source_data!G495="","",IF([2]source_data!F495="",_xlfn.XLOOKUP(T492,[2]tailored_settings!$B$20:$B$25,[2]tailored_settings!$A$20:$A$25,"")))</f>
        <v>Helping to alleviate financial hardship</v>
      </c>
      <c r="D492" s="7">
        <f>IF([2]source_data!G495="","",IF([2]source_data!G495="","",[2]source_data!G495))</f>
        <v>655.96</v>
      </c>
      <c r="E492" s="6" t="str">
        <f>IF([2]source_data!G495="","",[2]tailored_settings!$B$3)</f>
        <v>GBP</v>
      </c>
      <c r="F492" s="8">
        <f>IF([2]source_data!G495="","",IF([2]source_data!H495="","",[2]source_data!H495))</f>
        <v>45565</v>
      </c>
      <c r="G492" s="6" t="str">
        <f>IF([2]source_data!G495="","",[2]tailored_settings!$B$5)</f>
        <v>Individual Recipient</v>
      </c>
      <c r="H492" s="6" t="str">
        <f>IF([2]source_data!G495="","",IF(AND([2]source_data!A495&lt;&gt;"",[2]tailored_settings!$B$16="Publish"),CONCATENATE([2]tailored_settings!$B$2&amp;[2]source_data!A495),IF(AND([2]source_data!A495&lt;&gt;"",[2]tailored_settings!$B$16="Do not publish"),CONCATENATE([2]tailored_settings!$B$4&amp;TEXT(ROW(A492)-1,"0000")&amp;"_"&amp;TEXT(F492,"yyyy-mm")),CONCATENATE([2]tailored_settings!$B$4&amp;TEXT(ROW(A492)-1,"0000")&amp;"_"&amp;TEXT(F492,"yyyy-mm")))))</f>
        <v>360G-Longleigh-IND-0491_2024-09</v>
      </c>
      <c r="I492" s="6" t="str">
        <f>IF([2]source_data!G495="","",[2]tailored_settings!$B$7)</f>
        <v>Longleigh Foundation</v>
      </c>
      <c r="J492" s="6" t="str">
        <f>IF([2]source_data!G495="","",[2]tailored_settings!$B$6)</f>
        <v>GB-CHC-1169016</v>
      </c>
      <c r="K492" s="6" t="str">
        <f>IF([2]source_data!G495="","",IF([2]source_data!I495="","",VLOOKUP([2]source_data!I495,[2]codelist_mapping!A:C,3,FALSE)))</f>
        <v>GTIR040</v>
      </c>
      <c r="L492" s="6" t="str">
        <f>IF([2]source_data!G495="","",IF([2]source_data!J495="","",VLOOKUP([2]source_data!J495,[2]codelist_mapping!A:C,3,FALSE)))</f>
        <v/>
      </c>
      <c r="M492" s="6" t="str">
        <f>IF([2]source_data!G495="","",IF([2]source_data!K495="","",IF([2]source_data!M495&lt;&gt;"",CONCATENATE(VLOOKUP([2]source_data!K495,[2]codelist_mapping!F:H,3,FALSE)&amp;";"&amp;VLOOKUP([2]source_data!L495,[2]codelist_mapping!F:H,3,FALSE)&amp;";"&amp;VLOOKUP([2]source_data!M495,[2]codelist_mapping!F:H,3,FALSE)),IF([2]source_data!L495&lt;&gt;"",CONCATENATE(VLOOKUP([2]source_data!K495,[2]codelist_mapping!F:H,3,FALSE)&amp;";"&amp;VLOOKUP([2]source_data!L495,[2]codelist_mapping!F:H,3,FALSE)),IF([2]source_data!K495&lt;&gt;"",CONCATENATE(VLOOKUP([2]source_data!K495,[2]codelist_mapping!F:H,3,FALSE)))))))</f>
        <v>GTIP020</v>
      </c>
      <c r="N492" s="9" t="str">
        <f>IF([2]source_data!G495="","",IF([2]source_data!D495="","",VLOOKUP([2]source_data!D495,[2]geo_data!A:I,9,FALSE)))</f>
        <v>Wroughton and Wichelstowe</v>
      </c>
      <c r="O492" s="9" t="str">
        <f>IF([2]source_data!G495="","",IF([2]source_data!D495="","",VLOOKUP([2]source_data!D495,[2]geo_data!A:I,8,FALSE)))</f>
        <v>E05008972</v>
      </c>
      <c r="P492" s="9" t="str">
        <f>IF([2]source_data!G495="","",IF(LEFT(O492,3)="E05","WD",IF(LEFT(O492,3)="S13","WD",IF(LEFT(O492,3)="W05","WD",IF(LEFT(O492,3)="W06","UA",IF(LEFT(O492,3)="S12","CA",IF(LEFT(O492,3)="E06","UA",IF(LEFT(O492,3)="E07","NMD",IF(LEFT(O492,3)="E08","MD",IF(LEFT(O492,3)="E09","LONB"))))))))))</f>
        <v>WD</v>
      </c>
      <c r="Q492" s="9" t="str">
        <f>IF([2]source_data!G495="","",IF([2]source_data!D495="","",VLOOKUP([2]source_data!D495,[2]geo_data!A:I,7,FALSE)))</f>
        <v>Swindon</v>
      </c>
      <c r="R492" s="9" t="str">
        <f>IF([2]source_data!G495="","",IF([2]source_data!D495="","",VLOOKUP([2]source_data!D495,[2]geo_data!A:I,6,FALSE)))</f>
        <v>E06000030</v>
      </c>
      <c r="S492" s="9" t="str">
        <f>IF([2]source_data!G495="","",IF(LEFT(R492,3)="E05","WD",IF(LEFT(R492,3)="S13","WD",IF(LEFT(R492,3)="W05","WD",IF(LEFT(R492,3)="W06","UA",IF(LEFT(R492,3)="S12","CA",IF(LEFT(R492,3)="E06","UA",IF(LEFT(R492,3)="E07","NMD",IF(LEFT(R492,3)="E08","MD",IF(LEFT(R492,3)="E09","LONB"))))))))))</f>
        <v>UA</v>
      </c>
      <c r="T492" s="6" t="str">
        <f>IF([2]source_data!G495="","",IF([2]source_data!N495="","",[2]source_data!N495))</f>
        <v>Hardship Grant</v>
      </c>
      <c r="U492" s="10">
        <f>IF([2]source_data!G495="","",[2]tailored_settings!$B$8)</f>
        <v>45789</v>
      </c>
      <c r="V492" s="6" t="str">
        <f>IF([2]source_data!G495="","",[2]tailored_settings!$B$9)</f>
        <v>http://www.longleigh.org/</v>
      </c>
      <c r="W492" s="8">
        <f>IF([2]source_data!G495="","",IF([2]source_data!O495="","",[2]source_data!O495))</f>
        <v>45565</v>
      </c>
      <c r="X492" s="12">
        <f>IF([2]source_data!G495="","",IF([2]source_data!P495="","",[2]source_data!P495))</f>
        <v>45589</v>
      </c>
      <c r="Y492" s="13">
        <f>IF([2]source_data!G495="","",IF([2]source_data!Q495="","",[2]source_data!Q495))</f>
        <v>1</v>
      </c>
      <c r="Z492" s="11" t="str">
        <f>IF([2]source_data!G495="","",IF([2]source_data!I495="","",[2]tailored_settings!$B$10))</f>
        <v>Primary grant reason</v>
      </c>
      <c r="AA492" s="11" t="str">
        <f>IF([2]source_data!G495="","",IF([2]source_data!I495="","",[2]source_data!I495))</f>
        <v>2. Customer receiving medication and/or therapy for a mental health condition or substance addiction</v>
      </c>
      <c r="AB492" s="11" t="str">
        <f>IF([2]source_data!G495="","",IF([2]source_data!J495="","",[2]tailored_settings!$B$11))</f>
        <v/>
      </c>
      <c r="AC492" s="11" t="str">
        <f>IF([2]source_data!G495="","",IF([2]source_data!J495="","",[2]source_data!J495))</f>
        <v/>
      </c>
      <c r="AD492" s="11" t="str">
        <f>IF([2]source_data!G495="","",IF([2]source_data!K495="","",[2]tailored_settings!$B$12))</f>
        <v>Grant purpose</v>
      </c>
      <c r="AE492" s="11" t="str">
        <f>IF([2]source_data!G495="","",IF([2]source_data!K495="","",[2]source_data!K495))</f>
        <v>Appliances</v>
      </c>
      <c r="AF492" s="11" t="str">
        <f>IF([2]source_data!G495="","",IF([2]source_data!K495="","",[2]tailored_settings!$B$13))</f>
        <v>Grant purpose</v>
      </c>
      <c r="AG492" s="11" t="str">
        <f>IF([2]source_data!G495="","",IF([2]source_data!K495="","",[2]source_data!K495))</f>
        <v>Appliances</v>
      </c>
      <c r="AH492" s="11" t="str">
        <f>IF([2]source_data!G495="","",IF([2]source_data!M495="","",[2]tailored_settings!$B$14))</f>
        <v/>
      </c>
      <c r="AI492" s="11" t="str">
        <f>IF([2]source_data!G495="","",IF([2]source_data!M495="","",[2]source_data!M495))</f>
        <v/>
      </c>
    </row>
    <row r="493" spans="1:35" x14ac:dyDescent="0.2">
      <c r="A493" s="6" t="str">
        <f>IF([2]source_data!G496="","",IF(AND([2]source_data!C496&lt;&gt;"",[2]tailored_settings!$B$15="Publish"),CONCATENATE([2]tailored_settings!$B$2&amp;[2]source_data!C496),IF(AND([2]source_data!C496&lt;&gt;"",[2]tailored_settings!$B$15="Do not publish"),CONCATENATE([2]tailored_settings!$B$2&amp;TEXT(ROW(A493)-1,"0000")&amp;"_"&amp;TEXT(F493,"yyyy-mm")),CONCATENATE([2]tailored_settings!$B$2&amp;TEXT(ROW(A493)-1,"0000")&amp;"_"&amp;TEXT(F493,"yyyy-mm")))))</f>
        <v>360G-Longleigh-0492_2024-09</v>
      </c>
      <c r="B493" s="6" t="str">
        <f>IF([2]source_data!G496="","",IF([2]source_data!E496&lt;&gt;"",[2]source_data!E496,CONCATENATE("Grant to "&amp;G493)))</f>
        <v>Grant to Individual Recipient</v>
      </c>
      <c r="C493" s="6" t="str">
        <f>IF([2]source_data!G496="","",IF([2]source_data!F496="",_xlfn.XLOOKUP(T493,[2]tailored_settings!$B$20:$B$25,[2]tailored_settings!$A$20:$A$25,"")))</f>
        <v>Providing financial aid during a time of crisis</v>
      </c>
      <c r="D493" s="7">
        <f>IF([2]source_data!G496="","",IF([2]source_data!G496="","",[2]source_data!G496))</f>
        <v>300</v>
      </c>
      <c r="E493" s="6" t="str">
        <f>IF([2]source_data!G496="","",[2]tailored_settings!$B$3)</f>
        <v>GBP</v>
      </c>
      <c r="F493" s="8">
        <f>IF([2]source_data!G496="","",IF([2]source_data!H496="","",[2]source_data!H496))</f>
        <v>45565</v>
      </c>
      <c r="G493" s="6" t="str">
        <f>IF([2]source_data!G496="","",[2]tailored_settings!$B$5)</f>
        <v>Individual Recipient</v>
      </c>
      <c r="H493" s="6" t="str">
        <f>IF([2]source_data!G496="","",IF(AND([2]source_data!A496&lt;&gt;"",[2]tailored_settings!$B$16="Publish"),CONCATENATE([2]tailored_settings!$B$2&amp;[2]source_data!A496),IF(AND([2]source_data!A496&lt;&gt;"",[2]tailored_settings!$B$16="Do not publish"),CONCATENATE([2]tailored_settings!$B$4&amp;TEXT(ROW(A493)-1,"0000")&amp;"_"&amp;TEXT(F493,"yyyy-mm")),CONCATENATE([2]tailored_settings!$B$4&amp;TEXT(ROW(A493)-1,"0000")&amp;"_"&amp;TEXT(F493,"yyyy-mm")))))</f>
        <v>360G-Longleigh-IND-0492_2024-09</v>
      </c>
      <c r="I493" s="6" t="str">
        <f>IF([2]source_data!G496="","",[2]tailored_settings!$B$7)</f>
        <v>Longleigh Foundation</v>
      </c>
      <c r="J493" s="6" t="str">
        <f>IF([2]source_data!G496="","",[2]tailored_settings!$B$6)</f>
        <v>GB-CHC-1169016</v>
      </c>
      <c r="K493" s="6" t="str">
        <f>IF([2]source_data!G496="","",IF([2]source_data!I496="","",VLOOKUP([2]source_data!I496,[2]codelist_mapping!A:C,3,FALSE)))</f>
        <v>GTIR060</v>
      </c>
      <c r="L493" s="6" t="str">
        <f>IF([2]source_data!G496="","",IF([2]source_data!J496="","",VLOOKUP([2]source_data!J496,[2]codelist_mapping!A:C,3,FALSE)))</f>
        <v/>
      </c>
      <c r="M493" s="6" t="str">
        <f>IF([2]source_data!G496="","",IF([2]source_data!K496="","",IF([2]source_data!M496&lt;&gt;"",CONCATENATE(VLOOKUP([2]source_data!K496,[2]codelist_mapping!F:H,3,FALSE)&amp;";"&amp;VLOOKUP([2]source_data!L496,[2]codelist_mapping!F:H,3,FALSE)&amp;";"&amp;VLOOKUP([2]source_data!M496,[2]codelist_mapping!F:H,3,FALSE)),IF([2]source_data!L496&lt;&gt;"",CONCATENATE(VLOOKUP([2]source_data!K496,[2]codelist_mapping!F:H,3,FALSE)&amp;";"&amp;VLOOKUP([2]source_data!L496,[2]codelist_mapping!F:H,3,FALSE)),IF([2]source_data!K496&lt;&gt;"",CONCATENATE(VLOOKUP([2]source_data!K496,[2]codelist_mapping!F:H,3,FALSE)))))))</f>
        <v>GTIP070</v>
      </c>
      <c r="N493" s="9" t="str">
        <f>IF([2]source_data!G496="","",IF([2]source_data!D496="","",VLOOKUP([2]source_data!D496,[2]geo_data!A:I,9,FALSE)))</f>
        <v>Greyfriars</v>
      </c>
      <c r="O493" s="9" t="str">
        <f>IF([2]source_data!G496="","",IF([2]source_data!D496="","",VLOOKUP([2]source_data!D496,[2]geo_data!A:I,8,FALSE)))</f>
        <v>E05009456</v>
      </c>
      <c r="P493" s="9" t="str">
        <f>IF([2]source_data!G496="","",IF(LEFT(O493,3)="E05","WD",IF(LEFT(O493,3)="S13","WD",IF(LEFT(O493,3)="W05","WD",IF(LEFT(O493,3)="W06","UA",IF(LEFT(O493,3)="S12","CA",IF(LEFT(O493,3)="E06","UA",IF(LEFT(O493,3)="E07","NMD",IF(LEFT(O493,3)="E08","MD",IF(LEFT(O493,3)="E09","LONB"))))))))))</f>
        <v>WD</v>
      </c>
      <c r="Q493" s="9" t="str">
        <f>IF([2]source_data!G496="","",IF([2]source_data!D496="","",VLOOKUP([2]source_data!D496,[2]geo_data!A:I,7,FALSE)))</f>
        <v>Herefordshire, County of</v>
      </c>
      <c r="R493" s="9" t="str">
        <f>IF([2]source_data!G496="","",IF([2]source_data!D496="","",VLOOKUP([2]source_data!D496,[2]geo_data!A:I,6,FALSE)))</f>
        <v>E06000019</v>
      </c>
      <c r="S493" s="9" t="str">
        <f>IF([2]source_data!G496="","",IF(LEFT(R493,3)="E05","WD",IF(LEFT(R493,3)="S13","WD",IF(LEFT(R493,3)="W05","WD",IF(LEFT(R493,3)="W06","UA",IF(LEFT(R493,3)="S12","CA",IF(LEFT(R493,3)="E06","UA",IF(LEFT(R493,3)="E07","NMD",IF(LEFT(R493,3)="E08","MD",IF(LEFT(R493,3)="E09","LONB"))))))))))</f>
        <v>UA</v>
      </c>
      <c r="T493" s="6" t="str">
        <f>IF([2]source_data!G496="","",IF([2]source_data!N496="","",[2]source_data!N496))</f>
        <v>Crisis Grant</v>
      </c>
      <c r="U493" s="10">
        <f>IF([2]source_data!G496="","",[2]tailored_settings!$B$8)</f>
        <v>45789</v>
      </c>
      <c r="V493" s="6" t="str">
        <f>IF([2]source_data!G496="","",[2]tailored_settings!$B$9)</f>
        <v>http://www.longleigh.org/</v>
      </c>
      <c r="W493" s="8">
        <f>IF([2]source_data!G496="","",IF([2]source_data!O496="","",[2]source_data!O496))</f>
        <v>45565</v>
      </c>
      <c r="X493" s="12">
        <f>IF([2]source_data!G496="","",IF([2]source_data!P496="","",[2]source_data!P496))</f>
        <v>45609</v>
      </c>
      <c r="Y493" s="13">
        <f>IF([2]source_data!G496="","",IF([2]source_data!Q496="","",[2]source_data!Q496))</f>
        <v>1</v>
      </c>
      <c r="Z493" s="11" t="str">
        <f>IF([2]source_data!G496="","",IF([2]source_data!I496="","",[2]tailored_settings!$B$10))</f>
        <v>Primary grant reason</v>
      </c>
      <c r="AA493" s="11" t="str">
        <f>IF([2]source_data!G496="","",IF([2]source_data!I496="","",[2]source_data!I496))</f>
        <v>4. Customer/family fleeing from a violent or abusive relationship</v>
      </c>
      <c r="AB493" s="11" t="str">
        <f>IF([2]source_data!G496="","",IF([2]source_data!J496="","",[2]tailored_settings!$B$11))</f>
        <v/>
      </c>
      <c r="AC493" s="11" t="str">
        <f>IF([2]source_data!G496="","",IF([2]source_data!J496="","",[2]source_data!J496))</f>
        <v/>
      </c>
      <c r="AD493" s="11" t="str">
        <f>IF([2]source_data!G496="","",IF([2]source_data!K496="","",[2]tailored_settings!$B$12))</f>
        <v>Grant purpose</v>
      </c>
      <c r="AE493" s="11" t="str">
        <f>IF([2]source_data!G496="","",IF([2]source_data!K496="","",[2]source_data!K496))</f>
        <v>Food Vouchers</v>
      </c>
      <c r="AF493" s="11" t="str">
        <f>IF([2]source_data!G496="","",IF([2]source_data!K496="","",[2]tailored_settings!$B$13))</f>
        <v>Grant purpose</v>
      </c>
      <c r="AG493" s="11" t="str">
        <f>IF([2]source_data!G496="","",IF([2]source_data!K496="","",[2]source_data!K496))</f>
        <v>Food Vouchers</v>
      </c>
      <c r="AH493" s="11" t="str">
        <f>IF([2]source_data!G496="","",IF([2]source_data!M496="","",[2]tailored_settings!$B$14))</f>
        <v/>
      </c>
      <c r="AI493" s="11" t="str">
        <f>IF([2]source_data!G496="","",IF([2]source_data!M496="","",[2]source_data!M496))</f>
        <v/>
      </c>
    </row>
    <row r="494" spans="1:35" x14ac:dyDescent="0.2">
      <c r="A494" s="6" t="str">
        <f>IF([2]source_data!G497="","",IF(AND([2]source_data!C497&lt;&gt;"",[2]tailored_settings!$B$15="Publish"),CONCATENATE([2]tailored_settings!$B$2&amp;[2]source_data!C497),IF(AND([2]source_data!C497&lt;&gt;"",[2]tailored_settings!$B$15="Do not publish"),CONCATENATE([2]tailored_settings!$B$2&amp;TEXT(ROW(A494)-1,"0000")&amp;"_"&amp;TEXT(F494,"yyyy-mm")),CONCATENATE([2]tailored_settings!$B$2&amp;TEXT(ROW(A494)-1,"0000")&amp;"_"&amp;TEXT(F494,"yyyy-mm")))))</f>
        <v>360G-Longleigh-0493_2024-10</v>
      </c>
      <c r="B494" s="6" t="str">
        <f>IF([2]source_data!G497="","",IF([2]source_data!E497&lt;&gt;"",[2]source_data!E497,CONCATENATE("Grant to "&amp;G494)))</f>
        <v>Grant to Individual Recipient</v>
      </c>
      <c r="C494" s="6" t="str">
        <f>IF([2]source_data!G497="","",IF([2]source_data!F497="",_xlfn.XLOOKUP(T494,[2]tailored_settings!$B$20:$B$25,[2]tailored_settings!$A$20:$A$25,"")))</f>
        <v>Providing financial aid after an impactful incident</v>
      </c>
      <c r="D494" s="7">
        <f>IF([2]source_data!G497="","",IF([2]source_data!G497="","",[2]source_data!G497))</f>
        <v>746.31</v>
      </c>
      <c r="E494" s="6" t="str">
        <f>IF([2]source_data!G497="","",[2]tailored_settings!$B$3)</f>
        <v>GBP</v>
      </c>
      <c r="F494" s="8">
        <f>IF([2]source_data!G497="","",IF([2]source_data!H497="","",[2]source_data!H497))</f>
        <v>45568</v>
      </c>
      <c r="G494" s="6" t="str">
        <f>IF([2]source_data!G497="","",[2]tailored_settings!$B$5)</f>
        <v>Individual Recipient</v>
      </c>
      <c r="H494" s="6" t="str">
        <f>IF([2]source_data!G497="","",IF(AND([2]source_data!A497&lt;&gt;"",[2]tailored_settings!$B$16="Publish"),CONCATENATE([2]tailored_settings!$B$2&amp;[2]source_data!A497),IF(AND([2]source_data!A497&lt;&gt;"",[2]tailored_settings!$B$16="Do not publish"),CONCATENATE([2]tailored_settings!$B$4&amp;TEXT(ROW(A494)-1,"0000")&amp;"_"&amp;TEXT(F494,"yyyy-mm")),CONCATENATE([2]tailored_settings!$B$4&amp;TEXT(ROW(A494)-1,"0000")&amp;"_"&amp;TEXT(F494,"yyyy-mm")))))</f>
        <v>360G-Longleigh-IND-0493_2024-10</v>
      </c>
      <c r="I494" s="6" t="str">
        <f>IF([2]source_data!G497="","",[2]tailored_settings!$B$7)</f>
        <v>Longleigh Foundation</v>
      </c>
      <c r="J494" s="6" t="str">
        <f>IF([2]source_data!G497="","",[2]tailored_settings!$B$6)</f>
        <v>GB-CHC-1169016</v>
      </c>
      <c r="K494" s="6" t="str">
        <f>IF([2]source_data!G497="","",IF([2]source_data!I497="","",VLOOKUP([2]source_data!I497,[2]codelist_mapping!A:C,3,FALSE)))</f>
        <v>GTIR030</v>
      </c>
      <c r="L494" s="6" t="str">
        <f>IF([2]source_data!G497="","",IF([2]source_data!J497="","",VLOOKUP([2]source_data!J497,[2]codelist_mapping!A:C,3,FALSE)))</f>
        <v/>
      </c>
      <c r="M494" s="6" t="str">
        <f>IF([2]source_data!G497="","",IF([2]source_data!K497="","",IF([2]source_data!M497&lt;&gt;"",CONCATENATE(VLOOKUP([2]source_data!K497,[2]codelist_mapping!F:H,3,FALSE)&amp;";"&amp;VLOOKUP([2]source_data!L497,[2]codelist_mapping!F:H,3,FALSE)&amp;";"&amp;VLOOKUP([2]source_data!M497,[2]codelist_mapping!F:H,3,FALSE)),IF([2]source_data!L497&lt;&gt;"",CONCATENATE(VLOOKUP([2]source_data!K497,[2]codelist_mapping!F:H,3,FALSE)&amp;";"&amp;VLOOKUP([2]source_data!L497,[2]codelist_mapping!F:H,3,FALSE)),IF([2]source_data!K497&lt;&gt;"",CONCATENATE(VLOOKUP([2]source_data!K497,[2]codelist_mapping!F:H,3,FALSE)))))))</f>
        <v>GTIP020</v>
      </c>
      <c r="N494" s="9" t="str">
        <f>IF([2]source_data!G497="","",IF([2]source_data!D497="","",VLOOKUP([2]source_data!D497,[2]geo_data!A:I,9,FALSE)))</f>
        <v>Heath &amp; Reach</v>
      </c>
      <c r="O494" s="9" t="str">
        <f>IF([2]source_data!G497="","",IF([2]source_data!D497="","",VLOOKUP([2]source_data!D497,[2]geo_data!A:I,8,FALSE)))</f>
        <v>E05014410</v>
      </c>
      <c r="P494" s="9" t="str">
        <f>IF([2]source_data!G497="","",IF(LEFT(O494,3)="E05","WD",IF(LEFT(O494,3)="S13","WD",IF(LEFT(O494,3)="W05","WD",IF(LEFT(O494,3)="W06","UA",IF(LEFT(O494,3)="S12","CA",IF(LEFT(O494,3)="E06","UA",IF(LEFT(O494,3)="E07","NMD",IF(LEFT(O494,3)="E08","MD",IF(LEFT(O494,3)="E09","LONB"))))))))))</f>
        <v>WD</v>
      </c>
      <c r="Q494" s="9" t="str">
        <f>IF([2]source_data!G497="","",IF([2]source_data!D497="","",VLOOKUP([2]source_data!D497,[2]geo_data!A:I,7,FALSE)))</f>
        <v>Central Bedfordshire</v>
      </c>
      <c r="R494" s="9" t="str">
        <f>IF([2]source_data!G497="","",IF([2]source_data!D497="","",VLOOKUP([2]source_data!D497,[2]geo_data!A:I,6,FALSE)))</f>
        <v>E06000056</v>
      </c>
      <c r="S494" s="9" t="str">
        <f>IF([2]source_data!G497="","",IF(LEFT(R494,3)="E05","WD",IF(LEFT(R494,3)="S13","WD",IF(LEFT(R494,3)="W05","WD",IF(LEFT(R494,3)="W06","UA",IF(LEFT(R494,3)="S12","CA",IF(LEFT(R494,3)="E06","UA",IF(LEFT(R494,3)="E07","NMD",IF(LEFT(R494,3)="E08","MD",IF(LEFT(R494,3)="E09","LONB"))))))))))</f>
        <v>UA</v>
      </c>
      <c r="T494" s="6" t="str">
        <f>IF([2]source_data!G497="","",IF([2]source_data!N497="","",[2]source_data!N497))</f>
        <v>Critical Incident Grant</v>
      </c>
      <c r="U494" s="10">
        <f>IF([2]source_data!G497="","",[2]tailored_settings!$B$8)</f>
        <v>45789</v>
      </c>
      <c r="V494" s="6" t="str">
        <f>IF([2]source_data!G497="","",[2]tailored_settings!$B$9)</f>
        <v>http://www.longleigh.org/</v>
      </c>
      <c r="W494" s="8">
        <f>IF([2]source_data!G497="","",IF([2]source_data!O497="","",[2]source_data!O497))</f>
        <v>45568</v>
      </c>
      <c r="X494" s="12">
        <f>IF([2]source_data!G497="","",IF([2]source_data!P497="","",[2]source_data!P497))</f>
        <v>45604</v>
      </c>
      <c r="Y494" s="13">
        <f>IF([2]source_data!G497="","",IF([2]source_data!Q497="","",[2]source_data!Q497))</f>
        <v>1</v>
      </c>
      <c r="Z494" s="11" t="str">
        <f>IF([2]source_data!G497="","",IF([2]source_data!I497="","",[2]tailored_settings!$B$10))</f>
        <v>Primary grant reason</v>
      </c>
      <c r="AA494" s="11" t="str">
        <f>IF([2]source_data!G497="","",IF([2]source_data!I497="","",[2]source_data!I497))</f>
        <v>1. Customer (or family member residing with them) with a diagnosed condition or disability (physical and/or sensory and/or behavioural)</v>
      </c>
      <c r="AB494" s="11" t="str">
        <f>IF([2]source_data!G497="","",IF([2]source_data!J497="","",[2]tailored_settings!$B$11))</f>
        <v/>
      </c>
      <c r="AC494" s="11" t="str">
        <f>IF([2]source_data!G497="","",IF([2]source_data!J497="","",[2]source_data!J497))</f>
        <v/>
      </c>
      <c r="AD494" s="11" t="str">
        <f>IF([2]source_data!G497="","",IF([2]source_data!K497="","",[2]tailored_settings!$B$12))</f>
        <v>Grant purpose</v>
      </c>
      <c r="AE494" s="11" t="str">
        <f>IF([2]source_data!G497="","",IF([2]source_data!K497="","",[2]source_data!K497))</f>
        <v xml:space="preserve">Furniture </v>
      </c>
      <c r="AF494" s="11" t="str">
        <f>IF([2]source_data!G497="","",IF([2]source_data!K497="","",[2]tailored_settings!$B$13))</f>
        <v>Grant purpose</v>
      </c>
      <c r="AG494" s="11" t="str">
        <f>IF([2]source_data!G497="","",IF([2]source_data!K497="","",[2]source_data!K497))</f>
        <v xml:space="preserve">Furniture </v>
      </c>
      <c r="AH494" s="11" t="str">
        <f>IF([2]source_data!G497="","",IF([2]source_data!M497="","",[2]tailored_settings!$B$14))</f>
        <v/>
      </c>
      <c r="AI494" s="11" t="str">
        <f>IF([2]source_data!G497="","",IF([2]source_data!M497="","",[2]source_data!M497))</f>
        <v/>
      </c>
    </row>
    <row r="495" spans="1:35" x14ac:dyDescent="0.2">
      <c r="A495" s="6" t="str">
        <f>IF([2]source_data!G498="","",IF(AND([2]source_data!C498&lt;&gt;"",[2]tailored_settings!$B$15="Publish"),CONCATENATE([2]tailored_settings!$B$2&amp;[2]source_data!C498),IF(AND([2]source_data!C498&lt;&gt;"",[2]tailored_settings!$B$15="Do not publish"),CONCATENATE([2]tailored_settings!$B$2&amp;TEXT(ROW(A495)-1,"0000")&amp;"_"&amp;TEXT(F495,"yyyy-mm")),CONCATENATE([2]tailored_settings!$B$2&amp;TEXT(ROW(A495)-1,"0000")&amp;"_"&amp;TEXT(F495,"yyyy-mm")))))</f>
        <v>360G-Longleigh-0494_2024-10</v>
      </c>
      <c r="B495" s="6" t="str">
        <f>IF([2]source_data!G498="","",IF([2]source_data!E498&lt;&gt;"",[2]source_data!E498,CONCATENATE("Grant to "&amp;G495)))</f>
        <v>Grant to Individual Recipient</v>
      </c>
      <c r="C495" s="6" t="str">
        <f>IF([2]source_data!G498="","",IF([2]source_data!F498="",_xlfn.XLOOKUP(T495,[2]tailored_settings!$B$20:$B$25,[2]tailored_settings!$A$20:$A$25,"")))</f>
        <v>Helping to alleviate financial hardship</v>
      </c>
      <c r="D495" s="7">
        <f>IF([2]source_data!G498="","",IF([2]source_data!G498="","",[2]source_data!G498))</f>
        <v>836.4</v>
      </c>
      <c r="E495" s="6" t="str">
        <f>IF([2]source_data!G498="","",[2]tailored_settings!$B$3)</f>
        <v>GBP</v>
      </c>
      <c r="F495" s="8">
        <f>IF([2]source_data!G498="","",IF([2]source_data!H498="","",[2]source_data!H498))</f>
        <v>45566</v>
      </c>
      <c r="G495" s="6" t="str">
        <f>IF([2]source_data!G498="","",[2]tailored_settings!$B$5)</f>
        <v>Individual Recipient</v>
      </c>
      <c r="H495" s="6" t="str">
        <f>IF([2]source_data!G498="","",IF(AND([2]source_data!A498&lt;&gt;"",[2]tailored_settings!$B$16="Publish"),CONCATENATE([2]tailored_settings!$B$2&amp;[2]source_data!A498),IF(AND([2]source_data!A498&lt;&gt;"",[2]tailored_settings!$B$16="Do not publish"),CONCATENATE([2]tailored_settings!$B$4&amp;TEXT(ROW(A495)-1,"0000")&amp;"_"&amp;TEXT(F495,"yyyy-mm")),CONCATENATE([2]tailored_settings!$B$4&amp;TEXT(ROW(A495)-1,"0000")&amp;"_"&amp;TEXT(F495,"yyyy-mm")))))</f>
        <v>360G-Longleigh-IND-0494_2024-10</v>
      </c>
      <c r="I495" s="6" t="str">
        <f>IF([2]source_data!G498="","",[2]tailored_settings!$B$7)</f>
        <v>Longleigh Foundation</v>
      </c>
      <c r="J495" s="6" t="str">
        <f>IF([2]source_data!G498="","",[2]tailored_settings!$B$6)</f>
        <v>GB-CHC-1169016</v>
      </c>
      <c r="K495" s="6" t="str">
        <f>IF([2]source_data!G498="","",IF([2]source_data!I498="","",VLOOKUP([2]source_data!I498,[2]codelist_mapping!A:C,3,FALSE)))</f>
        <v>GTIR010</v>
      </c>
      <c r="L495" s="6" t="str">
        <f>IF([2]source_data!G498="","",IF([2]source_data!J498="","",VLOOKUP([2]source_data!J498,[2]codelist_mapping!A:C,3,FALSE)))</f>
        <v>GTIR090</v>
      </c>
      <c r="M495" s="6" t="str">
        <f>IF([2]source_data!G498="","",IF([2]source_data!K498="","",IF([2]source_data!M498&lt;&gt;"",CONCATENATE(VLOOKUP([2]source_data!K498,[2]codelist_mapping!F:H,3,FALSE)&amp;";"&amp;VLOOKUP([2]source_data!L498,[2]codelist_mapping!F:H,3,FALSE)&amp;";"&amp;VLOOKUP([2]source_data!M498,[2]codelist_mapping!F:H,3,FALSE)),IF([2]source_data!L498&lt;&gt;"",CONCATENATE(VLOOKUP([2]source_data!K498,[2]codelist_mapping!F:H,3,FALSE)&amp;";"&amp;VLOOKUP([2]source_data!L498,[2]codelist_mapping!F:H,3,FALSE)),IF([2]source_data!K498&lt;&gt;"",CONCATENATE(VLOOKUP([2]source_data!K498,[2]codelist_mapping!F:H,3,FALSE)))))))</f>
        <v>GTIP020;GTIP020</v>
      </c>
      <c r="N495" s="9" t="str">
        <f>IF([2]source_data!G498="","",IF([2]source_data!D498="","",VLOOKUP([2]source_data!D498,[2]geo_data!A:I,9,FALSE)))</f>
        <v>Leamington Willes</v>
      </c>
      <c r="O495" s="9" t="str">
        <f>IF([2]source_data!G498="","",IF([2]source_data!D498="","",VLOOKUP([2]source_data!D498,[2]geo_data!A:I,8,FALSE)))</f>
        <v>E05012625</v>
      </c>
      <c r="P495" s="9" t="str">
        <f>IF([2]source_data!G498="","",IF(LEFT(O495,3)="E05","WD",IF(LEFT(O495,3)="S13","WD",IF(LEFT(O495,3)="W05","WD",IF(LEFT(O495,3)="W06","UA",IF(LEFT(O495,3)="S12","CA",IF(LEFT(O495,3)="E06","UA",IF(LEFT(O495,3)="E07","NMD",IF(LEFT(O495,3)="E08","MD",IF(LEFT(O495,3)="E09","LONB"))))))))))</f>
        <v>WD</v>
      </c>
      <c r="Q495" s="9" t="str">
        <f>IF([2]source_data!G498="","",IF([2]source_data!D498="","",VLOOKUP([2]source_data!D498,[2]geo_data!A:I,7,FALSE)))</f>
        <v>Warwick</v>
      </c>
      <c r="R495" s="9" t="str">
        <f>IF([2]source_data!G498="","",IF([2]source_data!D498="","",VLOOKUP([2]source_data!D498,[2]geo_data!A:I,6,FALSE)))</f>
        <v>E07000222</v>
      </c>
      <c r="S495" s="9" t="str">
        <f>IF([2]source_data!G498="","",IF(LEFT(R495,3)="E05","WD",IF(LEFT(R495,3)="S13","WD",IF(LEFT(R495,3)="W05","WD",IF(LEFT(R495,3)="W06","UA",IF(LEFT(R495,3)="S12","CA",IF(LEFT(R495,3)="E06","UA",IF(LEFT(R495,3)="E07","NMD",IF(LEFT(R495,3)="E08","MD",IF(LEFT(R495,3)="E09","LONB"))))))))))</f>
        <v>NMD</v>
      </c>
      <c r="T495" s="6" t="str">
        <f>IF([2]source_data!G498="","",IF([2]source_data!N498="","",[2]source_data!N498))</f>
        <v>Hardship Grant</v>
      </c>
      <c r="U495" s="10">
        <f>IF([2]source_data!G498="","",[2]tailored_settings!$B$8)</f>
        <v>45789</v>
      </c>
      <c r="V495" s="6" t="str">
        <f>IF([2]source_data!G498="","",[2]tailored_settings!$B$9)</f>
        <v>http://www.longleigh.org/</v>
      </c>
      <c r="W495" s="8">
        <f>IF([2]source_data!G498="","",IF([2]source_data!O498="","",[2]source_data!O498))</f>
        <v>45566</v>
      </c>
      <c r="X495" s="12">
        <f>IF([2]source_data!G498="","",IF([2]source_data!P498="","",[2]source_data!P498))</f>
        <v>45589</v>
      </c>
      <c r="Y495" s="13">
        <f>IF([2]source_data!G498="","",IF([2]source_data!Q498="","",[2]source_data!Q498))</f>
        <v>1</v>
      </c>
      <c r="Z495" s="11" t="str">
        <f>IF([2]source_data!G498="","",IF([2]source_data!I498="","",[2]tailored_settings!$B$10))</f>
        <v>Primary grant reason</v>
      </c>
      <c r="AA495" s="11" t="str">
        <f>IF([2]source_data!G498="","",IF([2]source_data!I498="","",[2]source_data!I498))</f>
        <v>6d. Customer/family under the care of Social Services (Adult or Children’s - FH</v>
      </c>
      <c r="AB495" s="11" t="str">
        <f>IF([2]source_data!G498="","",IF([2]source_data!J498="","",[2]tailored_settings!$B$11))</f>
        <v>Secondary grant reason</v>
      </c>
      <c r="AC495" s="11" t="str">
        <f>IF([2]source_data!G498="","",IF([2]source_data!J498="","",[2]source_data!J498))</f>
        <v>9. Customer/family is in the UK as part of an official Government scheme supporting the resettlement of Refugees and Asylum Seekers (e.g. Ukraine or ACRS)</v>
      </c>
      <c r="AD495" s="11" t="str">
        <f>IF([2]source_data!G498="","",IF([2]source_data!K498="","",[2]tailored_settings!$B$12))</f>
        <v>Grant purpose</v>
      </c>
      <c r="AE495" s="11" t="str">
        <f>IF([2]source_data!G498="","",IF([2]source_data!K498="","",[2]source_data!K498))</f>
        <v xml:space="preserve">Furniture </v>
      </c>
      <c r="AF495" s="11" t="str">
        <f>IF([2]source_data!G498="","",IF([2]source_data!K498="","",[2]tailored_settings!$B$13))</f>
        <v>Grant purpose</v>
      </c>
      <c r="AG495" s="11" t="str">
        <f>IF([2]source_data!G498="","",IF([2]source_data!K498="","",[2]source_data!K498))</f>
        <v xml:space="preserve">Furniture </v>
      </c>
      <c r="AH495" s="11" t="str">
        <f>IF([2]source_data!G498="","",IF([2]source_data!M498="","",[2]tailored_settings!$B$14))</f>
        <v/>
      </c>
      <c r="AI495" s="11" t="str">
        <f>IF([2]source_data!G498="","",IF([2]source_data!M498="","",[2]source_data!M498))</f>
        <v/>
      </c>
    </row>
    <row r="496" spans="1:35" x14ac:dyDescent="0.2">
      <c r="A496" s="6" t="str">
        <f>IF([2]source_data!G499="","",IF(AND([2]source_data!C499&lt;&gt;"",[2]tailored_settings!$B$15="Publish"),CONCATENATE([2]tailored_settings!$B$2&amp;[2]source_data!C499),IF(AND([2]source_data!C499&lt;&gt;"",[2]tailored_settings!$B$15="Do not publish"),CONCATENATE([2]tailored_settings!$B$2&amp;TEXT(ROW(A496)-1,"0000")&amp;"_"&amp;TEXT(F496,"yyyy-mm")),CONCATENATE([2]tailored_settings!$B$2&amp;TEXT(ROW(A496)-1,"0000")&amp;"_"&amp;TEXT(F496,"yyyy-mm")))))</f>
        <v>360G-Longleigh-0495_2024-10</v>
      </c>
      <c r="B496" s="6" t="str">
        <f>IF([2]source_data!G499="","",IF([2]source_data!E499&lt;&gt;"",[2]source_data!E499,CONCATENATE("Grant to "&amp;G496)))</f>
        <v>Grant to Individual Recipient</v>
      </c>
      <c r="C496" s="6" t="str">
        <f>IF([2]source_data!G499="","",IF([2]source_data!F499="",_xlfn.XLOOKUP(T496,[2]tailored_settings!$B$20:$B$25,[2]tailored_settings!$A$20:$A$25,"")))</f>
        <v>Helping to alleviate financial hardship</v>
      </c>
      <c r="D496" s="7">
        <f>IF([2]source_data!G499="","",IF([2]source_data!G499="","",[2]source_data!G499))</f>
        <v>618.33000000000004</v>
      </c>
      <c r="E496" s="6" t="str">
        <f>IF([2]source_data!G499="","",[2]tailored_settings!$B$3)</f>
        <v>GBP</v>
      </c>
      <c r="F496" s="8">
        <f>IF([2]source_data!G499="","",IF([2]source_data!H499="","",[2]source_data!H499))</f>
        <v>45566</v>
      </c>
      <c r="G496" s="6" t="str">
        <f>IF([2]source_data!G499="","",[2]tailored_settings!$B$5)</f>
        <v>Individual Recipient</v>
      </c>
      <c r="H496" s="6" t="str">
        <f>IF([2]source_data!G499="","",IF(AND([2]source_data!A499&lt;&gt;"",[2]tailored_settings!$B$16="Publish"),CONCATENATE([2]tailored_settings!$B$2&amp;[2]source_data!A499),IF(AND([2]source_data!A499&lt;&gt;"",[2]tailored_settings!$B$16="Do not publish"),CONCATENATE([2]tailored_settings!$B$4&amp;TEXT(ROW(A496)-1,"0000")&amp;"_"&amp;TEXT(F496,"yyyy-mm")),CONCATENATE([2]tailored_settings!$B$4&amp;TEXT(ROW(A496)-1,"0000")&amp;"_"&amp;TEXT(F496,"yyyy-mm")))))</f>
        <v>360G-Longleigh-IND-0495_2024-10</v>
      </c>
      <c r="I496" s="6" t="str">
        <f>IF([2]source_data!G499="","",[2]tailored_settings!$B$7)</f>
        <v>Longleigh Foundation</v>
      </c>
      <c r="J496" s="6" t="str">
        <f>IF([2]source_data!G499="","",[2]tailored_settings!$B$6)</f>
        <v>GB-CHC-1169016</v>
      </c>
      <c r="K496" s="6" t="str">
        <f>IF([2]source_data!G499="","",IF([2]source_data!I499="","",VLOOKUP([2]source_data!I499,[2]codelist_mapping!A:C,3,FALSE)))</f>
        <v>GTIR060</v>
      </c>
      <c r="L496" s="6" t="str">
        <f>IF([2]source_data!G499="","",IF([2]source_data!J499="","",VLOOKUP([2]source_data!J499,[2]codelist_mapping!A:C,3,FALSE)))</f>
        <v/>
      </c>
      <c r="M496" s="6" t="str">
        <f>IF([2]source_data!G499="","",IF([2]source_data!K499="","",IF([2]source_data!M499&lt;&gt;"",CONCATENATE(VLOOKUP([2]source_data!K499,[2]codelist_mapping!F:H,3,FALSE)&amp;";"&amp;VLOOKUP([2]source_data!L499,[2]codelist_mapping!F:H,3,FALSE)&amp;";"&amp;VLOOKUP([2]source_data!M499,[2]codelist_mapping!F:H,3,FALSE)),IF([2]source_data!L499&lt;&gt;"",CONCATENATE(VLOOKUP([2]source_data!K499,[2]codelist_mapping!F:H,3,FALSE)&amp;";"&amp;VLOOKUP([2]source_data!L499,[2]codelist_mapping!F:H,3,FALSE)),IF([2]source_data!K499&lt;&gt;"",CONCATENATE(VLOOKUP([2]source_data!K499,[2]codelist_mapping!F:H,3,FALSE)))))))</f>
        <v>GTIP020</v>
      </c>
      <c r="N496" s="9" t="str">
        <f>IF([2]source_data!G499="","",IF([2]source_data!D499="","",VLOOKUP([2]source_data!D499,[2]geo_data!A:I,9,FALSE)))</f>
        <v>St Thomas's</v>
      </c>
      <c r="O496" s="9" t="str">
        <f>IF([2]source_data!G499="","",IF([2]source_data!D499="","",VLOOKUP([2]source_data!D499,[2]geo_data!A:I,8,FALSE)))</f>
        <v>E05001255</v>
      </c>
      <c r="P496" s="9" t="str">
        <f>IF([2]source_data!G499="","",IF(LEFT(O496,3)="E05","WD",IF(LEFT(O496,3)="S13","WD",IF(LEFT(O496,3)="W05","WD",IF(LEFT(O496,3)="W06","UA",IF(LEFT(O496,3)="S12","CA",IF(LEFT(O496,3)="E06","UA",IF(LEFT(O496,3)="E07","NMD",IF(LEFT(O496,3)="E08","MD",IF(LEFT(O496,3)="E09","LONB"))))))))))</f>
        <v>WD</v>
      </c>
      <c r="Q496" s="9" t="str">
        <f>IF([2]source_data!G499="","",IF([2]source_data!D499="","",VLOOKUP([2]source_data!D499,[2]geo_data!A:I,7,FALSE)))</f>
        <v>Dudley</v>
      </c>
      <c r="R496" s="9" t="str">
        <f>IF([2]source_data!G499="","",IF([2]source_data!D499="","",VLOOKUP([2]source_data!D499,[2]geo_data!A:I,6,FALSE)))</f>
        <v>E08000027</v>
      </c>
      <c r="S496" s="9" t="str">
        <f>IF([2]source_data!G499="","",IF(LEFT(R496,3)="E05","WD",IF(LEFT(R496,3)="S13","WD",IF(LEFT(R496,3)="W05","WD",IF(LEFT(R496,3)="W06","UA",IF(LEFT(R496,3)="S12","CA",IF(LEFT(R496,3)="E06","UA",IF(LEFT(R496,3)="E07","NMD",IF(LEFT(R496,3)="E08","MD",IF(LEFT(R496,3)="E09","LONB"))))))))))</f>
        <v>MD</v>
      </c>
      <c r="T496" s="6" t="str">
        <f>IF([2]source_data!G499="","",IF([2]source_data!N499="","",[2]source_data!N499))</f>
        <v>Hardship Grant</v>
      </c>
      <c r="U496" s="10">
        <f>IF([2]source_data!G499="","",[2]tailored_settings!$B$8)</f>
        <v>45789</v>
      </c>
      <c r="V496" s="6" t="str">
        <f>IF([2]source_data!G499="","",[2]tailored_settings!$B$9)</f>
        <v>http://www.longleigh.org/</v>
      </c>
      <c r="W496" s="8">
        <f>IF([2]source_data!G499="","",IF([2]source_data!O499="","",[2]source_data!O499))</f>
        <v>45566</v>
      </c>
      <c r="X496" s="12">
        <f>IF([2]source_data!G499="","",IF([2]source_data!P499="","",[2]source_data!P499))</f>
        <v>45604</v>
      </c>
      <c r="Y496" s="13">
        <f>IF([2]source_data!G499="","",IF([2]source_data!Q499="","",[2]source_data!Q499))</f>
        <v>1</v>
      </c>
      <c r="Z496" s="11" t="str">
        <f>IF([2]source_data!G499="","",IF([2]source_data!I499="","",[2]tailored_settings!$B$10))</f>
        <v>Primary grant reason</v>
      </c>
      <c r="AA496" s="11" t="str">
        <f>IF([2]source_data!G499="","",IF([2]source_data!I499="","",[2]source_data!I499))</f>
        <v>4. Customer/family fleeing from a violent or abusive relationship</v>
      </c>
      <c r="AB496" s="11" t="str">
        <f>IF([2]source_data!G499="","",IF([2]source_data!J499="","",[2]tailored_settings!$B$11))</f>
        <v/>
      </c>
      <c r="AC496" s="11" t="str">
        <f>IF([2]source_data!G499="","",IF([2]source_data!J499="","",[2]source_data!J499))</f>
        <v/>
      </c>
      <c r="AD496" s="11" t="str">
        <f>IF([2]source_data!G499="","",IF([2]source_data!K499="","",[2]tailored_settings!$B$12))</f>
        <v>Grant purpose</v>
      </c>
      <c r="AE496" s="11" t="str">
        <f>IF([2]source_data!G499="","",IF([2]source_data!K499="","",[2]source_data!K499))</f>
        <v xml:space="preserve">Furniture </v>
      </c>
      <c r="AF496" s="11" t="str">
        <f>IF([2]source_data!G499="","",IF([2]source_data!K499="","",[2]tailored_settings!$B$13))</f>
        <v>Grant purpose</v>
      </c>
      <c r="AG496" s="11" t="str">
        <f>IF([2]source_data!G499="","",IF([2]source_data!K499="","",[2]source_data!K499))</f>
        <v xml:space="preserve">Furniture </v>
      </c>
      <c r="AH496" s="11" t="str">
        <f>IF([2]source_data!G499="","",IF([2]source_data!M499="","",[2]tailored_settings!$B$14))</f>
        <v/>
      </c>
      <c r="AI496" s="11" t="str">
        <f>IF([2]source_data!G499="","",IF([2]source_data!M499="","",[2]source_data!M499))</f>
        <v/>
      </c>
    </row>
    <row r="497" spans="1:35" x14ac:dyDescent="0.2">
      <c r="A497" s="6" t="str">
        <f>IF([2]source_data!G500="","",IF(AND([2]source_data!C500&lt;&gt;"",[2]tailored_settings!$B$15="Publish"),CONCATENATE([2]tailored_settings!$B$2&amp;[2]source_data!C500),IF(AND([2]source_data!C500&lt;&gt;"",[2]tailored_settings!$B$15="Do not publish"),CONCATENATE([2]tailored_settings!$B$2&amp;TEXT(ROW(A497)-1,"0000")&amp;"_"&amp;TEXT(F497,"yyyy-mm")),CONCATENATE([2]tailored_settings!$B$2&amp;TEXT(ROW(A497)-1,"0000")&amp;"_"&amp;TEXT(F497,"yyyy-mm")))))</f>
        <v>360G-Longleigh-0496_2024-10</v>
      </c>
      <c r="B497" s="6" t="str">
        <f>IF([2]source_data!G500="","",IF([2]source_data!E500&lt;&gt;"",[2]source_data!E500,CONCATENATE("Grant to "&amp;G497)))</f>
        <v>Grant to Individual Recipient</v>
      </c>
      <c r="C497" s="6" t="str">
        <f>IF([2]source_data!G500="","",IF([2]source_data!F500="",_xlfn.XLOOKUP(T497,[2]tailored_settings!$B$20:$B$25,[2]tailored_settings!$A$20:$A$25,"")))</f>
        <v>Helping to alleviate financial hardship</v>
      </c>
      <c r="D497" s="7">
        <f>IF([2]source_data!G500="","",IF([2]source_data!G500="","",[2]source_data!G500))</f>
        <v>775.13</v>
      </c>
      <c r="E497" s="6" t="str">
        <f>IF([2]source_data!G500="","",[2]tailored_settings!$B$3)</f>
        <v>GBP</v>
      </c>
      <c r="F497" s="8">
        <f>IF([2]source_data!G500="","",IF([2]source_data!H500="","",[2]source_data!H500))</f>
        <v>45567</v>
      </c>
      <c r="G497" s="6" t="str">
        <f>IF([2]source_data!G500="","",[2]tailored_settings!$B$5)</f>
        <v>Individual Recipient</v>
      </c>
      <c r="H497" s="6" t="str">
        <f>IF([2]source_data!G500="","",IF(AND([2]source_data!A500&lt;&gt;"",[2]tailored_settings!$B$16="Publish"),CONCATENATE([2]tailored_settings!$B$2&amp;[2]source_data!A500),IF(AND([2]source_data!A500&lt;&gt;"",[2]tailored_settings!$B$16="Do not publish"),CONCATENATE([2]tailored_settings!$B$4&amp;TEXT(ROW(A497)-1,"0000")&amp;"_"&amp;TEXT(F497,"yyyy-mm")),CONCATENATE([2]tailored_settings!$B$4&amp;TEXT(ROW(A497)-1,"0000")&amp;"_"&amp;TEXT(F497,"yyyy-mm")))))</f>
        <v>360G-Longleigh-IND-0496_2024-10</v>
      </c>
      <c r="I497" s="6" t="str">
        <f>IF([2]source_data!G500="","",[2]tailored_settings!$B$7)</f>
        <v>Longleigh Foundation</v>
      </c>
      <c r="J497" s="6" t="str">
        <f>IF([2]source_data!G500="","",[2]tailored_settings!$B$6)</f>
        <v>GB-CHC-1169016</v>
      </c>
      <c r="K497" s="6" t="str">
        <f>IF([2]source_data!G500="","",IF([2]source_data!I500="","",VLOOKUP([2]source_data!I500,[2]codelist_mapping!A:C,3,FALSE)))</f>
        <v>GTIR060</v>
      </c>
      <c r="L497" s="6" t="str">
        <f>IF([2]source_data!G500="","",IF([2]source_data!J500="","",VLOOKUP([2]source_data!J500,[2]codelist_mapping!A:C,3,FALSE)))</f>
        <v/>
      </c>
      <c r="M497" s="6" t="str">
        <f>IF([2]source_data!G500="","",IF([2]source_data!K500="","",IF([2]source_data!M500&lt;&gt;"",CONCATENATE(VLOOKUP([2]source_data!K500,[2]codelist_mapping!F:H,3,FALSE)&amp;";"&amp;VLOOKUP([2]source_data!L500,[2]codelist_mapping!F:H,3,FALSE)&amp;";"&amp;VLOOKUP([2]source_data!M500,[2]codelist_mapping!F:H,3,FALSE)),IF([2]source_data!L500&lt;&gt;"",CONCATENATE(VLOOKUP([2]source_data!K500,[2]codelist_mapping!F:H,3,FALSE)&amp;";"&amp;VLOOKUP([2]source_data!L500,[2]codelist_mapping!F:H,3,FALSE)),IF([2]source_data!K500&lt;&gt;"",CONCATENATE(VLOOKUP([2]source_data!K500,[2]codelist_mapping!F:H,3,FALSE)))))))</f>
        <v>GTIP020</v>
      </c>
      <c r="N497" s="9" t="str">
        <f>IF([2]source_data!G500="","",IF([2]source_data!D500="","",VLOOKUP([2]source_data!D500,[2]geo_data!A:I,9,FALSE)))</f>
        <v>St David's</v>
      </c>
      <c r="O497" s="9" t="str">
        <f>IF([2]source_data!G500="","",IF([2]source_data!D500="","",VLOOKUP([2]source_data!D500,[2]geo_data!A:I,8,FALSE)))</f>
        <v>E05011020</v>
      </c>
      <c r="P497" s="9" t="str">
        <f>IF([2]source_data!G500="","",IF(LEFT(O497,3)="E05","WD",IF(LEFT(O497,3)="S13","WD",IF(LEFT(O497,3)="W05","WD",IF(LEFT(O497,3)="W06","UA",IF(LEFT(O497,3)="S12","CA",IF(LEFT(O497,3)="E06","UA",IF(LEFT(O497,3)="E07","NMD",IF(LEFT(O497,3)="E08","MD",IF(LEFT(O497,3)="E09","LONB"))))))))))</f>
        <v>WD</v>
      </c>
      <c r="Q497" s="9" t="str">
        <f>IF([2]source_data!G500="","",IF([2]source_data!D500="","",VLOOKUP([2]source_data!D500,[2]geo_data!A:I,7,FALSE)))</f>
        <v>Exeter</v>
      </c>
      <c r="R497" s="9" t="str">
        <f>IF([2]source_data!G500="","",IF([2]source_data!D500="","",VLOOKUP([2]source_data!D500,[2]geo_data!A:I,6,FALSE)))</f>
        <v>E07000041</v>
      </c>
      <c r="S497" s="9" t="str">
        <f>IF([2]source_data!G500="","",IF(LEFT(R497,3)="E05","WD",IF(LEFT(R497,3)="S13","WD",IF(LEFT(R497,3)="W05","WD",IF(LEFT(R497,3)="W06","UA",IF(LEFT(R497,3)="S12","CA",IF(LEFT(R497,3)="E06","UA",IF(LEFT(R497,3)="E07","NMD",IF(LEFT(R497,3)="E08","MD",IF(LEFT(R497,3)="E09","LONB"))))))))))</f>
        <v>NMD</v>
      </c>
      <c r="T497" s="6" t="str">
        <f>IF([2]source_data!G500="","",IF([2]source_data!N500="","",[2]source_data!N500))</f>
        <v>Hardship Grant</v>
      </c>
      <c r="U497" s="10">
        <f>IF([2]source_data!G500="","",[2]tailored_settings!$B$8)</f>
        <v>45789</v>
      </c>
      <c r="V497" s="6" t="str">
        <f>IF([2]source_data!G500="","",[2]tailored_settings!$B$9)</f>
        <v>http://www.longleigh.org/</v>
      </c>
      <c r="W497" s="8">
        <f>IF([2]source_data!G500="","",IF([2]source_data!O500="","",[2]source_data!O500))</f>
        <v>45567</v>
      </c>
      <c r="X497" s="12">
        <f>IF([2]source_data!G500="","",IF([2]source_data!P500="","",[2]source_data!P500))</f>
        <v>45595</v>
      </c>
      <c r="Y497" s="13">
        <f>IF([2]source_data!G500="","",IF([2]source_data!Q500="","",[2]source_data!Q500))</f>
        <v>1</v>
      </c>
      <c r="Z497" s="11" t="str">
        <f>IF([2]source_data!G500="","",IF([2]source_data!I500="","",[2]tailored_settings!$B$10))</f>
        <v>Primary grant reason</v>
      </c>
      <c r="AA497" s="11" t="str">
        <f>IF([2]source_data!G500="","",IF([2]source_data!I500="","",[2]source_data!I500))</f>
        <v>4. Customer/family fleeing from a violent or abusive relationship</v>
      </c>
      <c r="AB497" s="11" t="str">
        <f>IF([2]source_data!G500="","",IF([2]source_data!J500="","",[2]tailored_settings!$B$11))</f>
        <v/>
      </c>
      <c r="AC497" s="11" t="str">
        <f>IF([2]source_data!G500="","",IF([2]source_data!J500="","",[2]source_data!J500))</f>
        <v/>
      </c>
      <c r="AD497" s="11" t="str">
        <f>IF([2]source_data!G500="","",IF([2]source_data!K500="","",[2]tailored_settings!$B$12))</f>
        <v>Grant purpose</v>
      </c>
      <c r="AE497" s="11" t="str">
        <f>IF([2]source_data!G500="","",IF([2]source_data!K500="","",[2]source_data!K500))</f>
        <v xml:space="preserve">Furniture </v>
      </c>
      <c r="AF497" s="11" t="str">
        <f>IF([2]source_data!G500="","",IF([2]source_data!K500="","",[2]tailored_settings!$B$13))</f>
        <v>Grant purpose</v>
      </c>
      <c r="AG497" s="11" t="str">
        <f>IF([2]source_data!G500="","",IF([2]source_data!K500="","",[2]source_data!K500))</f>
        <v xml:space="preserve">Furniture </v>
      </c>
      <c r="AH497" s="11" t="str">
        <f>IF([2]source_data!G500="","",IF([2]source_data!M500="","",[2]tailored_settings!$B$14))</f>
        <v/>
      </c>
      <c r="AI497" s="11" t="str">
        <f>IF([2]source_data!G500="","",IF([2]source_data!M500="","",[2]source_data!M500))</f>
        <v/>
      </c>
    </row>
    <row r="498" spans="1:35" x14ac:dyDescent="0.2">
      <c r="A498" s="6" t="str">
        <f>IF([2]source_data!G501="","",IF(AND([2]source_data!C501&lt;&gt;"",[2]tailored_settings!$B$15="Publish"),CONCATENATE([2]tailored_settings!$B$2&amp;[2]source_data!C501),IF(AND([2]source_data!C501&lt;&gt;"",[2]tailored_settings!$B$15="Do not publish"),CONCATENATE([2]tailored_settings!$B$2&amp;TEXT(ROW(A498)-1,"0000")&amp;"_"&amp;TEXT(F498,"yyyy-mm")),CONCATENATE([2]tailored_settings!$B$2&amp;TEXT(ROW(A498)-1,"0000")&amp;"_"&amp;TEXT(F498,"yyyy-mm")))))</f>
        <v>360G-Longleigh-0497_2024-10</v>
      </c>
      <c r="B498" s="6" t="str">
        <f>IF([2]source_data!G501="","",IF([2]source_data!E501&lt;&gt;"",[2]source_data!E501,CONCATENATE("Grant to "&amp;G498)))</f>
        <v>Grant to Individual Recipient</v>
      </c>
      <c r="C498" s="6" t="str">
        <f>IF([2]source_data!G501="","",IF([2]source_data!F501="",_xlfn.XLOOKUP(T498,[2]tailored_settings!$B$20:$B$25,[2]tailored_settings!$A$20:$A$25,"")))</f>
        <v>Helping to alleviate financial hardship</v>
      </c>
      <c r="D498" s="7">
        <f>IF([2]source_data!G501="","",IF([2]source_data!G501="","",[2]source_data!G501))</f>
        <v>710</v>
      </c>
      <c r="E498" s="6" t="str">
        <f>IF([2]source_data!G501="","",[2]tailored_settings!$B$3)</f>
        <v>GBP</v>
      </c>
      <c r="F498" s="8">
        <f>IF([2]source_data!G501="","",IF([2]source_data!H501="","",[2]source_data!H501))</f>
        <v>45572</v>
      </c>
      <c r="G498" s="6" t="str">
        <f>IF([2]source_data!G501="","",[2]tailored_settings!$B$5)</f>
        <v>Individual Recipient</v>
      </c>
      <c r="H498" s="6" t="str">
        <f>IF([2]source_data!G501="","",IF(AND([2]source_data!A501&lt;&gt;"",[2]tailored_settings!$B$16="Publish"),CONCATENATE([2]tailored_settings!$B$2&amp;[2]source_data!A501),IF(AND([2]source_data!A501&lt;&gt;"",[2]tailored_settings!$B$16="Do not publish"),CONCATENATE([2]tailored_settings!$B$4&amp;TEXT(ROW(A498)-1,"0000")&amp;"_"&amp;TEXT(F498,"yyyy-mm")),CONCATENATE([2]tailored_settings!$B$4&amp;TEXT(ROW(A498)-1,"0000")&amp;"_"&amp;TEXT(F498,"yyyy-mm")))))</f>
        <v>360G-Longleigh-IND-0497_2024-10</v>
      </c>
      <c r="I498" s="6" t="str">
        <f>IF([2]source_data!G501="","",[2]tailored_settings!$B$7)</f>
        <v>Longleigh Foundation</v>
      </c>
      <c r="J498" s="6" t="str">
        <f>IF([2]source_data!G501="","",[2]tailored_settings!$B$6)</f>
        <v>GB-CHC-1169016</v>
      </c>
      <c r="K498" s="6" t="str">
        <f>IF([2]source_data!G501="","",IF([2]source_data!I501="","",VLOOKUP([2]source_data!I501,[2]codelist_mapping!A:C,3,FALSE)))</f>
        <v>GTIR030</v>
      </c>
      <c r="L498" s="6" t="str">
        <f>IF([2]source_data!G501="","",IF([2]source_data!J501="","",VLOOKUP([2]source_data!J501,[2]codelist_mapping!A:C,3,FALSE)))</f>
        <v/>
      </c>
      <c r="M498" s="6" t="str">
        <f>IF([2]source_data!G501="","",IF([2]source_data!K501="","",IF([2]source_data!M501&lt;&gt;"",CONCATENATE(VLOOKUP([2]source_data!K501,[2]codelist_mapping!F:H,3,FALSE)&amp;";"&amp;VLOOKUP([2]source_data!L501,[2]codelist_mapping!F:H,3,FALSE)&amp;";"&amp;VLOOKUP([2]source_data!M501,[2]codelist_mapping!F:H,3,FALSE)),IF([2]source_data!L501&lt;&gt;"",CONCATENATE(VLOOKUP([2]source_data!K501,[2]codelist_mapping!F:H,3,FALSE)&amp;";"&amp;VLOOKUP([2]source_data!L501,[2]codelist_mapping!F:H,3,FALSE)),IF([2]source_data!K501&lt;&gt;"",CONCATENATE(VLOOKUP([2]source_data!K501,[2]codelist_mapping!F:H,3,FALSE)))))))</f>
        <v>GTIP070;GTIP060</v>
      </c>
      <c r="N498" s="9" t="str">
        <f>IF([2]source_data!G501="","",IF([2]source_data!D501="","",VLOOKUP([2]source_data!D501,[2]geo_data!A:I,9,FALSE)))</f>
        <v>Soho and Victoria</v>
      </c>
      <c r="O498" s="9" t="str">
        <f>IF([2]source_data!G501="","",IF([2]source_data!D501="","",VLOOKUP([2]source_data!D501,[2]geo_data!A:I,8,FALSE)))</f>
        <v>E05001278</v>
      </c>
      <c r="P498" s="9" t="str">
        <f>IF([2]source_data!G501="","",IF(LEFT(O498,3)="E05","WD",IF(LEFT(O498,3)="S13","WD",IF(LEFT(O498,3)="W05","WD",IF(LEFT(O498,3)="W06","UA",IF(LEFT(O498,3)="S12","CA",IF(LEFT(O498,3)="E06","UA",IF(LEFT(O498,3)="E07","NMD",IF(LEFT(O498,3)="E08","MD",IF(LEFT(O498,3)="E09","LONB"))))))))))</f>
        <v>WD</v>
      </c>
      <c r="Q498" s="9" t="str">
        <f>IF([2]source_data!G501="","",IF([2]source_data!D501="","",VLOOKUP([2]source_data!D501,[2]geo_data!A:I,7,FALSE)))</f>
        <v>Sandwell</v>
      </c>
      <c r="R498" s="9" t="str">
        <f>IF([2]source_data!G501="","",IF([2]source_data!D501="","",VLOOKUP([2]source_data!D501,[2]geo_data!A:I,6,FALSE)))</f>
        <v>E08000028</v>
      </c>
      <c r="S498" s="9" t="str">
        <f>IF([2]source_data!G501="","",IF(LEFT(R498,3)="E05","WD",IF(LEFT(R498,3)="S13","WD",IF(LEFT(R498,3)="W05","WD",IF(LEFT(R498,3)="W06","UA",IF(LEFT(R498,3)="S12","CA",IF(LEFT(R498,3)="E06","UA",IF(LEFT(R498,3)="E07","NMD",IF(LEFT(R498,3)="E08","MD",IF(LEFT(R498,3)="E09","LONB"))))))))))</f>
        <v>MD</v>
      </c>
      <c r="T498" s="6" t="str">
        <f>IF([2]source_data!G501="","",IF([2]source_data!N501="","",[2]source_data!N501))</f>
        <v>Hardship Grant</v>
      </c>
      <c r="U498" s="10">
        <f>IF([2]source_data!G501="","",[2]tailored_settings!$B$8)</f>
        <v>45789</v>
      </c>
      <c r="V498" s="6" t="str">
        <f>IF([2]source_data!G501="","",[2]tailored_settings!$B$9)</f>
        <v>http://www.longleigh.org/</v>
      </c>
      <c r="W498" s="8">
        <f>IF([2]source_data!G501="","",IF([2]source_data!O501="","",[2]source_data!O501))</f>
        <v>45572</v>
      </c>
      <c r="X498" s="12">
        <f>IF([2]source_data!G501="","",IF([2]source_data!P501="","",[2]source_data!P501))</f>
        <v>45665</v>
      </c>
      <c r="Y498" s="13">
        <f>IF([2]source_data!G501="","",IF([2]source_data!Q501="","",[2]source_data!Q501))</f>
        <v>3</v>
      </c>
      <c r="Z498" s="11" t="str">
        <f>IF([2]source_data!G501="","",IF([2]source_data!I501="","",[2]tailored_settings!$B$10))</f>
        <v>Primary grant reason</v>
      </c>
      <c r="AA498" s="11" t="str">
        <f>IF([2]source_data!G501="","",IF([2]source_data!I501="","",[2]source_data!I501))</f>
        <v>1. Customer (or family member residing with them) with a diagnosed condition or disability (physical and/or sensory and/or behavioural)</v>
      </c>
      <c r="AB498" s="11" t="str">
        <f>IF([2]source_data!G501="","",IF([2]source_data!J501="","",[2]tailored_settings!$B$11))</f>
        <v/>
      </c>
      <c r="AC498" s="11" t="str">
        <f>IF([2]source_data!G501="","",IF([2]source_data!J501="","",[2]source_data!J501))</f>
        <v/>
      </c>
      <c r="AD498" s="11" t="str">
        <f>IF([2]source_data!G501="","",IF([2]source_data!K501="","",[2]tailored_settings!$B$12))</f>
        <v>Grant purpose</v>
      </c>
      <c r="AE498" s="11" t="str">
        <f>IF([2]source_data!G501="","",IF([2]source_data!K501="","",[2]source_data!K501))</f>
        <v>Food Vouchers</v>
      </c>
      <c r="AF498" s="11" t="str">
        <f>IF([2]source_data!G501="","",IF([2]source_data!K501="","",[2]tailored_settings!$B$13))</f>
        <v>Grant purpose</v>
      </c>
      <c r="AG498" s="11" t="str">
        <f>IF([2]source_data!G501="","",IF([2]source_data!K501="","",[2]source_data!K501))</f>
        <v>Food Vouchers</v>
      </c>
      <c r="AH498" s="11" t="str">
        <f>IF([2]source_data!G501="","",IF([2]source_data!M501="","",[2]tailored_settings!$B$14))</f>
        <v/>
      </c>
      <c r="AI498" s="11" t="str">
        <f>IF([2]source_data!G501="","",IF([2]source_data!M501="","",[2]source_data!M501))</f>
        <v/>
      </c>
    </row>
    <row r="499" spans="1:35" x14ac:dyDescent="0.2">
      <c r="A499" s="6" t="str">
        <f>IF([2]source_data!G502="","",IF(AND([2]source_data!C502&lt;&gt;"",[2]tailored_settings!$B$15="Publish"),CONCATENATE([2]tailored_settings!$B$2&amp;[2]source_data!C502),IF(AND([2]source_data!C502&lt;&gt;"",[2]tailored_settings!$B$15="Do not publish"),CONCATENATE([2]tailored_settings!$B$2&amp;TEXT(ROW(A499)-1,"0000")&amp;"_"&amp;TEXT(F499,"yyyy-mm")),CONCATENATE([2]tailored_settings!$B$2&amp;TEXT(ROW(A499)-1,"0000")&amp;"_"&amp;TEXT(F499,"yyyy-mm")))))</f>
        <v>360G-Longleigh-0498_2024-10</v>
      </c>
      <c r="B499" s="6" t="str">
        <f>IF([2]source_data!G502="","",IF([2]source_data!E502&lt;&gt;"",[2]source_data!E502,CONCATENATE("Grant to "&amp;G499)))</f>
        <v>Grant to Individual Recipient</v>
      </c>
      <c r="C499" s="6" t="str">
        <f>IF([2]source_data!G502="","",IF([2]source_data!F502="",_xlfn.XLOOKUP(T499,[2]tailored_settings!$B$20:$B$25,[2]tailored_settings!$A$20:$A$25,"")))</f>
        <v>Helping to alleviate financial hardship</v>
      </c>
      <c r="D499" s="7">
        <f>IF([2]source_data!G502="","",IF([2]source_data!G502="","",[2]source_data!G502))</f>
        <v>832.98</v>
      </c>
      <c r="E499" s="6" t="str">
        <f>IF([2]source_data!G502="","",[2]tailored_settings!$B$3)</f>
        <v>GBP</v>
      </c>
      <c r="F499" s="8">
        <f>IF([2]source_data!G502="","",IF([2]source_data!H502="","",[2]source_data!H502))</f>
        <v>45572</v>
      </c>
      <c r="G499" s="6" t="str">
        <f>IF([2]source_data!G502="","",[2]tailored_settings!$B$5)</f>
        <v>Individual Recipient</v>
      </c>
      <c r="H499" s="6" t="str">
        <f>IF([2]source_data!G502="","",IF(AND([2]source_data!A502&lt;&gt;"",[2]tailored_settings!$B$16="Publish"),CONCATENATE([2]tailored_settings!$B$2&amp;[2]source_data!A502),IF(AND([2]source_data!A502&lt;&gt;"",[2]tailored_settings!$B$16="Do not publish"),CONCATENATE([2]tailored_settings!$B$4&amp;TEXT(ROW(A499)-1,"0000")&amp;"_"&amp;TEXT(F499,"yyyy-mm")),CONCATENATE([2]tailored_settings!$B$4&amp;TEXT(ROW(A499)-1,"0000")&amp;"_"&amp;TEXT(F499,"yyyy-mm")))))</f>
        <v>360G-Longleigh-IND-0498_2024-10</v>
      </c>
      <c r="I499" s="6" t="str">
        <f>IF([2]source_data!G502="","",[2]tailored_settings!$B$7)</f>
        <v>Longleigh Foundation</v>
      </c>
      <c r="J499" s="6" t="str">
        <f>IF([2]source_data!G502="","",[2]tailored_settings!$B$6)</f>
        <v>GB-CHC-1169016</v>
      </c>
      <c r="K499" s="6" t="str">
        <f>IF([2]source_data!G502="","",IF([2]source_data!I502="","",VLOOKUP([2]source_data!I502,[2]codelist_mapping!A:C,3,FALSE)))</f>
        <v>GTIR010</v>
      </c>
      <c r="L499" s="6" t="str">
        <f>IF([2]source_data!G502="","",IF([2]source_data!J502="","",VLOOKUP([2]source_data!J502,[2]codelist_mapping!A:C,3,FALSE)))</f>
        <v/>
      </c>
      <c r="M499" s="6" t="str">
        <f>IF([2]source_data!G502="","",IF([2]source_data!K502="","",IF([2]source_data!M502&lt;&gt;"",CONCATENATE(VLOOKUP([2]source_data!K502,[2]codelist_mapping!F:H,3,FALSE)&amp;";"&amp;VLOOKUP([2]source_data!L502,[2]codelist_mapping!F:H,3,FALSE)&amp;";"&amp;VLOOKUP([2]source_data!M502,[2]codelist_mapping!F:H,3,FALSE)),IF([2]source_data!L502&lt;&gt;"",CONCATENATE(VLOOKUP([2]source_data!K502,[2]codelist_mapping!F:H,3,FALSE)&amp;";"&amp;VLOOKUP([2]source_data!L502,[2]codelist_mapping!F:H,3,FALSE)),IF([2]source_data!K502&lt;&gt;"",CONCATENATE(VLOOKUP([2]source_data!K502,[2]codelist_mapping!F:H,3,FALSE)))))))</f>
        <v>GTIP020</v>
      </c>
      <c r="N499" s="9" t="str">
        <f>IF([2]source_data!G502="","",IF([2]source_data!D502="","",VLOOKUP([2]source_data!D502,[2]geo_data!A:I,9,FALSE)))</f>
        <v>Market Harborough-Welland</v>
      </c>
      <c r="O499" s="9" t="str">
        <f>IF([2]source_data!G502="","",IF([2]source_data!D502="","",VLOOKUP([2]source_data!D502,[2]geo_data!A:I,8,FALSE)))</f>
        <v>E05011978</v>
      </c>
      <c r="P499" s="9" t="str">
        <f>IF([2]source_data!G502="","",IF(LEFT(O499,3)="E05","WD",IF(LEFT(O499,3)="S13","WD",IF(LEFT(O499,3)="W05","WD",IF(LEFT(O499,3)="W06","UA",IF(LEFT(O499,3)="S12","CA",IF(LEFT(O499,3)="E06","UA",IF(LEFT(O499,3)="E07","NMD",IF(LEFT(O499,3)="E08","MD",IF(LEFT(O499,3)="E09","LONB"))))))))))</f>
        <v>WD</v>
      </c>
      <c r="Q499" s="9" t="str">
        <f>IF([2]source_data!G502="","",IF([2]source_data!D502="","",VLOOKUP([2]source_data!D502,[2]geo_data!A:I,7,FALSE)))</f>
        <v>Harborough</v>
      </c>
      <c r="R499" s="9" t="str">
        <f>IF([2]source_data!G502="","",IF([2]source_data!D502="","",VLOOKUP([2]source_data!D502,[2]geo_data!A:I,6,FALSE)))</f>
        <v>E07000131</v>
      </c>
      <c r="S499" s="9" t="str">
        <f>IF([2]source_data!G502="","",IF(LEFT(R499,3)="E05","WD",IF(LEFT(R499,3)="S13","WD",IF(LEFT(R499,3)="W05","WD",IF(LEFT(R499,3)="W06","UA",IF(LEFT(R499,3)="S12","CA",IF(LEFT(R499,3)="E06","UA",IF(LEFT(R499,3)="E07","NMD",IF(LEFT(R499,3)="E08","MD",IF(LEFT(R499,3)="E09","LONB"))))))))))</f>
        <v>NMD</v>
      </c>
      <c r="T499" s="6" t="str">
        <f>IF([2]source_data!G502="","",IF([2]source_data!N502="","",[2]source_data!N502))</f>
        <v>Hardship Grant</v>
      </c>
      <c r="U499" s="10">
        <f>IF([2]source_data!G502="","",[2]tailored_settings!$B$8)</f>
        <v>45789</v>
      </c>
      <c r="V499" s="6" t="str">
        <f>IF([2]source_data!G502="","",[2]tailored_settings!$B$9)</f>
        <v>http://www.longleigh.org/</v>
      </c>
      <c r="W499" s="8">
        <f>IF([2]source_data!G502="","",IF([2]source_data!O502="","",[2]source_data!O502))</f>
        <v>45572</v>
      </c>
      <c r="X499" s="12">
        <f>IF([2]source_data!G502="","",IF([2]source_data!P502="","",[2]source_data!P502))</f>
        <v>45622</v>
      </c>
      <c r="Y499" s="13">
        <f>IF([2]source_data!G502="","",IF([2]source_data!Q502="","",[2]source_data!Q502))</f>
        <v>2</v>
      </c>
      <c r="Z499" s="11" t="str">
        <f>IF([2]source_data!G502="","",IF([2]source_data!I502="","",[2]tailored_settings!$B$10))</f>
        <v>Primary grant reason</v>
      </c>
      <c r="AA499" s="11" t="str">
        <f>IF([2]source_data!G502="","",IF([2]source_data!I502="","",[2]source_data!I502))</f>
        <v>6d. Customer/family under the care of Social Services (Adult or Children’s - FH</v>
      </c>
      <c r="AB499" s="11" t="str">
        <f>IF([2]source_data!G502="","",IF([2]source_data!J502="","",[2]tailored_settings!$B$11))</f>
        <v/>
      </c>
      <c r="AC499" s="11" t="str">
        <f>IF([2]source_data!G502="","",IF([2]source_data!J502="","",[2]source_data!J502))</f>
        <v/>
      </c>
      <c r="AD499" s="11" t="str">
        <f>IF([2]source_data!G502="","",IF([2]source_data!K502="","",[2]tailored_settings!$B$12))</f>
        <v>Grant purpose</v>
      </c>
      <c r="AE499" s="11" t="str">
        <f>IF([2]source_data!G502="","",IF([2]source_data!K502="","",[2]source_data!K502))</f>
        <v>Appliances</v>
      </c>
      <c r="AF499" s="11" t="str">
        <f>IF([2]source_data!G502="","",IF([2]source_data!K502="","",[2]tailored_settings!$B$13))</f>
        <v>Grant purpose</v>
      </c>
      <c r="AG499" s="11" t="str">
        <f>IF([2]source_data!G502="","",IF([2]source_data!K502="","",[2]source_data!K502))</f>
        <v>Appliances</v>
      </c>
      <c r="AH499" s="11" t="str">
        <f>IF([2]source_data!G502="","",IF([2]source_data!M502="","",[2]tailored_settings!$B$14))</f>
        <v/>
      </c>
      <c r="AI499" s="11" t="str">
        <f>IF([2]source_data!G502="","",IF([2]source_data!M502="","",[2]source_data!M502))</f>
        <v/>
      </c>
    </row>
    <row r="500" spans="1:35" x14ac:dyDescent="0.2">
      <c r="A500" s="6" t="str">
        <f>IF([2]source_data!G503="","",IF(AND([2]source_data!C503&lt;&gt;"",[2]tailored_settings!$B$15="Publish"),CONCATENATE([2]tailored_settings!$B$2&amp;[2]source_data!C503),IF(AND([2]source_data!C503&lt;&gt;"",[2]tailored_settings!$B$15="Do not publish"),CONCATENATE([2]tailored_settings!$B$2&amp;TEXT(ROW(A500)-1,"0000")&amp;"_"&amp;TEXT(F500,"yyyy-mm")),CONCATENATE([2]tailored_settings!$B$2&amp;TEXT(ROW(A500)-1,"0000")&amp;"_"&amp;TEXT(F500,"yyyy-mm")))))</f>
        <v>360G-Longleigh-0499_2024-10</v>
      </c>
      <c r="B500" s="6" t="str">
        <f>IF([2]source_data!G503="","",IF([2]source_data!E503&lt;&gt;"",[2]source_data!E503,CONCATENATE("Grant to "&amp;G500)))</f>
        <v>Grant to Individual Recipient</v>
      </c>
      <c r="C500" s="6" t="str">
        <f>IF([2]source_data!G503="","",IF([2]source_data!F503="",_xlfn.XLOOKUP(T500,[2]tailored_settings!$B$20:$B$25,[2]tailored_settings!$A$20:$A$25,"")))</f>
        <v>Helping to alleviate financial hardship</v>
      </c>
      <c r="D500" s="7">
        <f>IF([2]source_data!G503="","",IF([2]source_data!G503="","",[2]source_data!G503))</f>
        <v>647.12</v>
      </c>
      <c r="E500" s="6" t="str">
        <f>IF([2]source_data!G503="","",[2]tailored_settings!$B$3)</f>
        <v>GBP</v>
      </c>
      <c r="F500" s="8">
        <f>IF([2]source_data!G503="","",IF([2]source_data!H503="","",[2]source_data!H503))</f>
        <v>45572</v>
      </c>
      <c r="G500" s="6" t="str">
        <f>IF([2]source_data!G503="","",[2]tailored_settings!$B$5)</f>
        <v>Individual Recipient</v>
      </c>
      <c r="H500" s="6" t="str">
        <f>IF([2]source_data!G503="","",IF(AND([2]source_data!A503&lt;&gt;"",[2]tailored_settings!$B$16="Publish"),CONCATENATE([2]tailored_settings!$B$2&amp;[2]source_data!A503),IF(AND([2]source_data!A503&lt;&gt;"",[2]tailored_settings!$B$16="Do not publish"),CONCATENATE([2]tailored_settings!$B$4&amp;TEXT(ROW(A500)-1,"0000")&amp;"_"&amp;TEXT(F500,"yyyy-mm")),CONCATENATE([2]tailored_settings!$B$4&amp;TEXT(ROW(A500)-1,"0000")&amp;"_"&amp;TEXT(F500,"yyyy-mm")))))</f>
        <v>360G-Longleigh-IND-0499_2024-10</v>
      </c>
      <c r="I500" s="6" t="str">
        <f>IF([2]source_data!G503="","",[2]tailored_settings!$B$7)</f>
        <v>Longleigh Foundation</v>
      </c>
      <c r="J500" s="6" t="str">
        <f>IF([2]source_data!G503="","",[2]tailored_settings!$B$6)</f>
        <v>GB-CHC-1169016</v>
      </c>
      <c r="K500" s="6" t="str">
        <f>IF([2]source_data!G503="","",IF([2]source_data!I503="","",VLOOKUP([2]source_data!I503,[2]codelist_mapping!A:C,3,FALSE)))</f>
        <v>GTIR080</v>
      </c>
      <c r="L500" s="6" t="str">
        <f>IF([2]source_data!G503="","",IF([2]source_data!J503="","",VLOOKUP([2]source_data!J503,[2]codelist_mapping!A:C,3,FALSE)))</f>
        <v/>
      </c>
      <c r="M500" s="6" t="str">
        <f>IF([2]source_data!G503="","",IF([2]source_data!K503="","",IF([2]source_data!M503&lt;&gt;"",CONCATENATE(VLOOKUP([2]source_data!K503,[2]codelist_mapping!F:H,3,FALSE)&amp;";"&amp;VLOOKUP([2]source_data!L503,[2]codelist_mapping!F:H,3,FALSE)&amp;";"&amp;VLOOKUP([2]source_data!M503,[2]codelist_mapping!F:H,3,FALSE)),IF([2]source_data!L503&lt;&gt;"",CONCATENATE(VLOOKUP([2]source_data!K503,[2]codelist_mapping!F:H,3,FALSE)&amp;";"&amp;VLOOKUP([2]source_data!L503,[2]codelist_mapping!F:H,3,FALSE)),IF([2]source_data!K503&lt;&gt;"",CONCATENATE(VLOOKUP([2]source_data!K503,[2]codelist_mapping!F:H,3,FALSE)))))))</f>
        <v>GTIP020;GTIP020;GTIP060</v>
      </c>
      <c r="N500" s="9" t="str">
        <f>IF([2]source_data!G503="","",IF([2]source_data!D503="","",VLOOKUP([2]source_data!D503,[2]geo_data!A:I,9,FALSE)))</f>
        <v>St Michael's</v>
      </c>
      <c r="O500" s="9" t="str">
        <f>IF([2]source_data!G503="","",IF([2]source_data!D503="","",VLOOKUP([2]source_data!D503,[2]geo_data!A:I,8,FALSE)))</f>
        <v>E05001228</v>
      </c>
      <c r="P500" s="9" t="str">
        <f>IF([2]source_data!G503="","",IF(LEFT(O500,3)="E05","WD",IF(LEFT(O500,3)="S13","WD",IF(LEFT(O500,3)="W05","WD",IF(LEFT(O500,3)="W06","UA",IF(LEFT(O500,3)="S12","CA",IF(LEFT(O500,3)="E06","UA",IF(LEFT(O500,3)="E07","NMD",IF(LEFT(O500,3)="E08","MD",IF(LEFT(O500,3)="E09","LONB"))))))))))</f>
        <v>WD</v>
      </c>
      <c r="Q500" s="9" t="str">
        <f>IF([2]source_data!G503="","",IF([2]source_data!D503="","",VLOOKUP([2]source_data!D503,[2]geo_data!A:I,7,FALSE)))</f>
        <v>Coventry</v>
      </c>
      <c r="R500" s="9" t="str">
        <f>IF([2]source_data!G503="","",IF([2]source_data!D503="","",VLOOKUP([2]source_data!D503,[2]geo_data!A:I,6,FALSE)))</f>
        <v>E08000026</v>
      </c>
      <c r="S500" s="9" t="str">
        <f>IF([2]source_data!G503="","",IF(LEFT(R500,3)="E05","WD",IF(LEFT(R500,3)="S13","WD",IF(LEFT(R500,3)="W05","WD",IF(LEFT(R500,3)="W06","UA",IF(LEFT(R500,3)="S12","CA",IF(LEFT(R500,3)="E06","UA",IF(LEFT(R500,3)="E07","NMD",IF(LEFT(R500,3)="E08","MD",IF(LEFT(R500,3)="E09","LONB"))))))))))</f>
        <v>MD</v>
      </c>
      <c r="T500" s="6" t="str">
        <f>IF([2]source_data!G503="","",IF([2]source_data!N503="","",[2]source_data!N503))</f>
        <v>Hardship Grant</v>
      </c>
      <c r="U500" s="10">
        <f>IF([2]source_data!G503="","",[2]tailored_settings!$B$8)</f>
        <v>45789</v>
      </c>
      <c r="V500" s="6" t="str">
        <f>IF([2]source_data!G503="","",[2]tailored_settings!$B$9)</f>
        <v>http://www.longleigh.org/</v>
      </c>
      <c r="W500" s="8">
        <f>IF([2]source_data!G503="","",IF([2]source_data!O503="","",[2]source_data!O503))</f>
        <v>45572</v>
      </c>
      <c r="X500" s="12">
        <f>IF([2]source_data!G503="","",IF([2]source_data!P503="","",[2]source_data!P503))</f>
        <v>45604</v>
      </c>
      <c r="Y500" s="13">
        <f>IF([2]source_data!G503="","",IF([2]source_data!Q503="","",[2]source_data!Q503))</f>
        <v>1</v>
      </c>
      <c r="Z500" s="11" t="str">
        <f>IF([2]source_data!G503="","",IF([2]source_data!I503="","",[2]tailored_settings!$B$10))</f>
        <v>Primary grant reason</v>
      </c>
      <c r="AA500" s="11" t="str">
        <f>IF([2]source_data!G503="","",IF([2]source_data!I503="","",[2]source_data!I503))</f>
        <v>3  Customer/family moving from homelessness/supported living into independent living</v>
      </c>
      <c r="AB500" s="11" t="str">
        <f>IF([2]source_data!G503="","",IF([2]source_data!J503="","",[2]tailored_settings!$B$11))</f>
        <v/>
      </c>
      <c r="AC500" s="11" t="str">
        <f>IF([2]source_data!G503="","",IF([2]source_data!J503="","",[2]source_data!J503))</f>
        <v/>
      </c>
      <c r="AD500" s="11" t="str">
        <f>IF([2]source_data!G503="","",IF([2]source_data!K503="","",[2]tailored_settings!$B$12))</f>
        <v>Grant purpose</v>
      </c>
      <c r="AE500" s="11" t="str">
        <f>IF([2]source_data!G503="","",IF([2]source_data!K503="","",[2]source_data!K503))</f>
        <v>Appliances</v>
      </c>
      <c r="AF500" s="11" t="str">
        <f>IF([2]source_data!G503="","",IF([2]source_data!K503="","",[2]tailored_settings!$B$13))</f>
        <v>Grant purpose</v>
      </c>
      <c r="AG500" s="11" t="str">
        <f>IF([2]source_data!G503="","",IF([2]source_data!K503="","",[2]source_data!K503))</f>
        <v>Appliances</v>
      </c>
      <c r="AH500" s="11" t="str">
        <f>IF([2]source_data!G503="","",IF([2]source_data!M503="","",[2]tailored_settings!$B$14))</f>
        <v>Grant purpose</v>
      </c>
      <c r="AI500" s="11" t="str">
        <f>IF([2]source_data!G503="","",IF([2]source_data!M503="","",[2]source_data!M503))</f>
        <v>Voucher for small household items</v>
      </c>
    </row>
    <row r="501" spans="1:35" x14ac:dyDescent="0.2">
      <c r="A501" s="6" t="str">
        <f>IF([2]source_data!G504="","",IF(AND([2]source_data!C504&lt;&gt;"",[2]tailored_settings!$B$15="Publish"),CONCATENATE([2]tailored_settings!$B$2&amp;[2]source_data!C504),IF(AND([2]source_data!C504&lt;&gt;"",[2]tailored_settings!$B$15="Do not publish"),CONCATENATE([2]tailored_settings!$B$2&amp;TEXT(ROW(A501)-1,"0000")&amp;"_"&amp;TEXT(F501,"yyyy-mm")),CONCATENATE([2]tailored_settings!$B$2&amp;TEXT(ROW(A501)-1,"0000")&amp;"_"&amp;TEXT(F501,"yyyy-mm")))))</f>
        <v>360G-Longleigh-0500_2024-10</v>
      </c>
      <c r="B501" s="6" t="str">
        <f>IF([2]source_data!G504="","",IF([2]source_data!E504&lt;&gt;"",[2]source_data!E504,CONCATENATE("Grant to "&amp;G501)))</f>
        <v>Grant to Individual Recipient</v>
      </c>
      <c r="C501" s="6" t="str">
        <f>IF([2]source_data!G504="","",IF([2]source_data!F504="",_xlfn.XLOOKUP(T501,[2]tailored_settings!$B$20:$B$25,[2]tailored_settings!$A$20:$A$25,"")))</f>
        <v>Helping to alleviate financial hardship</v>
      </c>
      <c r="D501" s="7">
        <f>IF([2]source_data!G504="","",IF([2]source_data!G504="","",[2]source_data!G504))</f>
        <v>1000</v>
      </c>
      <c r="E501" s="6" t="str">
        <f>IF([2]source_data!G504="","",[2]tailored_settings!$B$3)</f>
        <v>GBP</v>
      </c>
      <c r="F501" s="8">
        <f>IF([2]source_data!G504="","",IF([2]source_data!H504="","",[2]source_data!H504))</f>
        <v>45572</v>
      </c>
      <c r="G501" s="6" t="str">
        <f>IF([2]source_data!G504="","",[2]tailored_settings!$B$5)</f>
        <v>Individual Recipient</v>
      </c>
      <c r="H501" s="6" t="str">
        <f>IF([2]source_data!G504="","",IF(AND([2]source_data!A504&lt;&gt;"",[2]tailored_settings!$B$16="Publish"),CONCATENATE([2]tailored_settings!$B$2&amp;[2]source_data!A504),IF(AND([2]source_data!A504&lt;&gt;"",[2]tailored_settings!$B$16="Do not publish"),CONCATENATE([2]tailored_settings!$B$4&amp;TEXT(ROW(A501)-1,"0000")&amp;"_"&amp;TEXT(F501,"yyyy-mm")),CONCATENATE([2]tailored_settings!$B$4&amp;TEXT(ROW(A501)-1,"0000")&amp;"_"&amp;TEXT(F501,"yyyy-mm")))))</f>
        <v>360G-Longleigh-IND-0500_2024-10</v>
      </c>
      <c r="I501" s="6" t="str">
        <f>IF([2]source_data!G504="","",[2]tailored_settings!$B$7)</f>
        <v>Longleigh Foundation</v>
      </c>
      <c r="J501" s="6" t="str">
        <f>IF([2]source_data!G504="","",[2]tailored_settings!$B$6)</f>
        <v>GB-CHC-1169016</v>
      </c>
      <c r="K501" s="6" t="str">
        <f>IF([2]source_data!G504="","",IF([2]source_data!I504="","",VLOOKUP([2]source_data!I504,[2]codelist_mapping!A:C,3,FALSE)))</f>
        <v>GTIR030</v>
      </c>
      <c r="L501" s="6" t="str">
        <f>IF([2]source_data!G504="","",IF([2]source_data!J504="","",VLOOKUP([2]source_data!J504,[2]codelist_mapping!A:C,3,FALSE)))</f>
        <v/>
      </c>
      <c r="M501" s="6" t="str">
        <f>IF([2]source_data!G504="","",IF([2]source_data!K504="","",IF([2]source_data!M504&lt;&gt;"",CONCATENATE(VLOOKUP([2]source_data!K504,[2]codelist_mapping!F:H,3,FALSE)&amp;";"&amp;VLOOKUP([2]source_data!L504,[2]codelist_mapping!F:H,3,FALSE)&amp;";"&amp;VLOOKUP([2]source_data!M504,[2]codelist_mapping!F:H,3,FALSE)),IF([2]source_data!L504&lt;&gt;"",CONCATENATE(VLOOKUP([2]source_data!K504,[2]codelist_mapping!F:H,3,FALSE)&amp;";"&amp;VLOOKUP([2]source_data!L504,[2]codelist_mapping!F:H,3,FALSE)),IF([2]source_data!K504&lt;&gt;"",CONCATENATE(VLOOKUP([2]source_data!K504,[2]codelist_mapping!F:H,3,FALSE)))))))</f>
        <v>GTIP070;GTIP050;GTIP080</v>
      </c>
      <c r="N501" s="9" t="str">
        <f>IF([2]source_data!G504="","",IF([2]source_data!D504="","",VLOOKUP([2]source_data!D504,[2]geo_data!A:I,9,FALSE)))</f>
        <v>Weobley</v>
      </c>
      <c r="O501" s="9" t="str">
        <f>IF([2]source_data!G504="","",IF([2]source_data!D504="","",VLOOKUP([2]source_data!D504,[2]geo_data!A:I,8,FALSE)))</f>
        <v>E05009487</v>
      </c>
      <c r="P501" s="9" t="str">
        <f>IF([2]source_data!G504="","",IF(LEFT(O501,3)="E05","WD",IF(LEFT(O501,3)="S13","WD",IF(LEFT(O501,3)="W05","WD",IF(LEFT(O501,3)="W06","UA",IF(LEFT(O501,3)="S12","CA",IF(LEFT(O501,3)="E06","UA",IF(LEFT(O501,3)="E07","NMD",IF(LEFT(O501,3)="E08","MD",IF(LEFT(O501,3)="E09","LONB"))))))))))</f>
        <v>WD</v>
      </c>
      <c r="Q501" s="9" t="str">
        <f>IF([2]source_data!G504="","",IF([2]source_data!D504="","",VLOOKUP([2]source_data!D504,[2]geo_data!A:I,7,FALSE)))</f>
        <v>Herefordshire, County of</v>
      </c>
      <c r="R501" s="9" t="str">
        <f>IF([2]source_data!G504="","",IF([2]source_data!D504="","",VLOOKUP([2]source_data!D504,[2]geo_data!A:I,6,FALSE)))</f>
        <v>E06000019</v>
      </c>
      <c r="S501" s="9" t="str">
        <f>IF([2]source_data!G504="","",IF(LEFT(R501,3)="E05","WD",IF(LEFT(R501,3)="S13","WD",IF(LEFT(R501,3)="W05","WD",IF(LEFT(R501,3)="W06","UA",IF(LEFT(R501,3)="S12","CA",IF(LEFT(R501,3)="E06","UA",IF(LEFT(R501,3)="E07","NMD",IF(LEFT(R501,3)="E08","MD",IF(LEFT(R501,3)="E09","LONB"))))))))))</f>
        <v>UA</v>
      </c>
      <c r="T501" s="6" t="str">
        <f>IF([2]source_data!G504="","",IF([2]source_data!N504="","",[2]source_data!N504))</f>
        <v>Hardship Grant</v>
      </c>
      <c r="U501" s="10">
        <f>IF([2]source_data!G504="","",[2]tailored_settings!$B$8)</f>
        <v>45789</v>
      </c>
      <c r="V501" s="6" t="str">
        <f>IF([2]source_data!G504="","",[2]tailored_settings!$B$9)</f>
        <v>http://www.longleigh.org/</v>
      </c>
      <c r="W501" s="8">
        <f>IF([2]source_data!G504="","",IF([2]source_data!O504="","",[2]source_data!O504))</f>
        <v>45572</v>
      </c>
      <c r="X501" s="12">
        <f>IF([2]source_data!G504="","",IF([2]source_data!P504="","",[2]source_data!P504))</f>
        <v>45701</v>
      </c>
      <c r="Y501" s="13">
        <f>IF([2]source_data!G504="","",IF([2]source_data!Q504="","",[2]source_data!Q504))</f>
        <v>4</v>
      </c>
      <c r="Z501" s="11" t="str">
        <f>IF([2]source_data!G504="","",IF([2]source_data!I504="","",[2]tailored_settings!$B$10))</f>
        <v>Primary grant reason</v>
      </c>
      <c r="AA501" s="11" t="str">
        <f>IF([2]source_data!G504="","",IF([2]source_data!I504="","",[2]source_data!I504))</f>
        <v>1. Customer (or family member residing with them) with a diagnosed condition or disability (physical and/or sensory and/or behavioural)</v>
      </c>
      <c r="AB501" s="11" t="str">
        <f>IF([2]source_data!G504="","",IF([2]source_data!J504="","",[2]tailored_settings!$B$11))</f>
        <v/>
      </c>
      <c r="AC501" s="11" t="str">
        <f>IF([2]source_data!G504="","",IF([2]source_data!J504="","",[2]source_data!J504))</f>
        <v/>
      </c>
      <c r="AD501" s="11" t="str">
        <f>IF([2]source_data!G504="","",IF([2]source_data!K504="","",[2]tailored_settings!$B$12))</f>
        <v>Grant purpose</v>
      </c>
      <c r="AE501" s="11" t="str">
        <f>IF([2]source_data!G504="","",IF([2]source_data!K504="","",[2]source_data!K504))</f>
        <v>Food Vouchers</v>
      </c>
      <c r="AF501" s="11" t="str">
        <f>IF([2]source_data!G504="","",IF([2]source_data!K504="","",[2]tailored_settings!$B$13))</f>
        <v>Grant purpose</v>
      </c>
      <c r="AG501" s="11" t="str">
        <f>IF([2]source_data!G504="","",IF([2]source_data!K504="","",[2]source_data!K504))</f>
        <v>Food Vouchers</v>
      </c>
      <c r="AH501" s="11" t="str">
        <f>IF([2]source_data!G504="","",IF([2]source_data!M504="","",[2]tailored_settings!$B$14))</f>
        <v>Grant purpose</v>
      </c>
      <c r="AI501" s="11" t="str">
        <f>IF([2]source_data!G504="","",IF([2]source_data!M504="","",[2]source_data!M504))</f>
        <v>Clothing</v>
      </c>
    </row>
    <row r="502" spans="1:35" x14ac:dyDescent="0.2">
      <c r="A502" s="6" t="str">
        <f>IF([2]source_data!G505="","",IF(AND([2]source_data!C505&lt;&gt;"",[2]tailored_settings!$B$15="Publish"),CONCATENATE([2]tailored_settings!$B$2&amp;[2]source_data!C505),IF(AND([2]source_data!C505&lt;&gt;"",[2]tailored_settings!$B$15="Do not publish"),CONCATENATE([2]tailored_settings!$B$2&amp;TEXT(ROW(A502)-1,"0000")&amp;"_"&amp;TEXT(F502,"yyyy-mm")),CONCATENATE([2]tailored_settings!$B$2&amp;TEXT(ROW(A502)-1,"0000")&amp;"_"&amp;TEXT(F502,"yyyy-mm")))))</f>
        <v>360G-Longleigh-0501_2024-10</v>
      </c>
      <c r="B502" s="6" t="str">
        <f>IF([2]source_data!G505="","",IF([2]source_data!E505&lt;&gt;"",[2]source_data!E505,CONCATENATE("Grant to "&amp;G502)))</f>
        <v>Grant to Individual Recipient</v>
      </c>
      <c r="C502" s="6" t="str">
        <f>IF([2]source_data!G505="","",IF([2]source_data!F505="",_xlfn.XLOOKUP(T502,[2]tailored_settings!$B$20:$B$25,[2]tailored_settings!$A$20:$A$25,"")))</f>
        <v>Helping to alleviate financial hardship</v>
      </c>
      <c r="D502" s="7">
        <f>IF([2]source_data!G505="","",IF([2]source_data!G505="","",[2]source_data!G505))</f>
        <v>620</v>
      </c>
      <c r="E502" s="6" t="str">
        <f>IF([2]source_data!G505="","",[2]tailored_settings!$B$3)</f>
        <v>GBP</v>
      </c>
      <c r="F502" s="8">
        <f>IF([2]source_data!G505="","",IF([2]source_data!H505="","",[2]source_data!H505))</f>
        <v>45572</v>
      </c>
      <c r="G502" s="6" t="str">
        <f>IF([2]source_data!G505="","",[2]tailored_settings!$B$5)</f>
        <v>Individual Recipient</v>
      </c>
      <c r="H502" s="6" t="str">
        <f>IF([2]source_data!G505="","",IF(AND([2]source_data!A505&lt;&gt;"",[2]tailored_settings!$B$16="Publish"),CONCATENATE([2]tailored_settings!$B$2&amp;[2]source_data!A505),IF(AND([2]source_data!A505&lt;&gt;"",[2]tailored_settings!$B$16="Do not publish"),CONCATENATE([2]tailored_settings!$B$4&amp;TEXT(ROW(A502)-1,"0000")&amp;"_"&amp;TEXT(F502,"yyyy-mm")),CONCATENATE([2]tailored_settings!$B$4&amp;TEXT(ROW(A502)-1,"0000")&amp;"_"&amp;TEXT(F502,"yyyy-mm")))))</f>
        <v>360G-Longleigh-IND-0501_2024-10</v>
      </c>
      <c r="I502" s="6" t="str">
        <f>IF([2]source_data!G505="","",[2]tailored_settings!$B$7)</f>
        <v>Longleigh Foundation</v>
      </c>
      <c r="J502" s="6" t="str">
        <f>IF([2]source_data!G505="","",[2]tailored_settings!$B$6)</f>
        <v>GB-CHC-1169016</v>
      </c>
      <c r="K502" s="6" t="str">
        <f>IF([2]source_data!G505="","",IF([2]source_data!I505="","",VLOOKUP([2]source_data!I505,[2]codelist_mapping!A:C,3,FALSE)))</f>
        <v>GTIR040</v>
      </c>
      <c r="L502" s="6" t="str">
        <f>IF([2]source_data!G505="","",IF([2]source_data!J505="","",VLOOKUP([2]source_data!J505,[2]codelist_mapping!A:C,3,FALSE)))</f>
        <v/>
      </c>
      <c r="M502" s="6" t="str">
        <f>IF([2]source_data!G505="","",IF([2]source_data!K505="","",IF([2]source_data!M505&lt;&gt;"",CONCATENATE(VLOOKUP([2]source_data!K505,[2]codelist_mapping!F:H,3,FALSE)&amp;";"&amp;VLOOKUP([2]source_data!L505,[2]codelist_mapping!F:H,3,FALSE)&amp;";"&amp;VLOOKUP([2]source_data!M505,[2]codelist_mapping!F:H,3,FALSE)),IF([2]source_data!L505&lt;&gt;"",CONCATENATE(VLOOKUP([2]source_data!K505,[2]codelist_mapping!F:H,3,FALSE)&amp;";"&amp;VLOOKUP([2]source_data!L505,[2]codelist_mapping!F:H,3,FALSE)),IF([2]source_data!K505&lt;&gt;"",CONCATENATE(VLOOKUP([2]source_data!K505,[2]codelist_mapping!F:H,3,FALSE)))))))</f>
        <v>GTIP070;GTIP050;GTIP060</v>
      </c>
      <c r="N502" s="9" t="str">
        <f>IF([2]source_data!G505="","",IF([2]source_data!D505="","",VLOOKUP([2]source_data!D505,[2]geo_data!A:I,9,FALSE)))</f>
        <v>Alcester East</v>
      </c>
      <c r="O502" s="9" t="str">
        <f>IF([2]source_data!G505="","",IF([2]source_data!D505="","",VLOOKUP([2]source_data!D505,[2]geo_data!A:I,8,FALSE)))</f>
        <v>E05015107</v>
      </c>
      <c r="P502" s="9" t="str">
        <f>IF([2]source_data!G505="","",IF(LEFT(O502,3)="E05","WD",IF(LEFT(O502,3)="S13","WD",IF(LEFT(O502,3)="W05","WD",IF(LEFT(O502,3)="W06","UA",IF(LEFT(O502,3)="S12","CA",IF(LEFT(O502,3)="E06","UA",IF(LEFT(O502,3)="E07","NMD",IF(LEFT(O502,3)="E08","MD",IF(LEFT(O502,3)="E09","LONB"))))))))))</f>
        <v>WD</v>
      </c>
      <c r="Q502" s="9" t="str">
        <f>IF([2]source_data!G505="","",IF([2]source_data!D505="","",VLOOKUP([2]source_data!D505,[2]geo_data!A:I,7,FALSE)))</f>
        <v>Stratford-on-Avon</v>
      </c>
      <c r="R502" s="9" t="str">
        <f>IF([2]source_data!G505="","",IF([2]source_data!D505="","",VLOOKUP([2]source_data!D505,[2]geo_data!A:I,6,FALSE)))</f>
        <v>E07000221</v>
      </c>
      <c r="S502" s="9" t="str">
        <f>IF([2]source_data!G505="","",IF(LEFT(R502,3)="E05","WD",IF(LEFT(R502,3)="S13","WD",IF(LEFT(R502,3)="W05","WD",IF(LEFT(R502,3)="W06","UA",IF(LEFT(R502,3)="S12","CA",IF(LEFT(R502,3)="E06","UA",IF(LEFT(R502,3)="E07","NMD",IF(LEFT(R502,3)="E08","MD",IF(LEFT(R502,3)="E09","LONB"))))))))))</f>
        <v>NMD</v>
      </c>
      <c r="T502" s="6" t="str">
        <f>IF([2]source_data!G505="","",IF([2]source_data!N505="","",[2]source_data!N505))</f>
        <v>Hardship Grant</v>
      </c>
      <c r="U502" s="10">
        <f>IF([2]source_data!G505="","",[2]tailored_settings!$B$8)</f>
        <v>45789</v>
      </c>
      <c r="V502" s="6" t="str">
        <f>IF([2]source_data!G505="","",[2]tailored_settings!$B$9)</f>
        <v>http://www.longleigh.org/</v>
      </c>
      <c r="W502" s="8">
        <f>IF([2]source_data!G505="","",IF([2]source_data!O505="","",[2]source_data!O505))</f>
        <v>45572</v>
      </c>
      <c r="X502" s="12">
        <f>IF([2]source_data!G505="","",IF([2]source_data!P505="","",[2]source_data!P505))</f>
        <v>45666</v>
      </c>
      <c r="Y502" s="13">
        <f>IF([2]source_data!G505="","",IF([2]source_data!Q505="","",[2]source_data!Q505))</f>
        <v>3</v>
      </c>
      <c r="Z502" s="11" t="str">
        <f>IF([2]source_data!G505="","",IF([2]source_data!I505="","",[2]tailored_settings!$B$10))</f>
        <v>Primary grant reason</v>
      </c>
      <c r="AA502" s="11" t="str">
        <f>IF([2]source_data!G505="","",IF([2]source_data!I505="","",[2]source_data!I505))</f>
        <v>2. Customer receiving medication and/or therapy for a mental health condition or substance addiction</v>
      </c>
      <c r="AB502" s="11" t="str">
        <f>IF([2]source_data!G505="","",IF([2]source_data!J505="","",[2]tailored_settings!$B$11))</f>
        <v/>
      </c>
      <c r="AC502" s="11" t="str">
        <f>IF([2]source_data!G505="","",IF([2]source_data!J505="","",[2]source_data!J505))</f>
        <v/>
      </c>
      <c r="AD502" s="11" t="str">
        <f>IF([2]source_data!G505="","",IF([2]source_data!K505="","",[2]tailored_settings!$B$12))</f>
        <v>Grant purpose</v>
      </c>
      <c r="AE502" s="11" t="str">
        <f>IF([2]source_data!G505="","",IF([2]source_data!K505="","",[2]source_data!K505))</f>
        <v>Food Vouchers</v>
      </c>
      <c r="AF502" s="11" t="str">
        <f>IF([2]source_data!G505="","",IF([2]source_data!K505="","",[2]tailored_settings!$B$13))</f>
        <v>Grant purpose</v>
      </c>
      <c r="AG502" s="11" t="str">
        <f>IF([2]source_data!G505="","",IF([2]source_data!K505="","",[2]source_data!K505))</f>
        <v>Food Vouchers</v>
      </c>
      <c r="AH502" s="11" t="str">
        <f>IF([2]source_data!G505="","",IF([2]source_data!M505="","",[2]tailored_settings!$B$14))</f>
        <v>Grant purpose</v>
      </c>
      <c r="AI502" s="11" t="str">
        <f>IF([2]source_data!G505="","",IF([2]source_data!M505="","",[2]source_data!M505))</f>
        <v>Voucher for small household items</v>
      </c>
    </row>
    <row r="503" spans="1:35" x14ac:dyDescent="0.2">
      <c r="A503" s="6" t="str">
        <f>IF([2]source_data!G506="","",IF(AND([2]source_data!C506&lt;&gt;"",[2]tailored_settings!$B$15="Publish"),CONCATENATE([2]tailored_settings!$B$2&amp;[2]source_data!C506),IF(AND([2]source_data!C506&lt;&gt;"",[2]tailored_settings!$B$15="Do not publish"),CONCATENATE([2]tailored_settings!$B$2&amp;TEXT(ROW(A503)-1,"0000")&amp;"_"&amp;TEXT(F503,"yyyy-mm")),CONCATENATE([2]tailored_settings!$B$2&amp;TEXT(ROW(A503)-1,"0000")&amp;"_"&amp;TEXT(F503,"yyyy-mm")))))</f>
        <v>360G-Longleigh-0502_2024-10</v>
      </c>
      <c r="B503" s="6" t="str">
        <f>IF([2]source_data!G506="","",IF([2]source_data!E506&lt;&gt;"",[2]source_data!E506,CONCATENATE("Grant to "&amp;G503)))</f>
        <v>Grant to Individual Recipient</v>
      </c>
      <c r="C503" s="6" t="str">
        <f>IF([2]source_data!G506="","",IF([2]source_data!F506="",_xlfn.XLOOKUP(T503,[2]tailored_settings!$B$20:$B$25,[2]tailored_settings!$A$20:$A$25,"")))</f>
        <v>Helping to alleviate financial hardship</v>
      </c>
      <c r="D503" s="7">
        <f>IF([2]source_data!G506="","",IF([2]source_data!G506="","",[2]source_data!G506))</f>
        <v>967.19</v>
      </c>
      <c r="E503" s="6" t="str">
        <f>IF([2]source_data!G506="","",[2]tailored_settings!$B$3)</f>
        <v>GBP</v>
      </c>
      <c r="F503" s="8">
        <f>IF([2]source_data!G506="","",IF([2]source_data!H506="","",[2]source_data!H506))</f>
        <v>45572</v>
      </c>
      <c r="G503" s="6" t="str">
        <f>IF([2]source_data!G506="","",[2]tailored_settings!$B$5)</f>
        <v>Individual Recipient</v>
      </c>
      <c r="H503" s="6" t="str">
        <f>IF([2]source_data!G506="","",IF(AND([2]source_data!A506&lt;&gt;"",[2]tailored_settings!$B$16="Publish"),CONCATENATE([2]tailored_settings!$B$2&amp;[2]source_data!A506),IF(AND([2]source_data!A506&lt;&gt;"",[2]tailored_settings!$B$16="Do not publish"),CONCATENATE([2]tailored_settings!$B$4&amp;TEXT(ROW(A503)-1,"0000")&amp;"_"&amp;TEXT(F503,"yyyy-mm")),CONCATENATE([2]tailored_settings!$B$4&amp;TEXT(ROW(A503)-1,"0000")&amp;"_"&amp;TEXT(F503,"yyyy-mm")))))</f>
        <v>360G-Longleigh-IND-0502_2024-10</v>
      </c>
      <c r="I503" s="6" t="str">
        <f>IF([2]source_data!G506="","",[2]tailored_settings!$B$7)</f>
        <v>Longleigh Foundation</v>
      </c>
      <c r="J503" s="6" t="str">
        <f>IF([2]source_data!G506="","",[2]tailored_settings!$B$6)</f>
        <v>GB-CHC-1169016</v>
      </c>
      <c r="K503" s="6" t="str">
        <f>IF([2]source_data!G506="","",IF([2]source_data!I506="","",VLOOKUP([2]source_data!I506,[2]codelist_mapping!A:C,3,FALSE)))</f>
        <v>GTIR040</v>
      </c>
      <c r="L503" s="6" t="str">
        <f>IF([2]source_data!G506="","",IF([2]source_data!J506="","",VLOOKUP([2]source_data!J506,[2]codelist_mapping!A:C,3,FALSE)))</f>
        <v/>
      </c>
      <c r="M503" s="6" t="str">
        <f>IF([2]source_data!G506="","",IF([2]source_data!K506="","",IF([2]source_data!M506&lt;&gt;"",CONCATENATE(VLOOKUP([2]source_data!K506,[2]codelist_mapping!F:H,3,FALSE)&amp;";"&amp;VLOOKUP([2]source_data!L506,[2]codelist_mapping!F:H,3,FALSE)&amp;";"&amp;VLOOKUP([2]source_data!M506,[2]codelist_mapping!F:H,3,FALSE)),IF([2]source_data!L506&lt;&gt;"",CONCATENATE(VLOOKUP([2]source_data!K506,[2]codelist_mapping!F:H,3,FALSE)&amp;";"&amp;VLOOKUP([2]source_data!L506,[2]codelist_mapping!F:H,3,FALSE)),IF([2]source_data!K506&lt;&gt;"",CONCATENATE(VLOOKUP([2]source_data!K506,[2]codelist_mapping!F:H,3,FALSE)))))))</f>
        <v>GTIP070;GTIP020;GTIP020</v>
      </c>
      <c r="N503" s="9" t="str">
        <f>IF([2]source_data!G506="","",IF([2]source_data!D506="","",VLOOKUP([2]source_data!D506,[2]geo_data!A:I,9,FALSE)))</f>
        <v>Leominster East</v>
      </c>
      <c r="O503" s="9" t="str">
        <f>IF([2]source_data!G506="","",IF([2]source_data!D506="","",VLOOKUP([2]source_data!D506,[2]geo_data!A:I,8,FALSE)))</f>
        <v>E05009468</v>
      </c>
      <c r="P503" s="9" t="str">
        <f>IF([2]source_data!G506="","",IF(LEFT(O503,3)="E05","WD",IF(LEFT(O503,3)="S13","WD",IF(LEFT(O503,3)="W05","WD",IF(LEFT(O503,3)="W06","UA",IF(LEFT(O503,3)="S12","CA",IF(LEFT(O503,3)="E06","UA",IF(LEFT(O503,3)="E07","NMD",IF(LEFT(O503,3)="E08","MD",IF(LEFT(O503,3)="E09","LONB"))))))))))</f>
        <v>WD</v>
      </c>
      <c r="Q503" s="9" t="str">
        <f>IF([2]source_data!G506="","",IF([2]source_data!D506="","",VLOOKUP([2]source_data!D506,[2]geo_data!A:I,7,FALSE)))</f>
        <v>Herefordshire, County of</v>
      </c>
      <c r="R503" s="9" t="str">
        <f>IF([2]source_data!G506="","",IF([2]source_data!D506="","",VLOOKUP([2]source_data!D506,[2]geo_data!A:I,6,FALSE)))</f>
        <v>E06000019</v>
      </c>
      <c r="S503" s="9" t="str">
        <f>IF([2]source_data!G506="","",IF(LEFT(R503,3)="E05","WD",IF(LEFT(R503,3)="S13","WD",IF(LEFT(R503,3)="W05","WD",IF(LEFT(R503,3)="W06","UA",IF(LEFT(R503,3)="S12","CA",IF(LEFT(R503,3)="E06","UA",IF(LEFT(R503,3)="E07","NMD",IF(LEFT(R503,3)="E08","MD",IF(LEFT(R503,3)="E09","LONB"))))))))))</f>
        <v>UA</v>
      </c>
      <c r="T503" s="6" t="str">
        <f>IF([2]source_data!G506="","",IF([2]source_data!N506="","",[2]source_data!N506))</f>
        <v>Hardship Grant</v>
      </c>
      <c r="U503" s="10">
        <f>IF([2]source_data!G506="","",[2]tailored_settings!$B$8)</f>
        <v>45789</v>
      </c>
      <c r="V503" s="6" t="str">
        <f>IF([2]source_data!G506="","",[2]tailored_settings!$B$9)</f>
        <v>http://www.longleigh.org/</v>
      </c>
      <c r="W503" s="8">
        <f>IF([2]source_data!G506="","",IF([2]source_data!O506="","",[2]source_data!O506))</f>
        <v>45572</v>
      </c>
      <c r="X503" s="12">
        <f>IF([2]source_data!G506="","",IF([2]source_data!P506="","",[2]source_data!P506))</f>
        <v>45603</v>
      </c>
      <c r="Y503" s="13">
        <f>IF([2]source_data!G506="","",IF([2]source_data!Q506="","",[2]source_data!Q506))</f>
        <v>1</v>
      </c>
      <c r="Z503" s="11" t="str">
        <f>IF([2]source_data!G506="","",IF([2]source_data!I506="","",[2]tailored_settings!$B$10))</f>
        <v>Primary grant reason</v>
      </c>
      <c r="AA503" s="11" t="str">
        <f>IF([2]source_data!G506="","",IF([2]source_data!I506="","",[2]source_data!I506))</f>
        <v>2. Customer receiving medication and/or therapy for a mental health condition or substance addiction</v>
      </c>
      <c r="AB503" s="11" t="str">
        <f>IF([2]source_data!G506="","",IF([2]source_data!J506="","",[2]tailored_settings!$B$11))</f>
        <v/>
      </c>
      <c r="AC503" s="11" t="str">
        <f>IF([2]source_data!G506="","",IF([2]source_data!J506="","",[2]source_data!J506))</f>
        <v/>
      </c>
      <c r="AD503" s="11" t="str">
        <f>IF([2]source_data!G506="","",IF([2]source_data!K506="","",[2]tailored_settings!$B$12))</f>
        <v>Grant purpose</v>
      </c>
      <c r="AE503" s="11" t="str">
        <f>IF([2]source_data!G506="","",IF([2]source_data!K506="","",[2]source_data!K506))</f>
        <v>Food Vouchers</v>
      </c>
      <c r="AF503" s="11" t="str">
        <f>IF([2]source_data!G506="","",IF([2]source_data!K506="","",[2]tailored_settings!$B$13))</f>
        <v>Grant purpose</v>
      </c>
      <c r="AG503" s="11" t="str">
        <f>IF([2]source_data!G506="","",IF([2]source_data!K506="","",[2]source_data!K506))</f>
        <v>Food Vouchers</v>
      </c>
      <c r="AH503" s="11" t="str">
        <f>IF([2]source_data!G506="","",IF([2]source_data!M506="","",[2]tailored_settings!$B$14))</f>
        <v>Grant purpose</v>
      </c>
      <c r="AI503" s="11" t="str">
        <f>IF([2]source_data!G506="","",IF([2]source_data!M506="","",[2]source_data!M506))</f>
        <v xml:space="preserve">Furniture </v>
      </c>
    </row>
    <row r="504" spans="1:35" x14ac:dyDescent="0.2">
      <c r="A504" s="6" t="str">
        <f>IF([2]source_data!G507="","",IF(AND([2]source_data!C507&lt;&gt;"",[2]tailored_settings!$B$15="Publish"),CONCATENATE([2]tailored_settings!$B$2&amp;[2]source_data!C507),IF(AND([2]source_data!C507&lt;&gt;"",[2]tailored_settings!$B$15="Do not publish"),CONCATENATE([2]tailored_settings!$B$2&amp;TEXT(ROW(A504)-1,"0000")&amp;"_"&amp;TEXT(F504,"yyyy-mm")),CONCATENATE([2]tailored_settings!$B$2&amp;TEXT(ROW(A504)-1,"0000")&amp;"_"&amp;TEXT(F504,"yyyy-mm")))))</f>
        <v>360G-Longleigh-0503_2024-10</v>
      </c>
      <c r="B504" s="6" t="str">
        <f>IF([2]source_data!G507="","",IF([2]source_data!E507&lt;&gt;"",[2]source_data!E507,CONCATENATE("Grant to "&amp;G504)))</f>
        <v>Grant to Individual Recipient</v>
      </c>
      <c r="C504" s="6" t="str">
        <f>IF([2]source_data!G507="","",IF([2]source_data!F507="",_xlfn.XLOOKUP(T504,[2]tailored_settings!$B$20:$B$25,[2]tailored_settings!$A$20:$A$25,"")))</f>
        <v>Helping to alleviate financial hardship</v>
      </c>
      <c r="D504" s="7">
        <f>IF([2]source_data!G507="","",IF([2]source_data!G507="","",[2]source_data!G507))</f>
        <v>871.79</v>
      </c>
      <c r="E504" s="6" t="str">
        <f>IF([2]source_data!G507="","",[2]tailored_settings!$B$3)</f>
        <v>GBP</v>
      </c>
      <c r="F504" s="8">
        <f>IF([2]source_data!G507="","",IF([2]source_data!H507="","",[2]source_data!H507))</f>
        <v>45572</v>
      </c>
      <c r="G504" s="6" t="str">
        <f>IF([2]source_data!G507="","",[2]tailored_settings!$B$5)</f>
        <v>Individual Recipient</v>
      </c>
      <c r="H504" s="6" t="str">
        <f>IF([2]source_data!G507="","",IF(AND([2]source_data!A507&lt;&gt;"",[2]tailored_settings!$B$16="Publish"),CONCATENATE([2]tailored_settings!$B$2&amp;[2]source_data!A507),IF(AND([2]source_data!A507&lt;&gt;"",[2]tailored_settings!$B$16="Do not publish"),CONCATENATE([2]tailored_settings!$B$4&amp;TEXT(ROW(A504)-1,"0000")&amp;"_"&amp;TEXT(F504,"yyyy-mm")),CONCATENATE([2]tailored_settings!$B$4&amp;TEXT(ROW(A504)-1,"0000")&amp;"_"&amp;TEXT(F504,"yyyy-mm")))))</f>
        <v>360G-Longleigh-IND-0503_2024-10</v>
      </c>
      <c r="I504" s="6" t="str">
        <f>IF([2]source_data!G507="","",[2]tailored_settings!$B$7)</f>
        <v>Longleigh Foundation</v>
      </c>
      <c r="J504" s="6" t="str">
        <f>IF([2]source_data!G507="","",[2]tailored_settings!$B$6)</f>
        <v>GB-CHC-1169016</v>
      </c>
      <c r="K504" s="6" t="str">
        <f>IF([2]source_data!G507="","",IF([2]source_data!I507="","",VLOOKUP([2]source_data!I507,[2]codelist_mapping!A:C,3,FALSE)))</f>
        <v>GTIR040</v>
      </c>
      <c r="L504" s="6" t="str">
        <f>IF([2]source_data!G507="","",IF([2]source_data!J507="","",VLOOKUP([2]source_data!J507,[2]codelist_mapping!A:C,3,FALSE)))</f>
        <v>GTIR040</v>
      </c>
      <c r="M504" s="6" t="str">
        <f>IF([2]source_data!G507="","",IF([2]source_data!K507="","",IF([2]source_data!M507&lt;&gt;"",CONCATENATE(VLOOKUP([2]source_data!K507,[2]codelist_mapping!F:H,3,FALSE)&amp;";"&amp;VLOOKUP([2]source_data!L507,[2]codelist_mapping!F:H,3,FALSE)&amp;";"&amp;VLOOKUP([2]source_data!M507,[2]codelist_mapping!F:H,3,FALSE)),IF([2]source_data!L507&lt;&gt;"",CONCATENATE(VLOOKUP([2]source_data!K507,[2]codelist_mapping!F:H,3,FALSE)&amp;";"&amp;VLOOKUP([2]source_data!L507,[2]codelist_mapping!F:H,3,FALSE)),IF([2]source_data!K507&lt;&gt;"",CONCATENATE(VLOOKUP([2]source_data!K507,[2]codelist_mapping!F:H,3,FALSE)))))))</f>
        <v>GTIP020;GTIP020</v>
      </c>
      <c r="N504" s="9" t="str">
        <f>IF([2]source_data!G507="","",IF([2]source_data!D507="","",VLOOKUP([2]source_data!D507,[2]geo_data!A:I,9,FALSE)))</f>
        <v>Houghton Regis West</v>
      </c>
      <c r="O504" s="9" t="str">
        <f>IF([2]source_data!G507="","",IF([2]source_data!D507="","",VLOOKUP([2]source_data!D507,[2]geo_data!A:I,8,FALSE)))</f>
        <v>E05014413</v>
      </c>
      <c r="P504" s="9" t="str">
        <f>IF([2]source_data!G507="","",IF(LEFT(O504,3)="E05","WD",IF(LEFT(O504,3)="S13","WD",IF(LEFT(O504,3)="W05","WD",IF(LEFT(O504,3)="W06","UA",IF(LEFT(O504,3)="S12","CA",IF(LEFT(O504,3)="E06","UA",IF(LEFT(O504,3)="E07","NMD",IF(LEFT(O504,3)="E08","MD",IF(LEFT(O504,3)="E09","LONB"))))))))))</f>
        <v>WD</v>
      </c>
      <c r="Q504" s="9" t="str">
        <f>IF([2]source_data!G507="","",IF([2]source_data!D507="","",VLOOKUP([2]source_data!D507,[2]geo_data!A:I,7,FALSE)))</f>
        <v>Central Bedfordshire</v>
      </c>
      <c r="R504" s="9" t="str">
        <f>IF([2]source_data!G507="","",IF([2]source_data!D507="","",VLOOKUP([2]source_data!D507,[2]geo_data!A:I,6,FALSE)))</f>
        <v>E06000056</v>
      </c>
      <c r="S504" s="9" t="str">
        <f>IF([2]source_data!G507="","",IF(LEFT(R504,3)="E05","WD",IF(LEFT(R504,3)="S13","WD",IF(LEFT(R504,3)="W05","WD",IF(LEFT(R504,3)="W06","UA",IF(LEFT(R504,3)="S12","CA",IF(LEFT(R504,3)="E06","UA",IF(LEFT(R504,3)="E07","NMD",IF(LEFT(R504,3)="E08","MD",IF(LEFT(R504,3)="E09","LONB"))))))))))</f>
        <v>UA</v>
      </c>
      <c r="T504" s="6" t="str">
        <f>IF([2]source_data!G507="","",IF([2]source_data!N507="","",[2]source_data!N507))</f>
        <v>Hardship Grant</v>
      </c>
      <c r="U504" s="10">
        <f>IF([2]source_data!G507="","",[2]tailored_settings!$B$8)</f>
        <v>45789</v>
      </c>
      <c r="V504" s="6" t="str">
        <f>IF([2]source_data!G507="","",[2]tailored_settings!$B$9)</f>
        <v>http://www.longleigh.org/</v>
      </c>
      <c r="W504" s="8">
        <f>IF([2]source_data!G507="","",IF([2]source_data!O507="","",[2]source_data!O507))</f>
        <v>45572</v>
      </c>
      <c r="X504" s="12">
        <f>IF([2]source_data!G507="","",IF([2]source_data!P507="","",[2]source_data!P507))</f>
        <v>45589</v>
      </c>
      <c r="Y504" s="13">
        <f>IF([2]source_data!G507="","",IF([2]source_data!Q507="","",[2]source_data!Q507))</f>
        <v>0</v>
      </c>
      <c r="Z504" s="11" t="str">
        <f>IF([2]source_data!G507="","",IF([2]source_data!I507="","",[2]tailored_settings!$B$10))</f>
        <v>Primary grant reason</v>
      </c>
      <c r="AA504" s="11" t="str">
        <f>IF([2]source_data!G507="","",IF([2]source_data!I507="","",[2]source_data!I507))</f>
        <v>2. Customer receiving medication and/or therapy for a mental health condition or substance addiction</v>
      </c>
      <c r="AB504" s="11" t="str">
        <f>IF([2]source_data!G507="","",IF([2]source_data!J507="","",[2]tailored_settings!$B$11))</f>
        <v>Secondary grant reason</v>
      </c>
      <c r="AC504" s="11" t="str">
        <f>IF([2]source_data!G507="","",IF([2]source_data!J507="","",[2]source_data!J507))</f>
        <v>6a. Customer/family under the care of Social Services (Adult or Children’s) - MH</v>
      </c>
      <c r="AD504" s="11" t="str">
        <f>IF([2]source_data!G507="","",IF([2]source_data!K507="","",[2]tailored_settings!$B$12))</f>
        <v>Grant purpose</v>
      </c>
      <c r="AE504" s="11" t="str">
        <f>IF([2]source_data!G507="","",IF([2]source_data!K507="","",[2]source_data!K507))</f>
        <v xml:space="preserve">Furniture </v>
      </c>
      <c r="AF504" s="11" t="str">
        <f>IF([2]source_data!G507="","",IF([2]source_data!K507="","",[2]tailored_settings!$B$13))</f>
        <v>Grant purpose</v>
      </c>
      <c r="AG504" s="11" t="str">
        <f>IF([2]source_data!G507="","",IF([2]source_data!K507="","",[2]source_data!K507))</f>
        <v xml:space="preserve">Furniture </v>
      </c>
      <c r="AH504" s="11" t="str">
        <f>IF([2]source_data!G507="","",IF([2]source_data!M507="","",[2]tailored_settings!$B$14))</f>
        <v/>
      </c>
      <c r="AI504" s="11" t="str">
        <f>IF([2]source_data!G507="","",IF([2]source_data!M507="","",[2]source_data!M507))</f>
        <v/>
      </c>
    </row>
    <row r="505" spans="1:35" x14ac:dyDescent="0.2">
      <c r="A505" s="6" t="str">
        <f>IF([2]source_data!G508="","",IF(AND([2]source_data!C508&lt;&gt;"",[2]tailored_settings!$B$15="Publish"),CONCATENATE([2]tailored_settings!$B$2&amp;[2]source_data!C508),IF(AND([2]source_data!C508&lt;&gt;"",[2]tailored_settings!$B$15="Do not publish"),CONCATENATE([2]tailored_settings!$B$2&amp;TEXT(ROW(A505)-1,"0000")&amp;"_"&amp;TEXT(F505,"yyyy-mm")),CONCATENATE([2]tailored_settings!$B$2&amp;TEXT(ROW(A505)-1,"0000")&amp;"_"&amp;TEXT(F505,"yyyy-mm")))))</f>
        <v>360G-Longleigh-0504_2024-10</v>
      </c>
      <c r="B505" s="6" t="str">
        <f>IF([2]source_data!G508="","",IF([2]source_data!E508&lt;&gt;"",[2]source_data!E508,CONCATENATE("Grant to "&amp;G505)))</f>
        <v>Grant to Individual Recipient</v>
      </c>
      <c r="C505" s="6" t="str">
        <f>IF([2]source_data!G508="","",IF([2]source_data!F508="",_xlfn.XLOOKUP(T505,[2]tailored_settings!$B$20:$B$25,[2]tailored_settings!$A$20:$A$25,"")))</f>
        <v>Helping to alleviate financial hardship</v>
      </c>
      <c r="D505" s="7">
        <f>IF([2]source_data!G508="","",IF([2]source_data!G508="","",[2]source_data!G508))</f>
        <v>817.99</v>
      </c>
      <c r="E505" s="6" t="str">
        <f>IF([2]source_data!G508="","",[2]tailored_settings!$B$3)</f>
        <v>GBP</v>
      </c>
      <c r="F505" s="8">
        <f>IF([2]source_data!G508="","",IF([2]source_data!H508="","",[2]source_data!H508))</f>
        <v>45572</v>
      </c>
      <c r="G505" s="6" t="str">
        <f>IF([2]source_data!G508="","",[2]tailored_settings!$B$5)</f>
        <v>Individual Recipient</v>
      </c>
      <c r="H505" s="6" t="str">
        <f>IF([2]source_data!G508="","",IF(AND([2]source_data!A508&lt;&gt;"",[2]tailored_settings!$B$16="Publish"),CONCATENATE([2]tailored_settings!$B$2&amp;[2]source_data!A508),IF(AND([2]source_data!A508&lt;&gt;"",[2]tailored_settings!$B$16="Do not publish"),CONCATENATE([2]tailored_settings!$B$4&amp;TEXT(ROW(A505)-1,"0000")&amp;"_"&amp;TEXT(F505,"yyyy-mm")),CONCATENATE([2]tailored_settings!$B$4&amp;TEXT(ROW(A505)-1,"0000")&amp;"_"&amp;TEXT(F505,"yyyy-mm")))))</f>
        <v>360G-Longleigh-IND-0504_2024-10</v>
      </c>
      <c r="I505" s="6" t="str">
        <f>IF([2]source_data!G508="","",[2]tailored_settings!$B$7)</f>
        <v>Longleigh Foundation</v>
      </c>
      <c r="J505" s="6" t="str">
        <f>IF([2]source_data!G508="","",[2]tailored_settings!$B$6)</f>
        <v>GB-CHC-1169016</v>
      </c>
      <c r="K505" s="6" t="str">
        <f>IF([2]source_data!G508="","",IF([2]source_data!I508="","",VLOOKUP([2]source_data!I508,[2]codelist_mapping!A:C,3,FALSE)))</f>
        <v>GTIR040</v>
      </c>
      <c r="L505" s="6" t="str">
        <f>IF([2]source_data!G508="","",IF([2]source_data!J508="","",VLOOKUP([2]source_data!J508,[2]codelist_mapping!A:C,3,FALSE)))</f>
        <v/>
      </c>
      <c r="M505" s="6" t="str">
        <f>IF([2]source_data!G508="","",IF([2]source_data!K508="","",IF([2]source_data!M508&lt;&gt;"",CONCATENATE(VLOOKUP([2]source_data!K508,[2]codelist_mapping!F:H,3,FALSE)&amp;";"&amp;VLOOKUP([2]source_data!L508,[2]codelist_mapping!F:H,3,FALSE)&amp;";"&amp;VLOOKUP([2]source_data!M508,[2]codelist_mapping!F:H,3,FALSE)),IF([2]source_data!L508&lt;&gt;"",CONCATENATE(VLOOKUP([2]source_data!K508,[2]codelist_mapping!F:H,3,FALSE)&amp;";"&amp;VLOOKUP([2]source_data!L508,[2]codelist_mapping!F:H,3,FALSE)),IF([2]source_data!K508&lt;&gt;"",CONCATENATE(VLOOKUP([2]source_data!K508,[2]codelist_mapping!F:H,3,FALSE)))))))</f>
        <v>GTIP020;GTIP070;GTIP050</v>
      </c>
      <c r="N505" s="9" t="str">
        <f>IF([2]source_data!G508="","",IF([2]source_data!D508="","",VLOOKUP([2]source_data!D508,[2]geo_data!A:I,9,FALSE)))</f>
        <v>Sedgley</v>
      </c>
      <c r="O505" s="9" t="str">
        <f>IF([2]source_data!G508="","",IF([2]source_data!D508="","",VLOOKUP([2]source_data!D508,[2]geo_data!A:I,8,FALSE)))</f>
        <v>E05001256</v>
      </c>
      <c r="P505" s="9" t="str">
        <f>IF([2]source_data!G508="","",IF(LEFT(O505,3)="E05","WD",IF(LEFT(O505,3)="S13","WD",IF(LEFT(O505,3)="W05","WD",IF(LEFT(O505,3)="W06","UA",IF(LEFT(O505,3)="S12","CA",IF(LEFT(O505,3)="E06","UA",IF(LEFT(O505,3)="E07","NMD",IF(LEFT(O505,3)="E08","MD",IF(LEFT(O505,3)="E09","LONB"))))))))))</f>
        <v>WD</v>
      </c>
      <c r="Q505" s="9" t="str">
        <f>IF([2]source_data!G508="","",IF([2]source_data!D508="","",VLOOKUP([2]source_data!D508,[2]geo_data!A:I,7,FALSE)))</f>
        <v>Dudley</v>
      </c>
      <c r="R505" s="9" t="str">
        <f>IF([2]source_data!G508="","",IF([2]source_data!D508="","",VLOOKUP([2]source_data!D508,[2]geo_data!A:I,6,FALSE)))</f>
        <v>E08000027</v>
      </c>
      <c r="S505" s="9" t="str">
        <f>IF([2]source_data!G508="","",IF(LEFT(R505,3)="E05","WD",IF(LEFT(R505,3)="S13","WD",IF(LEFT(R505,3)="W05","WD",IF(LEFT(R505,3)="W06","UA",IF(LEFT(R505,3)="S12","CA",IF(LEFT(R505,3)="E06","UA",IF(LEFT(R505,3)="E07","NMD",IF(LEFT(R505,3)="E08","MD",IF(LEFT(R505,3)="E09","LONB"))))))))))</f>
        <v>MD</v>
      </c>
      <c r="T505" s="6" t="str">
        <f>IF([2]source_data!G508="","",IF([2]source_data!N508="","",[2]source_data!N508))</f>
        <v>Hardship Grant</v>
      </c>
      <c r="U505" s="10">
        <f>IF([2]source_data!G508="","",[2]tailored_settings!$B$8)</f>
        <v>45789</v>
      </c>
      <c r="V505" s="6" t="str">
        <f>IF([2]source_data!G508="","",[2]tailored_settings!$B$9)</f>
        <v>http://www.longleigh.org/</v>
      </c>
      <c r="W505" s="8">
        <f>IF([2]source_data!G508="","",IF([2]source_data!O508="","",[2]source_data!O508))</f>
        <v>45572</v>
      </c>
      <c r="X505" s="12">
        <f>IF([2]source_data!G508="","",IF([2]source_data!P508="","",[2]source_data!P508))</f>
        <v>45723</v>
      </c>
      <c r="Y505" s="13">
        <f>IF([2]source_data!G508="","",IF([2]source_data!Q508="","",[2]source_data!Q508))</f>
        <v>5</v>
      </c>
      <c r="Z505" s="11" t="str">
        <f>IF([2]source_data!G508="","",IF([2]source_data!I508="","",[2]tailored_settings!$B$10))</f>
        <v>Primary grant reason</v>
      </c>
      <c r="AA505" s="11" t="str">
        <f>IF([2]source_data!G508="","",IF([2]source_data!I508="","",[2]source_data!I508))</f>
        <v>2. Customer receiving medication and/or therapy for a mental health condition or substance addiction</v>
      </c>
      <c r="AB505" s="11" t="str">
        <f>IF([2]source_data!G508="","",IF([2]source_data!J508="","",[2]tailored_settings!$B$11))</f>
        <v/>
      </c>
      <c r="AC505" s="11" t="str">
        <f>IF([2]source_data!G508="","",IF([2]source_data!J508="","",[2]source_data!J508))</f>
        <v/>
      </c>
      <c r="AD505" s="11" t="str">
        <f>IF([2]source_data!G508="","",IF([2]source_data!K508="","",[2]tailored_settings!$B$12))</f>
        <v>Grant purpose</v>
      </c>
      <c r="AE505" s="11" t="str">
        <f>IF([2]source_data!G508="","",IF([2]source_data!K508="","",[2]source_data!K508))</f>
        <v>Appliances</v>
      </c>
      <c r="AF505" s="11" t="str">
        <f>IF([2]source_data!G508="","",IF([2]source_data!K508="","",[2]tailored_settings!$B$13))</f>
        <v>Grant purpose</v>
      </c>
      <c r="AG505" s="11" t="str">
        <f>IF([2]source_data!G508="","",IF([2]source_data!K508="","",[2]source_data!K508))</f>
        <v>Appliances</v>
      </c>
      <c r="AH505" s="11" t="str">
        <f>IF([2]source_data!G508="","",IF([2]source_data!M508="","",[2]tailored_settings!$B$14))</f>
        <v>Grant purpose</v>
      </c>
      <c r="AI505" s="11" t="str">
        <f>IF([2]source_data!G508="","",IF([2]source_data!M508="","",[2]source_data!M508))</f>
        <v>Utility Vouchers</v>
      </c>
    </row>
    <row r="506" spans="1:35" x14ac:dyDescent="0.2">
      <c r="A506" s="6" t="str">
        <f>IF([2]source_data!G509="","",IF(AND([2]source_data!C509&lt;&gt;"",[2]tailored_settings!$B$15="Publish"),CONCATENATE([2]tailored_settings!$B$2&amp;[2]source_data!C509),IF(AND([2]source_data!C509&lt;&gt;"",[2]tailored_settings!$B$15="Do not publish"),CONCATENATE([2]tailored_settings!$B$2&amp;TEXT(ROW(A506)-1,"0000")&amp;"_"&amp;TEXT(F506,"yyyy-mm")),CONCATENATE([2]tailored_settings!$B$2&amp;TEXT(ROW(A506)-1,"0000")&amp;"_"&amp;TEXT(F506,"yyyy-mm")))))</f>
        <v>360G-Longleigh-0505_2024-10</v>
      </c>
      <c r="B506" s="6" t="str">
        <f>IF([2]source_data!G509="","",IF([2]source_data!E509&lt;&gt;"",[2]source_data!E509,CONCATENATE("Grant to "&amp;G506)))</f>
        <v>Grant to Individual Recipient</v>
      </c>
      <c r="C506" s="6" t="str">
        <f>IF([2]source_data!G509="","",IF([2]source_data!F509="",_xlfn.XLOOKUP(T506,[2]tailored_settings!$B$20:$B$25,[2]tailored_settings!$A$20:$A$25,"")))</f>
        <v>Providing financial aid during a time of crisis</v>
      </c>
      <c r="D506" s="7">
        <f>IF([2]source_data!G509="","",IF([2]source_data!G509="","",[2]source_data!G509))</f>
        <v>460</v>
      </c>
      <c r="E506" s="6" t="str">
        <f>IF([2]source_data!G509="","",[2]tailored_settings!$B$3)</f>
        <v>GBP</v>
      </c>
      <c r="F506" s="8">
        <f>IF([2]source_data!G509="","",IF([2]source_data!H509="","",[2]source_data!H509))</f>
        <v>45572</v>
      </c>
      <c r="G506" s="6" t="str">
        <f>IF([2]source_data!G509="","",[2]tailored_settings!$B$5)</f>
        <v>Individual Recipient</v>
      </c>
      <c r="H506" s="6" t="str">
        <f>IF([2]source_data!G509="","",IF(AND([2]source_data!A509&lt;&gt;"",[2]tailored_settings!$B$16="Publish"),CONCATENATE([2]tailored_settings!$B$2&amp;[2]source_data!A509),IF(AND([2]source_data!A509&lt;&gt;"",[2]tailored_settings!$B$16="Do not publish"),CONCATENATE([2]tailored_settings!$B$4&amp;TEXT(ROW(A506)-1,"0000")&amp;"_"&amp;TEXT(F506,"yyyy-mm")),CONCATENATE([2]tailored_settings!$B$4&amp;TEXT(ROW(A506)-1,"0000")&amp;"_"&amp;TEXT(F506,"yyyy-mm")))))</f>
        <v>360G-Longleigh-IND-0505_2024-10</v>
      </c>
      <c r="I506" s="6" t="str">
        <f>IF([2]source_data!G509="","",[2]tailored_settings!$B$7)</f>
        <v>Longleigh Foundation</v>
      </c>
      <c r="J506" s="6" t="str">
        <f>IF([2]source_data!G509="","",[2]tailored_settings!$B$6)</f>
        <v>GB-CHC-1169016</v>
      </c>
      <c r="K506" s="6" t="str">
        <f>IF([2]source_data!G509="","",IF([2]source_data!I509="","",VLOOKUP([2]source_data!I509,[2]codelist_mapping!A:C,3,FALSE)))</f>
        <v>GTIR060</v>
      </c>
      <c r="L506" s="6" t="str">
        <f>IF([2]source_data!G509="","",IF([2]source_data!J509="","",VLOOKUP([2]source_data!J509,[2]codelist_mapping!A:C,3,FALSE)))</f>
        <v/>
      </c>
      <c r="M506" s="6" t="str">
        <f>IF([2]source_data!G509="","",IF([2]source_data!K509="","",IF([2]source_data!M509&lt;&gt;"",CONCATENATE(VLOOKUP([2]source_data!K509,[2]codelist_mapping!F:H,3,FALSE)&amp;";"&amp;VLOOKUP([2]source_data!L509,[2]codelist_mapping!F:H,3,FALSE)&amp;";"&amp;VLOOKUP([2]source_data!M509,[2]codelist_mapping!F:H,3,FALSE)),IF([2]source_data!L509&lt;&gt;"",CONCATENATE(VLOOKUP([2]source_data!K509,[2]codelist_mapping!F:H,3,FALSE)&amp;";"&amp;VLOOKUP([2]source_data!L509,[2]codelist_mapping!F:H,3,FALSE)),IF([2]source_data!K509&lt;&gt;"",CONCATENATE(VLOOKUP([2]source_data!K509,[2]codelist_mapping!F:H,3,FALSE)))))))</f>
        <v>GTIP070;GTIP050</v>
      </c>
      <c r="N506" s="9" t="str">
        <f>IF([2]source_data!G509="","",IF([2]source_data!D509="","",VLOOKUP([2]source_data!D509,[2]geo_data!A:I,9,FALSE)))</f>
        <v>Stroud Slade</v>
      </c>
      <c r="O506" s="9" t="str">
        <f>IF([2]source_data!G509="","",IF([2]source_data!D509="","",VLOOKUP([2]source_data!D509,[2]geo_data!A:I,8,FALSE)))</f>
        <v>E05010988</v>
      </c>
      <c r="P506" s="9" t="str">
        <f>IF([2]source_data!G509="","",IF(LEFT(O506,3)="E05","WD",IF(LEFT(O506,3)="S13","WD",IF(LEFT(O506,3)="W05","WD",IF(LEFT(O506,3)="W06","UA",IF(LEFT(O506,3)="S12","CA",IF(LEFT(O506,3)="E06","UA",IF(LEFT(O506,3)="E07","NMD",IF(LEFT(O506,3)="E08","MD",IF(LEFT(O506,3)="E09","LONB"))))))))))</f>
        <v>WD</v>
      </c>
      <c r="Q506" s="9" t="str">
        <f>IF([2]source_data!G509="","",IF([2]source_data!D509="","",VLOOKUP([2]source_data!D509,[2]geo_data!A:I,7,FALSE)))</f>
        <v>Stroud</v>
      </c>
      <c r="R506" s="9" t="str">
        <f>IF([2]source_data!G509="","",IF([2]source_data!D509="","",VLOOKUP([2]source_data!D509,[2]geo_data!A:I,6,FALSE)))</f>
        <v>E07000082</v>
      </c>
      <c r="S506" s="9" t="str">
        <f>IF([2]source_data!G509="","",IF(LEFT(R506,3)="E05","WD",IF(LEFT(R506,3)="S13","WD",IF(LEFT(R506,3)="W05","WD",IF(LEFT(R506,3)="W06","UA",IF(LEFT(R506,3)="S12","CA",IF(LEFT(R506,3)="E06","UA",IF(LEFT(R506,3)="E07","NMD",IF(LEFT(R506,3)="E08","MD",IF(LEFT(R506,3)="E09","LONB"))))))))))</f>
        <v>NMD</v>
      </c>
      <c r="T506" s="6" t="str">
        <f>IF([2]source_data!G509="","",IF([2]source_data!N509="","",[2]source_data!N509))</f>
        <v>Crisis Grant</v>
      </c>
      <c r="U506" s="10">
        <f>IF([2]source_data!G509="","",[2]tailored_settings!$B$8)</f>
        <v>45789</v>
      </c>
      <c r="V506" s="6" t="str">
        <f>IF([2]source_data!G509="","",[2]tailored_settings!$B$9)</f>
        <v>http://www.longleigh.org/</v>
      </c>
      <c r="W506" s="8">
        <f>IF([2]source_data!G509="","",IF([2]source_data!O509="","",[2]source_data!O509))</f>
        <v>45572</v>
      </c>
      <c r="X506" s="12">
        <f>IF([2]source_data!G509="","",IF([2]source_data!P509="","",[2]source_data!P509))</f>
        <v>45603</v>
      </c>
      <c r="Y506" s="13">
        <f>IF([2]source_data!G509="","",IF([2]source_data!Q509="","",[2]source_data!Q509))</f>
        <v>1</v>
      </c>
      <c r="Z506" s="11" t="str">
        <f>IF([2]source_data!G509="","",IF([2]source_data!I509="","",[2]tailored_settings!$B$10))</f>
        <v>Primary grant reason</v>
      </c>
      <c r="AA506" s="11" t="str">
        <f>IF([2]source_data!G509="","",IF([2]source_data!I509="","",[2]source_data!I509))</f>
        <v>4. Customer/family fleeing from a violent or abusive relationship</v>
      </c>
      <c r="AB506" s="11" t="str">
        <f>IF([2]source_data!G509="","",IF([2]source_data!J509="","",[2]tailored_settings!$B$11))</f>
        <v/>
      </c>
      <c r="AC506" s="11" t="str">
        <f>IF([2]source_data!G509="","",IF([2]source_data!J509="","",[2]source_data!J509))</f>
        <v/>
      </c>
      <c r="AD506" s="11" t="str">
        <f>IF([2]source_data!G509="","",IF([2]source_data!K509="","",[2]tailored_settings!$B$12))</f>
        <v>Grant purpose</v>
      </c>
      <c r="AE506" s="11" t="str">
        <f>IF([2]source_data!G509="","",IF([2]source_data!K509="","",[2]source_data!K509))</f>
        <v>Food Vouchers</v>
      </c>
      <c r="AF506" s="11" t="str">
        <f>IF([2]source_data!G509="","",IF([2]source_data!K509="","",[2]tailored_settings!$B$13))</f>
        <v>Grant purpose</v>
      </c>
      <c r="AG506" s="11" t="str">
        <f>IF([2]source_data!G509="","",IF([2]source_data!K509="","",[2]source_data!K509))</f>
        <v>Food Vouchers</v>
      </c>
      <c r="AH506" s="11" t="str">
        <f>IF([2]source_data!G509="","",IF([2]source_data!M509="","",[2]tailored_settings!$B$14))</f>
        <v/>
      </c>
      <c r="AI506" s="11" t="str">
        <f>IF([2]source_data!G509="","",IF([2]source_data!M509="","",[2]source_data!M509))</f>
        <v/>
      </c>
    </row>
    <row r="507" spans="1:35" x14ac:dyDescent="0.2">
      <c r="A507" s="6" t="str">
        <f>IF([2]source_data!G510="","",IF(AND([2]source_data!C510&lt;&gt;"",[2]tailored_settings!$B$15="Publish"),CONCATENATE([2]tailored_settings!$B$2&amp;[2]source_data!C510),IF(AND([2]source_data!C510&lt;&gt;"",[2]tailored_settings!$B$15="Do not publish"),CONCATENATE([2]tailored_settings!$B$2&amp;TEXT(ROW(A507)-1,"0000")&amp;"_"&amp;TEXT(F507,"yyyy-mm")),CONCATENATE([2]tailored_settings!$B$2&amp;TEXT(ROW(A507)-1,"0000")&amp;"_"&amp;TEXT(F507,"yyyy-mm")))))</f>
        <v>360G-Longleigh-0506_2024-10</v>
      </c>
      <c r="B507" s="6" t="str">
        <f>IF([2]source_data!G510="","",IF([2]source_data!E510&lt;&gt;"",[2]source_data!E510,CONCATENATE("Grant to "&amp;G507)))</f>
        <v>Grant to Individual Recipient</v>
      </c>
      <c r="C507" s="6" t="str">
        <f>IF([2]source_data!G510="","",IF([2]source_data!F510="",_xlfn.XLOOKUP(T507,[2]tailored_settings!$B$20:$B$25,[2]tailored_settings!$A$20:$A$25,"")))</f>
        <v>Providing financial aid during a time of crisis</v>
      </c>
      <c r="D507" s="7">
        <f>IF([2]source_data!G510="","",IF([2]source_data!G510="","",[2]source_data!G510))</f>
        <v>660</v>
      </c>
      <c r="E507" s="6" t="str">
        <f>IF([2]source_data!G510="","",[2]tailored_settings!$B$3)</f>
        <v>GBP</v>
      </c>
      <c r="F507" s="8">
        <f>IF([2]source_data!G510="","",IF([2]source_data!H510="","",[2]source_data!H510))</f>
        <v>45572</v>
      </c>
      <c r="G507" s="6" t="str">
        <f>IF([2]source_data!G510="","",[2]tailored_settings!$B$5)</f>
        <v>Individual Recipient</v>
      </c>
      <c r="H507" s="6" t="str">
        <f>IF([2]source_data!G510="","",IF(AND([2]source_data!A510&lt;&gt;"",[2]tailored_settings!$B$16="Publish"),CONCATENATE([2]tailored_settings!$B$2&amp;[2]source_data!A510),IF(AND([2]source_data!A510&lt;&gt;"",[2]tailored_settings!$B$16="Do not publish"),CONCATENATE([2]tailored_settings!$B$4&amp;TEXT(ROW(A507)-1,"0000")&amp;"_"&amp;TEXT(F507,"yyyy-mm")),CONCATENATE([2]tailored_settings!$B$4&amp;TEXT(ROW(A507)-1,"0000")&amp;"_"&amp;TEXT(F507,"yyyy-mm")))))</f>
        <v>360G-Longleigh-IND-0506_2024-10</v>
      </c>
      <c r="I507" s="6" t="str">
        <f>IF([2]source_data!G510="","",[2]tailored_settings!$B$7)</f>
        <v>Longleigh Foundation</v>
      </c>
      <c r="J507" s="6" t="str">
        <f>IF([2]source_data!G510="","",[2]tailored_settings!$B$6)</f>
        <v>GB-CHC-1169016</v>
      </c>
      <c r="K507" s="6" t="str">
        <f>IF([2]source_data!G510="","",IF([2]source_data!I510="","",VLOOKUP([2]source_data!I510,[2]codelist_mapping!A:C,3,FALSE)))</f>
        <v>GTIR060</v>
      </c>
      <c r="L507" s="6" t="str">
        <f>IF([2]source_data!G510="","",IF([2]source_data!J510="","",VLOOKUP([2]source_data!J510,[2]codelist_mapping!A:C,3,FALSE)))</f>
        <v/>
      </c>
      <c r="M507" s="6" t="str">
        <f>IF([2]source_data!G510="","",IF([2]source_data!K510="","",IF([2]source_data!M510&lt;&gt;"",CONCATENATE(VLOOKUP([2]source_data!K510,[2]codelist_mapping!F:H,3,FALSE)&amp;";"&amp;VLOOKUP([2]source_data!L510,[2]codelist_mapping!F:H,3,FALSE)&amp;";"&amp;VLOOKUP([2]source_data!M510,[2]codelist_mapping!F:H,3,FALSE)),IF([2]source_data!L510&lt;&gt;"",CONCATENATE(VLOOKUP([2]source_data!K510,[2]codelist_mapping!F:H,3,FALSE)&amp;";"&amp;VLOOKUP([2]source_data!L510,[2]codelist_mapping!F:H,3,FALSE)),IF([2]source_data!K510&lt;&gt;"",CONCATENATE(VLOOKUP([2]source_data!K510,[2]codelist_mapping!F:H,3,FALSE)))))))</f>
        <v>GTIP070</v>
      </c>
      <c r="N507" s="9" t="str">
        <f>IF([2]source_data!G510="","",IF([2]source_data!D510="","",VLOOKUP([2]source_data!D510,[2]geo_data!A:I,9,FALSE)))</f>
        <v>Southwick</v>
      </c>
      <c r="O507" s="9" t="str">
        <f>IF([2]source_data!G510="","",IF([2]source_data!D510="","",VLOOKUP([2]source_data!D510,[2]geo_data!A:I,8,FALSE)))</f>
        <v>E05013471</v>
      </c>
      <c r="P507" s="9" t="str">
        <f>IF([2]source_data!G510="","",IF(LEFT(O507,3)="E05","WD",IF(LEFT(O507,3)="S13","WD",IF(LEFT(O507,3)="W05","WD",IF(LEFT(O507,3)="W06","UA",IF(LEFT(O507,3)="S12","CA",IF(LEFT(O507,3)="E06","UA",IF(LEFT(O507,3)="E07","NMD",IF(LEFT(O507,3)="E08","MD",IF(LEFT(O507,3)="E09","LONB"))))))))))</f>
        <v>WD</v>
      </c>
      <c r="Q507" s="9" t="str">
        <f>IF([2]source_data!G510="","",IF([2]source_data!D510="","",VLOOKUP([2]source_data!D510,[2]geo_data!A:I,7,FALSE)))</f>
        <v>Wiltshire</v>
      </c>
      <c r="R507" s="9" t="str">
        <f>IF([2]source_data!G510="","",IF([2]source_data!D510="","",VLOOKUP([2]source_data!D510,[2]geo_data!A:I,6,FALSE)))</f>
        <v>E06000054</v>
      </c>
      <c r="S507" s="9" t="str">
        <f>IF([2]source_data!G510="","",IF(LEFT(R507,3)="E05","WD",IF(LEFT(R507,3)="S13","WD",IF(LEFT(R507,3)="W05","WD",IF(LEFT(R507,3)="W06","UA",IF(LEFT(R507,3)="S12","CA",IF(LEFT(R507,3)="E06","UA",IF(LEFT(R507,3)="E07","NMD",IF(LEFT(R507,3)="E08","MD",IF(LEFT(R507,3)="E09","LONB"))))))))))</f>
        <v>UA</v>
      </c>
      <c r="T507" s="6" t="str">
        <f>IF([2]source_data!G510="","",IF([2]source_data!N510="","",[2]source_data!N510))</f>
        <v>Crisis Grant</v>
      </c>
      <c r="U507" s="10">
        <f>IF([2]source_data!G510="","",[2]tailored_settings!$B$8)</f>
        <v>45789</v>
      </c>
      <c r="V507" s="6" t="str">
        <f>IF([2]source_data!G510="","",[2]tailored_settings!$B$9)</f>
        <v>http://www.longleigh.org/</v>
      </c>
      <c r="W507" s="8">
        <f>IF([2]source_data!G510="","",IF([2]source_data!O510="","",[2]source_data!O510))</f>
        <v>45572</v>
      </c>
      <c r="X507" s="12">
        <f>IF([2]source_data!G510="","",IF([2]source_data!P510="","",[2]source_data!P510))</f>
        <v>45713</v>
      </c>
      <c r="Y507" s="13">
        <f>IF([2]source_data!G510="","",IF([2]source_data!Q510="","",[2]source_data!Q510))</f>
        <v>4</v>
      </c>
      <c r="Z507" s="11" t="str">
        <f>IF([2]source_data!G510="","",IF([2]source_data!I510="","",[2]tailored_settings!$B$10))</f>
        <v>Primary grant reason</v>
      </c>
      <c r="AA507" s="11" t="str">
        <f>IF([2]source_data!G510="","",IF([2]source_data!I510="","",[2]source_data!I510))</f>
        <v>4. Customer/family fleeing from a violent or abusive relationship</v>
      </c>
      <c r="AB507" s="11" t="str">
        <f>IF([2]source_data!G510="","",IF([2]source_data!J510="","",[2]tailored_settings!$B$11))</f>
        <v/>
      </c>
      <c r="AC507" s="11" t="str">
        <f>IF([2]source_data!G510="","",IF([2]source_data!J510="","",[2]source_data!J510))</f>
        <v/>
      </c>
      <c r="AD507" s="11" t="str">
        <f>IF([2]source_data!G510="","",IF([2]source_data!K510="","",[2]tailored_settings!$B$12))</f>
        <v>Grant purpose</v>
      </c>
      <c r="AE507" s="11" t="str">
        <f>IF([2]source_data!G510="","",IF([2]source_data!K510="","",[2]source_data!K510))</f>
        <v>Food Vouchers</v>
      </c>
      <c r="AF507" s="11" t="str">
        <f>IF([2]source_data!G510="","",IF([2]source_data!K510="","",[2]tailored_settings!$B$13))</f>
        <v>Grant purpose</v>
      </c>
      <c r="AG507" s="11" t="str">
        <f>IF([2]source_data!G510="","",IF([2]source_data!K510="","",[2]source_data!K510))</f>
        <v>Food Vouchers</v>
      </c>
      <c r="AH507" s="11" t="str">
        <f>IF([2]source_data!G510="","",IF([2]source_data!M510="","",[2]tailored_settings!$B$14))</f>
        <v/>
      </c>
      <c r="AI507" s="11" t="str">
        <f>IF([2]source_data!G510="","",IF([2]source_data!M510="","",[2]source_data!M510))</f>
        <v/>
      </c>
    </row>
    <row r="508" spans="1:35" x14ac:dyDescent="0.2">
      <c r="A508" s="6" t="str">
        <f>IF([2]source_data!G511="","",IF(AND([2]source_data!C511&lt;&gt;"",[2]tailored_settings!$B$15="Publish"),CONCATENATE([2]tailored_settings!$B$2&amp;[2]source_data!C511),IF(AND([2]source_data!C511&lt;&gt;"",[2]tailored_settings!$B$15="Do not publish"),CONCATENATE([2]tailored_settings!$B$2&amp;TEXT(ROW(A508)-1,"0000")&amp;"_"&amp;TEXT(F508,"yyyy-mm")),CONCATENATE([2]tailored_settings!$B$2&amp;TEXT(ROW(A508)-1,"0000")&amp;"_"&amp;TEXT(F508,"yyyy-mm")))))</f>
        <v>360G-Longleigh-0507_2024-10</v>
      </c>
      <c r="B508" s="6" t="str">
        <f>IF([2]source_data!G511="","",IF([2]source_data!E511&lt;&gt;"",[2]source_data!E511,CONCATENATE("Grant to "&amp;G508)))</f>
        <v>Grant to Individual Recipient</v>
      </c>
      <c r="C508" s="6" t="str">
        <f>IF([2]source_data!G511="","",IF([2]source_data!F511="",_xlfn.XLOOKUP(T508,[2]tailored_settings!$B$20:$B$25,[2]tailored_settings!$A$20:$A$25,"")))</f>
        <v>Helping to alleviate financial hardship</v>
      </c>
      <c r="D508" s="7">
        <f>IF([2]source_data!G511="","",IF([2]source_data!G511="","",[2]source_data!G511))</f>
        <v>1000</v>
      </c>
      <c r="E508" s="6" t="str">
        <f>IF([2]source_data!G511="","",[2]tailored_settings!$B$3)</f>
        <v>GBP</v>
      </c>
      <c r="F508" s="8">
        <f>IF([2]source_data!G511="","",IF([2]source_data!H511="","",[2]source_data!H511))</f>
        <v>45575</v>
      </c>
      <c r="G508" s="6" t="str">
        <f>IF([2]source_data!G511="","",[2]tailored_settings!$B$5)</f>
        <v>Individual Recipient</v>
      </c>
      <c r="H508" s="6" t="str">
        <f>IF([2]source_data!G511="","",IF(AND([2]source_data!A511&lt;&gt;"",[2]tailored_settings!$B$16="Publish"),CONCATENATE([2]tailored_settings!$B$2&amp;[2]source_data!A511),IF(AND([2]source_data!A511&lt;&gt;"",[2]tailored_settings!$B$16="Do not publish"),CONCATENATE([2]tailored_settings!$B$4&amp;TEXT(ROW(A508)-1,"0000")&amp;"_"&amp;TEXT(F508,"yyyy-mm")),CONCATENATE([2]tailored_settings!$B$4&amp;TEXT(ROW(A508)-1,"0000")&amp;"_"&amp;TEXT(F508,"yyyy-mm")))))</f>
        <v>360G-Longleigh-IND-0507_2024-10</v>
      </c>
      <c r="I508" s="6" t="str">
        <f>IF([2]source_data!G511="","",[2]tailored_settings!$B$7)</f>
        <v>Longleigh Foundation</v>
      </c>
      <c r="J508" s="6" t="str">
        <f>IF([2]source_data!G511="","",[2]tailored_settings!$B$6)</f>
        <v>GB-CHC-1169016</v>
      </c>
      <c r="K508" s="6" t="str">
        <f>IF([2]source_data!G511="","",IF([2]source_data!I511="","",VLOOKUP([2]source_data!I511,[2]codelist_mapping!A:C,3,FALSE)))</f>
        <v>GTIR030</v>
      </c>
      <c r="L508" s="6" t="str">
        <f>IF([2]source_data!G511="","",IF([2]source_data!J511="","",VLOOKUP([2]source_data!J511,[2]codelist_mapping!A:C,3,FALSE)))</f>
        <v/>
      </c>
      <c r="M508" s="6" t="str">
        <f>IF([2]source_data!G511="","",IF([2]source_data!K511="","",IF([2]source_data!M511&lt;&gt;"",CONCATENATE(VLOOKUP([2]source_data!K511,[2]codelist_mapping!F:H,3,FALSE)&amp;";"&amp;VLOOKUP([2]source_data!L511,[2]codelist_mapping!F:H,3,FALSE)&amp;";"&amp;VLOOKUP([2]source_data!M511,[2]codelist_mapping!F:H,3,FALSE)),IF([2]source_data!L511&lt;&gt;"",CONCATENATE(VLOOKUP([2]source_data!K511,[2]codelist_mapping!F:H,3,FALSE)&amp;";"&amp;VLOOKUP([2]source_data!L511,[2]codelist_mapping!F:H,3,FALSE)),IF([2]source_data!K511&lt;&gt;"",CONCATENATE(VLOOKUP([2]source_data!K511,[2]codelist_mapping!F:H,3,FALSE)))))))</f>
        <v>GTIP120</v>
      </c>
      <c r="N508" s="9" t="str">
        <f>IF([2]source_data!G511="","",IF([2]source_data!D511="","",VLOOKUP([2]source_data!D511,[2]geo_data!A:I,9,FALSE)))</f>
        <v>Kenilworth St John's</v>
      </c>
      <c r="O508" s="9" t="str">
        <f>IF([2]source_data!G511="","",IF([2]source_data!D511="","",VLOOKUP([2]source_data!D511,[2]geo_data!A:I,8,FALSE)))</f>
        <v>E05012620</v>
      </c>
      <c r="P508" s="9" t="str">
        <f>IF([2]source_data!G511="","",IF(LEFT(O508,3)="E05","WD",IF(LEFT(O508,3)="S13","WD",IF(LEFT(O508,3)="W05","WD",IF(LEFT(O508,3)="W06","UA",IF(LEFT(O508,3)="S12","CA",IF(LEFT(O508,3)="E06","UA",IF(LEFT(O508,3)="E07","NMD",IF(LEFT(O508,3)="E08","MD",IF(LEFT(O508,3)="E09","LONB"))))))))))</f>
        <v>WD</v>
      </c>
      <c r="Q508" s="9" t="str">
        <f>IF([2]source_data!G511="","",IF([2]source_data!D511="","",VLOOKUP([2]source_data!D511,[2]geo_data!A:I,7,FALSE)))</f>
        <v>Warwick</v>
      </c>
      <c r="R508" s="9" t="str">
        <f>IF([2]source_data!G511="","",IF([2]source_data!D511="","",VLOOKUP([2]source_data!D511,[2]geo_data!A:I,6,FALSE)))</f>
        <v>E07000222</v>
      </c>
      <c r="S508" s="9" t="str">
        <f>IF([2]source_data!G511="","",IF(LEFT(R508,3)="E05","WD",IF(LEFT(R508,3)="S13","WD",IF(LEFT(R508,3)="W05","WD",IF(LEFT(R508,3)="W06","UA",IF(LEFT(R508,3)="S12","CA",IF(LEFT(R508,3)="E06","UA",IF(LEFT(R508,3)="E07","NMD",IF(LEFT(R508,3)="E08","MD",IF(LEFT(R508,3)="E09","LONB"))))))))))</f>
        <v>NMD</v>
      </c>
      <c r="T508" s="6" t="str">
        <f>IF([2]source_data!G511="","",IF([2]source_data!N511="","",[2]source_data!N511))</f>
        <v>Hardship Grant</v>
      </c>
      <c r="U508" s="10">
        <f>IF([2]source_data!G511="","",[2]tailored_settings!$B$8)</f>
        <v>45789</v>
      </c>
      <c r="V508" s="6" t="str">
        <f>IF([2]source_data!G511="","",[2]tailored_settings!$B$9)</f>
        <v>http://www.longleigh.org/</v>
      </c>
      <c r="W508" s="8">
        <f>IF([2]source_data!G511="","",IF([2]source_data!O511="","",[2]source_data!O511))</f>
        <v>45575</v>
      </c>
      <c r="X508" s="12">
        <f>IF([2]source_data!G511="","",IF([2]source_data!P511="","",[2]source_data!P511))</f>
        <v>45596</v>
      </c>
      <c r="Y508" s="13">
        <f>IF([2]source_data!G511="","",IF([2]source_data!Q511="","",[2]source_data!Q511))</f>
        <v>1</v>
      </c>
      <c r="Z508" s="11" t="str">
        <f>IF([2]source_data!G511="","",IF([2]source_data!I511="","",[2]tailored_settings!$B$10))</f>
        <v>Primary grant reason</v>
      </c>
      <c r="AA508" s="11" t="str">
        <f>IF([2]source_data!G511="","",IF([2]source_data!I511="","",[2]source_data!I511))</f>
        <v>1. Customer (or family member residing with them) with a diagnosed condition or disability (physical and/or sensory and/or behavioural)</v>
      </c>
      <c r="AB508" s="11" t="str">
        <f>IF([2]source_data!G511="","",IF([2]source_data!J511="","",[2]tailored_settings!$B$11))</f>
        <v/>
      </c>
      <c r="AC508" s="11" t="str">
        <f>IF([2]source_data!G511="","",IF([2]source_data!J511="","",[2]source_data!J511))</f>
        <v/>
      </c>
      <c r="AD508" s="11" t="str">
        <f>IF([2]source_data!G511="","",IF([2]source_data!K511="","",[2]tailored_settings!$B$12))</f>
        <v>Grant purpose</v>
      </c>
      <c r="AE508" s="11" t="str">
        <f>IF([2]source_data!G511="","",IF([2]source_data!K511="","",[2]source_data!K511))</f>
        <v>House Deep Clean</v>
      </c>
      <c r="AF508" s="11" t="str">
        <f>IF([2]source_data!G511="","",IF([2]source_data!K511="","",[2]tailored_settings!$B$13))</f>
        <v>Grant purpose</v>
      </c>
      <c r="AG508" s="11" t="str">
        <f>IF([2]source_data!G511="","",IF([2]source_data!K511="","",[2]source_data!K511))</f>
        <v>House Deep Clean</v>
      </c>
      <c r="AH508" s="11" t="str">
        <f>IF([2]source_data!G511="","",IF([2]source_data!M511="","",[2]tailored_settings!$B$14))</f>
        <v/>
      </c>
      <c r="AI508" s="11" t="str">
        <f>IF([2]source_data!G511="","",IF([2]source_data!M511="","",[2]source_data!M511))</f>
        <v/>
      </c>
    </row>
    <row r="509" spans="1:35" x14ac:dyDescent="0.2">
      <c r="A509" s="6" t="str">
        <f>IF([2]source_data!G512="","",IF(AND([2]source_data!C512&lt;&gt;"",[2]tailored_settings!$B$15="Publish"),CONCATENATE([2]tailored_settings!$B$2&amp;[2]source_data!C512),IF(AND([2]source_data!C512&lt;&gt;"",[2]tailored_settings!$B$15="Do not publish"),CONCATENATE([2]tailored_settings!$B$2&amp;TEXT(ROW(A509)-1,"0000")&amp;"_"&amp;TEXT(F509,"yyyy-mm")),CONCATENATE([2]tailored_settings!$B$2&amp;TEXT(ROW(A509)-1,"0000")&amp;"_"&amp;TEXT(F509,"yyyy-mm")))))</f>
        <v>360G-Longleigh-0508_2024-10</v>
      </c>
      <c r="B509" s="6" t="str">
        <f>IF([2]source_data!G512="","",IF([2]source_data!E512&lt;&gt;"",[2]source_data!E512,CONCATENATE("Grant to "&amp;G509)))</f>
        <v>Grant to Individual Recipient</v>
      </c>
      <c r="C509" s="6" t="str">
        <f>IF([2]source_data!G512="","",IF([2]source_data!F512="",_xlfn.XLOOKUP(T509,[2]tailored_settings!$B$20:$B$25,[2]tailored_settings!$A$20:$A$25,"")))</f>
        <v>Helping to alleviate financial hardship</v>
      </c>
      <c r="D509" s="7">
        <f>IF([2]source_data!G512="","",IF([2]source_data!G512="","",[2]source_data!G512))</f>
        <v>873.97</v>
      </c>
      <c r="E509" s="6" t="str">
        <f>IF([2]source_data!G512="","",[2]tailored_settings!$B$3)</f>
        <v>GBP</v>
      </c>
      <c r="F509" s="8">
        <f>IF([2]source_data!G512="","",IF([2]source_data!H512="","",[2]source_data!H512))</f>
        <v>45579</v>
      </c>
      <c r="G509" s="6" t="str">
        <f>IF([2]source_data!G512="","",[2]tailored_settings!$B$5)</f>
        <v>Individual Recipient</v>
      </c>
      <c r="H509" s="6" t="str">
        <f>IF([2]source_data!G512="","",IF(AND([2]source_data!A512&lt;&gt;"",[2]tailored_settings!$B$16="Publish"),CONCATENATE([2]tailored_settings!$B$2&amp;[2]source_data!A512),IF(AND([2]source_data!A512&lt;&gt;"",[2]tailored_settings!$B$16="Do not publish"),CONCATENATE([2]tailored_settings!$B$4&amp;TEXT(ROW(A509)-1,"0000")&amp;"_"&amp;TEXT(F509,"yyyy-mm")),CONCATENATE([2]tailored_settings!$B$4&amp;TEXT(ROW(A509)-1,"0000")&amp;"_"&amp;TEXT(F509,"yyyy-mm")))))</f>
        <v>360G-Longleigh-IND-0508_2024-10</v>
      </c>
      <c r="I509" s="6" t="str">
        <f>IF([2]source_data!G512="","",[2]tailored_settings!$B$7)</f>
        <v>Longleigh Foundation</v>
      </c>
      <c r="J509" s="6" t="str">
        <f>IF([2]source_data!G512="","",[2]tailored_settings!$B$6)</f>
        <v>GB-CHC-1169016</v>
      </c>
      <c r="K509" s="6" t="str">
        <f>IF([2]source_data!G512="","",IF([2]source_data!I512="","",VLOOKUP([2]source_data!I512,[2]codelist_mapping!A:C,3,FALSE)))</f>
        <v>GTIR010</v>
      </c>
      <c r="L509" s="6" t="str">
        <f>IF([2]source_data!G512="","",IF([2]source_data!J512="","",VLOOKUP([2]source_data!J512,[2]codelist_mapping!A:C,3,FALSE)))</f>
        <v/>
      </c>
      <c r="M509" s="6" t="str">
        <f>IF([2]source_data!G512="","",IF([2]source_data!K512="","",IF([2]source_data!M512&lt;&gt;"",CONCATENATE(VLOOKUP([2]source_data!K512,[2]codelist_mapping!F:H,3,FALSE)&amp;";"&amp;VLOOKUP([2]source_data!L512,[2]codelist_mapping!F:H,3,FALSE)&amp;";"&amp;VLOOKUP([2]source_data!M512,[2]codelist_mapping!F:H,3,FALSE)),IF([2]source_data!L512&lt;&gt;"",CONCATENATE(VLOOKUP([2]source_data!K512,[2]codelist_mapping!F:H,3,FALSE)&amp;";"&amp;VLOOKUP([2]source_data!L512,[2]codelist_mapping!F:H,3,FALSE)),IF([2]source_data!K512&lt;&gt;"",CONCATENATE(VLOOKUP([2]source_data!K512,[2]codelist_mapping!F:H,3,FALSE)))))))</f>
        <v>GTIP020</v>
      </c>
      <c r="N509" s="9" t="str">
        <f>IF([2]source_data!G512="","",IF([2]source_data!D512="","",VLOOKUP([2]source_data!D512,[2]geo_data!A:I,9,FALSE)))</f>
        <v>Putnoe</v>
      </c>
      <c r="O509" s="9" t="str">
        <f>IF([2]source_data!G512="","",IF([2]source_data!D512="","",VLOOKUP([2]source_data!D512,[2]geo_data!A:I,8,FALSE)))</f>
        <v>E05014509</v>
      </c>
      <c r="P509" s="9" t="str">
        <f>IF([2]source_data!G512="","",IF(LEFT(O509,3)="E05","WD",IF(LEFT(O509,3)="S13","WD",IF(LEFT(O509,3)="W05","WD",IF(LEFT(O509,3)="W06","UA",IF(LEFT(O509,3)="S12","CA",IF(LEFT(O509,3)="E06","UA",IF(LEFT(O509,3)="E07","NMD",IF(LEFT(O509,3)="E08","MD",IF(LEFT(O509,3)="E09","LONB"))))))))))</f>
        <v>WD</v>
      </c>
      <c r="Q509" s="9" t="str">
        <f>IF([2]source_data!G512="","",IF([2]source_data!D512="","",VLOOKUP([2]source_data!D512,[2]geo_data!A:I,7,FALSE)))</f>
        <v>Bedford</v>
      </c>
      <c r="R509" s="9" t="str">
        <f>IF([2]source_data!G512="","",IF([2]source_data!D512="","",VLOOKUP([2]source_data!D512,[2]geo_data!A:I,6,FALSE)))</f>
        <v>E06000055</v>
      </c>
      <c r="S509" s="9" t="str">
        <f>IF([2]source_data!G512="","",IF(LEFT(R509,3)="E05","WD",IF(LEFT(R509,3)="S13","WD",IF(LEFT(R509,3)="W05","WD",IF(LEFT(R509,3)="W06","UA",IF(LEFT(R509,3)="S12","CA",IF(LEFT(R509,3)="E06","UA",IF(LEFT(R509,3)="E07","NMD",IF(LEFT(R509,3)="E08","MD",IF(LEFT(R509,3)="E09","LONB"))))))))))</f>
        <v>UA</v>
      </c>
      <c r="T509" s="6" t="str">
        <f>IF([2]source_data!G512="","",IF([2]source_data!N512="","",[2]source_data!N512))</f>
        <v>Hardship Grant</v>
      </c>
      <c r="U509" s="10">
        <f>IF([2]source_data!G512="","",[2]tailored_settings!$B$8)</f>
        <v>45789</v>
      </c>
      <c r="V509" s="6" t="str">
        <f>IF([2]source_data!G512="","",[2]tailored_settings!$B$9)</f>
        <v>http://www.longleigh.org/</v>
      </c>
      <c r="W509" s="8">
        <f>IF([2]source_data!G512="","",IF([2]source_data!O512="","",[2]source_data!O512))</f>
        <v>45579</v>
      </c>
      <c r="X509" s="12">
        <f>IF([2]source_data!G512="","",IF([2]source_data!P512="","",[2]source_data!P512))</f>
        <v>45603</v>
      </c>
      <c r="Y509" s="13">
        <f>IF([2]source_data!G512="","",IF([2]source_data!Q512="","",[2]source_data!Q512))</f>
        <v>1</v>
      </c>
      <c r="Z509" s="11" t="str">
        <f>IF([2]source_data!G512="","",IF([2]source_data!I512="","",[2]tailored_settings!$B$10))</f>
        <v>Primary grant reason</v>
      </c>
      <c r="AA509" s="11" t="str">
        <f>IF([2]source_data!G512="","",IF([2]source_data!I512="","",[2]source_data!I512))</f>
        <v>6d. Customer/family under the care of Social Services (Adult or Children’s - FH</v>
      </c>
      <c r="AB509" s="11" t="str">
        <f>IF([2]source_data!G512="","",IF([2]source_data!J512="","",[2]tailored_settings!$B$11))</f>
        <v/>
      </c>
      <c r="AC509" s="11" t="str">
        <f>IF([2]source_data!G512="","",IF([2]source_data!J512="","",[2]source_data!J512))</f>
        <v/>
      </c>
      <c r="AD509" s="11" t="str">
        <f>IF([2]source_data!G512="","",IF([2]source_data!K512="","",[2]tailored_settings!$B$12))</f>
        <v>Grant purpose</v>
      </c>
      <c r="AE509" s="11" t="str">
        <f>IF([2]source_data!G512="","",IF([2]source_data!K512="","",[2]source_data!K512))</f>
        <v>Appliances</v>
      </c>
      <c r="AF509" s="11" t="str">
        <f>IF([2]source_data!G512="","",IF([2]source_data!K512="","",[2]tailored_settings!$B$13))</f>
        <v>Grant purpose</v>
      </c>
      <c r="AG509" s="11" t="str">
        <f>IF([2]source_data!G512="","",IF([2]source_data!K512="","",[2]source_data!K512))</f>
        <v>Appliances</v>
      </c>
      <c r="AH509" s="11" t="str">
        <f>IF([2]source_data!G512="","",IF([2]source_data!M512="","",[2]tailored_settings!$B$14))</f>
        <v/>
      </c>
      <c r="AI509" s="11" t="str">
        <f>IF([2]source_data!G512="","",IF([2]source_data!M512="","",[2]source_data!M512))</f>
        <v/>
      </c>
    </row>
    <row r="510" spans="1:35" x14ac:dyDescent="0.2">
      <c r="A510" s="6" t="str">
        <f>IF([2]source_data!G513="","",IF(AND([2]source_data!C513&lt;&gt;"",[2]tailored_settings!$B$15="Publish"),CONCATENATE([2]tailored_settings!$B$2&amp;[2]source_data!C513),IF(AND([2]source_data!C513&lt;&gt;"",[2]tailored_settings!$B$15="Do not publish"),CONCATENATE([2]tailored_settings!$B$2&amp;TEXT(ROW(A510)-1,"0000")&amp;"_"&amp;TEXT(F510,"yyyy-mm")),CONCATENATE([2]tailored_settings!$B$2&amp;TEXT(ROW(A510)-1,"0000")&amp;"_"&amp;TEXT(F510,"yyyy-mm")))))</f>
        <v>360G-Longleigh-0509_2024-10</v>
      </c>
      <c r="B510" s="6" t="str">
        <f>IF([2]source_data!G513="","",IF([2]source_data!E513&lt;&gt;"",[2]source_data!E513,CONCATENATE("Grant to "&amp;G510)))</f>
        <v>Grant to Individual Recipient</v>
      </c>
      <c r="C510" s="6" t="str">
        <f>IF([2]source_data!G513="","",IF([2]source_data!F513="",_xlfn.XLOOKUP(T510,[2]tailored_settings!$B$20:$B$25,[2]tailored_settings!$A$20:$A$25,"")))</f>
        <v>Helping to alleviate financial hardship</v>
      </c>
      <c r="D510" s="7">
        <f>IF([2]source_data!G513="","",IF([2]source_data!G513="","",[2]source_data!G513))</f>
        <v>820</v>
      </c>
      <c r="E510" s="6" t="str">
        <f>IF([2]source_data!G513="","",[2]tailored_settings!$B$3)</f>
        <v>GBP</v>
      </c>
      <c r="F510" s="8">
        <f>IF([2]source_data!G513="","",IF([2]source_data!H513="","",[2]source_data!H513))</f>
        <v>45581</v>
      </c>
      <c r="G510" s="6" t="str">
        <f>IF([2]source_data!G513="","",[2]tailored_settings!$B$5)</f>
        <v>Individual Recipient</v>
      </c>
      <c r="H510" s="6" t="str">
        <f>IF([2]source_data!G513="","",IF(AND([2]source_data!A513&lt;&gt;"",[2]tailored_settings!$B$16="Publish"),CONCATENATE([2]tailored_settings!$B$2&amp;[2]source_data!A513),IF(AND([2]source_data!A513&lt;&gt;"",[2]tailored_settings!$B$16="Do not publish"),CONCATENATE([2]tailored_settings!$B$4&amp;TEXT(ROW(A510)-1,"0000")&amp;"_"&amp;TEXT(F510,"yyyy-mm")),CONCATENATE([2]tailored_settings!$B$4&amp;TEXT(ROW(A510)-1,"0000")&amp;"_"&amp;TEXT(F510,"yyyy-mm")))))</f>
        <v>360G-Longleigh-IND-0509_2024-10</v>
      </c>
      <c r="I510" s="6" t="str">
        <f>IF([2]source_data!G513="","",[2]tailored_settings!$B$7)</f>
        <v>Longleigh Foundation</v>
      </c>
      <c r="J510" s="6" t="str">
        <f>IF([2]source_data!G513="","",[2]tailored_settings!$B$6)</f>
        <v>GB-CHC-1169016</v>
      </c>
      <c r="K510" s="6" t="str">
        <f>IF([2]source_data!G513="","",IF([2]source_data!I513="","",VLOOKUP([2]source_data!I513,[2]codelist_mapping!A:C,3,FALSE)))</f>
        <v>GTIR040</v>
      </c>
      <c r="L510" s="6" t="str">
        <f>IF([2]source_data!G513="","",IF([2]source_data!J513="","",VLOOKUP([2]source_data!J513,[2]codelist_mapping!A:C,3,FALSE)))</f>
        <v/>
      </c>
      <c r="M510" s="6" t="str">
        <f>IF([2]source_data!G513="","",IF([2]source_data!K513="","",IF([2]source_data!M513&lt;&gt;"",CONCATENATE(VLOOKUP([2]source_data!K513,[2]codelist_mapping!F:H,3,FALSE)&amp;";"&amp;VLOOKUP([2]source_data!L513,[2]codelist_mapping!F:H,3,FALSE)&amp;";"&amp;VLOOKUP([2]source_data!M513,[2]codelist_mapping!F:H,3,FALSE)),IF([2]source_data!L513&lt;&gt;"",CONCATENATE(VLOOKUP([2]source_data!K513,[2]codelist_mapping!F:H,3,FALSE)&amp;";"&amp;VLOOKUP([2]source_data!L513,[2]codelist_mapping!F:H,3,FALSE)),IF([2]source_data!K513&lt;&gt;"",CONCATENATE(VLOOKUP([2]source_data!K513,[2]codelist_mapping!F:H,3,FALSE)))))))</f>
        <v>GTIP050;GTIP070</v>
      </c>
      <c r="N510" s="9" t="str">
        <f>IF([2]source_data!G513="","",IF([2]source_data!D513="","",VLOOKUP([2]source_data!D513,[2]geo_data!A:I,9,FALSE)))</f>
        <v>Leicester Forest &amp; Lubbesthorpe</v>
      </c>
      <c r="O510" s="9" t="str">
        <f>IF([2]source_data!G513="","",IF([2]source_data!D513="","",VLOOKUP([2]source_data!D513,[2]geo_data!A:I,8,FALSE)))</f>
        <v>E05015273</v>
      </c>
      <c r="P510" s="9" t="str">
        <f>IF([2]source_data!G513="","",IF(LEFT(O510,3)="E05","WD",IF(LEFT(O510,3)="S13","WD",IF(LEFT(O510,3)="W05","WD",IF(LEFT(O510,3)="W06","UA",IF(LEFT(O510,3)="S12","CA",IF(LEFT(O510,3)="E06","UA",IF(LEFT(O510,3)="E07","NMD",IF(LEFT(O510,3)="E08","MD",IF(LEFT(O510,3)="E09","LONB"))))))))))</f>
        <v>WD</v>
      </c>
      <c r="Q510" s="9" t="str">
        <f>IF([2]source_data!G513="","",IF([2]source_data!D513="","",VLOOKUP([2]source_data!D513,[2]geo_data!A:I,7,FALSE)))</f>
        <v>Blaby</v>
      </c>
      <c r="R510" s="9" t="str">
        <f>IF([2]source_data!G513="","",IF([2]source_data!D513="","",VLOOKUP([2]source_data!D513,[2]geo_data!A:I,6,FALSE)))</f>
        <v>E07000129</v>
      </c>
      <c r="S510" s="9" t="str">
        <f>IF([2]source_data!G513="","",IF(LEFT(R510,3)="E05","WD",IF(LEFT(R510,3)="S13","WD",IF(LEFT(R510,3)="W05","WD",IF(LEFT(R510,3)="W06","UA",IF(LEFT(R510,3)="S12","CA",IF(LEFT(R510,3)="E06","UA",IF(LEFT(R510,3)="E07","NMD",IF(LEFT(R510,3)="E08","MD",IF(LEFT(R510,3)="E09","LONB"))))))))))</f>
        <v>NMD</v>
      </c>
      <c r="T510" s="6" t="str">
        <f>IF([2]source_data!G513="","",IF([2]source_data!N513="","",[2]source_data!N513))</f>
        <v>Hardship Grant</v>
      </c>
      <c r="U510" s="10">
        <f>IF([2]source_data!G513="","",[2]tailored_settings!$B$8)</f>
        <v>45789</v>
      </c>
      <c r="V510" s="6" t="str">
        <f>IF([2]source_data!G513="","",[2]tailored_settings!$B$9)</f>
        <v>http://www.longleigh.org/</v>
      </c>
      <c r="W510" s="8">
        <f>IF([2]source_data!G513="","",IF([2]source_data!O513="","",[2]source_data!O513))</f>
        <v>45581</v>
      </c>
      <c r="X510" s="12">
        <f>IF([2]source_data!G513="","",IF([2]source_data!P513="","",[2]source_data!P513))</f>
        <v>45700</v>
      </c>
      <c r="Y510" s="13">
        <f>IF([2]source_data!G513="","",IF([2]source_data!Q513="","",[2]source_data!Q513))</f>
        <v>4</v>
      </c>
      <c r="Z510" s="11" t="str">
        <f>IF([2]source_data!G513="","",IF([2]source_data!I513="","",[2]tailored_settings!$B$10))</f>
        <v>Primary grant reason</v>
      </c>
      <c r="AA510" s="11" t="str">
        <f>IF([2]source_data!G513="","",IF([2]source_data!I513="","",[2]source_data!I513))</f>
        <v>2. Customer receiving medication and/or therapy for a mental health condition or substance addiction</v>
      </c>
      <c r="AB510" s="11" t="str">
        <f>IF([2]source_data!G513="","",IF([2]source_data!J513="","",[2]tailored_settings!$B$11))</f>
        <v/>
      </c>
      <c r="AC510" s="11" t="str">
        <f>IF([2]source_data!G513="","",IF([2]source_data!J513="","",[2]source_data!J513))</f>
        <v/>
      </c>
      <c r="AD510" s="11" t="str">
        <f>IF([2]source_data!G513="","",IF([2]source_data!K513="","",[2]tailored_settings!$B$12))</f>
        <v>Grant purpose</v>
      </c>
      <c r="AE510" s="11" t="str">
        <f>IF([2]source_data!G513="","",IF([2]source_data!K513="","",[2]source_data!K513))</f>
        <v>Utility Vouchers</v>
      </c>
      <c r="AF510" s="11" t="str">
        <f>IF([2]source_data!G513="","",IF([2]source_data!K513="","",[2]tailored_settings!$B$13))</f>
        <v>Grant purpose</v>
      </c>
      <c r="AG510" s="11" t="str">
        <f>IF([2]source_data!G513="","",IF([2]source_data!K513="","",[2]source_data!K513))</f>
        <v>Utility Vouchers</v>
      </c>
      <c r="AH510" s="11" t="str">
        <f>IF([2]source_data!G513="","",IF([2]source_data!M513="","",[2]tailored_settings!$B$14))</f>
        <v/>
      </c>
      <c r="AI510" s="11" t="str">
        <f>IF([2]source_data!G513="","",IF([2]source_data!M513="","",[2]source_data!M513))</f>
        <v/>
      </c>
    </row>
    <row r="511" spans="1:35" x14ac:dyDescent="0.2">
      <c r="A511" s="6" t="str">
        <f>IF([2]source_data!G514="","",IF(AND([2]source_data!C514&lt;&gt;"",[2]tailored_settings!$B$15="Publish"),CONCATENATE([2]tailored_settings!$B$2&amp;[2]source_data!C514),IF(AND([2]source_data!C514&lt;&gt;"",[2]tailored_settings!$B$15="Do not publish"),CONCATENATE([2]tailored_settings!$B$2&amp;TEXT(ROW(A511)-1,"0000")&amp;"_"&amp;TEXT(F511,"yyyy-mm")),CONCATENATE([2]tailored_settings!$B$2&amp;TEXT(ROW(A511)-1,"0000")&amp;"_"&amp;TEXT(F511,"yyyy-mm")))))</f>
        <v>360G-Longleigh-0510_2024-10</v>
      </c>
      <c r="B511" s="6" t="str">
        <f>IF([2]source_data!G514="","",IF([2]source_data!E514&lt;&gt;"",[2]source_data!E514,CONCATENATE("Grant to "&amp;G511)))</f>
        <v>Grant to Individual Recipient</v>
      </c>
      <c r="C511" s="6" t="str">
        <f>IF([2]source_data!G514="","",IF([2]source_data!F514="",_xlfn.XLOOKUP(T511,[2]tailored_settings!$B$20:$B$25,[2]tailored_settings!$A$20:$A$25,"")))</f>
        <v>Helping to alleviate financial hardship</v>
      </c>
      <c r="D511" s="7">
        <f>IF([2]source_data!G514="","",IF([2]source_data!G514="","",[2]source_data!G514))</f>
        <v>646</v>
      </c>
      <c r="E511" s="6" t="str">
        <f>IF([2]source_data!G514="","",[2]tailored_settings!$B$3)</f>
        <v>GBP</v>
      </c>
      <c r="F511" s="8">
        <f>IF([2]source_data!G514="","",IF([2]source_data!H514="","",[2]source_data!H514))</f>
        <v>45579</v>
      </c>
      <c r="G511" s="6" t="str">
        <f>IF([2]source_data!G514="","",[2]tailored_settings!$B$5)</f>
        <v>Individual Recipient</v>
      </c>
      <c r="H511" s="6" t="str">
        <f>IF([2]source_data!G514="","",IF(AND([2]source_data!A514&lt;&gt;"",[2]tailored_settings!$B$16="Publish"),CONCATENATE([2]tailored_settings!$B$2&amp;[2]source_data!A514),IF(AND([2]source_data!A514&lt;&gt;"",[2]tailored_settings!$B$16="Do not publish"),CONCATENATE([2]tailored_settings!$B$4&amp;TEXT(ROW(A511)-1,"0000")&amp;"_"&amp;TEXT(F511,"yyyy-mm")),CONCATENATE([2]tailored_settings!$B$4&amp;TEXT(ROW(A511)-1,"0000")&amp;"_"&amp;TEXT(F511,"yyyy-mm")))))</f>
        <v>360G-Longleigh-IND-0510_2024-10</v>
      </c>
      <c r="I511" s="6" t="str">
        <f>IF([2]source_data!G514="","",[2]tailored_settings!$B$7)</f>
        <v>Longleigh Foundation</v>
      </c>
      <c r="J511" s="6" t="str">
        <f>IF([2]source_data!G514="","",[2]tailored_settings!$B$6)</f>
        <v>GB-CHC-1169016</v>
      </c>
      <c r="K511" s="6" t="str">
        <f>IF([2]source_data!G514="","",IF([2]source_data!I514="","",VLOOKUP([2]source_data!I514,[2]codelist_mapping!A:C,3,FALSE)))</f>
        <v>GTIR080</v>
      </c>
      <c r="L511" s="6" t="str">
        <f>IF([2]source_data!G514="","",IF([2]source_data!J514="","",VLOOKUP([2]source_data!J514,[2]codelist_mapping!A:C,3,FALSE)))</f>
        <v/>
      </c>
      <c r="M511" s="6" t="str">
        <f>IF([2]source_data!G514="","",IF([2]source_data!K514="","",IF([2]source_data!M514&lt;&gt;"",CONCATENATE(VLOOKUP([2]source_data!K514,[2]codelist_mapping!F:H,3,FALSE)&amp;";"&amp;VLOOKUP([2]source_data!L514,[2]codelist_mapping!F:H,3,FALSE)&amp;";"&amp;VLOOKUP([2]source_data!M514,[2]codelist_mapping!F:H,3,FALSE)),IF([2]source_data!L514&lt;&gt;"",CONCATENATE(VLOOKUP([2]source_data!K514,[2]codelist_mapping!F:H,3,FALSE)&amp;";"&amp;VLOOKUP([2]source_data!L514,[2]codelist_mapping!F:H,3,FALSE)),IF([2]source_data!K514&lt;&gt;"",CONCATENATE(VLOOKUP([2]source_data!K514,[2]codelist_mapping!F:H,3,FALSE)))))))</f>
        <v>GTIP020;GTIP070;GTIP050</v>
      </c>
      <c r="N511" s="9" t="str">
        <f>IF([2]source_data!G514="","",IF([2]source_data!D514="","",VLOOKUP([2]source_data!D514,[2]geo_data!A:I,9,FALSE)))</f>
        <v>Royston Heath</v>
      </c>
      <c r="O511" s="9" t="str">
        <f>IF([2]source_data!G514="","",IF([2]source_data!D514="","",VLOOKUP([2]source_data!D514,[2]geo_data!A:I,8,FALSE)))</f>
        <v>E05004781</v>
      </c>
      <c r="P511" s="9" t="str">
        <f>IF([2]source_data!G514="","",IF(LEFT(O511,3)="E05","WD",IF(LEFT(O511,3)="S13","WD",IF(LEFT(O511,3)="W05","WD",IF(LEFT(O511,3)="W06","UA",IF(LEFT(O511,3)="S12","CA",IF(LEFT(O511,3)="E06","UA",IF(LEFT(O511,3)="E07","NMD",IF(LEFT(O511,3)="E08","MD",IF(LEFT(O511,3)="E09","LONB"))))))))))</f>
        <v>WD</v>
      </c>
      <c r="Q511" s="9" t="str">
        <f>IF([2]source_data!G514="","",IF([2]source_data!D514="","",VLOOKUP([2]source_data!D514,[2]geo_data!A:I,7,FALSE)))</f>
        <v>North Hertfordshire</v>
      </c>
      <c r="R511" s="9" t="str">
        <f>IF([2]source_data!G514="","",IF([2]source_data!D514="","",VLOOKUP([2]source_data!D514,[2]geo_data!A:I,6,FALSE)))</f>
        <v>E07000099</v>
      </c>
      <c r="S511" s="9" t="str">
        <f>IF([2]source_data!G514="","",IF(LEFT(R511,3)="E05","WD",IF(LEFT(R511,3)="S13","WD",IF(LEFT(R511,3)="W05","WD",IF(LEFT(R511,3)="W06","UA",IF(LEFT(R511,3)="S12","CA",IF(LEFT(R511,3)="E06","UA",IF(LEFT(R511,3)="E07","NMD",IF(LEFT(R511,3)="E08","MD",IF(LEFT(R511,3)="E09","LONB"))))))))))</f>
        <v>NMD</v>
      </c>
      <c r="T511" s="6" t="str">
        <f>IF([2]source_data!G514="","",IF([2]source_data!N514="","",[2]source_data!N514))</f>
        <v>Hardship Grant</v>
      </c>
      <c r="U511" s="10">
        <f>IF([2]source_data!G514="","",[2]tailored_settings!$B$8)</f>
        <v>45789</v>
      </c>
      <c r="V511" s="6" t="str">
        <f>IF([2]source_data!G514="","",[2]tailored_settings!$B$9)</f>
        <v>http://www.longleigh.org/</v>
      </c>
      <c r="W511" s="8">
        <f>IF([2]source_data!G514="","",IF([2]source_data!O514="","",[2]source_data!O514))</f>
        <v>45579</v>
      </c>
      <c r="X511" s="12">
        <f>IF([2]source_data!G514="","",IF([2]source_data!P514="","",[2]source_data!P514))</f>
        <v>45631</v>
      </c>
      <c r="Y511" s="13">
        <f>IF([2]source_data!G514="","",IF([2]source_data!Q514="","",[2]source_data!Q514))</f>
        <v>2</v>
      </c>
      <c r="Z511" s="11" t="str">
        <f>IF([2]source_data!G514="","",IF([2]source_data!I514="","",[2]tailored_settings!$B$10))</f>
        <v>Primary grant reason</v>
      </c>
      <c r="AA511" s="11" t="str">
        <f>IF([2]source_data!G514="","",IF([2]source_data!I514="","",[2]source_data!I514))</f>
        <v>3  Customer/family moving from homelessness/supported living into independent living</v>
      </c>
      <c r="AB511" s="11" t="str">
        <f>IF([2]source_data!G514="","",IF([2]source_data!J514="","",[2]tailored_settings!$B$11))</f>
        <v/>
      </c>
      <c r="AC511" s="11" t="str">
        <f>IF([2]source_data!G514="","",IF([2]source_data!J514="","",[2]source_data!J514))</f>
        <v/>
      </c>
      <c r="AD511" s="11" t="str">
        <f>IF([2]source_data!G514="","",IF([2]source_data!K514="","",[2]tailored_settings!$B$12))</f>
        <v>Grant purpose</v>
      </c>
      <c r="AE511" s="11" t="str">
        <f>IF([2]source_data!G514="","",IF([2]source_data!K514="","",[2]source_data!K514))</f>
        <v xml:space="preserve">Furniture </v>
      </c>
      <c r="AF511" s="11" t="str">
        <f>IF([2]source_data!G514="","",IF([2]source_data!K514="","",[2]tailored_settings!$B$13))</f>
        <v>Grant purpose</v>
      </c>
      <c r="AG511" s="11" t="str">
        <f>IF([2]source_data!G514="","",IF([2]source_data!K514="","",[2]source_data!K514))</f>
        <v xml:space="preserve">Furniture </v>
      </c>
      <c r="AH511" s="11" t="str">
        <f>IF([2]source_data!G514="","",IF([2]source_data!M514="","",[2]tailored_settings!$B$14))</f>
        <v>Grant purpose</v>
      </c>
      <c r="AI511" s="11" t="str">
        <f>IF([2]source_data!G514="","",IF([2]source_data!M514="","",[2]source_data!M514))</f>
        <v>Utility Vouchers</v>
      </c>
    </row>
    <row r="512" spans="1:35" x14ac:dyDescent="0.2">
      <c r="A512" s="6" t="str">
        <f>IF([2]source_data!G515="","",IF(AND([2]source_data!C515&lt;&gt;"",[2]tailored_settings!$B$15="Publish"),CONCATENATE([2]tailored_settings!$B$2&amp;[2]source_data!C515),IF(AND([2]source_data!C515&lt;&gt;"",[2]tailored_settings!$B$15="Do not publish"),CONCATENATE([2]tailored_settings!$B$2&amp;TEXT(ROW(A512)-1,"0000")&amp;"_"&amp;TEXT(F512,"yyyy-mm")),CONCATENATE([2]tailored_settings!$B$2&amp;TEXT(ROW(A512)-1,"0000")&amp;"_"&amp;TEXT(F512,"yyyy-mm")))))</f>
        <v>360G-Longleigh-0511_2024-10</v>
      </c>
      <c r="B512" s="6" t="str">
        <f>IF([2]source_data!G515="","",IF([2]source_data!E515&lt;&gt;"",[2]source_data!E515,CONCATENATE("Grant to "&amp;G512)))</f>
        <v>Grant to Individual Recipient</v>
      </c>
      <c r="C512" s="6" t="str">
        <f>IF([2]source_data!G515="","",IF([2]source_data!F515="",_xlfn.XLOOKUP(T512,[2]tailored_settings!$B$20:$B$25,[2]tailored_settings!$A$20:$A$25,"")))</f>
        <v>Helping to alleviate financial hardship</v>
      </c>
      <c r="D512" s="7">
        <f>IF([2]source_data!G515="","",IF([2]source_data!G515="","",[2]source_data!G515))</f>
        <v>878.65</v>
      </c>
      <c r="E512" s="6" t="str">
        <f>IF([2]source_data!G515="","",[2]tailored_settings!$B$3)</f>
        <v>GBP</v>
      </c>
      <c r="F512" s="8">
        <f>IF([2]source_data!G515="","",IF([2]source_data!H515="","",[2]source_data!H515))</f>
        <v>45579</v>
      </c>
      <c r="G512" s="6" t="str">
        <f>IF([2]source_data!G515="","",[2]tailored_settings!$B$5)</f>
        <v>Individual Recipient</v>
      </c>
      <c r="H512" s="6" t="str">
        <f>IF([2]source_data!G515="","",IF(AND([2]source_data!A515&lt;&gt;"",[2]tailored_settings!$B$16="Publish"),CONCATENATE([2]tailored_settings!$B$2&amp;[2]source_data!A515),IF(AND([2]source_data!A515&lt;&gt;"",[2]tailored_settings!$B$16="Do not publish"),CONCATENATE([2]tailored_settings!$B$4&amp;TEXT(ROW(A512)-1,"0000")&amp;"_"&amp;TEXT(F512,"yyyy-mm")),CONCATENATE([2]tailored_settings!$B$4&amp;TEXT(ROW(A512)-1,"0000")&amp;"_"&amp;TEXT(F512,"yyyy-mm")))))</f>
        <v>360G-Longleigh-IND-0511_2024-10</v>
      </c>
      <c r="I512" s="6" t="str">
        <f>IF([2]source_data!G515="","",[2]tailored_settings!$B$7)</f>
        <v>Longleigh Foundation</v>
      </c>
      <c r="J512" s="6" t="str">
        <f>IF([2]source_data!G515="","",[2]tailored_settings!$B$6)</f>
        <v>GB-CHC-1169016</v>
      </c>
      <c r="K512" s="6" t="str">
        <f>IF([2]source_data!G515="","",IF([2]source_data!I515="","",VLOOKUP([2]source_data!I515,[2]codelist_mapping!A:C,3,FALSE)))</f>
        <v>GTIR080</v>
      </c>
      <c r="L512" s="6" t="str">
        <f>IF([2]source_data!G515="","",IF([2]source_data!J515="","",VLOOKUP([2]source_data!J515,[2]codelist_mapping!A:C,3,FALSE)))</f>
        <v/>
      </c>
      <c r="M512" s="6" t="str">
        <f>IF([2]source_data!G515="","",IF([2]source_data!K515="","",IF([2]source_data!M515&lt;&gt;"",CONCATENATE(VLOOKUP([2]source_data!K515,[2]codelist_mapping!F:H,3,FALSE)&amp;";"&amp;VLOOKUP([2]source_data!L515,[2]codelist_mapping!F:H,3,FALSE)&amp;";"&amp;VLOOKUP([2]source_data!M515,[2]codelist_mapping!F:H,3,FALSE)),IF([2]source_data!L515&lt;&gt;"",CONCATENATE(VLOOKUP([2]source_data!K515,[2]codelist_mapping!F:H,3,FALSE)&amp;";"&amp;VLOOKUP([2]source_data!L515,[2]codelist_mapping!F:H,3,FALSE)),IF([2]source_data!K515&lt;&gt;"",CONCATENATE(VLOOKUP([2]source_data!K515,[2]codelist_mapping!F:H,3,FALSE)))))))</f>
        <v>GTIP020;GTIP070</v>
      </c>
      <c r="N512" s="9" t="str">
        <f>IF([2]source_data!G515="","",IF([2]source_data!D515="","",VLOOKUP([2]source_data!D515,[2]geo_data!A:I,9,FALSE)))</f>
        <v>Foleshill</v>
      </c>
      <c r="O512" s="9" t="str">
        <f>IF([2]source_data!G515="","",IF([2]source_data!D515="","",VLOOKUP([2]source_data!D515,[2]geo_data!A:I,8,FALSE)))</f>
        <v>E05001222</v>
      </c>
      <c r="P512" s="9" t="str">
        <f>IF([2]source_data!G515="","",IF(LEFT(O512,3)="E05","WD",IF(LEFT(O512,3)="S13","WD",IF(LEFT(O512,3)="W05","WD",IF(LEFT(O512,3)="W06","UA",IF(LEFT(O512,3)="S12","CA",IF(LEFT(O512,3)="E06","UA",IF(LEFT(O512,3)="E07","NMD",IF(LEFT(O512,3)="E08","MD",IF(LEFT(O512,3)="E09","LONB"))))))))))</f>
        <v>WD</v>
      </c>
      <c r="Q512" s="9" t="str">
        <f>IF([2]source_data!G515="","",IF([2]source_data!D515="","",VLOOKUP([2]source_data!D515,[2]geo_data!A:I,7,FALSE)))</f>
        <v>Coventry</v>
      </c>
      <c r="R512" s="9" t="str">
        <f>IF([2]source_data!G515="","",IF([2]source_data!D515="","",VLOOKUP([2]source_data!D515,[2]geo_data!A:I,6,FALSE)))</f>
        <v>E08000026</v>
      </c>
      <c r="S512" s="9" t="str">
        <f>IF([2]source_data!G515="","",IF(LEFT(R512,3)="E05","WD",IF(LEFT(R512,3)="S13","WD",IF(LEFT(R512,3)="W05","WD",IF(LEFT(R512,3)="W06","UA",IF(LEFT(R512,3)="S12","CA",IF(LEFT(R512,3)="E06","UA",IF(LEFT(R512,3)="E07","NMD",IF(LEFT(R512,3)="E08","MD",IF(LEFT(R512,3)="E09","LONB"))))))))))</f>
        <v>MD</v>
      </c>
      <c r="T512" s="6" t="str">
        <f>IF([2]source_data!G515="","",IF([2]source_data!N515="","",[2]source_data!N515))</f>
        <v>Hardship Grant</v>
      </c>
      <c r="U512" s="10">
        <f>IF([2]source_data!G515="","",[2]tailored_settings!$B$8)</f>
        <v>45789</v>
      </c>
      <c r="V512" s="6" t="str">
        <f>IF([2]source_data!G515="","",[2]tailored_settings!$B$9)</f>
        <v>http://www.longleigh.org/</v>
      </c>
      <c r="W512" s="8">
        <f>IF([2]source_data!G515="","",IF([2]source_data!O515="","",[2]source_data!O515))</f>
        <v>45579</v>
      </c>
      <c r="X512" s="12">
        <f>IF([2]source_data!G515="","",IF([2]source_data!P515="","",[2]source_data!P515))</f>
        <v>45607</v>
      </c>
      <c r="Y512" s="13">
        <f>IF([2]source_data!G515="","",IF([2]source_data!Q515="","",[2]source_data!Q515))</f>
        <v>1</v>
      </c>
      <c r="Z512" s="11" t="str">
        <f>IF([2]source_data!G515="","",IF([2]source_data!I515="","",[2]tailored_settings!$B$10))</f>
        <v>Primary grant reason</v>
      </c>
      <c r="AA512" s="11" t="str">
        <f>IF([2]source_data!G515="","",IF([2]source_data!I515="","",[2]source_data!I515))</f>
        <v>3  Customer/family moving from homelessness/supported living into independent living</v>
      </c>
      <c r="AB512" s="11" t="str">
        <f>IF([2]source_data!G515="","",IF([2]source_data!J515="","",[2]tailored_settings!$B$11))</f>
        <v/>
      </c>
      <c r="AC512" s="11" t="str">
        <f>IF([2]source_data!G515="","",IF([2]source_data!J515="","",[2]source_data!J515))</f>
        <v/>
      </c>
      <c r="AD512" s="11" t="str">
        <f>IF([2]source_data!G515="","",IF([2]source_data!K515="","",[2]tailored_settings!$B$12))</f>
        <v>Grant purpose</v>
      </c>
      <c r="AE512" s="11" t="str">
        <f>IF([2]source_data!G515="","",IF([2]source_data!K515="","",[2]source_data!K515))</f>
        <v xml:space="preserve">Furniture </v>
      </c>
      <c r="AF512" s="11" t="str">
        <f>IF([2]source_data!G515="","",IF([2]source_data!K515="","",[2]tailored_settings!$B$13))</f>
        <v>Grant purpose</v>
      </c>
      <c r="AG512" s="11" t="str">
        <f>IF([2]source_data!G515="","",IF([2]source_data!K515="","",[2]source_data!K515))</f>
        <v xml:space="preserve">Furniture </v>
      </c>
      <c r="AH512" s="11" t="str">
        <f>IF([2]source_data!G515="","",IF([2]source_data!M515="","",[2]tailored_settings!$B$14))</f>
        <v/>
      </c>
      <c r="AI512" s="11" t="str">
        <f>IF([2]source_data!G515="","",IF([2]source_data!M515="","",[2]source_data!M515))</f>
        <v/>
      </c>
    </row>
    <row r="513" spans="1:35" x14ac:dyDescent="0.2">
      <c r="A513" s="6" t="str">
        <f>IF([2]source_data!G516="","",IF(AND([2]source_data!C516&lt;&gt;"",[2]tailored_settings!$B$15="Publish"),CONCATENATE([2]tailored_settings!$B$2&amp;[2]source_data!C516),IF(AND([2]source_data!C516&lt;&gt;"",[2]tailored_settings!$B$15="Do not publish"),CONCATENATE([2]tailored_settings!$B$2&amp;TEXT(ROW(A513)-1,"0000")&amp;"_"&amp;TEXT(F513,"yyyy-mm")),CONCATENATE([2]tailored_settings!$B$2&amp;TEXT(ROW(A513)-1,"0000")&amp;"_"&amp;TEXT(F513,"yyyy-mm")))))</f>
        <v>360G-Longleigh-0512_2024-10</v>
      </c>
      <c r="B513" s="6" t="str">
        <f>IF([2]source_data!G516="","",IF([2]source_data!E516&lt;&gt;"",[2]source_data!E516,CONCATENATE("Grant to "&amp;G513)))</f>
        <v>Grant to Individual Recipient</v>
      </c>
      <c r="C513" s="6" t="str">
        <f>IF([2]source_data!G516="","",IF([2]source_data!F516="",_xlfn.XLOOKUP(T513,[2]tailored_settings!$B$20:$B$25,[2]tailored_settings!$A$20:$A$25,"")))</f>
        <v>Providing financial aid during a time of crisis</v>
      </c>
      <c r="D513" s="7">
        <f>IF([2]source_data!G516="","",IF([2]source_data!G516="","",[2]source_data!G516))</f>
        <v>500</v>
      </c>
      <c r="E513" s="6" t="str">
        <f>IF([2]source_data!G516="","",[2]tailored_settings!$B$3)</f>
        <v>GBP</v>
      </c>
      <c r="F513" s="8">
        <f>IF([2]source_data!G516="","",IF([2]source_data!H516="","",[2]source_data!H516))</f>
        <v>45579</v>
      </c>
      <c r="G513" s="6" t="str">
        <f>IF([2]source_data!G516="","",[2]tailored_settings!$B$5)</f>
        <v>Individual Recipient</v>
      </c>
      <c r="H513" s="6" t="str">
        <f>IF([2]source_data!G516="","",IF(AND([2]source_data!A516&lt;&gt;"",[2]tailored_settings!$B$16="Publish"),CONCATENATE([2]tailored_settings!$B$2&amp;[2]source_data!A516),IF(AND([2]source_data!A516&lt;&gt;"",[2]tailored_settings!$B$16="Do not publish"),CONCATENATE([2]tailored_settings!$B$4&amp;TEXT(ROW(A513)-1,"0000")&amp;"_"&amp;TEXT(F513,"yyyy-mm")),CONCATENATE([2]tailored_settings!$B$4&amp;TEXT(ROW(A513)-1,"0000")&amp;"_"&amp;TEXT(F513,"yyyy-mm")))))</f>
        <v>360G-Longleigh-IND-0512_2024-10</v>
      </c>
      <c r="I513" s="6" t="str">
        <f>IF([2]source_data!G516="","",[2]tailored_settings!$B$7)</f>
        <v>Longleigh Foundation</v>
      </c>
      <c r="J513" s="6" t="str">
        <f>IF([2]source_data!G516="","",[2]tailored_settings!$B$6)</f>
        <v>GB-CHC-1169016</v>
      </c>
      <c r="K513" s="6" t="str">
        <f>IF([2]source_data!G516="","",IF([2]source_data!I516="","",VLOOKUP([2]source_data!I516,[2]codelist_mapping!A:C,3,FALSE)))</f>
        <v>GTIR060</v>
      </c>
      <c r="L513" s="6" t="str">
        <f>IF([2]source_data!G516="","",IF([2]source_data!J516="","",VLOOKUP([2]source_data!J516,[2]codelist_mapping!A:C,3,FALSE)))</f>
        <v/>
      </c>
      <c r="M513" s="6" t="str">
        <f>IF([2]source_data!G516="","",IF([2]source_data!K516="","",IF([2]source_data!M516&lt;&gt;"",CONCATENATE(VLOOKUP([2]source_data!K516,[2]codelist_mapping!F:H,3,FALSE)&amp;";"&amp;VLOOKUP([2]source_data!L516,[2]codelist_mapping!F:H,3,FALSE)&amp;";"&amp;VLOOKUP([2]source_data!M516,[2]codelist_mapping!F:H,3,FALSE)),IF([2]source_data!L516&lt;&gt;"",CONCATENATE(VLOOKUP([2]source_data!K516,[2]codelist_mapping!F:H,3,FALSE)&amp;";"&amp;VLOOKUP([2]source_data!L516,[2]codelist_mapping!F:H,3,FALSE)),IF([2]source_data!K516&lt;&gt;"",CONCATENATE(VLOOKUP([2]source_data!K516,[2]codelist_mapping!F:H,3,FALSE)))))))</f>
        <v>GTIP070;GTIP080</v>
      </c>
      <c r="N513" s="9" t="str">
        <f>IF([2]source_data!G516="","",IF([2]source_data!D516="","",VLOOKUP([2]source_data!D516,[2]geo_data!A:I,9,FALSE)))</f>
        <v>West Hill &amp; North Laine</v>
      </c>
      <c r="O513" s="9" t="str">
        <f>IF([2]source_data!G516="","",IF([2]source_data!D516="","",VLOOKUP([2]source_data!D516,[2]geo_data!A:I,8,FALSE)))</f>
        <v>E05015415</v>
      </c>
      <c r="P513" s="9" t="str">
        <f>IF([2]source_data!G516="","",IF(LEFT(O513,3)="E05","WD",IF(LEFT(O513,3)="S13","WD",IF(LEFT(O513,3)="W05","WD",IF(LEFT(O513,3)="W06","UA",IF(LEFT(O513,3)="S12","CA",IF(LEFT(O513,3)="E06","UA",IF(LEFT(O513,3)="E07","NMD",IF(LEFT(O513,3)="E08","MD",IF(LEFT(O513,3)="E09","LONB"))))))))))</f>
        <v>WD</v>
      </c>
      <c r="Q513" s="9" t="str">
        <f>IF([2]source_data!G516="","",IF([2]source_data!D516="","",VLOOKUP([2]source_data!D516,[2]geo_data!A:I,7,FALSE)))</f>
        <v>Brighton and Hove</v>
      </c>
      <c r="R513" s="9" t="str">
        <f>IF([2]source_data!G516="","",IF([2]source_data!D516="","",VLOOKUP([2]source_data!D516,[2]geo_data!A:I,6,FALSE)))</f>
        <v>E06000043</v>
      </c>
      <c r="S513" s="9" t="str">
        <f>IF([2]source_data!G516="","",IF(LEFT(R513,3)="E05","WD",IF(LEFT(R513,3)="S13","WD",IF(LEFT(R513,3)="W05","WD",IF(LEFT(R513,3)="W06","UA",IF(LEFT(R513,3)="S12","CA",IF(LEFT(R513,3)="E06","UA",IF(LEFT(R513,3)="E07","NMD",IF(LEFT(R513,3)="E08","MD",IF(LEFT(R513,3)="E09","LONB"))))))))))</f>
        <v>UA</v>
      </c>
      <c r="T513" s="6" t="str">
        <f>IF([2]source_data!G516="","",IF([2]source_data!N516="","",[2]source_data!N516))</f>
        <v>Crisis Grant</v>
      </c>
      <c r="U513" s="10">
        <f>IF([2]source_data!G516="","",[2]tailored_settings!$B$8)</f>
        <v>45789</v>
      </c>
      <c r="V513" s="6" t="str">
        <f>IF([2]source_data!G516="","",[2]tailored_settings!$B$9)</f>
        <v>http://www.longleigh.org/</v>
      </c>
      <c r="W513" s="8">
        <f>IF([2]source_data!G516="","",IF([2]source_data!O516="","",[2]source_data!O516))</f>
        <v>45579</v>
      </c>
      <c r="X513" s="12">
        <f>IF([2]source_data!G516="","",IF([2]source_data!P516="","",[2]source_data!P516))</f>
        <v>45636</v>
      </c>
      <c r="Y513" s="13">
        <f>IF([2]source_data!G516="","",IF([2]source_data!Q516="","",[2]source_data!Q516))</f>
        <v>2</v>
      </c>
      <c r="Z513" s="11" t="str">
        <f>IF([2]source_data!G516="","",IF([2]source_data!I516="","",[2]tailored_settings!$B$10))</f>
        <v>Primary grant reason</v>
      </c>
      <c r="AA513" s="11" t="str">
        <f>IF([2]source_data!G516="","",IF([2]source_data!I516="","",[2]source_data!I516))</f>
        <v>4. Customer/family fleeing from a violent or abusive relationship</v>
      </c>
      <c r="AB513" s="11" t="str">
        <f>IF([2]source_data!G516="","",IF([2]source_data!J516="","",[2]tailored_settings!$B$11))</f>
        <v/>
      </c>
      <c r="AC513" s="11" t="str">
        <f>IF([2]source_data!G516="","",IF([2]source_data!J516="","",[2]source_data!J516))</f>
        <v/>
      </c>
      <c r="AD513" s="11" t="str">
        <f>IF([2]source_data!G516="","",IF([2]source_data!K516="","",[2]tailored_settings!$B$12))</f>
        <v>Grant purpose</v>
      </c>
      <c r="AE513" s="11" t="str">
        <f>IF([2]source_data!G516="","",IF([2]source_data!K516="","",[2]source_data!K516))</f>
        <v>Food Vouchers</v>
      </c>
      <c r="AF513" s="11" t="str">
        <f>IF([2]source_data!G516="","",IF([2]source_data!K516="","",[2]tailored_settings!$B$13))</f>
        <v>Grant purpose</v>
      </c>
      <c r="AG513" s="11" t="str">
        <f>IF([2]source_data!G516="","",IF([2]source_data!K516="","",[2]source_data!K516))</f>
        <v>Food Vouchers</v>
      </c>
      <c r="AH513" s="11" t="str">
        <f>IF([2]source_data!G516="","",IF([2]source_data!M516="","",[2]tailored_settings!$B$14))</f>
        <v/>
      </c>
      <c r="AI513" s="11" t="str">
        <f>IF([2]source_data!G516="","",IF([2]source_data!M516="","",[2]source_data!M516))</f>
        <v/>
      </c>
    </row>
    <row r="514" spans="1:35" x14ac:dyDescent="0.2">
      <c r="A514" s="6" t="str">
        <f>IF([2]source_data!G517="","",IF(AND([2]source_data!C517&lt;&gt;"",[2]tailored_settings!$B$15="Publish"),CONCATENATE([2]tailored_settings!$B$2&amp;[2]source_data!C517),IF(AND([2]source_data!C517&lt;&gt;"",[2]tailored_settings!$B$15="Do not publish"),CONCATENATE([2]tailored_settings!$B$2&amp;TEXT(ROW(A514)-1,"0000")&amp;"_"&amp;TEXT(F514,"yyyy-mm")),CONCATENATE([2]tailored_settings!$B$2&amp;TEXT(ROW(A514)-1,"0000")&amp;"_"&amp;TEXT(F514,"yyyy-mm")))))</f>
        <v>360G-Longleigh-0513_2024-10</v>
      </c>
      <c r="B514" s="6" t="str">
        <f>IF([2]source_data!G517="","",IF([2]source_data!E517&lt;&gt;"",[2]source_data!E517,CONCATENATE("Grant to "&amp;G514)))</f>
        <v>Grant to Individual Recipient</v>
      </c>
      <c r="C514" s="6" t="str">
        <f>IF([2]source_data!G517="","",IF([2]source_data!F517="",_xlfn.XLOOKUP(T514,[2]tailored_settings!$B$20:$B$25,[2]tailored_settings!$A$20:$A$25,"")))</f>
        <v>Helping to alleviate financial hardship</v>
      </c>
      <c r="D514" s="7">
        <f>IF([2]source_data!G517="","",IF([2]source_data!G517="","",[2]source_data!G517))</f>
        <v>1021.98</v>
      </c>
      <c r="E514" s="6" t="str">
        <f>IF([2]source_data!G517="","",[2]tailored_settings!$B$3)</f>
        <v>GBP</v>
      </c>
      <c r="F514" s="8">
        <f>IF([2]source_data!G517="","",IF([2]source_data!H517="","",[2]source_data!H517))</f>
        <v>45582</v>
      </c>
      <c r="G514" s="6" t="str">
        <f>IF([2]source_data!G517="","",[2]tailored_settings!$B$5)</f>
        <v>Individual Recipient</v>
      </c>
      <c r="H514" s="6" t="str">
        <f>IF([2]source_data!G517="","",IF(AND([2]source_data!A517&lt;&gt;"",[2]tailored_settings!$B$16="Publish"),CONCATENATE([2]tailored_settings!$B$2&amp;[2]source_data!A517),IF(AND([2]source_data!A517&lt;&gt;"",[2]tailored_settings!$B$16="Do not publish"),CONCATENATE([2]tailored_settings!$B$4&amp;TEXT(ROW(A514)-1,"0000")&amp;"_"&amp;TEXT(F514,"yyyy-mm")),CONCATENATE([2]tailored_settings!$B$4&amp;TEXT(ROW(A514)-1,"0000")&amp;"_"&amp;TEXT(F514,"yyyy-mm")))))</f>
        <v>360G-Longleigh-IND-0513_2024-10</v>
      </c>
      <c r="I514" s="6" t="str">
        <f>IF([2]source_data!G517="","",[2]tailored_settings!$B$7)</f>
        <v>Longleigh Foundation</v>
      </c>
      <c r="J514" s="6" t="str">
        <f>IF([2]source_data!G517="","",[2]tailored_settings!$B$6)</f>
        <v>GB-CHC-1169016</v>
      </c>
      <c r="K514" s="6" t="str">
        <f>IF([2]source_data!G517="","",IF([2]source_data!I517="","",VLOOKUP([2]source_data!I517,[2]codelist_mapping!A:C,3,FALSE)))</f>
        <v>GTIR040</v>
      </c>
      <c r="L514" s="6" t="str">
        <f>IF([2]source_data!G517="","",IF([2]source_data!J517="","",VLOOKUP([2]source_data!J517,[2]codelist_mapping!A:C,3,FALSE)))</f>
        <v/>
      </c>
      <c r="M514" s="6" t="str">
        <f>IF([2]source_data!G517="","",IF([2]source_data!K517="","",IF([2]source_data!M517&lt;&gt;"",CONCATENATE(VLOOKUP([2]source_data!K517,[2]codelist_mapping!F:H,3,FALSE)&amp;";"&amp;VLOOKUP([2]source_data!L517,[2]codelist_mapping!F:H,3,FALSE)&amp;";"&amp;VLOOKUP([2]source_data!M517,[2]codelist_mapping!F:H,3,FALSE)),IF([2]source_data!L517&lt;&gt;"",CONCATENATE(VLOOKUP([2]source_data!K517,[2]codelist_mapping!F:H,3,FALSE)&amp;";"&amp;VLOOKUP([2]source_data!L517,[2]codelist_mapping!F:H,3,FALSE)),IF([2]source_data!K517&lt;&gt;"",CONCATENATE(VLOOKUP([2]source_data!K517,[2]codelist_mapping!F:H,3,FALSE)))))))</f>
        <v>GTIP020;GTIP070;GTIP050</v>
      </c>
      <c r="N514" s="9" t="str">
        <f>IF([2]source_data!G517="","",IF([2]source_data!D517="","",VLOOKUP([2]source_data!D517,[2]geo_data!A:I,9,FALSE)))</f>
        <v>Marchwood &amp; Eling</v>
      </c>
      <c r="O514" s="9" t="str">
        <f>IF([2]source_data!G517="","",IF([2]source_data!D517="","",VLOOKUP([2]source_data!D517,[2]geo_data!A:I,8,FALSE)))</f>
        <v>E05014786</v>
      </c>
      <c r="P514" s="9" t="str">
        <f>IF([2]source_data!G517="","",IF(LEFT(O514,3)="E05","WD",IF(LEFT(O514,3)="S13","WD",IF(LEFT(O514,3)="W05","WD",IF(LEFT(O514,3)="W06","UA",IF(LEFT(O514,3)="S12","CA",IF(LEFT(O514,3)="E06","UA",IF(LEFT(O514,3)="E07","NMD",IF(LEFT(O514,3)="E08","MD",IF(LEFT(O514,3)="E09","LONB"))))))))))</f>
        <v>WD</v>
      </c>
      <c r="Q514" s="9" t="str">
        <f>IF([2]source_data!G517="","",IF([2]source_data!D517="","",VLOOKUP([2]source_data!D517,[2]geo_data!A:I,7,FALSE)))</f>
        <v>New Forest</v>
      </c>
      <c r="R514" s="9" t="str">
        <f>IF([2]source_data!G517="","",IF([2]source_data!D517="","",VLOOKUP([2]source_data!D517,[2]geo_data!A:I,6,FALSE)))</f>
        <v>E07000091</v>
      </c>
      <c r="S514" s="9" t="str">
        <f>IF([2]source_data!G517="","",IF(LEFT(R514,3)="E05","WD",IF(LEFT(R514,3)="S13","WD",IF(LEFT(R514,3)="W05","WD",IF(LEFT(R514,3)="W06","UA",IF(LEFT(R514,3)="S12","CA",IF(LEFT(R514,3)="E06","UA",IF(LEFT(R514,3)="E07","NMD",IF(LEFT(R514,3)="E08","MD",IF(LEFT(R514,3)="E09","LONB"))))))))))</f>
        <v>NMD</v>
      </c>
      <c r="T514" s="6" t="str">
        <f>IF([2]source_data!G517="","",IF([2]source_data!N517="","",[2]source_data!N517))</f>
        <v>Hardship Grant</v>
      </c>
      <c r="U514" s="10">
        <f>IF([2]source_data!G517="","",[2]tailored_settings!$B$8)</f>
        <v>45789</v>
      </c>
      <c r="V514" s="6" t="str">
        <f>IF([2]source_data!G517="","",[2]tailored_settings!$B$9)</f>
        <v>http://www.longleigh.org/</v>
      </c>
      <c r="W514" s="8">
        <f>IF([2]source_data!G517="","",IF([2]source_data!O517="","",[2]source_data!O517))</f>
        <v>45582</v>
      </c>
      <c r="X514" s="12">
        <f>IF([2]source_data!G517="","",IF([2]source_data!P517="","",[2]source_data!P517))</f>
        <v>45677</v>
      </c>
      <c r="Y514" s="13">
        <f>IF([2]source_data!G517="","",IF([2]source_data!Q517="","",[2]source_data!Q517))</f>
        <v>3</v>
      </c>
      <c r="Z514" s="11" t="str">
        <f>IF([2]source_data!G517="","",IF([2]source_data!I517="","",[2]tailored_settings!$B$10))</f>
        <v>Primary grant reason</v>
      </c>
      <c r="AA514" s="11" t="str">
        <f>IF([2]source_data!G517="","",IF([2]source_data!I517="","",[2]source_data!I517))</f>
        <v>2. Customer receiving medication and/or therapy for a mental health condition or substance addiction</v>
      </c>
      <c r="AB514" s="11" t="str">
        <f>IF([2]source_data!G517="","",IF([2]source_data!J517="","",[2]tailored_settings!$B$11))</f>
        <v/>
      </c>
      <c r="AC514" s="11" t="str">
        <f>IF([2]source_data!G517="","",IF([2]source_data!J517="","",[2]source_data!J517))</f>
        <v/>
      </c>
      <c r="AD514" s="11" t="str">
        <f>IF([2]source_data!G517="","",IF([2]source_data!K517="","",[2]tailored_settings!$B$12))</f>
        <v>Grant purpose</v>
      </c>
      <c r="AE514" s="11" t="str">
        <f>IF([2]source_data!G517="","",IF([2]source_data!K517="","",[2]source_data!K517))</f>
        <v>Appliances</v>
      </c>
      <c r="AF514" s="11" t="str">
        <f>IF([2]source_data!G517="","",IF([2]source_data!K517="","",[2]tailored_settings!$B$13))</f>
        <v>Grant purpose</v>
      </c>
      <c r="AG514" s="11" t="str">
        <f>IF([2]source_data!G517="","",IF([2]source_data!K517="","",[2]source_data!K517))</f>
        <v>Appliances</v>
      </c>
      <c r="AH514" s="11" t="str">
        <f>IF([2]source_data!G517="","",IF([2]source_data!M517="","",[2]tailored_settings!$B$14))</f>
        <v>Grant purpose</v>
      </c>
      <c r="AI514" s="11" t="str">
        <f>IF([2]source_data!G517="","",IF([2]source_data!M517="","",[2]source_data!M517))</f>
        <v>Utility Vouchers</v>
      </c>
    </row>
    <row r="515" spans="1:35" x14ac:dyDescent="0.2">
      <c r="A515" s="6" t="str">
        <f>IF([2]source_data!G519="","",IF(AND([2]source_data!C519&lt;&gt;"",[2]tailored_settings!$B$15="Publish"),CONCATENATE([2]tailored_settings!$B$2&amp;[2]source_data!C519),IF(AND([2]source_data!C519&lt;&gt;"",[2]tailored_settings!$B$15="Do not publish"),CONCATENATE([2]tailored_settings!$B$2&amp;TEXT(ROW(A515)-1,"0000")&amp;"_"&amp;TEXT(F515,"yyyy-mm")),CONCATENATE([2]tailored_settings!$B$2&amp;TEXT(ROW(A515)-1,"0000")&amp;"_"&amp;TEXT(F515,"yyyy-mm")))))</f>
        <v>360G-Longleigh-0514_2024-10</v>
      </c>
      <c r="B515" s="6" t="str">
        <f>IF([2]source_data!G519="","",IF([2]source_data!E519&lt;&gt;"",[2]source_data!E519,CONCATENATE("Grant to "&amp;G515)))</f>
        <v>Grant to Individual Recipient</v>
      </c>
      <c r="C515" s="6" t="str">
        <f>IF([2]source_data!G519="","",IF([2]source_data!F519="",_xlfn.XLOOKUP(T515,[2]tailored_settings!$B$20:$B$25,[2]tailored_settings!$A$20:$A$25,"")))</f>
        <v>Helping to alleviate financial hardship</v>
      </c>
      <c r="D515" s="7">
        <f>IF([2]source_data!G519="","",IF([2]source_data!G519="","",[2]source_data!G519))</f>
        <v>640</v>
      </c>
      <c r="E515" s="6" t="str">
        <f>IF([2]source_data!G519="","",[2]tailored_settings!$B$3)</f>
        <v>GBP</v>
      </c>
      <c r="F515" s="8">
        <f>IF([2]source_data!G519="","",IF([2]source_data!H519="","",[2]source_data!H519))</f>
        <v>45580</v>
      </c>
      <c r="G515" s="6" t="str">
        <f>IF([2]source_data!G519="","",[2]tailored_settings!$B$5)</f>
        <v>Individual Recipient</v>
      </c>
      <c r="H515" s="6" t="str">
        <f>IF([2]source_data!G519="","",IF(AND([2]source_data!A519&lt;&gt;"",[2]tailored_settings!$B$16="Publish"),CONCATENATE([2]tailored_settings!$B$2&amp;[2]source_data!A519),IF(AND([2]source_data!A519&lt;&gt;"",[2]tailored_settings!$B$16="Do not publish"),CONCATENATE([2]tailored_settings!$B$4&amp;TEXT(ROW(A515)-1,"0000")&amp;"_"&amp;TEXT(F515,"yyyy-mm")),CONCATENATE([2]tailored_settings!$B$4&amp;TEXT(ROW(A515)-1,"0000")&amp;"_"&amp;TEXT(F515,"yyyy-mm")))))</f>
        <v>360G-Longleigh-IND-0514_2024-10</v>
      </c>
      <c r="I515" s="6" t="str">
        <f>IF([2]source_data!G519="","",[2]tailored_settings!$B$7)</f>
        <v>Longleigh Foundation</v>
      </c>
      <c r="J515" s="6" t="str">
        <f>IF([2]source_data!G519="","",[2]tailored_settings!$B$6)</f>
        <v>GB-CHC-1169016</v>
      </c>
      <c r="K515" s="6" t="str">
        <f>IF([2]source_data!G519="","",IF([2]source_data!I519="","",VLOOKUP([2]source_data!I519,[2]codelist_mapping!A:C,3,FALSE)))</f>
        <v>GTIR030</v>
      </c>
      <c r="L515" s="6" t="str">
        <f>IF([2]source_data!G519="","",IF([2]source_data!J519="","",VLOOKUP([2]source_data!J519,[2]codelist_mapping!A:C,3,FALSE)))</f>
        <v/>
      </c>
      <c r="M515" s="6" t="str">
        <f>IF([2]source_data!G519="","",IF([2]source_data!K519="","",IF([2]source_data!M519&lt;&gt;"",CONCATENATE(VLOOKUP([2]source_data!K519,[2]codelist_mapping!F:H,3,FALSE)&amp;";"&amp;VLOOKUP([2]source_data!L519,[2]codelist_mapping!F:H,3,FALSE)&amp;";"&amp;VLOOKUP([2]source_data!M519,[2]codelist_mapping!F:H,3,FALSE)),IF([2]source_data!L519&lt;&gt;"",CONCATENATE(VLOOKUP([2]source_data!K519,[2]codelist_mapping!F:H,3,FALSE)&amp;";"&amp;VLOOKUP([2]source_data!L519,[2]codelist_mapping!F:H,3,FALSE)),IF([2]source_data!K519&lt;&gt;"",CONCATENATE(VLOOKUP([2]source_data!K519,[2]codelist_mapping!F:H,3,FALSE)))))))</f>
        <v>GTIP060</v>
      </c>
      <c r="N515" s="9" t="str">
        <f>IF([2]source_data!G519="","",IF([2]source_data!D519="","",VLOOKUP([2]source_data!D519,[2]geo_data!A:I,9,FALSE)))</f>
        <v>Langney</v>
      </c>
      <c r="O515" s="9" t="str">
        <f>IF([2]source_data!G519="","",IF([2]source_data!D519="","",VLOOKUP([2]source_data!D519,[2]geo_data!A:I,8,FALSE)))</f>
        <v>E05011576</v>
      </c>
      <c r="P515" s="9" t="str">
        <f>IF([2]source_data!G519="","",IF(LEFT(O515,3)="E05","WD",IF(LEFT(O515,3)="S13","WD",IF(LEFT(O515,3)="W05","WD",IF(LEFT(O515,3)="W06","UA",IF(LEFT(O515,3)="S12","CA",IF(LEFT(O515,3)="E06","UA",IF(LEFT(O515,3)="E07","NMD",IF(LEFT(O515,3)="E08","MD",IF(LEFT(O515,3)="E09","LONB"))))))))))</f>
        <v>WD</v>
      </c>
      <c r="Q515" s="9" t="str">
        <f>IF([2]source_data!G519="","",IF([2]source_data!D519="","",VLOOKUP([2]source_data!D519,[2]geo_data!A:I,7,FALSE)))</f>
        <v>Eastbourne</v>
      </c>
      <c r="R515" s="9" t="str">
        <f>IF([2]source_data!G519="","",IF([2]source_data!D519="","",VLOOKUP([2]source_data!D519,[2]geo_data!A:I,6,FALSE)))</f>
        <v>E07000061</v>
      </c>
      <c r="S515" s="9" t="str">
        <f>IF([2]source_data!G519="","",IF(LEFT(R515,3)="E05","WD",IF(LEFT(R515,3)="S13","WD",IF(LEFT(R515,3)="W05","WD",IF(LEFT(R515,3)="W06","UA",IF(LEFT(R515,3)="S12","CA",IF(LEFT(R515,3)="E06","UA",IF(LEFT(R515,3)="E07","NMD",IF(LEFT(R515,3)="E08","MD",IF(LEFT(R515,3)="E09","LONB"))))))))))</f>
        <v>NMD</v>
      </c>
      <c r="T515" s="6" t="str">
        <f>IF([2]source_data!G519="","",IF([2]source_data!N519="","",[2]source_data!N519))</f>
        <v>Hardship Grant</v>
      </c>
      <c r="U515" s="10">
        <f>IF([2]source_data!G519="","",[2]tailored_settings!$B$8)</f>
        <v>45789</v>
      </c>
      <c r="V515" s="6" t="str">
        <f>IF([2]source_data!G519="","",[2]tailored_settings!$B$9)</f>
        <v>http://www.longleigh.org/</v>
      </c>
      <c r="W515" s="8">
        <f>IF([2]source_data!G519="","",IF([2]source_data!O519="","",[2]source_data!O519))</f>
        <v>45580</v>
      </c>
      <c r="X515" s="12">
        <f>IF([2]source_data!G519="","",IF([2]source_data!P519="","",[2]source_data!P519))</f>
        <v>45603</v>
      </c>
      <c r="Y515" s="13">
        <f>IF([2]source_data!G519="","",IF([2]source_data!Q519="","",[2]source_data!Q519))</f>
        <v>0</v>
      </c>
      <c r="Z515" s="11" t="str">
        <f>IF([2]source_data!G519="","",IF([2]source_data!I519="","",[2]tailored_settings!$B$10))</f>
        <v>Primary grant reason</v>
      </c>
      <c r="AA515" s="11" t="str">
        <f>IF([2]source_data!G519="","",IF([2]source_data!I519="","",[2]source_data!I519))</f>
        <v>1. Customer (or family member residing with them) with a diagnosed condition or disability (physical and/or sensory and/or behavioural)</v>
      </c>
      <c r="AB515" s="11" t="str">
        <f>IF([2]source_data!G519="","",IF([2]source_data!J519="","",[2]tailored_settings!$B$11))</f>
        <v/>
      </c>
      <c r="AC515" s="11" t="str">
        <f>IF([2]source_data!G519="","",IF([2]source_data!J519="","",[2]source_data!J519))</f>
        <v/>
      </c>
      <c r="AD515" s="11" t="str">
        <f>IF([2]source_data!G519="","",IF([2]source_data!K519="","",[2]tailored_settings!$B$12))</f>
        <v>Grant purpose</v>
      </c>
      <c r="AE515" s="11" t="str">
        <f>IF([2]source_data!G519="","",IF([2]source_data!K519="","",[2]source_data!K519))</f>
        <v>Removals</v>
      </c>
      <c r="AF515" s="11" t="str">
        <f>IF([2]source_data!G519="","",IF([2]source_data!K519="","",[2]tailored_settings!$B$13))</f>
        <v>Grant purpose</v>
      </c>
      <c r="AG515" s="11" t="str">
        <f>IF([2]source_data!G519="","",IF([2]source_data!K519="","",[2]source_data!K519))</f>
        <v>Removals</v>
      </c>
      <c r="AH515" s="11" t="str">
        <f>IF([2]source_data!G519="","",IF([2]source_data!M519="","",[2]tailored_settings!$B$14))</f>
        <v/>
      </c>
      <c r="AI515" s="11" t="str">
        <f>IF([2]source_data!G519="","",IF([2]source_data!M519="","",[2]source_data!M519))</f>
        <v/>
      </c>
    </row>
    <row r="516" spans="1:35" x14ac:dyDescent="0.2">
      <c r="A516" s="6" t="str">
        <f>IF([2]source_data!G520="","",IF(AND([2]source_data!C520&lt;&gt;"",[2]tailored_settings!$B$15="Publish"),CONCATENATE([2]tailored_settings!$B$2&amp;[2]source_data!C520),IF(AND([2]source_data!C520&lt;&gt;"",[2]tailored_settings!$B$15="Do not publish"),CONCATENATE([2]tailored_settings!$B$2&amp;TEXT(ROW(A516)-1,"0000")&amp;"_"&amp;TEXT(F516,"yyyy-mm")),CONCATENATE([2]tailored_settings!$B$2&amp;TEXT(ROW(A516)-1,"0000")&amp;"_"&amp;TEXT(F516,"yyyy-mm")))))</f>
        <v>360G-Longleigh-0515_2024-10</v>
      </c>
      <c r="B516" s="6" t="str">
        <f>IF([2]source_data!G520="","",IF([2]source_data!E520&lt;&gt;"",[2]source_data!E520,CONCATENATE("Grant to "&amp;G516)))</f>
        <v>Grant to Individual Recipient</v>
      </c>
      <c r="C516" s="6" t="str">
        <f>IF([2]source_data!G520="","",IF([2]source_data!F520="",_xlfn.XLOOKUP(T516,[2]tailored_settings!$B$20:$B$25,[2]tailored_settings!$A$20:$A$25,"")))</f>
        <v xml:space="preserve">Providing new flooring </v>
      </c>
      <c r="D516" s="7">
        <f>IF([2]source_data!G520="","",IF([2]source_data!G520="","",[2]source_data!G520))</f>
        <v>1611.6</v>
      </c>
      <c r="E516" s="6" t="str">
        <f>IF([2]source_data!G520="","",[2]tailored_settings!$B$3)</f>
        <v>GBP</v>
      </c>
      <c r="F516" s="8">
        <f>IF([2]source_data!G520="","",IF([2]source_data!H520="","",[2]source_data!H520))</f>
        <v>45581</v>
      </c>
      <c r="G516" s="6" t="str">
        <f>IF([2]source_data!G520="","",[2]tailored_settings!$B$5)</f>
        <v>Individual Recipient</v>
      </c>
      <c r="H516" s="6" t="str">
        <f>IF([2]source_data!G520="","",IF(AND([2]source_data!A520&lt;&gt;"",[2]tailored_settings!$B$16="Publish"),CONCATENATE([2]tailored_settings!$B$2&amp;[2]source_data!A520),IF(AND([2]source_data!A520&lt;&gt;"",[2]tailored_settings!$B$16="Do not publish"),CONCATENATE([2]tailored_settings!$B$4&amp;TEXT(ROW(A516)-1,"0000")&amp;"_"&amp;TEXT(F516,"yyyy-mm")),CONCATENATE([2]tailored_settings!$B$4&amp;TEXT(ROW(A516)-1,"0000")&amp;"_"&amp;TEXT(F516,"yyyy-mm")))))</f>
        <v>360G-Longleigh-IND-0515_2024-10</v>
      </c>
      <c r="I516" s="6" t="str">
        <f>IF([2]source_data!G520="","",[2]tailored_settings!$B$7)</f>
        <v>Longleigh Foundation</v>
      </c>
      <c r="J516" s="6" t="str">
        <f>IF([2]source_data!G520="","",[2]tailored_settings!$B$6)</f>
        <v>GB-CHC-1169016</v>
      </c>
      <c r="K516" s="6" t="str">
        <f>IF([2]source_data!G520="","",IF([2]source_data!I520="","",VLOOKUP([2]source_data!I520,[2]codelist_mapping!A:C,3,FALSE)))</f>
        <v>GTIR010</v>
      </c>
      <c r="L516" s="6" t="str">
        <f>IF([2]source_data!G520="","",IF([2]source_data!J520="","",VLOOKUP([2]source_data!J520,[2]codelist_mapping!A:C,3,FALSE)))</f>
        <v/>
      </c>
      <c r="M516" s="6" t="str">
        <f>IF([2]source_data!G520="","",IF([2]source_data!K520="","",IF([2]source_data!M520&lt;&gt;"",CONCATENATE(VLOOKUP([2]source_data!K520,[2]codelist_mapping!F:H,3,FALSE)&amp;";"&amp;VLOOKUP([2]source_data!L520,[2]codelist_mapping!F:H,3,FALSE)&amp;";"&amp;VLOOKUP([2]source_data!M520,[2]codelist_mapping!F:H,3,FALSE)),IF([2]source_data!L520&lt;&gt;"",CONCATENATE(VLOOKUP([2]source_data!K520,[2]codelist_mapping!F:H,3,FALSE)&amp;";"&amp;VLOOKUP([2]source_data!L520,[2]codelist_mapping!F:H,3,FALSE)),IF([2]source_data!K520&lt;&gt;"",CONCATENATE(VLOOKUP([2]source_data!K520,[2]codelist_mapping!F:H,3,FALSE)))))))</f>
        <v>GTIP030</v>
      </c>
      <c r="N516" s="9" t="str">
        <f>IF([2]source_data!G520="","",IF([2]source_data!D520="","",VLOOKUP([2]source_data!D520,[2]geo_data!A:I,9,FALSE)))</f>
        <v>Marlborough East</v>
      </c>
      <c r="O516" s="9" t="str">
        <f>IF([2]source_data!G520="","",IF([2]source_data!D520="","",VLOOKUP([2]source_data!D520,[2]geo_data!A:I,8,FALSE)))</f>
        <v>E05013443</v>
      </c>
      <c r="P516" s="9" t="str">
        <f>IF([2]source_data!G520="","",IF(LEFT(O516,3)="E05","WD",IF(LEFT(O516,3)="S13","WD",IF(LEFT(O516,3)="W05","WD",IF(LEFT(O516,3)="W06","UA",IF(LEFT(O516,3)="S12","CA",IF(LEFT(O516,3)="E06","UA",IF(LEFT(O516,3)="E07","NMD",IF(LEFT(O516,3)="E08","MD",IF(LEFT(O516,3)="E09","LONB"))))))))))</f>
        <v>WD</v>
      </c>
      <c r="Q516" s="9" t="str">
        <f>IF([2]source_data!G520="","",IF([2]source_data!D520="","",VLOOKUP([2]source_data!D520,[2]geo_data!A:I,7,FALSE)))</f>
        <v>Wiltshire</v>
      </c>
      <c r="R516" s="9" t="str">
        <f>IF([2]source_data!G520="","",IF([2]source_data!D520="","",VLOOKUP([2]source_data!D520,[2]geo_data!A:I,6,FALSE)))</f>
        <v>E06000054</v>
      </c>
      <c r="S516" s="9" t="str">
        <f>IF([2]source_data!G520="","",IF(LEFT(R516,3)="E05","WD",IF(LEFT(R516,3)="S13","WD",IF(LEFT(R516,3)="W05","WD",IF(LEFT(R516,3)="W06","UA",IF(LEFT(R516,3)="S12","CA",IF(LEFT(R516,3)="E06","UA",IF(LEFT(R516,3)="E07","NMD",IF(LEFT(R516,3)="E08","MD",IF(LEFT(R516,3)="E09","LONB"))))))))))</f>
        <v>UA</v>
      </c>
      <c r="T516" s="6" t="str">
        <f>IF([2]source_data!G520="","",IF([2]source_data!N520="","",[2]source_data!N520))</f>
        <v>Flooring Grant</v>
      </c>
      <c r="U516" s="10">
        <f>IF([2]source_data!G520="","",[2]tailored_settings!$B$8)</f>
        <v>45789</v>
      </c>
      <c r="V516" s="6" t="str">
        <f>IF([2]source_data!G520="","",[2]tailored_settings!$B$9)</f>
        <v>http://www.longleigh.org/</v>
      </c>
      <c r="W516" s="8">
        <f>IF([2]source_data!G520="","",IF([2]source_data!O520="","",[2]source_data!O520))</f>
        <v>45581</v>
      </c>
      <c r="X516" s="12">
        <f>IF([2]source_data!G520="","",IF([2]source_data!P520="","",[2]source_data!P520))</f>
        <v>45631</v>
      </c>
      <c r="Y516" s="13">
        <f>IF([2]source_data!G520="","",IF([2]source_data!Q520="","",[2]source_data!Q520))</f>
        <v>2</v>
      </c>
      <c r="Z516" s="11" t="str">
        <f>IF([2]source_data!G520="","",IF([2]source_data!I520="","",[2]tailored_settings!$B$10))</f>
        <v>Primary grant reason</v>
      </c>
      <c r="AA516" s="11" t="str">
        <f>IF([2]source_data!G520="","",IF([2]source_data!I520="","",[2]source_data!I520))</f>
        <v>6d. Customer/family under the care of Social Services (Adult or Children’s - FH</v>
      </c>
      <c r="AB516" s="11" t="str">
        <f>IF([2]source_data!G520="","",IF([2]source_data!J520="","",[2]tailored_settings!$B$11))</f>
        <v/>
      </c>
      <c r="AC516" s="11" t="str">
        <f>IF([2]source_data!G520="","",IF([2]source_data!J520="","",[2]source_data!J520))</f>
        <v/>
      </c>
      <c r="AD516" s="11" t="str">
        <f>IF([2]source_data!G520="","",IF([2]source_data!K520="","",[2]tailored_settings!$B$12))</f>
        <v>Grant purpose</v>
      </c>
      <c r="AE516" s="11" t="str">
        <f>IF([2]source_data!G520="","",IF([2]source_data!K520="","",[2]source_data!K520))</f>
        <v>Flooring</v>
      </c>
      <c r="AF516" s="11" t="str">
        <f>IF([2]source_data!G520="","",IF([2]source_data!K520="","",[2]tailored_settings!$B$13))</f>
        <v>Grant purpose</v>
      </c>
      <c r="AG516" s="11" t="str">
        <f>IF([2]source_data!G520="","",IF([2]source_data!K520="","",[2]source_data!K520))</f>
        <v>Flooring</v>
      </c>
      <c r="AH516" s="11" t="str">
        <f>IF([2]source_data!G520="","",IF([2]source_data!M520="","",[2]tailored_settings!$B$14))</f>
        <v/>
      </c>
      <c r="AI516" s="11" t="str">
        <f>IF([2]source_data!G520="","",IF([2]source_data!M520="","",[2]source_data!M520))</f>
        <v/>
      </c>
    </row>
    <row r="517" spans="1:35" x14ac:dyDescent="0.2">
      <c r="A517" s="6" t="str">
        <f>IF([2]source_data!G521="","",IF(AND([2]source_data!C521&lt;&gt;"",[2]tailored_settings!$B$15="Publish"),CONCATENATE([2]tailored_settings!$B$2&amp;[2]source_data!C521),IF(AND([2]source_data!C521&lt;&gt;"",[2]tailored_settings!$B$15="Do not publish"),CONCATENATE([2]tailored_settings!$B$2&amp;TEXT(ROW(A517)-1,"0000")&amp;"_"&amp;TEXT(F517,"yyyy-mm")),CONCATENATE([2]tailored_settings!$B$2&amp;TEXT(ROW(A517)-1,"0000")&amp;"_"&amp;TEXT(F517,"yyyy-mm")))))</f>
        <v>360G-Longleigh-0516_2024-10</v>
      </c>
      <c r="B517" s="6" t="str">
        <f>IF([2]source_data!G521="","",IF([2]source_data!E521&lt;&gt;"",[2]source_data!E521,CONCATENATE("Grant to "&amp;G517)))</f>
        <v>Grant to Individual Recipient</v>
      </c>
      <c r="C517" s="6" t="str">
        <f>IF([2]source_data!G521="","",IF([2]source_data!F521="",_xlfn.XLOOKUP(T517,[2]tailored_settings!$B$20:$B$25,[2]tailored_settings!$A$20:$A$25,"")))</f>
        <v>Helping to alleviate financial hardship</v>
      </c>
      <c r="D517" s="7">
        <f>IF([2]source_data!G521="","",IF([2]source_data!G521="","",[2]source_data!G521))</f>
        <v>871.96</v>
      </c>
      <c r="E517" s="6" t="str">
        <f>IF([2]source_data!G521="","",[2]tailored_settings!$B$3)</f>
        <v>GBP</v>
      </c>
      <c r="F517" s="8">
        <f>IF([2]source_data!G521="","",IF([2]source_data!H521="","",[2]source_data!H521))</f>
        <v>45580</v>
      </c>
      <c r="G517" s="6" t="str">
        <f>IF([2]source_data!G521="","",[2]tailored_settings!$B$5)</f>
        <v>Individual Recipient</v>
      </c>
      <c r="H517" s="6" t="str">
        <f>IF([2]source_data!G521="","",IF(AND([2]source_data!A521&lt;&gt;"",[2]tailored_settings!$B$16="Publish"),CONCATENATE([2]tailored_settings!$B$2&amp;[2]source_data!A521),IF(AND([2]source_data!A521&lt;&gt;"",[2]tailored_settings!$B$16="Do not publish"),CONCATENATE([2]tailored_settings!$B$4&amp;TEXT(ROW(A517)-1,"0000")&amp;"_"&amp;TEXT(F517,"yyyy-mm")),CONCATENATE([2]tailored_settings!$B$4&amp;TEXT(ROW(A517)-1,"0000")&amp;"_"&amp;TEXT(F517,"yyyy-mm")))))</f>
        <v>360G-Longleigh-IND-0516_2024-10</v>
      </c>
      <c r="I517" s="6" t="str">
        <f>IF([2]source_data!G521="","",[2]tailored_settings!$B$7)</f>
        <v>Longleigh Foundation</v>
      </c>
      <c r="J517" s="6" t="str">
        <f>IF([2]source_data!G521="","",[2]tailored_settings!$B$6)</f>
        <v>GB-CHC-1169016</v>
      </c>
      <c r="K517" s="6" t="str">
        <f>IF([2]source_data!G521="","",IF([2]source_data!I521="","",VLOOKUP([2]source_data!I521,[2]codelist_mapping!A:C,3,FALSE)))</f>
        <v>GTIR040</v>
      </c>
      <c r="L517" s="6" t="str">
        <f>IF([2]source_data!G521="","",IF([2]source_data!J521="","",VLOOKUP([2]source_data!J521,[2]codelist_mapping!A:C,3,FALSE)))</f>
        <v/>
      </c>
      <c r="M517" s="6" t="str">
        <f>IF([2]source_data!G521="","",IF([2]source_data!K521="","",IF([2]source_data!M521&lt;&gt;"",CONCATENATE(VLOOKUP([2]source_data!K521,[2]codelist_mapping!F:H,3,FALSE)&amp;";"&amp;VLOOKUP([2]source_data!L521,[2]codelist_mapping!F:H,3,FALSE)&amp;";"&amp;VLOOKUP([2]source_data!M521,[2]codelist_mapping!F:H,3,FALSE)),IF([2]source_data!L521&lt;&gt;"",CONCATENATE(VLOOKUP([2]source_data!K521,[2]codelist_mapping!F:H,3,FALSE)&amp;";"&amp;VLOOKUP([2]source_data!L521,[2]codelist_mapping!F:H,3,FALSE)),IF([2]source_data!K521&lt;&gt;"",CONCATENATE(VLOOKUP([2]source_data!K521,[2]codelist_mapping!F:H,3,FALSE)))))))</f>
        <v>GTIP020;GTIP020</v>
      </c>
      <c r="N517" s="9" t="str">
        <f>IF([2]source_data!G521="","",IF([2]source_data!D521="","",VLOOKUP([2]source_data!D521,[2]geo_data!A:I,9,FALSE)))</f>
        <v>Old Town</v>
      </c>
      <c r="O517" s="9" t="str">
        <f>IF([2]source_data!G521="","",IF([2]source_data!D521="","",VLOOKUP([2]source_data!D521,[2]geo_data!A:I,8,FALSE)))</f>
        <v>E05008963</v>
      </c>
      <c r="P517" s="9" t="str">
        <f>IF([2]source_data!G521="","",IF(LEFT(O517,3)="E05","WD",IF(LEFT(O517,3)="S13","WD",IF(LEFT(O517,3)="W05","WD",IF(LEFT(O517,3)="W06","UA",IF(LEFT(O517,3)="S12","CA",IF(LEFT(O517,3)="E06","UA",IF(LEFT(O517,3)="E07","NMD",IF(LEFT(O517,3)="E08","MD",IF(LEFT(O517,3)="E09","LONB"))))))))))</f>
        <v>WD</v>
      </c>
      <c r="Q517" s="9" t="str">
        <f>IF([2]source_data!G521="","",IF([2]source_data!D521="","",VLOOKUP([2]source_data!D521,[2]geo_data!A:I,7,FALSE)))</f>
        <v>Swindon</v>
      </c>
      <c r="R517" s="9" t="str">
        <f>IF([2]source_data!G521="","",IF([2]source_data!D521="","",VLOOKUP([2]source_data!D521,[2]geo_data!A:I,6,FALSE)))</f>
        <v>E06000030</v>
      </c>
      <c r="S517" s="9" t="str">
        <f>IF([2]source_data!G521="","",IF(LEFT(R517,3)="E05","WD",IF(LEFT(R517,3)="S13","WD",IF(LEFT(R517,3)="W05","WD",IF(LEFT(R517,3)="W06","UA",IF(LEFT(R517,3)="S12","CA",IF(LEFT(R517,3)="E06","UA",IF(LEFT(R517,3)="E07","NMD",IF(LEFT(R517,3)="E08","MD",IF(LEFT(R517,3)="E09","LONB"))))))))))</f>
        <v>UA</v>
      </c>
      <c r="T517" s="6" t="str">
        <f>IF([2]source_data!G521="","",IF([2]source_data!N521="","",[2]source_data!N521))</f>
        <v>Hardship Grant</v>
      </c>
      <c r="U517" s="10">
        <f>IF([2]source_data!G521="","",[2]tailored_settings!$B$8)</f>
        <v>45789</v>
      </c>
      <c r="V517" s="6" t="str">
        <f>IF([2]source_data!G521="","",[2]tailored_settings!$B$9)</f>
        <v>http://www.longleigh.org/</v>
      </c>
      <c r="W517" s="8">
        <f>IF([2]source_data!G521="","",IF([2]source_data!O521="","",[2]source_data!O521))</f>
        <v>45580</v>
      </c>
      <c r="X517" s="12">
        <f>IF([2]source_data!G521="","",IF([2]source_data!P521="","",[2]source_data!P521))</f>
        <v>45677</v>
      </c>
      <c r="Y517" s="13">
        <f>IF([2]source_data!G521="","",IF([2]source_data!Q521="","",[2]source_data!Q521))</f>
        <v>3</v>
      </c>
      <c r="Z517" s="11" t="str">
        <f>IF([2]source_data!G521="","",IF([2]source_data!I521="","",[2]tailored_settings!$B$10))</f>
        <v>Primary grant reason</v>
      </c>
      <c r="AA517" s="11" t="str">
        <f>IF([2]source_data!G521="","",IF([2]source_data!I521="","",[2]source_data!I521))</f>
        <v>2. Customer receiving medication and/or therapy for a mental health condition or substance addiction</v>
      </c>
      <c r="AB517" s="11" t="str">
        <f>IF([2]source_data!G521="","",IF([2]source_data!J521="","",[2]tailored_settings!$B$11))</f>
        <v/>
      </c>
      <c r="AC517" s="11" t="str">
        <f>IF([2]source_data!G521="","",IF([2]source_data!J521="","",[2]source_data!J521))</f>
        <v/>
      </c>
      <c r="AD517" s="11" t="str">
        <f>IF([2]source_data!G521="","",IF([2]source_data!K521="","",[2]tailored_settings!$B$12))</f>
        <v>Grant purpose</v>
      </c>
      <c r="AE517" s="11" t="str">
        <f>IF([2]source_data!G521="","",IF([2]source_data!K521="","",[2]source_data!K521))</f>
        <v xml:space="preserve">Furniture </v>
      </c>
      <c r="AF517" s="11" t="str">
        <f>IF([2]source_data!G521="","",IF([2]source_data!K521="","",[2]tailored_settings!$B$13))</f>
        <v>Grant purpose</v>
      </c>
      <c r="AG517" s="11" t="str">
        <f>IF([2]source_data!G521="","",IF([2]source_data!K521="","",[2]source_data!K521))</f>
        <v xml:space="preserve">Furniture </v>
      </c>
      <c r="AH517" s="11" t="str">
        <f>IF([2]source_data!G521="","",IF([2]source_data!M521="","",[2]tailored_settings!$B$14))</f>
        <v/>
      </c>
      <c r="AI517" s="11" t="str">
        <f>IF([2]source_data!G521="","",IF([2]source_data!M521="","",[2]source_data!M521))</f>
        <v/>
      </c>
    </row>
    <row r="518" spans="1:35" x14ac:dyDescent="0.2">
      <c r="A518" s="6" t="str">
        <f>IF([2]source_data!G522="","",IF(AND([2]source_data!C522&lt;&gt;"",[2]tailored_settings!$B$15="Publish"),CONCATENATE([2]tailored_settings!$B$2&amp;[2]source_data!C522),IF(AND([2]source_data!C522&lt;&gt;"",[2]tailored_settings!$B$15="Do not publish"),CONCATENATE([2]tailored_settings!$B$2&amp;TEXT(ROW(A518)-1,"0000")&amp;"_"&amp;TEXT(F518,"yyyy-mm")),CONCATENATE([2]tailored_settings!$B$2&amp;TEXT(ROW(A518)-1,"0000")&amp;"_"&amp;TEXT(F518,"yyyy-mm")))))</f>
        <v>360G-Longleigh-0517_2024-10</v>
      </c>
      <c r="B518" s="6" t="str">
        <f>IF([2]source_data!G522="","",IF([2]source_data!E522&lt;&gt;"",[2]source_data!E522,CONCATENATE("Grant to "&amp;G518)))</f>
        <v>Grant to Individual Recipient</v>
      </c>
      <c r="C518" s="6" t="str">
        <f>IF([2]source_data!G522="","",IF([2]source_data!F522="",_xlfn.XLOOKUP(T518,[2]tailored_settings!$B$20:$B$25,[2]tailored_settings!$A$20:$A$25,"")))</f>
        <v>Helping to alleviate financial hardship</v>
      </c>
      <c r="D518" s="7">
        <f>IF([2]source_data!G522="","",IF([2]source_data!G522="","",[2]source_data!G522))</f>
        <v>731.03</v>
      </c>
      <c r="E518" s="6" t="str">
        <f>IF([2]source_data!G522="","",[2]tailored_settings!$B$3)</f>
        <v>GBP</v>
      </c>
      <c r="F518" s="8">
        <f>IF([2]source_data!G522="","",IF([2]source_data!H522="","",[2]source_data!H522))</f>
        <v>45581</v>
      </c>
      <c r="G518" s="6" t="str">
        <f>IF([2]source_data!G522="","",[2]tailored_settings!$B$5)</f>
        <v>Individual Recipient</v>
      </c>
      <c r="H518" s="6" t="str">
        <f>IF([2]source_data!G522="","",IF(AND([2]source_data!A522&lt;&gt;"",[2]tailored_settings!$B$16="Publish"),CONCATENATE([2]tailored_settings!$B$2&amp;[2]source_data!A522),IF(AND([2]source_data!A522&lt;&gt;"",[2]tailored_settings!$B$16="Do not publish"),CONCATENATE([2]tailored_settings!$B$4&amp;TEXT(ROW(A518)-1,"0000")&amp;"_"&amp;TEXT(F518,"yyyy-mm")),CONCATENATE([2]tailored_settings!$B$4&amp;TEXT(ROW(A518)-1,"0000")&amp;"_"&amp;TEXT(F518,"yyyy-mm")))))</f>
        <v>360G-Longleigh-IND-0517_2024-10</v>
      </c>
      <c r="I518" s="6" t="str">
        <f>IF([2]source_data!G522="","",[2]tailored_settings!$B$7)</f>
        <v>Longleigh Foundation</v>
      </c>
      <c r="J518" s="6" t="str">
        <f>IF([2]source_data!G522="","",[2]tailored_settings!$B$6)</f>
        <v>GB-CHC-1169016</v>
      </c>
      <c r="K518" s="6" t="str">
        <f>IF([2]source_data!G522="","",IF([2]source_data!I522="","",VLOOKUP([2]source_data!I522,[2]codelist_mapping!A:C,3,FALSE)))</f>
        <v>GTIR080</v>
      </c>
      <c r="L518" s="6" t="str">
        <f>IF([2]source_data!G522="","",IF([2]source_data!J522="","",VLOOKUP([2]source_data!J522,[2]codelist_mapping!A:C,3,FALSE)))</f>
        <v/>
      </c>
      <c r="M518" s="6" t="str">
        <f>IF([2]source_data!G522="","",IF([2]source_data!K522="","",IF([2]source_data!M522&lt;&gt;"",CONCATENATE(VLOOKUP([2]source_data!K522,[2]codelist_mapping!F:H,3,FALSE)&amp;";"&amp;VLOOKUP([2]source_data!L522,[2]codelist_mapping!F:H,3,FALSE)&amp;";"&amp;VLOOKUP([2]source_data!M522,[2]codelist_mapping!F:H,3,FALSE)),IF([2]source_data!L522&lt;&gt;"",CONCATENATE(VLOOKUP([2]source_data!K522,[2]codelist_mapping!F:H,3,FALSE)&amp;";"&amp;VLOOKUP([2]source_data!L522,[2]codelist_mapping!F:H,3,FALSE)),IF([2]source_data!K522&lt;&gt;"",CONCATENATE(VLOOKUP([2]source_data!K522,[2]codelist_mapping!F:H,3,FALSE)))))))</f>
        <v>GTIP020</v>
      </c>
      <c r="N518" s="9" t="str">
        <f>IF([2]source_data!G522="","",IF([2]source_data!D522="","",VLOOKUP([2]source_data!D522,[2]geo_data!A:I,9,FALSE)))</f>
        <v>Wantage Charlton</v>
      </c>
      <c r="O518" s="9" t="str">
        <f>IF([2]source_data!G522="","",IF([2]source_data!D522="","",VLOOKUP([2]source_data!D522,[2]geo_data!A:I,8,FALSE)))</f>
        <v>E05012979</v>
      </c>
      <c r="P518" s="9" t="str">
        <f>IF([2]source_data!G522="","",IF(LEFT(O518,3)="E05","WD",IF(LEFT(O518,3)="S13","WD",IF(LEFT(O518,3)="W05","WD",IF(LEFT(O518,3)="W06","UA",IF(LEFT(O518,3)="S12","CA",IF(LEFT(O518,3)="E06","UA",IF(LEFT(O518,3)="E07","NMD",IF(LEFT(O518,3)="E08","MD",IF(LEFT(O518,3)="E09","LONB"))))))))))</f>
        <v>WD</v>
      </c>
      <c r="Q518" s="9" t="str">
        <f>IF([2]source_data!G522="","",IF([2]source_data!D522="","",VLOOKUP([2]source_data!D522,[2]geo_data!A:I,7,FALSE)))</f>
        <v>Vale of White Horse</v>
      </c>
      <c r="R518" s="9" t="str">
        <f>IF([2]source_data!G522="","",IF([2]source_data!D522="","",VLOOKUP([2]source_data!D522,[2]geo_data!A:I,6,FALSE)))</f>
        <v>E07000180</v>
      </c>
      <c r="S518" s="9" t="str">
        <f>IF([2]source_data!G522="","",IF(LEFT(R518,3)="E05","WD",IF(LEFT(R518,3)="S13","WD",IF(LEFT(R518,3)="W05","WD",IF(LEFT(R518,3)="W06","UA",IF(LEFT(R518,3)="S12","CA",IF(LEFT(R518,3)="E06","UA",IF(LEFT(R518,3)="E07","NMD",IF(LEFT(R518,3)="E08","MD",IF(LEFT(R518,3)="E09","LONB"))))))))))</f>
        <v>NMD</v>
      </c>
      <c r="T518" s="6" t="str">
        <f>IF([2]source_data!G522="","",IF([2]source_data!N522="","",[2]source_data!N522))</f>
        <v>Hardship Grant</v>
      </c>
      <c r="U518" s="10">
        <f>IF([2]source_data!G522="","",[2]tailored_settings!$B$8)</f>
        <v>45789</v>
      </c>
      <c r="V518" s="6" t="str">
        <f>IF([2]source_data!G522="","",[2]tailored_settings!$B$9)</f>
        <v>http://www.longleigh.org/</v>
      </c>
      <c r="W518" s="8">
        <f>IF([2]source_data!G522="","",IF([2]source_data!O522="","",[2]source_data!O522))</f>
        <v>45581</v>
      </c>
      <c r="X518" s="12">
        <f>IF([2]source_data!G522="","",IF([2]source_data!P522="","",[2]source_data!P522))</f>
        <v>45665</v>
      </c>
      <c r="Y518" s="13">
        <f>IF([2]source_data!G522="","",IF([2]source_data!Q522="","",[2]source_data!Q522))</f>
        <v>3</v>
      </c>
      <c r="Z518" s="11" t="str">
        <f>IF([2]source_data!G522="","",IF([2]source_data!I522="","",[2]tailored_settings!$B$10))</f>
        <v>Primary grant reason</v>
      </c>
      <c r="AA518" s="11" t="str">
        <f>IF([2]source_data!G522="","",IF([2]source_data!I522="","",[2]source_data!I522))</f>
        <v>3  Customer/family moving from homelessness/supported living into independent living</v>
      </c>
      <c r="AB518" s="11" t="str">
        <f>IF([2]source_data!G522="","",IF([2]source_data!J522="","",[2]tailored_settings!$B$11))</f>
        <v/>
      </c>
      <c r="AC518" s="11" t="str">
        <f>IF([2]source_data!G522="","",IF([2]source_data!J522="","",[2]source_data!J522))</f>
        <v/>
      </c>
      <c r="AD518" s="11" t="str">
        <f>IF([2]source_data!G522="","",IF([2]source_data!K522="","",[2]tailored_settings!$B$12))</f>
        <v>Grant purpose</v>
      </c>
      <c r="AE518" s="11" t="str">
        <f>IF([2]source_data!G522="","",IF([2]source_data!K522="","",[2]source_data!K522))</f>
        <v xml:space="preserve">Furniture </v>
      </c>
      <c r="AF518" s="11" t="str">
        <f>IF([2]source_data!G522="","",IF([2]source_data!K522="","",[2]tailored_settings!$B$13))</f>
        <v>Grant purpose</v>
      </c>
      <c r="AG518" s="11" t="str">
        <f>IF([2]source_data!G522="","",IF([2]source_data!K522="","",[2]source_data!K522))</f>
        <v xml:space="preserve">Furniture </v>
      </c>
      <c r="AH518" s="11" t="str">
        <f>IF([2]source_data!G522="","",IF([2]source_data!M522="","",[2]tailored_settings!$B$14))</f>
        <v/>
      </c>
      <c r="AI518" s="11" t="str">
        <f>IF([2]source_data!G522="","",IF([2]source_data!M522="","",[2]source_data!M522))</f>
        <v/>
      </c>
    </row>
    <row r="519" spans="1:35" x14ac:dyDescent="0.2">
      <c r="A519" s="6" t="str">
        <f>IF([2]source_data!G523="","",IF(AND([2]source_data!C523&lt;&gt;"",[2]tailored_settings!$B$15="Publish"),CONCATENATE([2]tailored_settings!$B$2&amp;[2]source_data!C523),IF(AND([2]source_data!C523&lt;&gt;"",[2]tailored_settings!$B$15="Do not publish"),CONCATENATE([2]tailored_settings!$B$2&amp;TEXT(ROW(A519)-1,"0000")&amp;"_"&amp;TEXT(F519,"yyyy-mm")),CONCATENATE([2]tailored_settings!$B$2&amp;TEXT(ROW(A519)-1,"0000")&amp;"_"&amp;TEXT(F519,"yyyy-mm")))))</f>
        <v>360G-Longleigh-0518_2024-10</v>
      </c>
      <c r="B519" s="6" t="str">
        <f>IF([2]source_data!G523="","",IF([2]source_data!E523&lt;&gt;"",[2]source_data!E523,CONCATENATE("Grant to "&amp;G519)))</f>
        <v>Grant to Individual Recipient</v>
      </c>
      <c r="C519" s="6" t="str">
        <f>IF([2]source_data!G523="","",IF([2]source_data!F523="",_xlfn.XLOOKUP(T519,[2]tailored_settings!$B$20:$B$25,[2]tailored_settings!$A$20:$A$25,"")))</f>
        <v>Providing financial aid during a time of crisis</v>
      </c>
      <c r="D519" s="7">
        <f>IF([2]source_data!G523="","",IF([2]source_data!G523="","",[2]source_data!G523))</f>
        <v>400</v>
      </c>
      <c r="E519" s="6" t="str">
        <f>IF([2]source_data!G523="","",[2]tailored_settings!$B$3)</f>
        <v>GBP</v>
      </c>
      <c r="F519" s="8">
        <f>IF([2]source_data!G523="","",IF([2]source_data!H523="","",[2]source_data!H523))</f>
        <v>45581</v>
      </c>
      <c r="G519" s="6" t="str">
        <f>IF([2]source_data!G523="","",[2]tailored_settings!$B$5)</f>
        <v>Individual Recipient</v>
      </c>
      <c r="H519" s="6" t="str">
        <f>IF([2]source_data!G523="","",IF(AND([2]source_data!A523&lt;&gt;"",[2]tailored_settings!$B$16="Publish"),CONCATENATE([2]tailored_settings!$B$2&amp;[2]source_data!A523),IF(AND([2]source_data!A523&lt;&gt;"",[2]tailored_settings!$B$16="Do not publish"),CONCATENATE([2]tailored_settings!$B$4&amp;TEXT(ROW(A519)-1,"0000")&amp;"_"&amp;TEXT(F519,"yyyy-mm")),CONCATENATE([2]tailored_settings!$B$4&amp;TEXT(ROW(A519)-1,"0000")&amp;"_"&amp;TEXT(F519,"yyyy-mm")))))</f>
        <v>360G-Longleigh-IND-0518_2024-10</v>
      </c>
      <c r="I519" s="6" t="str">
        <f>IF([2]source_data!G523="","",[2]tailored_settings!$B$7)</f>
        <v>Longleigh Foundation</v>
      </c>
      <c r="J519" s="6" t="str">
        <f>IF([2]source_data!G523="","",[2]tailored_settings!$B$6)</f>
        <v>GB-CHC-1169016</v>
      </c>
      <c r="K519" s="6" t="str">
        <f>IF([2]source_data!G523="","",IF([2]source_data!I523="","",VLOOKUP([2]source_data!I523,[2]codelist_mapping!A:C,3,FALSE)))</f>
        <v>GTIR060</v>
      </c>
      <c r="L519" s="6" t="str">
        <f>IF([2]source_data!G523="","",IF([2]source_data!J523="","",VLOOKUP([2]source_data!J523,[2]codelist_mapping!A:C,3,FALSE)))</f>
        <v/>
      </c>
      <c r="M519" s="6" t="str">
        <f>IF([2]source_data!G523="","",IF([2]source_data!K523="","",IF([2]source_data!M523&lt;&gt;"",CONCATENATE(VLOOKUP([2]source_data!K523,[2]codelist_mapping!F:H,3,FALSE)&amp;";"&amp;VLOOKUP([2]source_data!L523,[2]codelist_mapping!F:H,3,FALSE)&amp;";"&amp;VLOOKUP([2]source_data!M523,[2]codelist_mapping!F:H,3,FALSE)),IF([2]source_data!L523&lt;&gt;"",CONCATENATE(VLOOKUP([2]source_data!K523,[2]codelist_mapping!F:H,3,FALSE)&amp;";"&amp;VLOOKUP([2]source_data!L523,[2]codelist_mapping!F:H,3,FALSE)),IF([2]source_data!K523&lt;&gt;"",CONCATENATE(VLOOKUP([2]source_data!K523,[2]codelist_mapping!F:H,3,FALSE)))))))</f>
        <v>GTIP070;GTIP080</v>
      </c>
      <c r="N519" s="9" t="str">
        <f>IF([2]source_data!G523="","",IF([2]source_data!D523="","",VLOOKUP([2]source_data!D523,[2]geo_data!A:I,9,FALSE)))</f>
        <v>Newton Farm</v>
      </c>
      <c r="O519" s="9" t="str">
        <f>IF([2]source_data!G523="","",IF([2]source_data!D523="","",VLOOKUP([2]source_data!D523,[2]geo_data!A:I,8,FALSE)))</f>
        <v>E05009474</v>
      </c>
      <c r="P519" s="9" t="str">
        <f>IF([2]source_data!G523="","",IF(LEFT(O519,3)="E05","WD",IF(LEFT(O519,3)="S13","WD",IF(LEFT(O519,3)="W05","WD",IF(LEFT(O519,3)="W06","UA",IF(LEFT(O519,3)="S12","CA",IF(LEFT(O519,3)="E06","UA",IF(LEFT(O519,3)="E07","NMD",IF(LEFT(O519,3)="E08","MD",IF(LEFT(O519,3)="E09","LONB"))))))))))</f>
        <v>WD</v>
      </c>
      <c r="Q519" s="9" t="str">
        <f>IF([2]source_data!G523="","",IF([2]source_data!D523="","",VLOOKUP([2]source_data!D523,[2]geo_data!A:I,7,FALSE)))</f>
        <v>Herefordshire, County of</v>
      </c>
      <c r="R519" s="9" t="str">
        <f>IF([2]source_data!G523="","",IF([2]source_data!D523="","",VLOOKUP([2]source_data!D523,[2]geo_data!A:I,6,FALSE)))</f>
        <v>E06000019</v>
      </c>
      <c r="S519" s="9" t="str">
        <f>IF([2]source_data!G523="","",IF(LEFT(R519,3)="E05","WD",IF(LEFT(R519,3)="S13","WD",IF(LEFT(R519,3)="W05","WD",IF(LEFT(R519,3)="W06","UA",IF(LEFT(R519,3)="S12","CA",IF(LEFT(R519,3)="E06","UA",IF(LEFT(R519,3)="E07","NMD",IF(LEFT(R519,3)="E08","MD",IF(LEFT(R519,3)="E09","LONB"))))))))))</f>
        <v>UA</v>
      </c>
      <c r="T519" s="6" t="str">
        <f>IF([2]source_data!G523="","",IF([2]source_data!N523="","",[2]source_data!N523))</f>
        <v>Crisis Grant</v>
      </c>
      <c r="U519" s="10">
        <f>IF([2]source_data!G523="","",[2]tailored_settings!$B$8)</f>
        <v>45789</v>
      </c>
      <c r="V519" s="6" t="str">
        <f>IF([2]source_data!G523="","",[2]tailored_settings!$B$9)</f>
        <v>http://www.longleigh.org/</v>
      </c>
      <c r="W519" s="8">
        <f>IF([2]source_data!G523="","",IF([2]source_data!O523="","",[2]source_data!O523))</f>
        <v>45581</v>
      </c>
      <c r="X519" s="12">
        <f>IF([2]source_data!G523="","",IF([2]source_data!P523="","",[2]source_data!P523))</f>
        <v>45631</v>
      </c>
      <c r="Y519" s="13">
        <f>IF([2]source_data!G523="","",IF([2]source_data!Q523="","",[2]source_data!Q523))</f>
        <v>2</v>
      </c>
      <c r="Z519" s="11" t="str">
        <f>IF([2]source_data!G523="","",IF([2]source_data!I523="","",[2]tailored_settings!$B$10))</f>
        <v>Primary grant reason</v>
      </c>
      <c r="AA519" s="11" t="str">
        <f>IF([2]source_data!G523="","",IF([2]source_data!I523="","",[2]source_data!I523))</f>
        <v>4. Customer/family fleeing from a violent or abusive relationship</v>
      </c>
      <c r="AB519" s="11" t="str">
        <f>IF([2]source_data!G523="","",IF([2]source_data!J523="","",[2]tailored_settings!$B$11))</f>
        <v/>
      </c>
      <c r="AC519" s="11" t="str">
        <f>IF([2]source_data!G523="","",IF([2]source_data!J523="","",[2]source_data!J523))</f>
        <v/>
      </c>
      <c r="AD519" s="11" t="str">
        <f>IF([2]source_data!G523="","",IF([2]source_data!K523="","",[2]tailored_settings!$B$12))</f>
        <v>Grant purpose</v>
      </c>
      <c r="AE519" s="11" t="str">
        <f>IF([2]source_data!G523="","",IF([2]source_data!K523="","",[2]source_data!K523))</f>
        <v>Food Vouchers</v>
      </c>
      <c r="AF519" s="11" t="str">
        <f>IF([2]source_data!G523="","",IF([2]source_data!K523="","",[2]tailored_settings!$B$13))</f>
        <v>Grant purpose</v>
      </c>
      <c r="AG519" s="11" t="str">
        <f>IF([2]source_data!G523="","",IF([2]source_data!K523="","",[2]source_data!K523))</f>
        <v>Food Vouchers</v>
      </c>
      <c r="AH519" s="11" t="str">
        <f>IF([2]source_data!G523="","",IF([2]source_data!M523="","",[2]tailored_settings!$B$14))</f>
        <v/>
      </c>
      <c r="AI519" s="11" t="str">
        <f>IF([2]source_data!G523="","",IF([2]source_data!M523="","",[2]source_data!M523))</f>
        <v/>
      </c>
    </row>
    <row r="520" spans="1:35" x14ac:dyDescent="0.2">
      <c r="A520" s="6" t="str">
        <f>IF([2]source_data!G524="","",IF(AND([2]source_data!C524&lt;&gt;"",[2]tailored_settings!$B$15="Publish"),CONCATENATE([2]tailored_settings!$B$2&amp;[2]source_data!C524),IF(AND([2]source_data!C524&lt;&gt;"",[2]tailored_settings!$B$15="Do not publish"),CONCATENATE([2]tailored_settings!$B$2&amp;TEXT(ROW(A520)-1,"0000")&amp;"_"&amp;TEXT(F520,"yyyy-mm")),CONCATENATE([2]tailored_settings!$B$2&amp;TEXT(ROW(A520)-1,"0000")&amp;"_"&amp;TEXT(F520,"yyyy-mm")))))</f>
        <v>360G-Longleigh-0519_2024-10</v>
      </c>
      <c r="B520" s="6" t="str">
        <f>IF([2]source_data!G524="","",IF([2]source_data!E524&lt;&gt;"",[2]source_data!E524,CONCATENATE("Grant to "&amp;G520)))</f>
        <v>Grant to Individual Recipient</v>
      </c>
      <c r="C520" s="6" t="str">
        <f>IF([2]source_data!G524="","",IF([2]source_data!F524="",_xlfn.XLOOKUP(T520,[2]tailored_settings!$B$20:$B$25,[2]tailored_settings!$A$20:$A$25,"")))</f>
        <v>Helping to alleviate financial hardship</v>
      </c>
      <c r="D520" s="7">
        <f>IF([2]source_data!G524="","",IF([2]source_data!G524="","",[2]source_data!G524))</f>
        <v>839.3</v>
      </c>
      <c r="E520" s="6" t="str">
        <f>IF([2]source_data!G524="","",[2]tailored_settings!$B$3)</f>
        <v>GBP</v>
      </c>
      <c r="F520" s="8">
        <f>IF([2]source_data!G524="","",IF([2]source_data!H524="","",[2]source_data!H524))</f>
        <v>45582</v>
      </c>
      <c r="G520" s="6" t="str">
        <f>IF([2]source_data!G524="","",[2]tailored_settings!$B$5)</f>
        <v>Individual Recipient</v>
      </c>
      <c r="H520" s="6" t="str">
        <f>IF([2]source_data!G524="","",IF(AND([2]source_data!A524&lt;&gt;"",[2]tailored_settings!$B$16="Publish"),CONCATENATE([2]tailored_settings!$B$2&amp;[2]source_data!A524),IF(AND([2]source_data!A524&lt;&gt;"",[2]tailored_settings!$B$16="Do not publish"),CONCATENATE([2]tailored_settings!$B$4&amp;TEXT(ROW(A520)-1,"0000")&amp;"_"&amp;TEXT(F520,"yyyy-mm")),CONCATENATE([2]tailored_settings!$B$4&amp;TEXT(ROW(A520)-1,"0000")&amp;"_"&amp;TEXT(F520,"yyyy-mm")))))</f>
        <v>360G-Longleigh-IND-0519_2024-10</v>
      </c>
      <c r="I520" s="6" t="str">
        <f>IF([2]source_data!G524="","",[2]tailored_settings!$B$7)</f>
        <v>Longleigh Foundation</v>
      </c>
      <c r="J520" s="6" t="str">
        <f>IF([2]source_data!G524="","",[2]tailored_settings!$B$6)</f>
        <v>GB-CHC-1169016</v>
      </c>
      <c r="K520" s="6" t="str">
        <f>IF([2]source_data!G524="","",IF([2]source_data!I524="","",VLOOKUP([2]source_data!I524,[2]codelist_mapping!A:C,3,FALSE)))</f>
        <v>GTIR040</v>
      </c>
      <c r="L520" s="6" t="str">
        <f>IF([2]source_data!G524="","",IF([2]source_data!J524="","",VLOOKUP([2]source_data!J524,[2]codelist_mapping!A:C,3,FALSE)))</f>
        <v/>
      </c>
      <c r="M520" s="6" t="str">
        <f>IF([2]source_data!G524="","",IF([2]source_data!K524="","",IF([2]source_data!M524&lt;&gt;"",CONCATENATE(VLOOKUP([2]source_data!K524,[2]codelist_mapping!F:H,3,FALSE)&amp;";"&amp;VLOOKUP([2]source_data!L524,[2]codelist_mapping!F:H,3,FALSE)&amp;";"&amp;VLOOKUP([2]source_data!M524,[2]codelist_mapping!F:H,3,FALSE)),IF([2]source_data!L524&lt;&gt;"",CONCATENATE(VLOOKUP([2]source_data!K524,[2]codelist_mapping!F:H,3,FALSE)&amp;";"&amp;VLOOKUP([2]source_data!L524,[2]codelist_mapping!F:H,3,FALSE)),IF([2]source_data!K524&lt;&gt;"",CONCATENATE(VLOOKUP([2]source_data!K524,[2]codelist_mapping!F:H,3,FALSE)))))))</f>
        <v>GTIP020;GTIP020</v>
      </c>
      <c r="N520" s="9" t="str">
        <f>IF([2]source_data!G524="","",IF([2]source_data!D524="","",VLOOKUP([2]source_data!D524,[2]geo_data!A:I,9,FALSE)))</f>
        <v>Westbourne &amp; West Cliff</v>
      </c>
      <c r="O520" s="9" t="str">
        <f>IF([2]source_data!G524="","",IF([2]source_data!D524="","",VLOOKUP([2]source_data!D524,[2]geo_data!A:I,8,FALSE)))</f>
        <v>E05012680</v>
      </c>
      <c r="P520" s="9" t="str">
        <f>IF([2]source_data!G524="","",IF(LEFT(O520,3)="E05","WD",IF(LEFT(O520,3)="S13","WD",IF(LEFT(O520,3)="W05","WD",IF(LEFT(O520,3)="W06","UA",IF(LEFT(O520,3)="S12","CA",IF(LEFT(O520,3)="E06","UA",IF(LEFT(O520,3)="E07","NMD",IF(LEFT(O520,3)="E08","MD",IF(LEFT(O520,3)="E09","LONB"))))))))))</f>
        <v>WD</v>
      </c>
      <c r="Q520" s="9" t="str">
        <f>IF([2]source_data!G524="","",IF([2]source_data!D524="","",VLOOKUP([2]source_data!D524,[2]geo_data!A:I,7,FALSE)))</f>
        <v>Bournemouth, Christchurch and Poole</v>
      </c>
      <c r="R520" s="9" t="str">
        <f>IF([2]source_data!G524="","",IF([2]source_data!D524="","",VLOOKUP([2]source_data!D524,[2]geo_data!A:I,6,FALSE)))</f>
        <v>E06000058</v>
      </c>
      <c r="S520" s="9" t="str">
        <f>IF([2]source_data!G524="","",IF(LEFT(R520,3)="E05","WD",IF(LEFT(R520,3)="S13","WD",IF(LEFT(R520,3)="W05","WD",IF(LEFT(R520,3)="W06","UA",IF(LEFT(R520,3)="S12","CA",IF(LEFT(R520,3)="E06","UA",IF(LEFT(R520,3)="E07","NMD",IF(LEFT(R520,3)="E08","MD",IF(LEFT(R520,3)="E09","LONB"))))))))))</f>
        <v>UA</v>
      </c>
      <c r="T520" s="6" t="str">
        <f>IF([2]source_data!G524="","",IF([2]source_data!N524="","",[2]source_data!N524))</f>
        <v>Hardship Grant</v>
      </c>
      <c r="U520" s="10">
        <f>IF([2]source_data!G524="","",[2]tailored_settings!$B$8)</f>
        <v>45789</v>
      </c>
      <c r="V520" s="6" t="str">
        <f>IF([2]source_data!G524="","",[2]tailored_settings!$B$9)</f>
        <v>http://www.longleigh.org/</v>
      </c>
      <c r="W520" s="8">
        <f>IF([2]source_data!G524="","",IF([2]source_data!O524="","",[2]source_data!O524))</f>
        <v>45582</v>
      </c>
      <c r="X520" s="12">
        <f>IF([2]source_data!G524="","",IF([2]source_data!P524="","",[2]source_data!P524))</f>
        <v>45604</v>
      </c>
      <c r="Y520" s="13">
        <f>IF([2]source_data!G524="","",IF([2]source_data!Q524="","",[2]source_data!Q524))</f>
        <v>1</v>
      </c>
      <c r="Z520" s="11" t="str">
        <f>IF([2]source_data!G524="","",IF([2]source_data!I524="","",[2]tailored_settings!$B$10))</f>
        <v>Primary grant reason</v>
      </c>
      <c r="AA520" s="11" t="str">
        <f>IF([2]source_data!G524="","",IF([2]source_data!I524="","",[2]source_data!I524))</f>
        <v>2. Customer receiving medication and/or therapy for a mental health condition or substance addiction</v>
      </c>
      <c r="AB520" s="11" t="str">
        <f>IF([2]source_data!G524="","",IF([2]source_data!J524="","",[2]tailored_settings!$B$11))</f>
        <v/>
      </c>
      <c r="AC520" s="11" t="str">
        <f>IF([2]source_data!G524="","",IF([2]source_data!J524="","",[2]source_data!J524))</f>
        <v/>
      </c>
      <c r="AD520" s="11" t="str">
        <f>IF([2]source_data!G524="","",IF([2]source_data!K524="","",[2]tailored_settings!$B$12))</f>
        <v>Grant purpose</v>
      </c>
      <c r="AE520" s="11" t="str">
        <f>IF([2]source_data!G524="","",IF([2]source_data!K524="","",[2]source_data!K524))</f>
        <v xml:space="preserve">Furniture </v>
      </c>
      <c r="AF520" s="11" t="str">
        <f>IF([2]source_data!G524="","",IF([2]source_data!K524="","",[2]tailored_settings!$B$13))</f>
        <v>Grant purpose</v>
      </c>
      <c r="AG520" s="11" t="str">
        <f>IF([2]source_data!G524="","",IF([2]source_data!K524="","",[2]source_data!K524))</f>
        <v xml:space="preserve">Furniture </v>
      </c>
      <c r="AH520" s="11" t="str">
        <f>IF([2]source_data!G524="","",IF([2]source_data!M524="","",[2]tailored_settings!$B$14))</f>
        <v/>
      </c>
      <c r="AI520" s="11" t="str">
        <f>IF([2]source_data!G524="","",IF([2]source_data!M524="","",[2]source_data!M524))</f>
        <v/>
      </c>
    </row>
    <row r="521" spans="1:35" x14ac:dyDescent="0.2">
      <c r="A521" s="6" t="str">
        <f>IF([2]source_data!G525="","",IF(AND([2]source_data!C525&lt;&gt;"",[2]tailored_settings!$B$15="Publish"),CONCATENATE([2]tailored_settings!$B$2&amp;[2]source_data!C525),IF(AND([2]source_data!C525&lt;&gt;"",[2]tailored_settings!$B$15="Do not publish"),CONCATENATE([2]tailored_settings!$B$2&amp;TEXT(ROW(A521)-1,"0000")&amp;"_"&amp;TEXT(F521,"yyyy-mm")),CONCATENATE([2]tailored_settings!$B$2&amp;TEXT(ROW(A521)-1,"0000")&amp;"_"&amp;TEXT(F521,"yyyy-mm")))))</f>
        <v>360G-Longleigh-0520_2024-10</v>
      </c>
      <c r="B521" s="6" t="str">
        <f>IF([2]source_data!G525="","",IF([2]source_data!E525&lt;&gt;"",[2]source_data!E525,CONCATENATE("Grant to "&amp;G521)))</f>
        <v>Grant to Individual Recipient</v>
      </c>
      <c r="C521" s="6" t="str">
        <f>IF([2]source_data!G525="","",IF([2]source_data!F525="",_xlfn.XLOOKUP(T521,[2]tailored_settings!$B$20:$B$25,[2]tailored_settings!$A$20:$A$25,"")))</f>
        <v>Providing financial aid during a time of crisis</v>
      </c>
      <c r="D521" s="7">
        <f>IF([2]source_data!G525="","",IF([2]source_data!G525="","",[2]source_data!G525))</f>
        <v>500</v>
      </c>
      <c r="E521" s="6" t="str">
        <f>IF([2]source_data!G525="","",[2]tailored_settings!$B$3)</f>
        <v>GBP</v>
      </c>
      <c r="F521" s="8">
        <f>IF([2]source_data!G525="","",IF([2]source_data!H525="","",[2]source_data!H525))</f>
        <v>45583</v>
      </c>
      <c r="G521" s="6" t="str">
        <f>IF([2]source_data!G525="","",[2]tailored_settings!$B$5)</f>
        <v>Individual Recipient</v>
      </c>
      <c r="H521" s="6" t="str">
        <f>IF([2]source_data!G525="","",IF(AND([2]source_data!A525&lt;&gt;"",[2]tailored_settings!$B$16="Publish"),CONCATENATE([2]tailored_settings!$B$2&amp;[2]source_data!A525),IF(AND([2]source_data!A525&lt;&gt;"",[2]tailored_settings!$B$16="Do not publish"),CONCATENATE([2]tailored_settings!$B$4&amp;TEXT(ROW(A521)-1,"0000")&amp;"_"&amp;TEXT(F521,"yyyy-mm")),CONCATENATE([2]tailored_settings!$B$4&amp;TEXT(ROW(A521)-1,"0000")&amp;"_"&amp;TEXT(F521,"yyyy-mm")))))</f>
        <v>360G-Longleigh-IND-0520_2024-10</v>
      </c>
      <c r="I521" s="6" t="str">
        <f>IF([2]source_data!G525="","",[2]tailored_settings!$B$7)</f>
        <v>Longleigh Foundation</v>
      </c>
      <c r="J521" s="6" t="str">
        <f>IF([2]source_data!G525="","",[2]tailored_settings!$B$6)</f>
        <v>GB-CHC-1169016</v>
      </c>
      <c r="K521" s="6" t="str">
        <f>IF([2]source_data!G525="","",IF([2]source_data!I525="","",VLOOKUP([2]source_data!I525,[2]codelist_mapping!A:C,3,FALSE)))</f>
        <v>GTIR060</v>
      </c>
      <c r="L521" s="6" t="str">
        <f>IF([2]source_data!G525="","",IF([2]source_data!J525="","",VLOOKUP([2]source_data!J525,[2]codelist_mapping!A:C,3,FALSE)))</f>
        <v/>
      </c>
      <c r="M521" s="6" t="str">
        <f>IF([2]source_data!G525="","",IF([2]source_data!K525="","",IF([2]source_data!M525&lt;&gt;"",CONCATENATE(VLOOKUP([2]source_data!K525,[2]codelist_mapping!F:H,3,FALSE)&amp;";"&amp;VLOOKUP([2]source_data!L525,[2]codelist_mapping!F:H,3,FALSE)&amp;";"&amp;VLOOKUP([2]source_data!M525,[2]codelist_mapping!F:H,3,FALSE)),IF([2]source_data!L525&lt;&gt;"",CONCATENATE(VLOOKUP([2]source_data!K525,[2]codelist_mapping!F:H,3,FALSE)&amp;";"&amp;VLOOKUP([2]source_data!L525,[2]codelist_mapping!F:H,3,FALSE)),IF([2]source_data!K525&lt;&gt;"",CONCATENATE(VLOOKUP([2]source_data!K525,[2]codelist_mapping!F:H,3,FALSE)))))))</f>
        <v>GTIP070;GTIP080</v>
      </c>
      <c r="N521" s="9" t="str">
        <f>IF([2]source_data!G525="","",IF([2]source_data!D525="","",VLOOKUP([2]source_data!D525,[2]geo_data!A:I,9,FALSE)))</f>
        <v>Old Town</v>
      </c>
      <c r="O521" s="9" t="str">
        <f>IF([2]source_data!G525="","",IF([2]source_data!D525="","",VLOOKUP([2]source_data!D525,[2]geo_data!A:I,8,FALSE)))</f>
        <v>E05008963</v>
      </c>
      <c r="P521" s="9" t="str">
        <f>IF([2]source_data!G525="","",IF(LEFT(O521,3)="E05","WD",IF(LEFT(O521,3)="S13","WD",IF(LEFT(O521,3)="W05","WD",IF(LEFT(O521,3)="W06","UA",IF(LEFT(O521,3)="S12","CA",IF(LEFT(O521,3)="E06","UA",IF(LEFT(O521,3)="E07","NMD",IF(LEFT(O521,3)="E08","MD",IF(LEFT(O521,3)="E09","LONB"))))))))))</f>
        <v>WD</v>
      </c>
      <c r="Q521" s="9" t="str">
        <f>IF([2]source_data!G525="","",IF([2]source_data!D525="","",VLOOKUP([2]source_data!D525,[2]geo_data!A:I,7,FALSE)))</f>
        <v>Swindon</v>
      </c>
      <c r="R521" s="9" t="str">
        <f>IF([2]source_data!G525="","",IF([2]source_data!D525="","",VLOOKUP([2]source_data!D525,[2]geo_data!A:I,6,FALSE)))</f>
        <v>E06000030</v>
      </c>
      <c r="S521" s="9" t="str">
        <f>IF([2]source_data!G525="","",IF(LEFT(R521,3)="E05","WD",IF(LEFT(R521,3)="S13","WD",IF(LEFT(R521,3)="W05","WD",IF(LEFT(R521,3)="W06","UA",IF(LEFT(R521,3)="S12","CA",IF(LEFT(R521,3)="E06","UA",IF(LEFT(R521,3)="E07","NMD",IF(LEFT(R521,3)="E08","MD",IF(LEFT(R521,3)="E09","LONB"))))))))))</f>
        <v>UA</v>
      </c>
      <c r="T521" s="6" t="str">
        <f>IF([2]source_data!G525="","",IF([2]source_data!N525="","",[2]source_data!N525))</f>
        <v>Crisis Grant</v>
      </c>
      <c r="U521" s="10">
        <f>IF([2]source_data!G525="","",[2]tailored_settings!$B$8)</f>
        <v>45789</v>
      </c>
      <c r="V521" s="6" t="str">
        <f>IF([2]source_data!G525="","",[2]tailored_settings!$B$9)</f>
        <v>http://www.longleigh.org/</v>
      </c>
      <c r="W521" s="8">
        <f>IF([2]source_data!G525="","",IF([2]source_data!O525="","",[2]source_data!O525))</f>
        <v>45583</v>
      </c>
      <c r="X521" s="12">
        <f>IF([2]source_data!G525="","",IF([2]source_data!P525="","",[2]source_data!P525))</f>
        <v>45677</v>
      </c>
      <c r="Y521" s="13">
        <f>IF([2]source_data!G525="","",IF([2]source_data!Q525="","",[2]source_data!Q525))</f>
        <v>3</v>
      </c>
      <c r="Z521" s="11" t="str">
        <f>IF([2]source_data!G525="","",IF([2]source_data!I525="","",[2]tailored_settings!$B$10))</f>
        <v>Primary grant reason</v>
      </c>
      <c r="AA521" s="11" t="str">
        <f>IF([2]source_data!G525="","",IF([2]source_data!I525="","",[2]source_data!I525))</f>
        <v>4. Customer/family fleeing from a violent or abusive relationship</v>
      </c>
      <c r="AB521" s="11" t="str">
        <f>IF([2]source_data!G525="","",IF([2]source_data!J525="","",[2]tailored_settings!$B$11))</f>
        <v/>
      </c>
      <c r="AC521" s="11" t="str">
        <f>IF([2]source_data!G525="","",IF([2]source_data!J525="","",[2]source_data!J525))</f>
        <v/>
      </c>
      <c r="AD521" s="11" t="str">
        <f>IF([2]source_data!G525="","",IF([2]source_data!K525="","",[2]tailored_settings!$B$12))</f>
        <v>Grant purpose</v>
      </c>
      <c r="AE521" s="11" t="str">
        <f>IF([2]source_data!G525="","",IF([2]source_data!K525="","",[2]source_data!K525))</f>
        <v>Food Vouchers</v>
      </c>
      <c r="AF521" s="11" t="str">
        <f>IF([2]source_data!G525="","",IF([2]source_data!K525="","",[2]tailored_settings!$B$13))</f>
        <v>Grant purpose</v>
      </c>
      <c r="AG521" s="11" t="str">
        <f>IF([2]source_data!G525="","",IF([2]source_data!K525="","",[2]source_data!K525))</f>
        <v>Food Vouchers</v>
      </c>
      <c r="AH521" s="11" t="str">
        <f>IF([2]source_data!G525="","",IF([2]source_data!M525="","",[2]tailored_settings!$B$14))</f>
        <v/>
      </c>
      <c r="AI521" s="11" t="str">
        <f>IF([2]source_data!G525="","",IF([2]source_data!M525="","",[2]source_data!M525))</f>
        <v/>
      </c>
    </row>
    <row r="522" spans="1:35" x14ac:dyDescent="0.2">
      <c r="A522" s="6" t="str">
        <f>IF([2]source_data!G526="","",IF(AND([2]source_data!C526&lt;&gt;"",[2]tailored_settings!$B$15="Publish"),CONCATENATE([2]tailored_settings!$B$2&amp;[2]source_data!C526),IF(AND([2]source_data!C526&lt;&gt;"",[2]tailored_settings!$B$15="Do not publish"),CONCATENATE([2]tailored_settings!$B$2&amp;TEXT(ROW(A522)-1,"0000")&amp;"_"&amp;TEXT(F522,"yyyy-mm")),CONCATENATE([2]tailored_settings!$B$2&amp;TEXT(ROW(A522)-1,"0000")&amp;"_"&amp;TEXT(F522,"yyyy-mm")))))</f>
        <v>360G-Longleigh-0521_2024-10</v>
      </c>
      <c r="B522" s="6" t="str">
        <f>IF([2]source_data!G526="","",IF([2]source_data!E526&lt;&gt;"",[2]source_data!E526,CONCATENATE("Grant to "&amp;G522)))</f>
        <v>Grant to Individual Recipient</v>
      </c>
      <c r="C522" s="6" t="str">
        <f>IF([2]source_data!G526="","",IF([2]source_data!F526="",_xlfn.XLOOKUP(T522,[2]tailored_settings!$B$20:$B$25,[2]tailored_settings!$A$20:$A$25,"")))</f>
        <v xml:space="preserve">Providing new flooring </v>
      </c>
      <c r="D522" s="7">
        <f>IF([2]source_data!G526="","",IF([2]source_data!G526="","",[2]source_data!G526))</f>
        <v>1823.2</v>
      </c>
      <c r="E522" s="6" t="str">
        <f>IF([2]source_data!G526="","",[2]tailored_settings!$B$3)</f>
        <v>GBP</v>
      </c>
      <c r="F522" s="8">
        <f>IF([2]source_data!G526="","",IF([2]source_data!H526="","",[2]source_data!H526))</f>
        <v>45587</v>
      </c>
      <c r="G522" s="6" t="str">
        <f>IF([2]source_data!G526="","",[2]tailored_settings!$B$5)</f>
        <v>Individual Recipient</v>
      </c>
      <c r="H522" s="6" t="str">
        <f>IF([2]source_data!G526="","",IF(AND([2]source_data!A526&lt;&gt;"",[2]tailored_settings!$B$16="Publish"),CONCATENATE([2]tailored_settings!$B$2&amp;[2]source_data!A526),IF(AND([2]source_data!A526&lt;&gt;"",[2]tailored_settings!$B$16="Do not publish"),CONCATENATE([2]tailored_settings!$B$4&amp;TEXT(ROW(A522)-1,"0000")&amp;"_"&amp;TEXT(F522,"yyyy-mm")),CONCATENATE([2]tailored_settings!$B$4&amp;TEXT(ROW(A522)-1,"0000")&amp;"_"&amp;TEXT(F522,"yyyy-mm")))))</f>
        <v>360G-Longleigh-IND-0521_2024-10</v>
      </c>
      <c r="I522" s="6" t="str">
        <f>IF([2]source_data!G526="","",[2]tailored_settings!$B$7)</f>
        <v>Longleigh Foundation</v>
      </c>
      <c r="J522" s="6" t="str">
        <f>IF([2]source_data!G526="","",[2]tailored_settings!$B$6)</f>
        <v>GB-CHC-1169016</v>
      </c>
      <c r="K522" s="6" t="str">
        <f>IF([2]source_data!G526="","",IF([2]source_data!I526="","",VLOOKUP([2]source_data!I526,[2]codelist_mapping!A:C,3,FALSE)))</f>
        <v>GTIR060</v>
      </c>
      <c r="L522" s="6" t="str">
        <f>IF([2]source_data!G526="","",IF([2]source_data!J526="","",VLOOKUP([2]source_data!J526,[2]codelist_mapping!A:C,3,FALSE)))</f>
        <v/>
      </c>
      <c r="M522" s="6" t="str">
        <f>IF([2]source_data!G526="","",IF([2]source_data!K526="","",IF([2]source_data!M526&lt;&gt;"",CONCATENATE(VLOOKUP([2]source_data!K526,[2]codelist_mapping!F:H,3,FALSE)&amp;";"&amp;VLOOKUP([2]source_data!L526,[2]codelist_mapping!F:H,3,FALSE)&amp;";"&amp;VLOOKUP([2]source_data!M526,[2]codelist_mapping!F:H,3,FALSE)),IF([2]source_data!L526&lt;&gt;"",CONCATENATE(VLOOKUP([2]source_data!K526,[2]codelist_mapping!F:H,3,FALSE)&amp;";"&amp;VLOOKUP([2]source_data!L526,[2]codelist_mapping!F:H,3,FALSE)),IF([2]source_data!K526&lt;&gt;"",CONCATENATE(VLOOKUP([2]source_data!K526,[2]codelist_mapping!F:H,3,FALSE)))))))</f>
        <v>GTIP030</v>
      </c>
      <c r="N522" s="9" t="str">
        <f>IF([2]source_data!G526="","",IF([2]source_data!D526="","",VLOOKUP([2]source_data!D526,[2]geo_data!A:I,9,FALSE)))</f>
        <v>Leominster East</v>
      </c>
      <c r="O522" s="9" t="str">
        <f>IF([2]source_data!G526="","",IF([2]source_data!D526="","",VLOOKUP([2]source_data!D526,[2]geo_data!A:I,8,FALSE)))</f>
        <v>E05009468</v>
      </c>
      <c r="P522" s="9" t="str">
        <f>IF([2]source_data!G526="","",IF(LEFT(O522,3)="E05","WD",IF(LEFT(O522,3)="S13","WD",IF(LEFT(O522,3)="W05","WD",IF(LEFT(O522,3)="W06","UA",IF(LEFT(O522,3)="S12","CA",IF(LEFT(O522,3)="E06","UA",IF(LEFT(O522,3)="E07","NMD",IF(LEFT(O522,3)="E08","MD",IF(LEFT(O522,3)="E09","LONB"))))))))))</f>
        <v>WD</v>
      </c>
      <c r="Q522" s="9" t="str">
        <f>IF([2]source_data!G526="","",IF([2]source_data!D526="","",VLOOKUP([2]source_data!D526,[2]geo_data!A:I,7,FALSE)))</f>
        <v>Herefordshire, County of</v>
      </c>
      <c r="R522" s="9" t="str">
        <f>IF([2]source_data!G526="","",IF([2]source_data!D526="","",VLOOKUP([2]source_data!D526,[2]geo_data!A:I,6,FALSE)))</f>
        <v>E06000019</v>
      </c>
      <c r="S522" s="9" t="str">
        <f>IF([2]source_data!G526="","",IF(LEFT(R522,3)="E05","WD",IF(LEFT(R522,3)="S13","WD",IF(LEFT(R522,3)="W05","WD",IF(LEFT(R522,3)="W06","UA",IF(LEFT(R522,3)="S12","CA",IF(LEFT(R522,3)="E06","UA",IF(LEFT(R522,3)="E07","NMD",IF(LEFT(R522,3)="E08","MD",IF(LEFT(R522,3)="E09","LONB"))))))))))</f>
        <v>UA</v>
      </c>
      <c r="T522" s="6" t="str">
        <f>IF([2]source_data!G526="","",IF([2]source_data!N526="","",[2]source_data!N526))</f>
        <v>Flooring Grant</v>
      </c>
      <c r="U522" s="10">
        <f>IF([2]source_data!G526="","",[2]tailored_settings!$B$8)</f>
        <v>45789</v>
      </c>
      <c r="V522" s="6" t="str">
        <f>IF([2]source_data!G526="","",[2]tailored_settings!$B$9)</f>
        <v>http://www.longleigh.org/</v>
      </c>
      <c r="W522" s="8">
        <f>IF([2]source_data!G526="","",IF([2]source_data!O526="","",[2]source_data!O526))</f>
        <v>45587</v>
      </c>
      <c r="X522" s="12">
        <f>IF([2]source_data!G526="","",IF([2]source_data!P526="","",[2]source_data!P526))</f>
        <v>45665</v>
      </c>
      <c r="Y522" s="13">
        <f>IF([2]source_data!G526="","",IF([2]source_data!Q526="","",[2]source_data!Q526))</f>
        <v>3</v>
      </c>
      <c r="Z522" s="11" t="str">
        <f>IF([2]source_data!G526="","",IF([2]source_data!I526="","",[2]tailored_settings!$B$10))</f>
        <v>Primary grant reason</v>
      </c>
      <c r="AA522" s="11" t="str">
        <f>IF([2]source_data!G526="","",IF([2]source_data!I526="","",[2]source_data!I526))</f>
        <v>6b. Customer/family under the care of Social Services (Adult or Children’s) - DV</v>
      </c>
      <c r="AB522" s="11" t="str">
        <f>IF([2]source_data!G526="","",IF([2]source_data!J526="","",[2]tailored_settings!$B$11))</f>
        <v/>
      </c>
      <c r="AC522" s="11" t="str">
        <f>IF([2]source_data!G526="","",IF([2]source_data!J526="","",[2]source_data!J526))</f>
        <v/>
      </c>
      <c r="AD522" s="11" t="str">
        <f>IF([2]source_data!G526="","",IF([2]source_data!K526="","",[2]tailored_settings!$B$12))</f>
        <v>Grant purpose</v>
      </c>
      <c r="AE522" s="11" t="str">
        <f>IF([2]source_data!G526="","",IF([2]source_data!K526="","",[2]source_data!K526))</f>
        <v>Flooring</v>
      </c>
      <c r="AF522" s="11" t="str">
        <f>IF([2]source_data!G526="","",IF([2]source_data!K526="","",[2]tailored_settings!$B$13))</f>
        <v>Grant purpose</v>
      </c>
      <c r="AG522" s="11" t="str">
        <f>IF([2]source_data!G526="","",IF([2]source_data!K526="","",[2]source_data!K526))</f>
        <v>Flooring</v>
      </c>
      <c r="AH522" s="11" t="str">
        <f>IF([2]source_data!G526="","",IF([2]source_data!M526="","",[2]tailored_settings!$B$14))</f>
        <v/>
      </c>
      <c r="AI522" s="11" t="str">
        <f>IF([2]source_data!G526="","",IF([2]source_data!M526="","",[2]source_data!M526))</f>
        <v/>
      </c>
    </row>
    <row r="523" spans="1:35" x14ac:dyDescent="0.2">
      <c r="A523" s="6" t="str">
        <f>IF([2]source_data!G527="","",IF(AND([2]source_data!C527&lt;&gt;"",[2]tailored_settings!$B$15="Publish"),CONCATENATE([2]tailored_settings!$B$2&amp;[2]source_data!C527),IF(AND([2]source_data!C527&lt;&gt;"",[2]tailored_settings!$B$15="Do not publish"),CONCATENATE([2]tailored_settings!$B$2&amp;TEXT(ROW(A523)-1,"0000")&amp;"_"&amp;TEXT(F523,"yyyy-mm")),CONCATENATE([2]tailored_settings!$B$2&amp;TEXT(ROW(A523)-1,"0000")&amp;"_"&amp;TEXT(F523,"yyyy-mm")))))</f>
        <v>360G-Longleigh-0522_2024-10</v>
      </c>
      <c r="B523" s="6" t="str">
        <f>IF([2]source_data!G527="","",IF([2]source_data!E527&lt;&gt;"",[2]source_data!E527,CONCATENATE("Grant to "&amp;G523)))</f>
        <v>Grant to Individual Recipient</v>
      </c>
      <c r="C523" s="6" t="str">
        <f>IF([2]source_data!G527="","",IF([2]source_data!F527="",_xlfn.XLOOKUP(T523,[2]tailored_settings!$B$20:$B$25,[2]tailored_settings!$A$20:$A$25,"")))</f>
        <v>Helping to alleviate financial hardship</v>
      </c>
      <c r="D523" s="7">
        <f>IF([2]source_data!G527="","",IF([2]source_data!G527="","",[2]source_data!G527))</f>
        <v>800</v>
      </c>
      <c r="E523" s="6" t="str">
        <f>IF([2]source_data!G527="","",[2]tailored_settings!$B$3)</f>
        <v>GBP</v>
      </c>
      <c r="F523" s="8">
        <f>IF([2]source_data!G527="","",IF([2]source_data!H527="","",[2]source_data!H527))</f>
        <v>45587</v>
      </c>
      <c r="G523" s="6" t="str">
        <f>IF([2]source_data!G527="","",[2]tailored_settings!$B$5)</f>
        <v>Individual Recipient</v>
      </c>
      <c r="H523" s="6" t="str">
        <f>IF([2]source_data!G527="","",IF(AND([2]source_data!A527&lt;&gt;"",[2]tailored_settings!$B$16="Publish"),CONCATENATE([2]tailored_settings!$B$2&amp;[2]source_data!A527),IF(AND([2]source_data!A527&lt;&gt;"",[2]tailored_settings!$B$16="Do not publish"),CONCATENATE([2]tailored_settings!$B$4&amp;TEXT(ROW(A523)-1,"0000")&amp;"_"&amp;TEXT(F523,"yyyy-mm")),CONCATENATE([2]tailored_settings!$B$4&amp;TEXT(ROW(A523)-1,"0000")&amp;"_"&amp;TEXT(F523,"yyyy-mm")))))</f>
        <v>360G-Longleigh-IND-0522_2024-10</v>
      </c>
      <c r="I523" s="6" t="str">
        <f>IF([2]source_data!G527="","",[2]tailored_settings!$B$7)</f>
        <v>Longleigh Foundation</v>
      </c>
      <c r="J523" s="6" t="str">
        <f>IF([2]source_data!G527="","",[2]tailored_settings!$B$6)</f>
        <v>GB-CHC-1169016</v>
      </c>
      <c r="K523" s="6" t="str">
        <f>IF([2]source_data!G527="","",IF([2]source_data!I527="","",VLOOKUP([2]source_data!I527,[2]codelist_mapping!A:C,3,FALSE)))</f>
        <v>GTIR030</v>
      </c>
      <c r="L523" s="6" t="str">
        <f>IF([2]source_data!G527="","",IF([2]source_data!J527="","",VLOOKUP([2]source_data!J527,[2]codelist_mapping!A:C,3,FALSE)))</f>
        <v/>
      </c>
      <c r="M523" s="6" t="str">
        <f>IF([2]source_data!G527="","",IF([2]source_data!K527="","",IF([2]source_data!M527&lt;&gt;"",CONCATENATE(VLOOKUP([2]source_data!K527,[2]codelist_mapping!F:H,3,FALSE)&amp;";"&amp;VLOOKUP([2]source_data!L527,[2]codelist_mapping!F:H,3,FALSE)&amp;";"&amp;VLOOKUP([2]source_data!M527,[2]codelist_mapping!F:H,3,FALSE)),IF([2]source_data!L527&lt;&gt;"",CONCATENATE(VLOOKUP([2]source_data!K527,[2]codelist_mapping!F:H,3,FALSE)&amp;";"&amp;VLOOKUP([2]source_data!L527,[2]codelist_mapping!F:H,3,FALSE)),IF([2]source_data!K527&lt;&gt;"",CONCATENATE(VLOOKUP([2]source_data!K527,[2]codelist_mapping!F:H,3,FALSE)))))))</f>
        <v>GTIP070;GTIP050</v>
      </c>
      <c r="N523" s="9" t="str">
        <f>IF([2]source_data!G527="","",IF([2]source_data!D527="","",VLOOKUP([2]source_data!D527,[2]geo_data!A:I,9,FALSE)))</f>
        <v>Queens Park</v>
      </c>
      <c r="O523" s="9" t="str">
        <f>IF([2]source_data!G527="","",IF([2]source_data!D527="","",VLOOKUP([2]source_data!D527,[2]geo_data!A:I,8,FALSE)))</f>
        <v>E05014510</v>
      </c>
      <c r="P523" s="9" t="str">
        <f>IF([2]source_data!G527="","",IF(LEFT(O523,3)="E05","WD",IF(LEFT(O523,3)="S13","WD",IF(LEFT(O523,3)="W05","WD",IF(LEFT(O523,3)="W06","UA",IF(LEFT(O523,3)="S12","CA",IF(LEFT(O523,3)="E06","UA",IF(LEFT(O523,3)="E07","NMD",IF(LEFT(O523,3)="E08","MD",IF(LEFT(O523,3)="E09","LONB"))))))))))</f>
        <v>WD</v>
      </c>
      <c r="Q523" s="9" t="str">
        <f>IF([2]source_data!G527="","",IF([2]source_data!D527="","",VLOOKUP([2]source_data!D527,[2]geo_data!A:I,7,FALSE)))</f>
        <v>Bedford</v>
      </c>
      <c r="R523" s="9" t="str">
        <f>IF([2]source_data!G527="","",IF([2]source_data!D527="","",VLOOKUP([2]source_data!D527,[2]geo_data!A:I,6,FALSE)))</f>
        <v>E06000055</v>
      </c>
      <c r="S523" s="9" t="str">
        <f>IF([2]source_data!G527="","",IF(LEFT(R523,3)="E05","WD",IF(LEFT(R523,3)="S13","WD",IF(LEFT(R523,3)="W05","WD",IF(LEFT(R523,3)="W06","UA",IF(LEFT(R523,3)="S12","CA",IF(LEFT(R523,3)="E06","UA",IF(LEFT(R523,3)="E07","NMD",IF(LEFT(R523,3)="E08","MD",IF(LEFT(R523,3)="E09","LONB"))))))))))</f>
        <v>UA</v>
      </c>
      <c r="T523" s="6" t="str">
        <f>IF([2]source_data!G527="","",IF([2]source_data!N527="","",[2]source_data!N527))</f>
        <v>Hardship Grant</v>
      </c>
      <c r="U523" s="10">
        <f>IF([2]source_data!G527="","",[2]tailored_settings!$B$8)</f>
        <v>45789</v>
      </c>
      <c r="V523" s="6" t="str">
        <f>IF([2]source_data!G527="","",[2]tailored_settings!$B$9)</f>
        <v>http://www.longleigh.org/</v>
      </c>
      <c r="W523" s="8">
        <f>IF([2]source_data!G527="","",IF([2]source_data!O527="","",[2]source_data!O527))</f>
        <v>45587</v>
      </c>
      <c r="X523" s="12">
        <f>IF([2]source_data!G527="","",IF([2]source_data!P527="","",[2]source_data!P527))</f>
        <v>45632</v>
      </c>
      <c r="Y523" s="13">
        <f>IF([2]source_data!G527="","",IF([2]source_data!Q527="","",[2]source_data!Q527))</f>
        <v>2</v>
      </c>
      <c r="Z523" s="11" t="str">
        <f>IF([2]source_data!G527="","",IF([2]source_data!I527="","",[2]tailored_settings!$B$10))</f>
        <v>Primary grant reason</v>
      </c>
      <c r="AA523" s="11" t="str">
        <f>IF([2]source_data!G527="","",IF([2]source_data!I527="","",[2]source_data!I527))</f>
        <v>1. Customer (or family member residing with them) with a diagnosed condition or disability (physical and/or sensory and/or behavioural)</v>
      </c>
      <c r="AB523" s="11" t="str">
        <f>IF([2]source_data!G527="","",IF([2]source_data!J527="","",[2]tailored_settings!$B$11))</f>
        <v/>
      </c>
      <c r="AC523" s="11" t="str">
        <f>IF([2]source_data!G527="","",IF([2]source_data!J527="","",[2]source_data!J527))</f>
        <v/>
      </c>
      <c r="AD523" s="11" t="str">
        <f>IF([2]source_data!G527="","",IF([2]source_data!K527="","",[2]tailored_settings!$B$12))</f>
        <v>Grant purpose</v>
      </c>
      <c r="AE523" s="11" t="str">
        <f>IF([2]source_data!G527="","",IF([2]source_data!K527="","",[2]source_data!K527))</f>
        <v>Food Vouchers</v>
      </c>
      <c r="AF523" s="11" t="str">
        <f>IF([2]source_data!G527="","",IF([2]source_data!K527="","",[2]tailored_settings!$B$13))</f>
        <v>Grant purpose</v>
      </c>
      <c r="AG523" s="11" t="str">
        <f>IF([2]source_data!G527="","",IF([2]source_data!K527="","",[2]source_data!K527))</f>
        <v>Food Vouchers</v>
      </c>
      <c r="AH523" s="11" t="str">
        <f>IF([2]source_data!G527="","",IF([2]source_data!M527="","",[2]tailored_settings!$B$14))</f>
        <v/>
      </c>
      <c r="AI523" s="11" t="str">
        <f>IF([2]source_data!G527="","",IF([2]source_data!M527="","",[2]source_data!M527))</f>
        <v/>
      </c>
    </row>
    <row r="524" spans="1:35" x14ac:dyDescent="0.2">
      <c r="A524" s="6" t="str">
        <f>IF([2]source_data!G528="","",IF(AND([2]source_data!C528&lt;&gt;"",[2]tailored_settings!$B$15="Publish"),CONCATENATE([2]tailored_settings!$B$2&amp;[2]source_data!C528),IF(AND([2]source_data!C528&lt;&gt;"",[2]tailored_settings!$B$15="Do not publish"),CONCATENATE([2]tailored_settings!$B$2&amp;TEXT(ROW(A524)-1,"0000")&amp;"_"&amp;TEXT(F524,"yyyy-mm")),CONCATENATE([2]tailored_settings!$B$2&amp;TEXT(ROW(A524)-1,"0000")&amp;"_"&amp;TEXT(F524,"yyyy-mm")))))</f>
        <v>360G-Longleigh-0523_2024-10</v>
      </c>
      <c r="B524" s="6" t="str">
        <f>IF([2]source_data!G528="","",IF([2]source_data!E528&lt;&gt;"",[2]source_data!E528,CONCATENATE("Grant to "&amp;G524)))</f>
        <v>Grant to Individual Recipient</v>
      </c>
      <c r="C524" s="6" t="str">
        <f>IF([2]source_data!G528="","",IF([2]source_data!F528="",_xlfn.XLOOKUP(T524,[2]tailored_settings!$B$20:$B$25,[2]tailored_settings!$A$20:$A$25,"")))</f>
        <v>Providing financial aid during a time of crisis</v>
      </c>
      <c r="D524" s="7">
        <f>IF([2]source_data!G528="","",IF([2]source_data!G528="","",[2]source_data!G528))</f>
        <v>250</v>
      </c>
      <c r="E524" s="6" t="str">
        <f>IF([2]source_data!G528="","",[2]tailored_settings!$B$3)</f>
        <v>GBP</v>
      </c>
      <c r="F524" s="8">
        <f>IF([2]source_data!G528="","",IF([2]source_data!H528="","",[2]source_data!H528))</f>
        <v>45589</v>
      </c>
      <c r="G524" s="6" t="str">
        <f>IF([2]source_data!G528="","",[2]tailored_settings!$B$5)</f>
        <v>Individual Recipient</v>
      </c>
      <c r="H524" s="6" t="str">
        <f>IF([2]source_data!G528="","",IF(AND([2]source_data!A528&lt;&gt;"",[2]tailored_settings!$B$16="Publish"),CONCATENATE([2]tailored_settings!$B$2&amp;[2]source_data!A528),IF(AND([2]source_data!A528&lt;&gt;"",[2]tailored_settings!$B$16="Do not publish"),CONCATENATE([2]tailored_settings!$B$4&amp;TEXT(ROW(A524)-1,"0000")&amp;"_"&amp;TEXT(F524,"yyyy-mm")),CONCATENATE([2]tailored_settings!$B$4&amp;TEXT(ROW(A524)-1,"0000")&amp;"_"&amp;TEXT(F524,"yyyy-mm")))))</f>
        <v>360G-Longleigh-IND-0523_2024-10</v>
      </c>
      <c r="I524" s="6" t="str">
        <f>IF([2]source_data!G528="","",[2]tailored_settings!$B$7)</f>
        <v>Longleigh Foundation</v>
      </c>
      <c r="J524" s="6" t="str">
        <f>IF([2]source_data!G528="","",[2]tailored_settings!$B$6)</f>
        <v>GB-CHC-1169016</v>
      </c>
      <c r="K524" s="6" t="str">
        <f>IF([2]source_data!G528="","",IF([2]source_data!I528="","",VLOOKUP([2]source_data!I528,[2]codelist_mapping!A:C,3,FALSE)))</f>
        <v>GTIR060</v>
      </c>
      <c r="L524" s="6" t="str">
        <f>IF([2]source_data!G528="","",IF([2]source_data!J528="","",VLOOKUP([2]source_data!J528,[2]codelist_mapping!A:C,3,FALSE)))</f>
        <v/>
      </c>
      <c r="M524" s="6" t="str">
        <f>IF([2]source_data!G528="","",IF([2]source_data!K528="","",IF([2]source_data!M528&lt;&gt;"",CONCATENATE(VLOOKUP([2]source_data!K528,[2]codelist_mapping!F:H,3,FALSE)&amp;";"&amp;VLOOKUP([2]source_data!L528,[2]codelist_mapping!F:H,3,FALSE)&amp;";"&amp;VLOOKUP([2]source_data!M528,[2]codelist_mapping!F:H,3,FALSE)),IF([2]source_data!L528&lt;&gt;"",CONCATENATE(VLOOKUP([2]source_data!K528,[2]codelist_mapping!F:H,3,FALSE)&amp;";"&amp;VLOOKUP([2]source_data!L528,[2]codelist_mapping!F:H,3,FALSE)),IF([2]source_data!K528&lt;&gt;"",CONCATENATE(VLOOKUP([2]source_data!K528,[2]codelist_mapping!F:H,3,FALSE)))))))</f>
        <v>GTIP070</v>
      </c>
      <c r="N524" s="9" t="str">
        <f>IF([2]source_data!G528="","",IF([2]source_data!D528="","",VLOOKUP([2]source_data!D528,[2]geo_data!A:I,9,FALSE)))</f>
        <v>Hartpury &amp; Redmarley</v>
      </c>
      <c r="O524" s="9" t="str">
        <f>IF([2]source_data!G528="","",IF([2]source_data!D528="","",VLOOKUP([2]source_data!D528,[2]geo_data!A:I,8,FALSE)))</f>
        <v>E05012162</v>
      </c>
      <c r="P524" s="9" t="str">
        <f>IF([2]source_data!G528="","",IF(LEFT(O524,3)="E05","WD",IF(LEFT(O524,3)="S13","WD",IF(LEFT(O524,3)="W05","WD",IF(LEFT(O524,3)="W06","UA",IF(LEFT(O524,3)="S12","CA",IF(LEFT(O524,3)="E06","UA",IF(LEFT(O524,3)="E07","NMD",IF(LEFT(O524,3)="E08","MD",IF(LEFT(O524,3)="E09","LONB"))))))))))</f>
        <v>WD</v>
      </c>
      <c r="Q524" s="9" t="str">
        <f>IF([2]source_data!G528="","",IF([2]source_data!D528="","",VLOOKUP([2]source_data!D528,[2]geo_data!A:I,7,FALSE)))</f>
        <v>Forest of Dean</v>
      </c>
      <c r="R524" s="9" t="str">
        <f>IF([2]source_data!G528="","",IF([2]source_data!D528="","",VLOOKUP([2]source_data!D528,[2]geo_data!A:I,6,FALSE)))</f>
        <v>E07000080</v>
      </c>
      <c r="S524" s="9" t="str">
        <f>IF([2]source_data!G528="","",IF(LEFT(R524,3)="E05","WD",IF(LEFT(R524,3)="S13","WD",IF(LEFT(R524,3)="W05","WD",IF(LEFT(R524,3)="W06","UA",IF(LEFT(R524,3)="S12","CA",IF(LEFT(R524,3)="E06","UA",IF(LEFT(R524,3)="E07","NMD",IF(LEFT(R524,3)="E08","MD",IF(LEFT(R524,3)="E09","LONB"))))))))))</f>
        <v>NMD</v>
      </c>
      <c r="T524" s="6" t="str">
        <f>IF([2]source_data!G528="","",IF([2]source_data!N528="","",[2]source_data!N528))</f>
        <v>Crisis Grant</v>
      </c>
      <c r="U524" s="10">
        <f>IF([2]source_data!G528="","",[2]tailored_settings!$B$8)</f>
        <v>45789</v>
      </c>
      <c r="V524" s="6" t="str">
        <f>IF([2]source_data!G528="","",[2]tailored_settings!$B$9)</f>
        <v>http://www.longleigh.org/</v>
      </c>
      <c r="W524" s="8">
        <f>IF([2]source_data!G528="","",IF([2]source_data!O528="","",[2]source_data!O528))</f>
        <v>45589</v>
      </c>
      <c r="X524" s="12">
        <f>IF([2]source_data!G528="","",IF([2]source_data!P528="","",[2]source_data!P528))</f>
        <v>45632</v>
      </c>
      <c r="Y524" s="13">
        <f>IF([2]source_data!G528="","",IF([2]source_data!Q528="","",[2]source_data!Q528))</f>
        <v>2</v>
      </c>
      <c r="Z524" s="11" t="str">
        <f>IF([2]source_data!G528="","",IF([2]source_data!I528="","",[2]tailored_settings!$B$10))</f>
        <v>Primary grant reason</v>
      </c>
      <c r="AA524" s="11" t="str">
        <f>IF([2]source_data!G528="","",IF([2]source_data!I528="","",[2]source_data!I528))</f>
        <v>4. Customer/family fleeing from a violent or abusive relationship</v>
      </c>
      <c r="AB524" s="11" t="str">
        <f>IF([2]source_data!G528="","",IF([2]source_data!J528="","",[2]tailored_settings!$B$11))</f>
        <v/>
      </c>
      <c r="AC524" s="11" t="str">
        <f>IF([2]source_data!G528="","",IF([2]source_data!J528="","",[2]source_data!J528))</f>
        <v/>
      </c>
      <c r="AD524" s="11" t="str">
        <f>IF([2]source_data!G528="","",IF([2]source_data!K528="","",[2]tailored_settings!$B$12))</f>
        <v>Grant purpose</v>
      </c>
      <c r="AE524" s="11" t="str">
        <f>IF([2]source_data!G528="","",IF([2]source_data!K528="","",[2]source_data!K528))</f>
        <v>Food Vouchers</v>
      </c>
      <c r="AF524" s="11" t="str">
        <f>IF([2]source_data!G528="","",IF([2]source_data!K528="","",[2]tailored_settings!$B$13))</f>
        <v>Grant purpose</v>
      </c>
      <c r="AG524" s="11" t="str">
        <f>IF([2]source_data!G528="","",IF([2]source_data!K528="","",[2]source_data!K528))</f>
        <v>Food Vouchers</v>
      </c>
      <c r="AH524" s="11" t="str">
        <f>IF([2]source_data!G528="","",IF([2]source_data!M528="","",[2]tailored_settings!$B$14))</f>
        <v/>
      </c>
      <c r="AI524" s="11" t="str">
        <f>IF([2]source_data!G528="","",IF([2]source_data!M528="","",[2]source_data!M528))</f>
        <v/>
      </c>
    </row>
    <row r="525" spans="1:35" x14ac:dyDescent="0.2">
      <c r="A525" s="6" t="str">
        <f>IF([2]source_data!G529="","",IF(AND([2]source_data!C529&lt;&gt;"",[2]tailored_settings!$B$15="Publish"),CONCATENATE([2]tailored_settings!$B$2&amp;[2]source_data!C529),IF(AND([2]source_data!C529&lt;&gt;"",[2]tailored_settings!$B$15="Do not publish"),CONCATENATE([2]tailored_settings!$B$2&amp;TEXT(ROW(A525)-1,"0000")&amp;"_"&amp;TEXT(F525,"yyyy-mm")),CONCATENATE([2]tailored_settings!$B$2&amp;TEXT(ROW(A525)-1,"0000")&amp;"_"&amp;TEXT(F525,"yyyy-mm")))))</f>
        <v>360G-Longleigh-0524_2024-10</v>
      </c>
      <c r="B525" s="6" t="str">
        <f>IF([2]source_data!G529="","",IF([2]source_data!E529&lt;&gt;"",[2]source_data!E529,CONCATENATE("Grant to "&amp;G525)))</f>
        <v>Grant to Individual Recipient</v>
      </c>
      <c r="C525" s="6" t="str">
        <f>IF([2]source_data!G529="","",IF([2]source_data!F529="",_xlfn.XLOOKUP(T525,[2]tailored_settings!$B$20:$B$25,[2]tailored_settings!$A$20:$A$25,"")))</f>
        <v>Providing financial aid during a time of crisis</v>
      </c>
      <c r="D525" s="7">
        <f>IF([2]source_data!G529="","",IF([2]source_data!G529="","",[2]source_data!G529))</f>
        <v>500</v>
      </c>
      <c r="E525" s="6" t="str">
        <f>IF([2]source_data!G529="","",[2]tailored_settings!$B$3)</f>
        <v>GBP</v>
      </c>
      <c r="F525" s="8">
        <f>IF([2]source_data!G529="","",IF([2]source_data!H529="","",[2]source_data!H529))</f>
        <v>45586</v>
      </c>
      <c r="G525" s="6" t="str">
        <f>IF([2]source_data!G529="","",[2]tailored_settings!$B$5)</f>
        <v>Individual Recipient</v>
      </c>
      <c r="H525" s="6" t="str">
        <f>IF([2]source_data!G529="","",IF(AND([2]source_data!A529&lt;&gt;"",[2]tailored_settings!$B$16="Publish"),CONCATENATE([2]tailored_settings!$B$2&amp;[2]source_data!A529),IF(AND([2]source_data!A529&lt;&gt;"",[2]tailored_settings!$B$16="Do not publish"),CONCATENATE([2]tailored_settings!$B$4&amp;TEXT(ROW(A525)-1,"0000")&amp;"_"&amp;TEXT(F525,"yyyy-mm")),CONCATENATE([2]tailored_settings!$B$4&amp;TEXT(ROW(A525)-1,"0000")&amp;"_"&amp;TEXT(F525,"yyyy-mm")))))</f>
        <v>360G-Longleigh-IND-0524_2024-10</v>
      </c>
      <c r="I525" s="6" t="str">
        <f>IF([2]source_data!G529="","",[2]tailored_settings!$B$7)</f>
        <v>Longleigh Foundation</v>
      </c>
      <c r="J525" s="6" t="str">
        <f>IF([2]source_data!G529="","",[2]tailored_settings!$B$6)</f>
        <v>GB-CHC-1169016</v>
      </c>
      <c r="K525" s="6" t="str">
        <f>IF([2]source_data!G529="","",IF([2]source_data!I529="","",VLOOKUP([2]source_data!I529,[2]codelist_mapping!A:C,3,FALSE)))</f>
        <v>GTIR060</v>
      </c>
      <c r="L525" s="6" t="str">
        <f>IF([2]source_data!G529="","",IF([2]source_data!J529="","",VLOOKUP([2]source_data!J529,[2]codelist_mapping!A:C,3,FALSE)))</f>
        <v/>
      </c>
      <c r="M525" s="6" t="str">
        <f>IF([2]source_data!G529="","",IF([2]source_data!K529="","",IF([2]source_data!M529&lt;&gt;"",CONCATENATE(VLOOKUP([2]source_data!K529,[2]codelist_mapping!F:H,3,FALSE)&amp;";"&amp;VLOOKUP([2]source_data!L529,[2]codelist_mapping!F:H,3,FALSE)&amp;";"&amp;VLOOKUP([2]source_data!M529,[2]codelist_mapping!F:H,3,FALSE)),IF([2]source_data!L529&lt;&gt;"",CONCATENATE(VLOOKUP([2]source_data!K529,[2]codelist_mapping!F:H,3,FALSE)&amp;";"&amp;VLOOKUP([2]source_data!L529,[2]codelist_mapping!F:H,3,FALSE)),IF([2]source_data!K529&lt;&gt;"",CONCATENATE(VLOOKUP([2]source_data!K529,[2]codelist_mapping!F:H,3,FALSE)))))))</f>
        <v>GTIP070;GTIP080</v>
      </c>
      <c r="N525" s="9" t="str">
        <f>IF([2]source_data!G529="","",IF([2]source_data!D529="","",VLOOKUP([2]source_data!D529,[2]geo_data!A:I,9,FALSE)))</f>
        <v>Ledbury West</v>
      </c>
      <c r="O525" s="9" t="str">
        <f>IF([2]source_data!G529="","",IF([2]source_data!D529="","",VLOOKUP([2]source_data!D529,[2]geo_data!A:I,8,FALSE)))</f>
        <v>E05009467</v>
      </c>
      <c r="P525" s="9" t="str">
        <f>IF([2]source_data!G529="","",IF(LEFT(O525,3)="E05","WD",IF(LEFT(O525,3)="S13","WD",IF(LEFT(O525,3)="W05","WD",IF(LEFT(O525,3)="W06","UA",IF(LEFT(O525,3)="S12","CA",IF(LEFT(O525,3)="E06","UA",IF(LEFT(O525,3)="E07","NMD",IF(LEFT(O525,3)="E08","MD",IF(LEFT(O525,3)="E09","LONB"))))))))))</f>
        <v>WD</v>
      </c>
      <c r="Q525" s="9" t="str">
        <f>IF([2]source_data!G529="","",IF([2]source_data!D529="","",VLOOKUP([2]source_data!D529,[2]geo_data!A:I,7,FALSE)))</f>
        <v>Herefordshire, County of</v>
      </c>
      <c r="R525" s="9" t="str">
        <f>IF([2]source_data!G529="","",IF([2]source_data!D529="","",VLOOKUP([2]source_data!D529,[2]geo_data!A:I,6,FALSE)))</f>
        <v>E06000019</v>
      </c>
      <c r="S525" s="9" t="str">
        <f>IF([2]source_data!G529="","",IF(LEFT(R525,3)="E05","WD",IF(LEFT(R525,3)="S13","WD",IF(LEFT(R525,3)="W05","WD",IF(LEFT(R525,3)="W06","UA",IF(LEFT(R525,3)="S12","CA",IF(LEFT(R525,3)="E06","UA",IF(LEFT(R525,3)="E07","NMD",IF(LEFT(R525,3)="E08","MD",IF(LEFT(R525,3)="E09","LONB"))))))))))</f>
        <v>UA</v>
      </c>
      <c r="T525" s="6" t="str">
        <f>IF([2]source_data!G529="","",IF([2]source_data!N529="","",[2]source_data!N529))</f>
        <v>Crisis Grant</v>
      </c>
      <c r="U525" s="10">
        <f>IF([2]source_data!G529="","",[2]tailored_settings!$B$8)</f>
        <v>45789</v>
      </c>
      <c r="V525" s="6" t="str">
        <f>IF([2]source_data!G529="","",[2]tailored_settings!$B$9)</f>
        <v>http://www.longleigh.org/</v>
      </c>
      <c r="W525" s="8">
        <f>IF([2]source_data!G529="","",IF([2]source_data!O529="","",[2]source_data!O529))</f>
        <v>45586</v>
      </c>
      <c r="X525" s="12">
        <f>IF([2]source_data!G529="","",IF([2]source_data!P529="","",[2]source_data!P529))</f>
        <v>45631</v>
      </c>
      <c r="Y525" s="13">
        <f>IF([2]source_data!G529="","",IF([2]source_data!Q529="","",[2]source_data!Q529))</f>
        <v>2</v>
      </c>
      <c r="Z525" s="11" t="str">
        <f>IF([2]source_data!G529="","",IF([2]source_data!I529="","",[2]tailored_settings!$B$10))</f>
        <v>Primary grant reason</v>
      </c>
      <c r="AA525" s="11" t="str">
        <f>IF([2]source_data!G529="","",IF([2]source_data!I529="","",[2]source_data!I529))</f>
        <v>4. Customer/family fleeing from a violent or abusive relationship</v>
      </c>
      <c r="AB525" s="11" t="str">
        <f>IF([2]source_data!G529="","",IF([2]source_data!J529="","",[2]tailored_settings!$B$11))</f>
        <v/>
      </c>
      <c r="AC525" s="11" t="str">
        <f>IF([2]source_data!G529="","",IF([2]source_data!J529="","",[2]source_data!J529))</f>
        <v/>
      </c>
      <c r="AD525" s="11" t="str">
        <f>IF([2]source_data!G529="","",IF([2]source_data!K529="","",[2]tailored_settings!$B$12))</f>
        <v>Grant purpose</v>
      </c>
      <c r="AE525" s="11" t="str">
        <f>IF([2]source_data!G529="","",IF([2]source_data!K529="","",[2]source_data!K529))</f>
        <v>Food Vouchers</v>
      </c>
      <c r="AF525" s="11" t="str">
        <f>IF([2]source_data!G529="","",IF([2]source_data!K529="","",[2]tailored_settings!$B$13))</f>
        <v>Grant purpose</v>
      </c>
      <c r="AG525" s="11" t="str">
        <f>IF([2]source_data!G529="","",IF([2]source_data!K529="","",[2]source_data!K529))</f>
        <v>Food Vouchers</v>
      </c>
      <c r="AH525" s="11" t="str">
        <f>IF([2]source_data!G529="","",IF([2]source_data!M529="","",[2]tailored_settings!$B$14))</f>
        <v/>
      </c>
      <c r="AI525" s="11" t="str">
        <f>IF([2]source_data!G529="","",IF([2]source_data!M529="","",[2]source_data!M529))</f>
        <v/>
      </c>
    </row>
    <row r="526" spans="1:35" x14ac:dyDescent="0.2">
      <c r="A526" s="6" t="str">
        <f>IF([2]source_data!G530="","",IF(AND([2]source_data!C530&lt;&gt;"",[2]tailored_settings!$B$15="Publish"),CONCATENATE([2]tailored_settings!$B$2&amp;[2]source_data!C530),IF(AND([2]source_data!C530&lt;&gt;"",[2]tailored_settings!$B$15="Do not publish"),CONCATENATE([2]tailored_settings!$B$2&amp;TEXT(ROW(A526)-1,"0000")&amp;"_"&amp;TEXT(F526,"yyyy-mm")),CONCATENATE([2]tailored_settings!$B$2&amp;TEXT(ROW(A526)-1,"0000")&amp;"_"&amp;TEXT(F526,"yyyy-mm")))))</f>
        <v>360G-Longleigh-0525_2024-10</v>
      </c>
      <c r="B526" s="6" t="str">
        <f>IF([2]source_data!G530="","",IF([2]source_data!E530&lt;&gt;"",[2]source_data!E530,CONCATENATE("Grant to "&amp;G526)))</f>
        <v>Grant to Individual Recipient</v>
      </c>
      <c r="C526" s="6" t="str">
        <f>IF([2]source_data!G530="","",IF([2]source_data!F530="",_xlfn.XLOOKUP(T526,[2]tailored_settings!$B$20:$B$25,[2]tailored_settings!$A$20:$A$25,"")))</f>
        <v>Helping to alleviate financial hardship</v>
      </c>
      <c r="D526" s="7">
        <f>IF([2]source_data!G530="","",IF([2]source_data!G530="","",[2]source_data!G530))</f>
        <v>650.98</v>
      </c>
      <c r="E526" s="6" t="str">
        <f>IF([2]source_data!G530="","",[2]tailored_settings!$B$3)</f>
        <v>GBP</v>
      </c>
      <c r="F526" s="8">
        <f>IF([2]source_data!G530="","",IF([2]source_data!H530="","",[2]source_data!H530))</f>
        <v>45587</v>
      </c>
      <c r="G526" s="6" t="str">
        <f>IF([2]source_data!G530="","",[2]tailored_settings!$B$5)</f>
        <v>Individual Recipient</v>
      </c>
      <c r="H526" s="6" t="str">
        <f>IF([2]source_data!G530="","",IF(AND([2]source_data!A530&lt;&gt;"",[2]tailored_settings!$B$16="Publish"),CONCATENATE([2]tailored_settings!$B$2&amp;[2]source_data!A530),IF(AND([2]source_data!A530&lt;&gt;"",[2]tailored_settings!$B$16="Do not publish"),CONCATENATE([2]tailored_settings!$B$4&amp;TEXT(ROW(A526)-1,"0000")&amp;"_"&amp;TEXT(F526,"yyyy-mm")),CONCATENATE([2]tailored_settings!$B$4&amp;TEXT(ROW(A526)-1,"0000")&amp;"_"&amp;TEXT(F526,"yyyy-mm")))))</f>
        <v>360G-Longleigh-IND-0525_2024-10</v>
      </c>
      <c r="I526" s="6" t="str">
        <f>IF([2]source_data!G530="","",[2]tailored_settings!$B$7)</f>
        <v>Longleigh Foundation</v>
      </c>
      <c r="J526" s="6" t="str">
        <f>IF([2]source_data!G530="","",[2]tailored_settings!$B$6)</f>
        <v>GB-CHC-1169016</v>
      </c>
      <c r="K526" s="6" t="str">
        <f>IF([2]source_data!G530="","",IF([2]source_data!I530="","",VLOOKUP([2]source_data!I530,[2]codelist_mapping!A:C,3,FALSE)))</f>
        <v>GTIR040</v>
      </c>
      <c r="L526" s="6" t="str">
        <f>IF([2]source_data!G530="","",IF([2]source_data!J530="","",VLOOKUP([2]source_data!J530,[2]codelist_mapping!A:C,3,FALSE)))</f>
        <v/>
      </c>
      <c r="M526" s="6" t="str">
        <f>IF([2]source_data!G530="","",IF([2]source_data!K530="","",IF([2]source_data!M530&lt;&gt;"",CONCATENATE(VLOOKUP([2]source_data!K530,[2]codelist_mapping!F:H,3,FALSE)&amp;";"&amp;VLOOKUP([2]source_data!L530,[2]codelist_mapping!F:H,3,FALSE)&amp;";"&amp;VLOOKUP([2]source_data!M530,[2]codelist_mapping!F:H,3,FALSE)),IF([2]source_data!L530&lt;&gt;"",CONCATENATE(VLOOKUP([2]source_data!K530,[2]codelist_mapping!F:H,3,FALSE)&amp;";"&amp;VLOOKUP([2]source_data!L530,[2]codelist_mapping!F:H,3,FALSE)),IF([2]source_data!K530&lt;&gt;"",CONCATENATE(VLOOKUP([2]source_data!K530,[2]codelist_mapping!F:H,3,FALSE)))))))</f>
        <v>GTIP020;GTIP070</v>
      </c>
      <c r="N526" s="9" t="str">
        <f>IF([2]source_data!G530="","",IF([2]source_data!D530="","",VLOOKUP([2]source_data!D530,[2]geo_data!A:I,9,FALSE)))</f>
        <v>Freemantle</v>
      </c>
      <c r="O526" s="9" t="str">
        <f>IF([2]source_data!G530="","",IF([2]source_data!D530="","",VLOOKUP([2]source_data!D530,[2]geo_data!A:I,8,FALSE)))</f>
        <v>E05015496</v>
      </c>
      <c r="P526" s="9" t="str">
        <f>IF([2]source_data!G530="","",IF(LEFT(O526,3)="E05","WD",IF(LEFT(O526,3)="S13","WD",IF(LEFT(O526,3)="W05","WD",IF(LEFT(O526,3)="W06","UA",IF(LEFT(O526,3)="S12","CA",IF(LEFT(O526,3)="E06","UA",IF(LEFT(O526,3)="E07","NMD",IF(LEFT(O526,3)="E08","MD",IF(LEFT(O526,3)="E09","LONB"))))))))))</f>
        <v>WD</v>
      </c>
      <c r="Q526" s="9" t="str">
        <f>IF([2]source_data!G530="","",IF([2]source_data!D530="","",VLOOKUP([2]source_data!D530,[2]geo_data!A:I,7,FALSE)))</f>
        <v>Southampton</v>
      </c>
      <c r="R526" s="9" t="str">
        <f>IF([2]source_data!G530="","",IF([2]source_data!D530="","",VLOOKUP([2]source_data!D530,[2]geo_data!A:I,6,FALSE)))</f>
        <v>E06000045</v>
      </c>
      <c r="S526" s="9" t="str">
        <f>IF([2]source_data!G530="","",IF(LEFT(R526,3)="E05","WD",IF(LEFT(R526,3)="S13","WD",IF(LEFT(R526,3)="W05","WD",IF(LEFT(R526,3)="W06","UA",IF(LEFT(R526,3)="S12","CA",IF(LEFT(R526,3)="E06","UA",IF(LEFT(R526,3)="E07","NMD",IF(LEFT(R526,3)="E08","MD",IF(LEFT(R526,3)="E09","LONB"))))))))))</f>
        <v>UA</v>
      </c>
      <c r="T526" s="6" t="str">
        <f>IF([2]source_data!G530="","",IF([2]source_data!N530="","",[2]source_data!N530))</f>
        <v>Hardship Grant</v>
      </c>
      <c r="U526" s="10">
        <f>IF([2]source_data!G530="","",[2]tailored_settings!$B$8)</f>
        <v>45789</v>
      </c>
      <c r="V526" s="6" t="str">
        <f>IF([2]source_data!G530="","",[2]tailored_settings!$B$9)</f>
        <v>http://www.longleigh.org/</v>
      </c>
      <c r="W526" s="8">
        <f>IF([2]source_data!G530="","",IF([2]source_data!O530="","",[2]source_data!O530))</f>
        <v>45587</v>
      </c>
      <c r="X526" s="12">
        <f>IF([2]source_data!G530="","",IF([2]source_data!P530="","",[2]source_data!P530))</f>
        <v>45636</v>
      </c>
      <c r="Y526" s="13">
        <f>IF([2]source_data!G530="","",IF([2]source_data!Q530="","",[2]source_data!Q530))</f>
        <v>2</v>
      </c>
      <c r="Z526" s="11" t="str">
        <f>IF([2]source_data!G530="","",IF([2]source_data!I530="","",[2]tailored_settings!$B$10))</f>
        <v>Primary grant reason</v>
      </c>
      <c r="AA526" s="11" t="str">
        <f>IF([2]source_data!G530="","",IF([2]source_data!I530="","",[2]source_data!I530))</f>
        <v>2. Customer receiving medication and/or therapy for a mental health condition or substance addiction</v>
      </c>
      <c r="AB526" s="11" t="str">
        <f>IF([2]source_data!G530="","",IF([2]source_data!J530="","",[2]tailored_settings!$B$11))</f>
        <v/>
      </c>
      <c r="AC526" s="11" t="str">
        <f>IF([2]source_data!G530="","",IF([2]source_data!J530="","",[2]source_data!J530))</f>
        <v/>
      </c>
      <c r="AD526" s="11" t="str">
        <f>IF([2]source_data!G530="","",IF([2]source_data!K530="","",[2]tailored_settings!$B$12))</f>
        <v>Grant purpose</v>
      </c>
      <c r="AE526" s="11" t="str">
        <f>IF([2]source_data!G530="","",IF([2]source_data!K530="","",[2]source_data!K530))</f>
        <v>Appliances</v>
      </c>
      <c r="AF526" s="11" t="str">
        <f>IF([2]source_data!G530="","",IF([2]source_data!K530="","",[2]tailored_settings!$B$13))</f>
        <v>Grant purpose</v>
      </c>
      <c r="AG526" s="11" t="str">
        <f>IF([2]source_data!G530="","",IF([2]source_data!K530="","",[2]source_data!K530))</f>
        <v>Appliances</v>
      </c>
      <c r="AH526" s="11" t="str">
        <f>IF([2]source_data!G530="","",IF([2]source_data!M530="","",[2]tailored_settings!$B$14))</f>
        <v/>
      </c>
      <c r="AI526" s="11" t="str">
        <f>IF([2]source_data!G530="","",IF([2]source_data!M530="","",[2]source_data!M530))</f>
        <v/>
      </c>
    </row>
    <row r="527" spans="1:35" x14ac:dyDescent="0.2">
      <c r="A527" s="6" t="str">
        <f>IF([2]source_data!G531="","",IF(AND([2]source_data!C531&lt;&gt;"",[2]tailored_settings!$B$15="Publish"),CONCATENATE([2]tailored_settings!$B$2&amp;[2]source_data!C531),IF(AND([2]source_data!C531&lt;&gt;"",[2]tailored_settings!$B$15="Do not publish"),CONCATENATE([2]tailored_settings!$B$2&amp;TEXT(ROW(A527)-1,"0000")&amp;"_"&amp;TEXT(F527,"yyyy-mm")),CONCATENATE([2]tailored_settings!$B$2&amp;TEXT(ROW(A527)-1,"0000")&amp;"_"&amp;TEXT(F527,"yyyy-mm")))))</f>
        <v>360G-Longleigh-0526_2024-10</v>
      </c>
      <c r="B527" s="6" t="str">
        <f>IF([2]source_data!G531="","",IF([2]source_data!E531&lt;&gt;"",[2]source_data!E531,CONCATENATE("Grant to "&amp;G527)))</f>
        <v>Grant to Individual Recipient</v>
      </c>
      <c r="C527" s="6" t="str">
        <f>IF([2]source_data!G531="","",IF([2]source_data!F531="",_xlfn.XLOOKUP(T527,[2]tailored_settings!$B$20:$B$25,[2]tailored_settings!$A$20:$A$25,"")))</f>
        <v>Helping to alleviate financial hardship</v>
      </c>
      <c r="D527" s="7">
        <f>IF([2]source_data!G531="","",IF([2]source_data!G531="","",[2]source_data!G531))</f>
        <v>950.97</v>
      </c>
      <c r="E527" s="6" t="str">
        <f>IF([2]source_data!G531="","",[2]tailored_settings!$B$3)</f>
        <v>GBP</v>
      </c>
      <c r="F527" s="8">
        <f>IF([2]source_data!G531="","",IF([2]source_data!H531="","",[2]source_data!H531))</f>
        <v>45586</v>
      </c>
      <c r="G527" s="6" t="str">
        <f>IF([2]source_data!G531="","",[2]tailored_settings!$B$5)</f>
        <v>Individual Recipient</v>
      </c>
      <c r="H527" s="6" t="str">
        <f>IF([2]source_data!G531="","",IF(AND([2]source_data!A531&lt;&gt;"",[2]tailored_settings!$B$16="Publish"),CONCATENATE([2]tailored_settings!$B$2&amp;[2]source_data!A531),IF(AND([2]source_data!A531&lt;&gt;"",[2]tailored_settings!$B$16="Do not publish"),CONCATENATE([2]tailored_settings!$B$4&amp;TEXT(ROW(A527)-1,"0000")&amp;"_"&amp;TEXT(F527,"yyyy-mm")),CONCATENATE([2]tailored_settings!$B$4&amp;TEXT(ROW(A527)-1,"0000")&amp;"_"&amp;TEXT(F527,"yyyy-mm")))))</f>
        <v>360G-Longleigh-IND-0526_2024-10</v>
      </c>
      <c r="I527" s="6" t="str">
        <f>IF([2]source_data!G531="","",[2]tailored_settings!$B$7)</f>
        <v>Longleigh Foundation</v>
      </c>
      <c r="J527" s="6" t="str">
        <f>IF([2]source_data!G531="","",[2]tailored_settings!$B$6)</f>
        <v>GB-CHC-1169016</v>
      </c>
      <c r="K527" s="6" t="str">
        <f>IF([2]source_data!G531="","",IF([2]source_data!I531="","",VLOOKUP([2]source_data!I531,[2]codelist_mapping!A:C,3,FALSE)))</f>
        <v>GTIR080</v>
      </c>
      <c r="L527" s="6" t="str">
        <f>IF([2]source_data!G531="","",IF([2]source_data!J531="","",VLOOKUP([2]source_data!J531,[2]codelist_mapping!A:C,3,FALSE)))</f>
        <v>GTIR060</v>
      </c>
      <c r="M527" s="6" t="str">
        <f>IF([2]source_data!G531="","",IF([2]source_data!K531="","",IF([2]source_data!M531&lt;&gt;"",CONCATENATE(VLOOKUP([2]source_data!K531,[2]codelist_mapping!F:H,3,FALSE)&amp;";"&amp;VLOOKUP([2]source_data!L531,[2]codelist_mapping!F:H,3,FALSE)&amp;";"&amp;VLOOKUP([2]source_data!M531,[2]codelist_mapping!F:H,3,FALSE)),IF([2]source_data!L531&lt;&gt;"",CONCATENATE(VLOOKUP([2]source_data!K531,[2]codelist_mapping!F:H,3,FALSE)&amp;";"&amp;VLOOKUP([2]source_data!L531,[2]codelist_mapping!F:H,3,FALSE)),IF([2]source_data!K531&lt;&gt;"",CONCATENATE(VLOOKUP([2]source_data!K531,[2]codelist_mapping!F:H,3,FALSE)))))))</f>
        <v>GTIP020</v>
      </c>
      <c r="N527" s="9" t="str">
        <f>IF([2]source_data!G531="","",IF([2]source_data!D531="","",VLOOKUP([2]source_data!D531,[2]geo_data!A:I,9,FALSE)))</f>
        <v>De Parys</v>
      </c>
      <c r="O527" s="9" t="str">
        <f>IF([2]source_data!G531="","",IF([2]source_data!D531="","",VLOOKUP([2]source_data!D531,[2]geo_data!A:I,8,FALSE)))</f>
        <v>E05014497</v>
      </c>
      <c r="P527" s="9" t="str">
        <f>IF([2]source_data!G531="","",IF(LEFT(O527,3)="E05","WD",IF(LEFT(O527,3)="S13","WD",IF(LEFT(O527,3)="W05","WD",IF(LEFT(O527,3)="W06","UA",IF(LEFT(O527,3)="S12","CA",IF(LEFT(O527,3)="E06","UA",IF(LEFT(O527,3)="E07","NMD",IF(LEFT(O527,3)="E08","MD",IF(LEFT(O527,3)="E09","LONB"))))))))))</f>
        <v>WD</v>
      </c>
      <c r="Q527" s="9" t="str">
        <f>IF([2]source_data!G531="","",IF([2]source_data!D531="","",VLOOKUP([2]source_data!D531,[2]geo_data!A:I,7,FALSE)))</f>
        <v>Bedford</v>
      </c>
      <c r="R527" s="9" t="str">
        <f>IF([2]source_data!G531="","",IF([2]source_data!D531="","",VLOOKUP([2]source_data!D531,[2]geo_data!A:I,6,FALSE)))</f>
        <v>E06000055</v>
      </c>
      <c r="S527" s="9" t="str">
        <f>IF([2]source_data!G531="","",IF(LEFT(R527,3)="E05","WD",IF(LEFT(R527,3)="S13","WD",IF(LEFT(R527,3)="W05","WD",IF(LEFT(R527,3)="W06","UA",IF(LEFT(R527,3)="S12","CA",IF(LEFT(R527,3)="E06","UA",IF(LEFT(R527,3)="E07","NMD",IF(LEFT(R527,3)="E08","MD",IF(LEFT(R527,3)="E09","LONB"))))))))))</f>
        <v>UA</v>
      </c>
      <c r="T527" s="6" t="str">
        <f>IF([2]source_data!G531="","",IF([2]source_data!N531="","",[2]source_data!N531))</f>
        <v>Hardship Grant</v>
      </c>
      <c r="U527" s="10">
        <f>IF([2]source_data!G531="","",[2]tailored_settings!$B$8)</f>
        <v>45789</v>
      </c>
      <c r="V527" s="6" t="str">
        <f>IF([2]source_data!G531="","",[2]tailored_settings!$B$9)</f>
        <v>http://www.longleigh.org/</v>
      </c>
      <c r="W527" s="8">
        <f>IF([2]source_data!G531="","",IF([2]source_data!O531="","",[2]source_data!O531))</f>
        <v>45586</v>
      </c>
      <c r="X527" s="12">
        <f>IF([2]source_data!G531="","",IF([2]source_data!P531="","",[2]source_data!P531))</f>
        <v>45631</v>
      </c>
      <c r="Y527" s="13">
        <f>IF([2]source_data!G531="","",IF([2]source_data!Q531="","",[2]source_data!Q531))</f>
        <v>2</v>
      </c>
      <c r="Z527" s="11" t="str">
        <f>IF([2]source_data!G531="","",IF([2]source_data!I531="","",[2]tailored_settings!$B$10))</f>
        <v>Primary grant reason</v>
      </c>
      <c r="AA527" s="11" t="str">
        <f>IF([2]source_data!G531="","",IF([2]source_data!I531="","",[2]source_data!I531))</f>
        <v>3  Customer/family moving from homelessness/supported living into independent living</v>
      </c>
      <c r="AB527" s="11" t="str">
        <f>IF([2]source_data!G531="","",IF([2]source_data!J531="","",[2]tailored_settings!$B$11))</f>
        <v>Secondary grant reason</v>
      </c>
      <c r="AC527" s="11" t="str">
        <f>IF([2]source_data!G531="","",IF([2]source_data!J531="","",[2]source_data!J531))</f>
        <v>4. Customer/family fleeing from a violent or abusive relationship</v>
      </c>
      <c r="AD527" s="11" t="str">
        <f>IF([2]source_data!G531="","",IF([2]source_data!K531="","",[2]tailored_settings!$B$12))</f>
        <v>Grant purpose</v>
      </c>
      <c r="AE527" s="11" t="str">
        <f>IF([2]source_data!G531="","",IF([2]source_data!K531="","",[2]source_data!K531))</f>
        <v>Appliances</v>
      </c>
      <c r="AF527" s="11" t="str">
        <f>IF([2]source_data!G531="","",IF([2]source_data!K531="","",[2]tailored_settings!$B$13))</f>
        <v>Grant purpose</v>
      </c>
      <c r="AG527" s="11" t="str">
        <f>IF([2]source_data!G531="","",IF([2]source_data!K531="","",[2]source_data!K531))</f>
        <v>Appliances</v>
      </c>
      <c r="AH527" s="11" t="str">
        <f>IF([2]source_data!G531="","",IF([2]source_data!M531="","",[2]tailored_settings!$B$14))</f>
        <v/>
      </c>
      <c r="AI527" s="11" t="str">
        <f>IF([2]source_data!G531="","",IF([2]source_data!M531="","",[2]source_data!M531))</f>
        <v/>
      </c>
    </row>
    <row r="528" spans="1:35" x14ac:dyDescent="0.2">
      <c r="A528" s="6" t="str">
        <f>IF([2]source_data!G532="","",IF(AND([2]source_data!C532&lt;&gt;"",[2]tailored_settings!$B$15="Publish"),CONCATENATE([2]tailored_settings!$B$2&amp;[2]source_data!C532),IF(AND([2]source_data!C532&lt;&gt;"",[2]tailored_settings!$B$15="Do not publish"),CONCATENATE([2]tailored_settings!$B$2&amp;TEXT(ROW(A528)-1,"0000")&amp;"_"&amp;TEXT(F528,"yyyy-mm")),CONCATENATE([2]tailored_settings!$B$2&amp;TEXT(ROW(A528)-1,"0000")&amp;"_"&amp;TEXT(F528,"yyyy-mm")))))</f>
        <v>360G-Longleigh-0527_2024-10</v>
      </c>
      <c r="B528" s="6" t="str">
        <f>IF([2]source_data!G532="","",IF([2]source_data!E532&lt;&gt;"",[2]source_data!E532,CONCATENATE("Grant to "&amp;G528)))</f>
        <v>Grant to Individual Recipient</v>
      </c>
      <c r="C528" s="6" t="str">
        <f>IF([2]source_data!G532="","",IF([2]source_data!F532="",_xlfn.XLOOKUP(T528,[2]tailored_settings!$B$20:$B$25,[2]tailored_settings!$A$20:$A$25,"")))</f>
        <v>Helping to alleviate financial hardship</v>
      </c>
      <c r="D528" s="7">
        <f>IF([2]source_data!G532="","",IF([2]source_data!G532="","",[2]source_data!G532))</f>
        <v>821.43</v>
      </c>
      <c r="E528" s="6" t="str">
        <f>IF([2]source_data!G532="","",[2]tailored_settings!$B$3)</f>
        <v>GBP</v>
      </c>
      <c r="F528" s="8">
        <f>IF([2]source_data!G532="","",IF([2]source_data!H532="","",[2]source_data!H532))</f>
        <v>45586</v>
      </c>
      <c r="G528" s="6" t="str">
        <f>IF([2]source_data!G532="","",[2]tailored_settings!$B$5)</f>
        <v>Individual Recipient</v>
      </c>
      <c r="H528" s="6" t="str">
        <f>IF([2]source_data!G532="","",IF(AND([2]source_data!A532&lt;&gt;"",[2]tailored_settings!$B$16="Publish"),CONCATENATE([2]tailored_settings!$B$2&amp;[2]source_data!A532),IF(AND([2]source_data!A532&lt;&gt;"",[2]tailored_settings!$B$16="Do not publish"),CONCATENATE([2]tailored_settings!$B$4&amp;TEXT(ROW(A528)-1,"0000")&amp;"_"&amp;TEXT(F528,"yyyy-mm")),CONCATENATE([2]tailored_settings!$B$4&amp;TEXT(ROW(A528)-1,"0000")&amp;"_"&amp;TEXT(F528,"yyyy-mm")))))</f>
        <v>360G-Longleigh-IND-0527_2024-10</v>
      </c>
      <c r="I528" s="6" t="str">
        <f>IF([2]source_data!G532="","",[2]tailored_settings!$B$7)</f>
        <v>Longleigh Foundation</v>
      </c>
      <c r="J528" s="6" t="str">
        <f>IF([2]source_data!G532="","",[2]tailored_settings!$B$6)</f>
        <v>GB-CHC-1169016</v>
      </c>
      <c r="K528" s="6" t="str">
        <f>IF([2]source_data!G532="","",IF([2]source_data!I532="","",VLOOKUP([2]source_data!I532,[2]codelist_mapping!A:C,3,FALSE)))</f>
        <v>GTIR040</v>
      </c>
      <c r="L528" s="6" t="str">
        <f>IF([2]source_data!G532="","",IF([2]source_data!J532="","",VLOOKUP([2]source_data!J532,[2]codelist_mapping!A:C,3,FALSE)))</f>
        <v/>
      </c>
      <c r="M528" s="6" t="str">
        <f>IF([2]source_data!G532="","",IF([2]source_data!K532="","",IF([2]source_data!M532&lt;&gt;"",CONCATENATE(VLOOKUP([2]source_data!K532,[2]codelist_mapping!F:H,3,FALSE)&amp;";"&amp;VLOOKUP([2]source_data!L532,[2]codelist_mapping!F:H,3,FALSE)&amp;";"&amp;VLOOKUP([2]source_data!M532,[2]codelist_mapping!F:H,3,FALSE)),IF([2]source_data!L532&lt;&gt;"",CONCATENATE(VLOOKUP([2]source_data!K532,[2]codelist_mapping!F:H,3,FALSE)&amp;";"&amp;VLOOKUP([2]source_data!L532,[2]codelist_mapping!F:H,3,FALSE)),IF([2]source_data!K532&lt;&gt;"",CONCATENATE(VLOOKUP([2]source_data!K532,[2]codelist_mapping!F:H,3,FALSE)))))))</f>
        <v>GTIP020;GTIP020;GTIP070</v>
      </c>
      <c r="N528" s="9" t="str">
        <f>IF([2]source_data!G532="","",IF([2]source_data!D532="","",VLOOKUP([2]source_data!D532,[2]geo_data!A:I,9,FALSE)))</f>
        <v>Broughton</v>
      </c>
      <c r="O528" s="9" t="str">
        <f>IF([2]source_data!G532="","",IF([2]source_data!D532="","",VLOOKUP([2]source_data!D532,[2]geo_data!A:I,8,FALSE)))</f>
        <v>E05009410</v>
      </c>
      <c r="P528" s="9" t="str">
        <f>IF([2]source_data!G532="","",IF(LEFT(O528,3)="E05","WD",IF(LEFT(O528,3)="S13","WD",IF(LEFT(O528,3)="W05","WD",IF(LEFT(O528,3)="W06","UA",IF(LEFT(O528,3)="S12","CA",IF(LEFT(O528,3)="E06","UA",IF(LEFT(O528,3)="E07","NMD",IF(LEFT(O528,3)="E08","MD",IF(LEFT(O528,3)="E09","LONB"))))))))))</f>
        <v>WD</v>
      </c>
      <c r="Q528" s="9" t="str">
        <f>IF([2]source_data!G532="","",IF([2]source_data!D532="","",VLOOKUP([2]source_data!D532,[2]geo_data!A:I,7,FALSE)))</f>
        <v>Milton Keynes</v>
      </c>
      <c r="R528" s="9" t="str">
        <f>IF([2]source_data!G532="","",IF([2]source_data!D532="","",VLOOKUP([2]source_data!D532,[2]geo_data!A:I,6,FALSE)))</f>
        <v>E06000042</v>
      </c>
      <c r="S528" s="9" t="str">
        <f>IF([2]source_data!G532="","",IF(LEFT(R528,3)="E05","WD",IF(LEFT(R528,3)="S13","WD",IF(LEFT(R528,3)="W05","WD",IF(LEFT(R528,3)="W06","UA",IF(LEFT(R528,3)="S12","CA",IF(LEFT(R528,3)="E06","UA",IF(LEFT(R528,3)="E07","NMD",IF(LEFT(R528,3)="E08","MD",IF(LEFT(R528,3)="E09","LONB"))))))))))</f>
        <v>UA</v>
      </c>
      <c r="T528" s="6" t="str">
        <f>IF([2]source_data!G532="","",IF([2]source_data!N532="","",[2]source_data!N532))</f>
        <v>Hardship Grant</v>
      </c>
      <c r="U528" s="10">
        <f>IF([2]source_data!G532="","",[2]tailored_settings!$B$8)</f>
        <v>45789</v>
      </c>
      <c r="V528" s="6" t="str">
        <f>IF([2]source_data!G532="","",[2]tailored_settings!$B$9)</f>
        <v>http://www.longleigh.org/</v>
      </c>
      <c r="W528" s="8">
        <f>IF([2]source_data!G532="","",IF([2]source_data!O532="","",[2]source_data!O532))</f>
        <v>45586</v>
      </c>
      <c r="X528" s="12">
        <f>IF([2]source_data!G532="","",IF([2]source_data!P532="","",[2]source_data!P532))</f>
        <v>45631</v>
      </c>
      <c r="Y528" s="13">
        <f>IF([2]source_data!G532="","",IF([2]source_data!Q532="","",[2]source_data!Q532))</f>
        <v>2</v>
      </c>
      <c r="Z528" s="11" t="str">
        <f>IF([2]source_data!G532="","",IF([2]source_data!I532="","",[2]tailored_settings!$B$10))</f>
        <v>Primary grant reason</v>
      </c>
      <c r="AA528" s="11" t="str">
        <f>IF([2]source_data!G532="","",IF([2]source_data!I532="","",[2]source_data!I532))</f>
        <v>2. Customer receiving medication and/or therapy for a mental health condition or substance addiction</v>
      </c>
      <c r="AB528" s="11" t="str">
        <f>IF([2]source_data!G532="","",IF([2]source_data!J532="","",[2]tailored_settings!$B$11))</f>
        <v/>
      </c>
      <c r="AC528" s="11" t="str">
        <f>IF([2]source_data!G532="","",IF([2]source_data!J532="","",[2]source_data!J532))</f>
        <v/>
      </c>
      <c r="AD528" s="11" t="str">
        <f>IF([2]source_data!G532="","",IF([2]source_data!K532="","",[2]tailored_settings!$B$12))</f>
        <v>Grant purpose</v>
      </c>
      <c r="AE528" s="11" t="str">
        <f>IF([2]source_data!G532="","",IF([2]source_data!K532="","",[2]source_data!K532))</f>
        <v xml:space="preserve">Furniture </v>
      </c>
      <c r="AF528" s="11" t="str">
        <f>IF([2]source_data!G532="","",IF([2]source_data!K532="","",[2]tailored_settings!$B$13))</f>
        <v>Grant purpose</v>
      </c>
      <c r="AG528" s="11" t="str">
        <f>IF([2]source_data!G532="","",IF([2]source_data!K532="","",[2]source_data!K532))</f>
        <v xml:space="preserve">Furniture </v>
      </c>
      <c r="AH528" s="11" t="str">
        <f>IF([2]source_data!G532="","",IF([2]source_data!M532="","",[2]tailored_settings!$B$14))</f>
        <v>Grant purpose</v>
      </c>
      <c r="AI528" s="11" t="str">
        <f>IF([2]source_data!G532="","",IF([2]source_data!M532="","",[2]source_data!M532))</f>
        <v>Food Vouchers</v>
      </c>
    </row>
    <row r="529" spans="1:35" x14ac:dyDescent="0.2">
      <c r="A529" s="6" t="str">
        <f>IF([2]source_data!G533="","",IF(AND([2]source_data!C533&lt;&gt;"",[2]tailored_settings!$B$15="Publish"),CONCATENATE([2]tailored_settings!$B$2&amp;[2]source_data!C533),IF(AND([2]source_data!C533&lt;&gt;"",[2]tailored_settings!$B$15="Do not publish"),CONCATENATE([2]tailored_settings!$B$2&amp;TEXT(ROW(A529)-1,"0000")&amp;"_"&amp;TEXT(F529,"yyyy-mm")),CONCATENATE([2]tailored_settings!$B$2&amp;TEXT(ROW(A529)-1,"0000")&amp;"_"&amp;TEXT(F529,"yyyy-mm")))))</f>
        <v>360G-Longleigh-0528_2024-10</v>
      </c>
      <c r="B529" s="6" t="str">
        <f>IF([2]source_data!G533="","",IF([2]source_data!E533&lt;&gt;"",[2]source_data!E533,CONCATENATE("Grant to "&amp;G529)))</f>
        <v>Grant to Individual Recipient</v>
      </c>
      <c r="C529" s="6" t="str">
        <f>IF([2]source_data!G533="","",IF([2]source_data!F533="",_xlfn.XLOOKUP(T529,[2]tailored_settings!$B$20:$B$25,[2]tailored_settings!$A$20:$A$25,"")))</f>
        <v>Helping to alleviate financial hardship</v>
      </c>
      <c r="D529" s="7">
        <f>IF([2]source_data!G533="","",IF([2]source_data!G533="","",[2]source_data!G533))</f>
        <v>476.22</v>
      </c>
      <c r="E529" s="6" t="str">
        <f>IF([2]source_data!G533="","",[2]tailored_settings!$B$3)</f>
        <v>GBP</v>
      </c>
      <c r="F529" s="8">
        <f>IF([2]source_data!G533="","",IF([2]source_data!H533="","",[2]source_data!H533))</f>
        <v>45587</v>
      </c>
      <c r="G529" s="6" t="str">
        <f>IF([2]source_data!G533="","",[2]tailored_settings!$B$5)</f>
        <v>Individual Recipient</v>
      </c>
      <c r="H529" s="6" t="str">
        <f>IF([2]source_data!G533="","",IF(AND([2]source_data!A533&lt;&gt;"",[2]tailored_settings!$B$16="Publish"),CONCATENATE([2]tailored_settings!$B$2&amp;[2]source_data!A533),IF(AND([2]source_data!A533&lt;&gt;"",[2]tailored_settings!$B$16="Do not publish"),CONCATENATE([2]tailored_settings!$B$4&amp;TEXT(ROW(A529)-1,"0000")&amp;"_"&amp;TEXT(F529,"yyyy-mm")),CONCATENATE([2]tailored_settings!$B$4&amp;TEXT(ROW(A529)-1,"0000")&amp;"_"&amp;TEXT(F529,"yyyy-mm")))))</f>
        <v>360G-Longleigh-IND-0528_2024-10</v>
      </c>
      <c r="I529" s="6" t="str">
        <f>IF([2]source_data!G533="","",[2]tailored_settings!$B$7)</f>
        <v>Longleigh Foundation</v>
      </c>
      <c r="J529" s="6" t="str">
        <f>IF([2]source_data!G533="","",[2]tailored_settings!$B$6)</f>
        <v>GB-CHC-1169016</v>
      </c>
      <c r="K529" s="6" t="str">
        <f>IF([2]source_data!G533="","",IF([2]source_data!I533="","",VLOOKUP([2]source_data!I533,[2]codelist_mapping!A:C,3,FALSE)))</f>
        <v>GTIR040</v>
      </c>
      <c r="L529" s="6" t="str">
        <f>IF([2]source_data!G533="","",IF([2]source_data!J533="","",VLOOKUP([2]source_data!J533,[2]codelist_mapping!A:C,3,FALSE)))</f>
        <v>GTIR080</v>
      </c>
      <c r="M529" s="6" t="str">
        <f>IF([2]source_data!G533="","",IF([2]source_data!K533="","",IF([2]source_data!M533&lt;&gt;"",CONCATENATE(VLOOKUP([2]source_data!K533,[2]codelist_mapping!F:H,3,FALSE)&amp;";"&amp;VLOOKUP([2]source_data!L533,[2]codelist_mapping!F:H,3,FALSE)&amp;";"&amp;VLOOKUP([2]source_data!M533,[2]codelist_mapping!F:H,3,FALSE)),IF([2]source_data!L533&lt;&gt;"",CONCATENATE(VLOOKUP([2]source_data!K533,[2]codelist_mapping!F:H,3,FALSE)&amp;";"&amp;VLOOKUP([2]source_data!L533,[2]codelist_mapping!F:H,3,FALSE)),IF([2]source_data!K533&lt;&gt;"",CONCATENATE(VLOOKUP([2]source_data!K533,[2]codelist_mapping!F:H,3,FALSE)))))))</f>
        <v>GTIP020;GTIP020;GTIP060</v>
      </c>
      <c r="N529" s="9" t="str">
        <f>IF([2]source_data!G533="","",IF([2]source_data!D533="","",VLOOKUP([2]source_data!D533,[2]geo_data!A:I,9,FALSE)))</f>
        <v>Biggleswade West</v>
      </c>
      <c r="O529" s="9" t="str">
        <f>IF([2]source_data!G533="","",IF([2]source_data!D533="","",VLOOKUP([2]source_data!D533,[2]geo_data!A:I,8,FALSE)))</f>
        <v>E05014399</v>
      </c>
      <c r="P529" s="9" t="str">
        <f>IF([2]source_data!G533="","",IF(LEFT(O529,3)="E05","WD",IF(LEFT(O529,3)="S13","WD",IF(LEFT(O529,3)="W05","WD",IF(LEFT(O529,3)="W06","UA",IF(LEFT(O529,3)="S12","CA",IF(LEFT(O529,3)="E06","UA",IF(LEFT(O529,3)="E07","NMD",IF(LEFT(O529,3)="E08","MD",IF(LEFT(O529,3)="E09","LONB"))))))))))</f>
        <v>WD</v>
      </c>
      <c r="Q529" s="9" t="str">
        <f>IF([2]source_data!G533="","",IF([2]source_data!D533="","",VLOOKUP([2]source_data!D533,[2]geo_data!A:I,7,FALSE)))</f>
        <v>Central Bedfordshire</v>
      </c>
      <c r="R529" s="9" t="str">
        <f>IF([2]source_data!G533="","",IF([2]source_data!D533="","",VLOOKUP([2]source_data!D533,[2]geo_data!A:I,6,FALSE)))</f>
        <v>E06000056</v>
      </c>
      <c r="S529" s="9" t="str">
        <f>IF([2]source_data!G533="","",IF(LEFT(R529,3)="E05","WD",IF(LEFT(R529,3)="S13","WD",IF(LEFT(R529,3)="W05","WD",IF(LEFT(R529,3)="W06","UA",IF(LEFT(R529,3)="S12","CA",IF(LEFT(R529,3)="E06","UA",IF(LEFT(R529,3)="E07","NMD",IF(LEFT(R529,3)="E08","MD",IF(LEFT(R529,3)="E09","LONB"))))))))))</f>
        <v>UA</v>
      </c>
      <c r="T529" s="6" t="str">
        <f>IF([2]source_data!G533="","",IF([2]source_data!N533="","",[2]source_data!N533))</f>
        <v>Hardship Grant</v>
      </c>
      <c r="U529" s="10">
        <f>IF([2]source_data!G533="","",[2]tailored_settings!$B$8)</f>
        <v>45789</v>
      </c>
      <c r="V529" s="6" t="str">
        <f>IF([2]source_data!G533="","",[2]tailored_settings!$B$9)</f>
        <v>http://www.longleigh.org/</v>
      </c>
      <c r="W529" s="8">
        <f>IF([2]source_data!G533="","",IF([2]source_data!O533="","",[2]source_data!O533))</f>
        <v>45587</v>
      </c>
      <c r="X529" s="12">
        <f>IF([2]source_data!G533="","",IF([2]source_data!P533="","",[2]source_data!P533))</f>
        <v>45604</v>
      </c>
      <c r="Y529" s="13">
        <f>IF([2]source_data!G533="","",IF([2]source_data!Q533="","",[2]source_data!Q533))</f>
        <v>1</v>
      </c>
      <c r="Z529" s="11" t="str">
        <f>IF([2]source_data!G533="","",IF([2]source_data!I533="","",[2]tailored_settings!$B$10))</f>
        <v>Primary grant reason</v>
      </c>
      <c r="AA529" s="11" t="str">
        <f>IF([2]source_data!G533="","",IF([2]source_data!I533="","",[2]source_data!I533))</f>
        <v>2. Customer receiving medication and/or therapy for a mental health condition or substance addiction</v>
      </c>
      <c r="AB529" s="11" t="str">
        <f>IF([2]source_data!G533="","",IF([2]source_data!J533="","",[2]tailored_settings!$B$11))</f>
        <v>Secondary grant reason</v>
      </c>
      <c r="AC529" s="11" t="str">
        <f>IF([2]source_data!G533="","",IF([2]source_data!J533="","",[2]source_data!J533))</f>
        <v>3  Customer/family moving from homelessness/supported living into independent living</v>
      </c>
      <c r="AD529" s="11" t="str">
        <f>IF([2]source_data!G533="","",IF([2]source_data!K533="","",[2]tailored_settings!$B$12))</f>
        <v>Grant purpose</v>
      </c>
      <c r="AE529" s="11" t="str">
        <f>IF([2]source_data!G533="","",IF([2]source_data!K533="","",[2]source_data!K533))</f>
        <v>Appliances</v>
      </c>
      <c r="AF529" s="11" t="str">
        <f>IF([2]source_data!G533="","",IF([2]source_data!K533="","",[2]tailored_settings!$B$13))</f>
        <v>Grant purpose</v>
      </c>
      <c r="AG529" s="11" t="str">
        <f>IF([2]source_data!G533="","",IF([2]source_data!K533="","",[2]source_data!K533))</f>
        <v>Appliances</v>
      </c>
      <c r="AH529" s="11" t="str">
        <f>IF([2]source_data!G533="","",IF([2]source_data!M533="","",[2]tailored_settings!$B$14))</f>
        <v>Grant purpose</v>
      </c>
      <c r="AI529" s="11" t="str">
        <f>IF([2]source_data!G533="","",IF([2]source_data!M533="","",[2]source_data!M533))</f>
        <v>Voucher for small household items</v>
      </c>
    </row>
    <row r="530" spans="1:35" x14ac:dyDescent="0.2">
      <c r="A530" s="6" t="str">
        <f>IF([2]source_data!G534="","",IF(AND([2]source_data!C534&lt;&gt;"",[2]tailored_settings!$B$15="Publish"),CONCATENATE([2]tailored_settings!$B$2&amp;[2]source_data!C534),IF(AND([2]source_data!C534&lt;&gt;"",[2]tailored_settings!$B$15="Do not publish"),CONCATENATE([2]tailored_settings!$B$2&amp;TEXT(ROW(A530)-1,"0000")&amp;"_"&amp;TEXT(F530,"yyyy-mm")),CONCATENATE([2]tailored_settings!$B$2&amp;TEXT(ROW(A530)-1,"0000")&amp;"_"&amp;TEXT(F530,"yyyy-mm")))))</f>
        <v>360G-Longleigh-0529_2024-10</v>
      </c>
      <c r="B530" s="6" t="str">
        <f>IF([2]source_data!G534="","",IF([2]source_data!E534&lt;&gt;"",[2]source_data!E534,CONCATENATE("Grant to "&amp;G530)))</f>
        <v>Grant to Individual Recipient</v>
      </c>
      <c r="C530" s="6" t="str">
        <f>IF([2]source_data!G534="","",IF([2]source_data!F534="",_xlfn.XLOOKUP(T530,[2]tailored_settings!$B$20:$B$25,[2]tailored_settings!$A$20:$A$25,"")))</f>
        <v>Helping to alleviate financial hardship</v>
      </c>
      <c r="D530" s="7">
        <f>IF([2]source_data!G534="","",IF([2]source_data!G534="","",[2]source_data!G534))</f>
        <v>850.79</v>
      </c>
      <c r="E530" s="6" t="str">
        <f>IF([2]source_data!G534="","",[2]tailored_settings!$B$3)</f>
        <v>GBP</v>
      </c>
      <c r="F530" s="8">
        <f>IF([2]source_data!G534="","",IF([2]source_data!H534="","",[2]source_data!H534))</f>
        <v>45587</v>
      </c>
      <c r="G530" s="6" t="str">
        <f>IF([2]source_data!G534="","",[2]tailored_settings!$B$5)</f>
        <v>Individual Recipient</v>
      </c>
      <c r="H530" s="6" t="str">
        <f>IF([2]source_data!G534="","",IF(AND([2]source_data!A534&lt;&gt;"",[2]tailored_settings!$B$16="Publish"),CONCATENATE([2]tailored_settings!$B$2&amp;[2]source_data!A534),IF(AND([2]source_data!A534&lt;&gt;"",[2]tailored_settings!$B$16="Do not publish"),CONCATENATE([2]tailored_settings!$B$4&amp;TEXT(ROW(A530)-1,"0000")&amp;"_"&amp;TEXT(F530,"yyyy-mm")),CONCATENATE([2]tailored_settings!$B$4&amp;TEXT(ROW(A530)-1,"0000")&amp;"_"&amp;TEXT(F530,"yyyy-mm")))))</f>
        <v>360G-Longleigh-IND-0529_2024-10</v>
      </c>
      <c r="I530" s="6" t="str">
        <f>IF([2]source_data!G534="","",[2]tailored_settings!$B$7)</f>
        <v>Longleigh Foundation</v>
      </c>
      <c r="J530" s="6" t="str">
        <f>IF([2]source_data!G534="","",[2]tailored_settings!$B$6)</f>
        <v>GB-CHC-1169016</v>
      </c>
      <c r="K530" s="6" t="str">
        <f>IF([2]source_data!G534="","",IF([2]source_data!I534="","",VLOOKUP([2]source_data!I534,[2]codelist_mapping!A:C,3,FALSE)))</f>
        <v>GTIR040</v>
      </c>
      <c r="L530" s="6" t="str">
        <f>IF([2]source_data!G534="","",IF([2]source_data!J534="","",VLOOKUP([2]source_data!J534,[2]codelist_mapping!A:C,3,FALSE)))</f>
        <v/>
      </c>
      <c r="M530" s="6" t="str">
        <f>IF([2]source_data!G534="","",IF([2]source_data!K534="","",IF([2]source_data!M534&lt;&gt;"",CONCATENATE(VLOOKUP([2]source_data!K534,[2]codelist_mapping!F:H,3,FALSE)&amp;";"&amp;VLOOKUP([2]source_data!L534,[2]codelist_mapping!F:H,3,FALSE)&amp;";"&amp;VLOOKUP([2]source_data!M534,[2]codelist_mapping!F:H,3,FALSE)),IF([2]source_data!L534&lt;&gt;"",CONCATENATE(VLOOKUP([2]source_data!K534,[2]codelist_mapping!F:H,3,FALSE)&amp;";"&amp;VLOOKUP([2]source_data!L534,[2]codelist_mapping!F:H,3,FALSE)),IF([2]source_data!K534&lt;&gt;"",CONCATENATE(VLOOKUP([2]source_data!K534,[2]codelist_mapping!F:H,3,FALSE)))))))</f>
        <v>GTIP020</v>
      </c>
      <c r="N530" s="9" t="str">
        <f>IF([2]source_data!G534="","",IF([2]source_data!D534="","",VLOOKUP([2]source_data!D534,[2]geo_data!A:I,9,FALSE)))</f>
        <v>Horsell</v>
      </c>
      <c r="O530" s="9" t="str">
        <f>IF([2]source_data!G534="","",IF([2]source_data!D534="","",VLOOKUP([2]source_data!D534,[2]geo_data!A:I,8,FALSE)))</f>
        <v>E05010800</v>
      </c>
      <c r="P530" s="9" t="str">
        <f>IF([2]source_data!G534="","",IF(LEFT(O530,3)="E05","WD",IF(LEFT(O530,3)="S13","WD",IF(LEFT(O530,3)="W05","WD",IF(LEFT(O530,3)="W06","UA",IF(LEFT(O530,3)="S12","CA",IF(LEFT(O530,3)="E06","UA",IF(LEFT(O530,3)="E07","NMD",IF(LEFT(O530,3)="E08","MD",IF(LEFT(O530,3)="E09","LONB"))))))))))</f>
        <v>WD</v>
      </c>
      <c r="Q530" s="9" t="str">
        <f>IF([2]source_data!G534="","",IF([2]source_data!D534="","",VLOOKUP([2]source_data!D534,[2]geo_data!A:I,7,FALSE)))</f>
        <v>Woking</v>
      </c>
      <c r="R530" s="9" t="str">
        <f>IF([2]source_data!G534="","",IF([2]source_data!D534="","",VLOOKUP([2]source_data!D534,[2]geo_data!A:I,6,FALSE)))</f>
        <v>E07000217</v>
      </c>
      <c r="S530" s="9" t="str">
        <f>IF([2]source_data!G534="","",IF(LEFT(R530,3)="E05","WD",IF(LEFT(R530,3)="S13","WD",IF(LEFT(R530,3)="W05","WD",IF(LEFT(R530,3)="W06","UA",IF(LEFT(R530,3)="S12","CA",IF(LEFT(R530,3)="E06","UA",IF(LEFT(R530,3)="E07","NMD",IF(LEFT(R530,3)="E08","MD",IF(LEFT(R530,3)="E09","LONB"))))))))))</f>
        <v>NMD</v>
      </c>
      <c r="T530" s="6" t="str">
        <f>IF([2]source_data!G534="","",IF([2]source_data!N534="","",[2]source_data!N534))</f>
        <v>Hardship Grant</v>
      </c>
      <c r="U530" s="10">
        <f>IF([2]source_data!G534="","",[2]tailored_settings!$B$8)</f>
        <v>45789</v>
      </c>
      <c r="V530" s="6" t="str">
        <f>IF([2]source_data!G534="","",[2]tailored_settings!$B$9)</f>
        <v>http://www.longleigh.org/</v>
      </c>
      <c r="W530" s="8">
        <f>IF([2]source_data!G534="","",IF([2]source_data!O534="","",[2]source_data!O534))</f>
        <v>45587</v>
      </c>
      <c r="X530" s="12">
        <f>IF([2]source_data!G534="","",IF([2]source_data!P534="","",[2]source_data!P534))</f>
        <v>45603</v>
      </c>
      <c r="Y530" s="13">
        <f>IF([2]source_data!G534="","",IF([2]source_data!Q534="","",[2]source_data!Q534))</f>
        <v>1</v>
      </c>
      <c r="Z530" s="11" t="str">
        <f>IF([2]source_data!G534="","",IF([2]source_data!I534="","",[2]tailored_settings!$B$10))</f>
        <v>Primary grant reason</v>
      </c>
      <c r="AA530" s="11" t="str">
        <f>IF([2]source_data!G534="","",IF([2]source_data!I534="","",[2]source_data!I534))</f>
        <v>6a. Customer/family under the care of Social Services (Adult or Children’s) - MH</v>
      </c>
      <c r="AB530" s="11" t="str">
        <f>IF([2]source_data!G534="","",IF([2]source_data!J534="","",[2]tailored_settings!$B$11))</f>
        <v/>
      </c>
      <c r="AC530" s="11" t="str">
        <f>IF([2]source_data!G534="","",IF([2]source_data!J534="","",[2]source_data!J534))</f>
        <v/>
      </c>
      <c r="AD530" s="11" t="str">
        <f>IF([2]source_data!G534="","",IF([2]source_data!K534="","",[2]tailored_settings!$B$12))</f>
        <v>Grant purpose</v>
      </c>
      <c r="AE530" s="11" t="str">
        <f>IF([2]source_data!G534="","",IF([2]source_data!K534="","",[2]source_data!K534))</f>
        <v xml:space="preserve">Furniture </v>
      </c>
      <c r="AF530" s="11" t="str">
        <f>IF([2]source_data!G534="","",IF([2]source_data!K534="","",[2]tailored_settings!$B$13))</f>
        <v>Grant purpose</v>
      </c>
      <c r="AG530" s="11" t="str">
        <f>IF([2]source_data!G534="","",IF([2]source_data!K534="","",[2]source_data!K534))</f>
        <v xml:space="preserve">Furniture </v>
      </c>
      <c r="AH530" s="11" t="str">
        <f>IF([2]source_data!G534="","",IF([2]source_data!M534="","",[2]tailored_settings!$B$14))</f>
        <v/>
      </c>
      <c r="AI530" s="11" t="str">
        <f>IF([2]source_data!G534="","",IF([2]source_data!M534="","",[2]source_data!M534))</f>
        <v/>
      </c>
    </row>
    <row r="531" spans="1:35" x14ac:dyDescent="0.2">
      <c r="A531" s="6" t="str">
        <f>IF([2]source_data!G535="","",IF(AND([2]source_data!C535&lt;&gt;"",[2]tailored_settings!$B$15="Publish"),CONCATENATE([2]tailored_settings!$B$2&amp;[2]source_data!C535),IF(AND([2]source_data!C535&lt;&gt;"",[2]tailored_settings!$B$15="Do not publish"),CONCATENATE([2]tailored_settings!$B$2&amp;TEXT(ROW(A531)-1,"0000")&amp;"_"&amp;TEXT(F531,"yyyy-mm")),CONCATENATE([2]tailored_settings!$B$2&amp;TEXT(ROW(A531)-1,"0000")&amp;"_"&amp;TEXT(F531,"yyyy-mm")))))</f>
        <v>360G-Longleigh-0530_2024-10</v>
      </c>
      <c r="B531" s="6" t="str">
        <f>IF([2]source_data!G535="","",IF([2]source_data!E535&lt;&gt;"",[2]source_data!E535,CONCATENATE("Grant to "&amp;G531)))</f>
        <v>Grant to Individual Recipient</v>
      </c>
      <c r="C531" s="6" t="str">
        <f>IF([2]source_data!G535="","",IF([2]source_data!F535="",_xlfn.XLOOKUP(T531,[2]tailored_settings!$B$20:$B$25,[2]tailored_settings!$A$20:$A$25,"")))</f>
        <v>Helping to alleviate financial hardship</v>
      </c>
      <c r="D531" s="7">
        <f>IF([2]source_data!G535="","",IF([2]source_data!G535="","",[2]source_data!G535))</f>
        <v>611.63</v>
      </c>
      <c r="E531" s="6" t="str">
        <f>IF([2]source_data!G535="","",[2]tailored_settings!$B$3)</f>
        <v>GBP</v>
      </c>
      <c r="F531" s="8">
        <f>IF([2]source_data!G535="","",IF([2]source_data!H535="","",[2]source_data!H535))</f>
        <v>45587</v>
      </c>
      <c r="G531" s="6" t="str">
        <f>IF([2]source_data!G535="","",[2]tailored_settings!$B$5)</f>
        <v>Individual Recipient</v>
      </c>
      <c r="H531" s="6" t="str">
        <f>IF([2]source_data!G535="","",IF(AND([2]source_data!A535&lt;&gt;"",[2]tailored_settings!$B$16="Publish"),CONCATENATE([2]tailored_settings!$B$2&amp;[2]source_data!A535),IF(AND([2]source_data!A535&lt;&gt;"",[2]tailored_settings!$B$16="Do not publish"),CONCATENATE([2]tailored_settings!$B$4&amp;TEXT(ROW(A531)-1,"0000")&amp;"_"&amp;TEXT(F531,"yyyy-mm")),CONCATENATE([2]tailored_settings!$B$4&amp;TEXT(ROW(A531)-1,"0000")&amp;"_"&amp;TEXT(F531,"yyyy-mm")))))</f>
        <v>360G-Longleigh-IND-0530_2024-10</v>
      </c>
      <c r="I531" s="6" t="str">
        <f>IF([2]source_data!G535="","",[2]tailored_settings!$B$7)</f>
        <v>Longleigh Foundation</v>
      </c>
      <c r="J531" s="6" t="str">
        <f>IF([2]source_data!G535="","",[2]tailored_settings!$B$6)</f>
        <v>GB-CHC-1169016</v>
      </c>
      <c r="K531" s="6" t="str">
        <f>IF([2]source_data!G535="","",IF([2]source_data!I535="","",VLOOKUP([2]source_data!I535,[2]codelist_mapping!A:C,3,FALSE)))</f>
        <v>GTIR080</v>
      </c>
      <c r="L531" s="6" t="str">
        <f>IF([2]source_data!G535="","",IF([2]source_data!J535="","",VLOOKUP([2]source_data!J535,[2]codelist_mapping!A:C,3,FALSE)))</f>
        <v/>
      </c>
      <c r="M531" s="6" t="str">
        <f>IF([2]source_data!G535="","",IF([2]source_data!K535="","",IF([2]source_data!M535&lt;&gt;"",CONCATENATE(VLOOKUP([2]source_data!K535,[2]codelist_mapping!F:H,3,FALSE)&amp;";"&amp;VLOOKUP([2]source_data!L535,[2]codelist_mapping!F:H,3,FALSE)&amp;";"&amp;VLOOKUP([2]source_data!M535,[2]codelist_mapping!F:H,3,FALSE)),IF([2]source_data!L535&lt;&gt;"",CONCATENATE(VLOOKUP([2]source_data!K535,[2]codelist_mapping!F:H,3,FALSE)&amp;";"&amp;VLOOKUP([2]source_data!L535,[2]codelist_mapping!F:H,3,FALSE)),IF([2]source_data!K535&lt;&gt;"",CONCATENATE(VLOOKUP([2]source_data!K535,[2]codelist_mapping!F:H,3,FALSE)))))))</f>
        <v>GTIP020;GTIP080;GTIP060</v>
      </c>
      <c r="N531" s="9" t="str">
        <f>IF([2]source_data!G535="","",IF([2]source_data!D535="","",VLOOKUP([2]source_data!D535,[2]geo_data!A:I,9,FALSE)))</f>
        <v>Hampden Park</v>
      </c>
      <c r="O531" s="9" t="str">
        <f>IF([2]source_data!G535="","",IF([2]source_data!D535="","",VLOOKUP([2]source_data!D535,[2]geo_data!A:I,8,FALSE)))</f>
        <v>E05011575</v>
      </c>
      <c r="P531" s="9" t="str">
        <f>IF([2]source_data!G535="","",IF(LEFT(O531,3)="E05","WD",IF(LEFT(O531,3)="S13","WD",IF(LEFT(O531,3)="W05","WD",IF(LEFT(O531,3)="W06","UA",IF(LEFT(O531,3)="S12","CA",IF(LEFT(O531,3)="E06","UA",IF(LEFT(O531,3)="E07","NMD",IF(LEFT(O531,3)="E08","MD",IF(LEFT(O531,3)="E09","LONB"))))))))))</f>
        <v>WD</v>
      </c>
      <c r="Q531" s="9" t="str">
        <f>IF([2]source_data!G535="","",IF([2]source_data!D535="","",VLOOKUP([2]source_data!D535,[2]geo_data!A:I,7,FALSE)))</f>
        <v>Eastbourne</v>
      </c>
      <c r="R531" s="9" t="str">
        <f>IF([2]source_data!G535="","",IF([2]source_data!D535="","",VLOOKUP([2]source_data!D535,[2]geo_data!A:I,6,FALSE)))</f>
        <v>E07000061</v>
      </c>
      <c r="S531" s="9" t="str">
        <f>IF([2]source_data!G535="","",IF(LEFT(R531,3)="E05","WD",IF(LEFT(R531,3)="S13","WD",IF(LEFT(R531,3)="W05","WD",IF(LEFT(R531,3)="W06","UA",IF(LEFT(R531,3)="S12","CA",IF(LEFT(R531,3)="E06","UA",IF(LEFT(R531,3)="E07","NMD",IF(LEFT(R531,3)="E08","MD",IF(LEFT(R531,3)="E09","LONB"))))))))))</f>
        <v>NMD</v>
      </c>
      <c r="T531" s="6" t="str">
        <f>IF([2]source_data!G535="","",IF([2]source_data!N535="","",[2]source_data!N535))</f>
        <v>Hardship Grant</v>
      </c>
      <c r="U531" s="10">
        <f>IF([2]source_data!G535="","",[2]tailored_settings!$B$8)</f>
        <v>45789</v>
      </c>
      <c r="V531" s="6" t="str">
        <f>IF([2]source_data!G535="","",[2]tailored_settings!$B$9)</f>
        <v>http://www.longleigh.org/</v>
      </c>
      <c r="W531" s="8">
        <f>IF([2]source_data!G535="","",IF([2]source_data!O535="","",[2]source_data!O535))</f>
        <v>45587</v>
      </c>
      <c r="X531" s="12">
        <f>IF([2]source_data!G535="","",IF([2]source_data!P535="","",[2]source_data!P535))</f>
        <v>45622</v>
      </c>
      <c r="Y531" s="13">
        <f>IF([2]source_data!G535="","",IF([2]source_data!Q535="","",[2]source_data!Q535))</f>
        <v>1</v>
      </c>
      <c r="Z531" s="11" t="str">
        <f>IF([2]source_data!G535="","",IF([2]source_data!I535="","",[2]tailored_settings!$B$10))</f>
        <v>Primary grant reason</v>
      </c>
      <c r="AA531" s="11" t="str">
        <f>IF([2]source_data!G535="","",IF([2]source_data!I535="","",[2]source_data!I535))</f>
        <v>3  Customer/family moving from homelessness/supported living into independent living</v>
      </c>
      <c r="AB531" s="11" t="str">
        <f>IF([2]source_data!G535="","",IF([2]source_data!J535="","",[2]tailored_settings!$B$11))</f>
        <v/>
      </c>
      <c r="AC531" s="11" t="str">
        <f>IF([2]source_data!G535="","",IF([2]source_data!J535="","",[2]source_data!J535))</f>
        <v/>
      </c>
      <c r="AD531" s="11" t="str">
        <f>IF([2]source_data!G535="","",IF([2]source_data!K535="","",[2]tailored_settings!$B$12))</f>
        <v>Grant purpose</v>
      </c>
      <c r="AE531" s="11" t="str">
        <f>IF([2]source_data!G535="","",IF([2]source_data!K535="","",[2]source_data!K535))</f>
        <v xml:space="preserve">Furniture </v>
      </c>
      <c r="AF531" s="11" t="str">
        <f>IF([2]source_data!G535="","",IF([2]source_data!K535="","",[2]tailored_settings!$B$13))</f>
        <v>Grant purpose</v>
      </c>
      <c r="AG531" s="11" t="str">
        <f>IF([2]source_data!G535="","",IF([2]source_data!K535="","",[2]source_data!K535))</f>
        <v xml:space="preserve">Furniture </v>
      </c>
      <c r="AH531" s="11" t="str">
        <f>IF([2]source_data!G535="","",IF([2]source_data!M535="","",[2]tailored_settings!$B$14))</f>
        <v>Grant purpose</v>
      </c>
      <c r="AI531" s="11" t="str">
        <f>IF([2]source_data!G535="","",IF([2]source_data!M535="","",[2]source_data!M535))</f>
        <v>Voucher for small household items</v>
      </c>
    </row>
    <row r="532" spans="1:35" x14ac:dyDescent="0.2">
      <c r="A532" s="6" t="str">
        <f>IF([2]source_data!G536="","",IF(AND([2]source_data!C536&lt;&gt;"",[2]tailored_settings!$B$15="Publish"),CONCATENATE([2]tailored_settings!$B$2&amp;[2]source_data!C536),IF(AND([2]source_data!C536&lt;&gt;"",[2]tailored_settings!$B$15="Do not publish"),CONCATENATE([2]tailored_settings!$B$2&amp;TEXT(ROW(A532)-1,"0000")&amp;"_"&amp;TEXT(F532,"yyyy-mm")),CONCATENATE([2]tailored_settings!$B$2&amp;TEXT(ROW(A532)-1,"0000")&amp;"_"&amp;TEXT(F532,"yyyy-mm")))))</f>
        <v>360G-Longleigh-0531_2024-10</v>
      </c>
      <c r="B532" s="6" t="str">
        <f>IF([2]source_data!G536="","",IF([2]source_data!E536&lt;&gt;"",[2]source_data!E536,CONCATENATE("Grant to "&amp;G532)))</f>
        <v>Grant to Individual Recipient</v>
      </c>
      <c r="C532" s="6" t="str">
        <f>IF([2]source_data!G536="","",IF([2]source_data!F536="",_xlfn.XLOOKUP(T532,[2]tailored_settings!$B$20:$B$25,[2]tailored_settings!$A$20:$A$25,"")))</f>
        <v>Helping to alleviate financial hardship</v>
      </c>
      <c r="D532" s="7">
        <f>IF([2]source_data!G536="","",IF([2]source_data!G536="","",[2]source_data!G536))</f>
        <v>440</v>
      </c>
      <c r="E532" s="6" t="str">
        <f>IF([2]source_data!G536="","",[2]tailored_settings!$B$3)</f>
        <v>GBP</v>
      </c>
      <c r="F532" s="8">
        <f>IF([2]source_data!G536="","",IF([2]source_data!H536="","",[2]source_data!H536))</f>
        <v>45587</v>
      </c>
      <c r="G532" s="6" t="str">
        <f>IF([2]source_data!G536="","",[2]tailored_settings!$B$5)</f>
        <v>Individual Recipient</v>
      </c>
      <c r="H532" s="6" t="str">
        <f>IF([2]source_data!G536="","",IF(AND([2]source_data!A536&lt;&gt;"",[2]tailored_settings!$B$16="Publish"),CONCATENATE([2]tailored_settings!$B$2&amp;[2]source_data!A536),IF(AND([2]source_data!A536&lt;&gt;"",[2]tailored_settings!$B$16="Do not publish"),CONCATENATE([2]tailored_settings!$B$4&amp;TEXT(ROW(A532)-1,"0000")&amp;"_"&amp;TEXT(F532,"yyyy-mm")),CONCATENATE([2]tailored_settings!$B$4&amp;TEXT(ROW(A532)-1,"0000")&amp;"_"&amp;TEXT(F532,"yyyy-mm")))))</f>
        <v>360G-Longleigh-IND-0531_2024-10</v>
      </c>
      <c r="I532" s="6" t="str">
        <f>IF([2]source_data!G536="","",[2]tailored_settings!$B$7)</f>
        <v>Longleigh Foundation</v>
      </c>
      <c r="J532" s="6" t="str">
        <f>IF([2]source_data!G536="","",[2]tailored_settings!$B$6)</f>
        <v>GB-CHC-1169016</v>
      </c>
      <c r="K532" s="6" t="str">
        <f>IF([2]source_data!G536="","",IF([2]source_data!I536="","",VLOOKUP([2]source_data!I536,[2]codelist_mapping!A:C,3,FALSE)))</f>
        <v>GTIR030</v>
      </c>
      <c r="L532" s="6" t="str">
        <f>IF([2]source_data!G536="","",IF([2]source_data!J536="","",VLOOKUP([2]source_data!J536,[2]codelist_mapping!A:C,3,FALSE)))</f>
        <v/>
      </c>
      <c r="M532" s="6" t="str">
        <f>IF([2]source_data!G536="","",IF([2]source_data!K536="","",IF([2]source_data!M536&lt;&gt;"",CONCATENATE(VLOOKUP([2]source_data!K536,[2]codelist_mapping!F:H,3,FALSE)&amp;";"&amp;VLOOKUP([2]source_data!L536,[2]codelist_mapping!F:H,3,FALSE)&amp;";"&amp;VLOOKUP([2]source_data!M536,[2]codelist_mapping!F:H,3,FALSE)),IF([2]source_data!L536&lt;&gt;"",CONCATENATE(VLOOKUP([2]source_data!K536,[2]codelist_mapping!F:H,3,FALSE)&amp;";"&amp;VLOOKUP([2]source_data!L536,[2]codelist_mapping!F:H,3,FALSE)),IF([2]source_data!K536&lt;&gt;"",CONCATENATE(VLOOKUP([2]source_data!K536,[2]codelist_mapping!F:H,3,FALSE)))))))</f>
        <v>GTIP070;GTIP080</v>
      </c>
      <c r="N532" s="9" t="str">
        <f>IF([2]source_data!G536="","",IF([2]source_data!D536="","",VLOOKUP([2]source_data!D536,[2]geo_data!A:I,9,FALSE)))</f>
        <v>Woughton &amp; Fishermead</v>
      </c>
      <c r="O532" s="9" t="str">
        <f>IF([2]source_data!G536="","",IF([2]source_data!D536="","",VLOOKUP([2]source_data!D536,[2]geo_data!A:I,8,FALSE)))</f>
        <v>E05009424</v>
      </c>
      <c r="P532" s="9" t="str">
        <f>IF([2]source_data!G536="","",IF(LEFT(O532,3)="E05","WD",IF(LEFT(O532,3)="S13","WD",IF(LEFT(O532,3)="W05","WD",IF(LEFT(O532,3)="W06","UA",IF(LEFT(O532,3)="S12","CA",IF(LEFT(O532,3)="E06","UA",IF(LEFT(O532,3)="E07","NMD",IF(LEFT(O532,3)="E08","MD",IF(LEFT(O532,3)="E09","LONB"))))))))))</f>
        <v>WD</v>
      </c>
      <c r="Q532" s="9" t="str">
        <f>IF([2]source_data!G536="","",IF([2]source_data!D536="","",VLOOKUP([2]source_data!D536,[2]geo_data!A:I,7,FALSE)))</f>
        <v>Milton Keynes</v>
      </c>
      <c r="R532" s="9" t="str">
        <f>IF([2]source_data!G536="","",IF([2]source_data!D536="","",VLOOKUP([2]source_data!D536,[2]geo_data!A:I,6,FALSE)))</f>
        <v>E06000042</v>
      </c>
      <c r="S532" s="9" t="str">
        <f>IF([2]source_data!G536="","",IF(LEFT(R532,3)="E05","WD",IF(LEFT(R532,3)="S13","WD",IF(LEFT(R532,3)="W05","WD",IF(LEFT(R532,3)="W06","UA",IF(LEFT(R532,3)="S12","CA",IF(LEFT(R532,3)="E06","UA",IF(LEFT(R532,3)="E07","NMD",IF(LEFT(R532,3)="E08","MD",IF(LEFT(R532,3)="E09","LONB"))))))))))</f>
        <v>UA</v>
      </c>
      <c r="T532" s="6" t="str">
        <f>IF([2]source_data!G536="","",IF([2]source_data!N536="","",[2]source_data!N536))</f>
        <v>Hardship Grant</v>
      </c>
      <c r="U532" s="10">
        <f>IF([2]source_data!G536="","",[2]tailored_settings!$B$8)</f>
        <v>45789</v>
      </c>
      <c r="V532" s="6" t="str">
        <f>IF([2]source_data!G536="","",[2]tailored_settings!$B$9)</f>
        <v>http://www.longleigh.org/</v>
      </c>
      <c r="W532" s="8">
        <f>IF([2]source_data!G536="","",IF([2]source_data!O536="","",[2]source_data!O536))</f>
        <v>45587</v>
      </c>
      <c r="X532" s="12">
        <f>IF([2]source_data!G536="","",IF([2]source_data!P536="","",[2]source_data!P536))</f>
        <v>45643</v>
      </c>
      <c r="Y532" s="13">
        <f>IF([2]source_data!G536="","",IF([2]source_data!Q536="","",[2]source_data!Q536))</f>
        <v>2</v>
      </c>
      <c r="Z532" s="11" t="str">
        <f>IF([2]source_data!G536="","",IF([2]source_data!I536="","",[2]tailored_settings!$B$10))</f>
        <v>Primary grant reason</v>
      </c>
      <c r="AA532" s="11" t="str">
        <f>IF([2]source_data!G536="","",IF([2]source_data!I536="","",[2]source_data!I536))</f>
        <v>1. Customer (or family member residing with them) with a diagnosed condition or disability (physical and/or sensory and/or behavioural)</v>
      </c>
      <c r="AB532" s="11" t="str">
        <f>IF([2]source_data!G536="","",IF([2]source_data!J536="","",[2]tailored_settings!$B$11))</f>
        <v/>
      </c>
      <c r="AC532" s="11" t="str">
        <f>IF([2]source_data!G536="","",IF([2]source_data!J536="","",[2]source_data!J536))</f>
        <v/>
      </c>
      <c r="AD532" s="11" t="str">
        <f>IF([2]source_data!G536="","",IF([2]source_data!K536="","",[2]tailored_settings!$B$12))</f>
        <v>Grant purpose</v>
      </c>
      <c r="AE532" s="11" t="str">
        <f>IF([2]source_data!G536="","",IF([2]source_data!K536="","",[2]source_data!K536))</f>
        <v>Food Vouchers</v>
      </c>
      <c r="AF532" s="11" t="str">
        <f>IF([2]source_data!G536="","",IF([2]source_data!K536="","",[2]tailored_settings!$B$13))</f>
        <v>Grant purpose</v>
      </c>
      <c r="AG532" s="11" t="str">
        <f>IF([2]source_data!G536="","",IF([2]source_data!K536="","",[2]source_data!K536))</f>
        <v>Food Vouchers</v>
      </c>
      <c r="AH532" s="11" t="str">
        <f>IF([2]source_data!G536="","",IF([2]source_data!M536="","",[2]tailored_settings!$B$14))</f>
        <v/>
      </c>
      <c r="AI532" s="11" t="str">
        <f>IF([2]source_data!G536="","",IF([2]source_data!M536="","",[2]source_data!M536))</f>
        <v/>
      </c>
    </row>
    <row r="533" spans="1:35" x14ac:dyDescent="0.2">
      <c r="A533" s="6" t="str">
        <f>IF([2]source_data!G537="","",IF(AND([2]source_data!C537&lt;&gt;"",[2]tailored_settings!$B$15="Publish"),CONCATENATE([2]tailored_settings!$B$2&amp;[2]source_data!C537),IF(AND([2]source_data!C537&lt;&gt;"",[2]tailored_settings!$B$15="Do not publish"),CONCATENATE([2]tailored_settings!$B$2&amp;TEXT(ROW(A533)-1,"0000")&amp;"_"&amp;TEXT(F533,"yyyy-mm")),CONCATENATE([2]tailored_settings!$B$2&amp;TEXT(ROW(A533)-1,"0000")&amp;"_"&amp;TEXT(F533,"yyyy-mm")))))</f>
        <v>360G-Longleigh-0532_2024-10</v>
      </c>
      <c r="B533" s="6" t="str">
        <f>IF([2]source_data!G537="","",IF([2]source_data!E537&lt;&gt;"",[2]source_data!E537,CONCATENATE("Grant to "&amp;G533)))</f>
        <v>Grant to Individual Recipient</v>
      </c>
      <c r="C533" s="6" t="str">
        <f>IF([2]source_data!G537="","",IF([2]source_data!F537="",_xlfn.XLOOKUP(T533,[2]tailored_settings!$B$20:$B$25,[2]tailored_settings!$A$20:$A$25,"")))</f>
        <v>Helping to alleviate financial hardship</v>
      </c>
      <c r="D533" s="7">
        <f>IF([2]source_data!G537="","",IF([2]source_data!G537="","",[2]source_data!G537))</f>
        <v>800</v>
      </c>
      <c r="E533" s="6" t="str">
        <f>IF([2]source_data!G537="","",[2]tailored_settings!$B$3)</f>
        <v>GBP</v>
      </c>
      <c r="F533" s="8">
        <f>IF([2]source_data!G537="","",IF([2]source_data!H537="","",[2]source_data!H537))</f>
        <v>45587</v>
      </c>
      <c r="G533" s="6" t="str">
        <f>IF([2]source_data!G537="","",[2]tailored_settings!$B$5)</f>
        <v>Individual Recipient</v>
      </c>
      <c r="H533" s="6" t="str">
        <f>IF([2]source_data!G537="","",IF(AND([2]source_data!A537&lt;&gt;"",[2]tailored_settings!$B$16="Publish"),CONCATENATE([2]tailored_settings!$B$2&amp;[2]source_data!A537),IF(AND([2]source_data!A537&lt;&gt;"",[2]tailored_settings!$B$16="Do not publish"),CONCATENATE([2]tailored_settings!$B$4&amp;TEXT(ROW(A533)-1,"0000")&amp;"_"&amp;TEXT(F533,"yyyy-mm")),CONCATENATE([2]tailored_settings!$B$4&amp;TEXT(ROW(A533)-1,"0000")&amp;"_"&amp;TEXT(F533,"yyyy-mm")))))</f>
        <v>360G-Longleigh-IND-0532_2024-10</v>
      </c>
      <c r="I533" s="6" t="str">
        <f>IF([2]source_data!G537="","",[2]tailored_settings!$B$7)</f>
        <v>Longleigh Foundation</v>
      </c>
      <c r="J533" s="6" t="str">
        <f>IF([2]source_data!G537="","",[2]tailored_settings!$B$6)</f>
        <v>GB-CHC-1169016</v>
      </c>
      <c r="K533" s="6" t="str">
        <f>IF([2]source_data!G537="","",IF([2]source_data!I537="","",VLOOKUP([2]source_data!I537,[2]codelist_mapping!A:C,3,FALSE)))</f>
        <v>GTIR040</v>
      </c>
      <c r="L533" s="6" t="str">
        <f>IF([2]source_data!G537="","",IF([2]source_data!J537="","",VLOOKUP([2]source_data!J537,[2]codelist_mapping!A:C,3,FALSE)))</f>
        <v/>
      </c>
      <c r="M533" s="6" t="str">
        <f>IF([2]source_data!G537="","",IF([2]source_data!K537="","",IF([2]source_data!M537&lt;&gt;"",CONCATENATE(VLOOKUP([2]source_data!K537,[2]codelist_mapping!F:H,3,FALSE)&amp;";"&amp;VLOOKUP([2]source_data!L537,[2]codelist_mapping!F:H,3,FALSE)&amp;";"&amp;VLOOKUP([2]source_data!M537,[2]codelist_mapping!F:H,3,FALSE)),IF([2]source_data!L537&lt;&gt;"",CONCATENATE(VLOOKUP([2]source_data!K537,[2]codelist_mapping!F:H,3,FALSE)&amp;";"&amp;VLOOKUP([2]source_data!L537,[2]codelist_mapping!F:H,3,FALSE)),IF([2]source_data!K537&lt;&gt;"",CONCATENATE(VLOOKUP([2]source_data!K537,[2]codelist_mapping!F:H,3,FALSE)))))))</f>
        <v>GTIP070;GTIP080;GTIP050</v>
      </c>
      <c r="N533" s="9" t="str">
        <f>IF([2]source_data!G537="","",IF([2]source_data!D537="","",VLOOKUP([2]source_data!D537,[2]geo_data!A:I,9,FALSE)))</f>
        <v>Somerton</v>
      </c>
      <c r="O533" s="9" t="str">
        <f>IF([2]source_data!G537="","",IF([2]source_data!D537="","",VLOOKUP([2]source_data!D537,[2]geo_data!A:I,8,FALSE)))</f>
        <v>E05014379</v>
      </c>
      <c r="P533" s="9" t="str">
        <f>IF([2]source_data!G537="","",IF(LEFT(O533,3)="E05","WD",IF(LEFT(O533,3)="S13","WD",IF(LEFT(O533,3)="W05","WD",IF(LEFT(O533,3)="W06","UA",IF(LEFT(O533,3)="S12","CA",IF(LEFT(O533,3)="E06","UA",IF(LEFT(O533,3)="E07","NMD",IF(LEFT(O533,3)="E08","MD",IF(LEFT(O533,3)="E09","LONB"))))))))))</f>
        <v>WD</v>
      </c>
      <c r="Q533" s="9" t="str">
        <f>IF([2]source_data!G537="","",IF([2]source_data!D537="","",VLOOKUP([2]source_data!D537,[2]geo_data!A:I,7,FALSE)))</f>
        <v>Somerset</v>
      </c>
      <c r="R533" s="9" t="str">
        <f>IF([2]source_data!G537="","",IF([2]source_data!D537="","",VLOOKUP([2]source_data!D537,[2]geo_data!A:I,6,FALSE)))</f>
        <v>E06000066</v>
      </c>
      <c r="S533" s="9" t="str">
        <f>IF([2]source_data!G537="","",IF(LEFT(R533,3)="E05","WD",IF(LEFT(R533,3)="S13","WD",IF(LEFT(R533,3)="W05","WD",IF(LEFT(R533,3)="W06","UA",IF(LEFT(R533,3)="S12","CA",IF(LEFT(R533,3)="E06","UA",IF(LEFT(R533,3)="E07","NMD",IF(LEFT(R533,3)="E08","MD",IF(LEFT(R533,3)="E09","LONB"))))))))))</f>
        <v>UA</v>
      </c>
      <c r="T533" s="6" t="str">
        <f>IF([2]source_data!G537="","",IF([2]source_data!N537="","",[2]source_data!N537))</f>
        <v>Hardship Grant</v>
      </c>
      <c r="U533" s="10">
        <f>IF([2]source_data!G537="","",[2]tailored_settings!$B$8)</f>
        <v>45789</v>
      </c>
      <c r="V533" s="6" t="str">
        <f>IF([2]source_data!G537="","",[2]tailored_settings!$B$9)</f>
        <v>http://www.longleigh.org/</v>
      </c>
      <c r="W533" s="8">
        <f>IF([2]source_data!G537="","",IF([2]source_data!O537="","",[2]source_data!O537))</f>
        <v>45587</v>
      </c>
      <c r="X533" s="12">
        <f>IF([2]source_data!G537="","",IF([2]source_data!P537="","",[2]source_data!P537))</f>
        <v>45643</v>
      </c>
      <c r="Y533" s="13">
        <f>IF([2]source_data!G537="","",IF([2]source_data!Q537="","",[2]source_data!Q537))</f>
        <v>2</v>
      </c>
      <c r="Z533" s="11" t="str">
        <f>IF([2]source_data!G537="","",IF([2]source_data!I537="","",[2]tailored_settings!$B$10))</f>
        <v>Primary grant reason</v>
      </c>
      <c r="AA533" s="11" t="str">
        <f>IF([2]source_data!G537="","",IF([2]source_data!I537="","",[2]source_data!I537))</f>
        <v>2. Customer receiving medication and/or therapy for a mental health condition or substance addiction</v>
      </c>
      <c r="AB533" s="11" t="str">
        <f>IF([2]source_data!G537="","",IF([2]source_data!J537="","",[2]tailored_settings!$B$11))</f>
        <v/>
      </c>
      <c r="AC533" s="11" t="str">
        <f>IF([2]source_data!G537="","",IF([2]source_data!J537="","",[2]source_data!J537))</f>
        <v/>
      </c>
      <c r="AD533" s="11" t="str">
        <f>IF([2]source_data!G537="","",IF([2]source_data!K537="","",[2]tailored_settings!$B$12))</f>
        <v>Grant purpose</v>
      </c>
      <c r="AE533" s="11" t="str">
        <f>IF([2]source_data!G537="","",IF([2]source_data!K537="","",[2]source_data!K537))</f>
        <v>Food Vouchers</v>
      </c>
      <c r="AF533" s="11" t="str">
        <f>IF([2]source_data!G537="","",IF([2]source_data!K537="","",[2]tailored_settings!$B$13))</f>
        <v>Grant purpose</v>
      </c>
      <c r="AG533" s="11" t="str">
        <f>IF([2]source_data!G537="","",IF([2]source_data!K537="","",[2]source_data!K537))</f>
        <v>Food Vouchers</v>
      </c>
      <c r="AH533" s="11" t="str">
        <f>IF([2]source_data!G537="","",IF([2]source_data!M537="","",[2]tailored_settings!$B$14))</f>
        <v>Grant purpose</v>
      </c>
      <c r="AI533" s="11" t="str">
        <f>IF([2]source_data!G537="","",IF([2]source_data!M537="","",[2]source_data!M537))</f>
        <v>Utility Vouchers</v>
      </c>
    </row>
    <row r="534" spans="1:35" x14ac:dyDescent="0.2">
      <c r="A534" s="6" t="str">
        <f>IF([2]source_data!G538="","",IF(AND([2]source_data!C538&lt;&gt;"",[2]tailored_settings!$B$15="Publish"),CONCATENATE([2]tailored_settings!$B$2&amp;[2]source_data!C538),IF(AND([2]source_data!C538&lt;&gt;"",[2]tailored_settings!$B$15="Do not publish"),CONCATENATE([2]tailored_settings!$B$2&amp;TEXT(ROW(A534)-1,"0000")&amp;"_"&amp;TEXT(F534,"yyyy-mm")),CONCATENATE([2]tailored_settings!$B$2&amp;TEXT(ROW(A534)-1,"0000")&amp;"_"&amp;TEXT(F534,"yyyy-mm")))))</f>
        <v>360G-Longleigh-0533_2024-10</v>
      </c>
      <c r="B534" s="6" t="str">
        <f>IF([2]source_data!G538="","",IF([2]source_data!E538&lt;&gt;"",[2]source_data!E538,CONCATENATE("Grant to "&amp;G534)))</f>
        <v>Grant to Individual Recipient</v>
      </c>
      <c r="C534" s="6" t="str">
        <f>IF([2]source_data!G538="","",IF([2]source_data!F538="",_xlfn.XLOOKUP(T534,[2]tailored_settings!$B$20:$B$25,[2]tailored_settings!$A$20:$A$25,"")))</f>
        <v>Helping to alleviate financial hardship</v>
      </c>
      <c r="D534" s="7">
        <f>IF([2]source_data!G538="","",IF([2]source_data!G538="","",[2]source_data!G538))</f>
        <v>540</v>
      </c>
      <c r="E534" s="6" t="str">
        <f>IF([2]source_data!G538="","",[2]tailored_settings!$B$3)</f>
        <v>GBP</v>
      </c>
      <c r="F534" s="8">
        <f>IF([2]source_data!G538="","",IF([2]source_data!H538="","",[2]source_data!H538))</f>
        <v>45589</v>
      </c>
      <c r="G534" s="6" t="str">
        <f>IF([2]source_data!G538="","",[2]tailored_settings!$B$5)</f>
        <v>Individual Recipient</v>
      </c>
      <c r="H534" s="6" t="str">
        <f>IF([2]source_data!G538="","",IF(AND([2]source_data!A538&lt;&gt;"",[2]tailored_settings!$B$16="Publish"),CONCATENATE([2]tailored_settings!$B$2&amp;[2]source_data!A538),IF(AND([2]source_data!A538&lt;&gt;"",[2]tailored_settings!$B$16="Do not publish"),CONCATENATE([2]tailored_settings!$B$4&amp;TEXT(ROW(A534)-1,"0000")&amp;"_"&amp;TEXT(F534,"yyyy-mm")),CONCATENATE([2]tailored_settings!$B$4&amp;TEXT(ROW(A534)-1,"0000")&amp;"_"&amp;TEXT(F534,"yyyy-mm")))))</f>
        <v>360G-Longleigh-IND-0533_2024-10</v>
      </c>
      <c r="I534" s="6" t="str">
        <f>IF([2]source_data!G538="","",[2]tailored_settings!$B$7)</f>
        <v>Longleigh Foundation</v>
      </c>
      <c r="J534" s="6" t="str">
        <f>IF([2]source_data!G538="","",[2]tailored_settings!$B$6)</f>
        <v>GB-CHC-1169016</v>
      </c>
      <c r="K534" s="6" t="str">
        <f>IF([2]source_data!G538="","",IF([2]source_data!I538="","",VLOOKUP([2]source_data!I538,[2]codelist_mapping!A:C,3,FALSE)))</f>
        <v>GTIR040</v>
      </c>
      <c r="L534" s="6" t="str">
        <f>IF([2]source_data!G538="","",IF([2]source_data!J538="","",VLOOKUP([2]source_data!J538,[2]codelist_mapping!A:C,3,FALSE)))</f>
        <v/>
      </c>
      <c r="M534" s="6" t="str">
        <f>IF([2]source_data!G538="","",IF([2]source_data!K538="","",IF([2]source_data!M538&lt;&gt;"",CONCATENATE(VLOOKUP([2]source_data!K538,[2]codelist_mapping!F:H,3,FALSE)&amp;";"&amp;VLOOKUP([2]source_data!L538,[2]codelist_mapping!F:H,3,FALSE)&amp;";"&amp;VLOOKUP([2]source_data!M538,[2]codelist_mapping!F:H,3,FALSE)),IF([2]source_data!L538&lt;&gt;"",CONCATENATE(VLOOKUP([2]source_data!K538,[2]codelist_mapping!F:H,3,FALSE)&amp;";"&amp;VLOOKUP([2]source_data!L538,[2]codelist_mapping!F:H,3,FALSE)),IF([2]source_data!K538&lt;&gt;"",CONCATENATE(VLOOKUP([2]source_data!K538,[2]codelist_mapping!F:H,3,FALSE)))))))</f>
        <v>GTIP070;GTIP050</v>
      </c>
      <c r="N534" s="9" t="str">
        <f>IF([2]source_data!G538="","",IF([2]source_data!D538="","",VLOOKUP([2]source_data!D538,[2]geo_data!A:I,9,FALSE)))</f>
        <v>Park Gate</v>
      </c>
      <c r="O534" s="9" t="str">
        <f>IF([2]source_data!G538="","",IF([2]source_data!D538="","",VLOOKUP([2]source_data!D538,[2]geo_data!A:I,8,FALSE)))</f>
        <v>E05004523</v>
      </c>
      <c r="P534" s="9" t="str">
        <f>IF([2]source_data!G538="","",IF(LEFT(O534,3)="E05","WD",IF(LEFT(O534,3)="S13","WD",IF(LEFT(O534,3)="W05","WD",IF(LEFT(O534,3)="W06","UA",IF(LEFT(O534,3)="S12","CA",IF(LEFT(O534,3)="E06","UA",IF(LEFT(O534,3)="E07","NMD",IF(LEFT(O534,3)="E08","MD",IF(LEFT(O534,3)="E09","LONB"))))))))))</f>
        <v>WD</v>
      </c>
      <c r="Q534" s="9" t="str">
        <f>IF([2]source_data!G538="","",IF([2]source_data!D538="","",VLOOKUP([2]source_data!D538,[2]geo_data!A:I,7,FALSE)))</f>
        <v>Fareham</v>
      </c>
      <c r="R534" s="9" t="str">
        <f>IF([2]source_data!G538="","",IF([2]source_data!D538="","",VLOOKUP([2]source_data!D538,[2]geo_data!A:I,6,FALSE)))</f>
        <v>E07000087</v>
      </c>
      <c r="S534" s="9" t="str">
        <f>IF([2]source_data!G538="","",IF(LEFT(R534,3)="E05","WD",IF(LEFT(R534,3)="S13","WD",IF(LEFT(R534,3)="W05","WD",IF(LEFT(R534,3)="W06","UA",IF(LEFT(R534,3)="S12","CA",IF(LEFT(R534,3)="E06","UA",IF(LEFT(R534,3)="E07","NMD",IF(LEFT(R534,3)="E08","MD",IF(LEFT(R534,3)="E09","LONB"))))))))))</f>
        <v>NMD</v>
      </c>
      <c r="T534" s="6" t="str">
        <f>IF([2]source_data!G538="","",IF([2]source_data!N538="","",[2]source_data!N538))</f>
        <v>Hardship Grant</v>
      </c>
      <c r="U534" s="10">
        <f>IF([2]source_data!G538="","",[2]tailored_settings!$B$8)</f>
        <v>45789</v>
      </c>
      <c r="V534" s="6" t="str">
        <f>IF([2]source_data!G538="","",[2]tailored_settings!$B$9)</f>
        <v>http://www.longleigh.org/</v>
      </c>
      <c r="W534" s="8">
        <f>IF([2]source_data!G538="","",IF([2]source_data!O538="","",[2]source_data!O538))</f>
        <v>45589</v>
      </c>
      <c r="X534" s="12">
        <f>IF([2]source_data!G538="","",IF([2]source_data!P538="","",[2]source_data!P538))</f>
        <v>45681</v>
      </c>
      <c r="Y534" s="13">
        <f>IF([2]source_data!G538="","",IF([2]source_data!Q538="","",[2]source_data!Q538))</f>
        <v>3</v>
      </c>
      <c r="Z534" s="11" t="str">
        <f>IF([2]source_data!G538="","",IF([2]source_data!I538="","",[2]tailored_settings!$B$10))</f>
        <v>Primary grant reason</v>
      </c>
      <c r="AA534" s="11" t="str">
        <f>IF([2]source_data!G538="","",IF([2]source_data!I538="","",[2]source_data!I538))</f>
        <v>2. Customer receiving medication and/or therapy for a mental health condition or substance addiction</v>
      </c>
      <c r="AB534" s="11" t="str">
        <f>IF([2]source_data!G538="","",IF([2]source_data!J538="","",[2]tailored_settings!$B$11))</f>
        <v/>
      </c>
      <c r="AC534" s="11" t="str">
        <f>IF([2]source_data!G538="","",IF([2]source_data!J538="","",[2]source_data!J538))</f>
        <v/>
      </c>
      <c r="AD534" s="11" t="str">
        <f>IF([2]source_data!G538="","",IF([2]source_data!K538="","",[2]tailored_settings!$B$12))</f>
        <v>Grant purpose</v>
      </c>
      <c r="AE534" s="11" t="str">
        <f>IF([2]source_data!G538="","",IF([2]source_data!K538="","",[2]source_data!K538))</f>
        <v>Food Vouchers</v>
      </c>
      <c r="AF534" s="11" t="str">
        <f>IF([2]source_data!G538="","",IF([2]source_data!K538="","",[2]tailored_settings!$B$13))</f>
        <v>Grant purpose</v>
      </c>
      <c r="AG534" s="11" t="str">
        <f>IF([2]source_data!G538="","",IF([2]source_data!K538="","",[2]source_data!K538))</f>
        <v>Food Vouchers</v>
      </c>
      <c r="AH534" s="11" t="str">
        <f>IF([2]source_data!G538="","",IF([2]source_data!M538="","",[2]tailored_settings!$B$14))</f>
        <v/>
      </c>
      <c r="AI534" s="11" t="str">
        <f>IF([2]source_data!G538="","",IF([2]source_data!M538="","",[2]source_data!M538))</f>
        <v/>
      </c>
    </row>
    <row r="535" spans="1:35" x14ac:dyDescent="0.2">
      <c r="A535" s="6" t="str">
        <f>IF([2]source_data!G539="","",IF(AND([2]source_data!C539&lt;&gt;"",[2]tailored_settings!$B$15="Publish"),CONCATENATE([2]tailored_settings!$B$2&amp;[2]source_data!C539),IF(AND([2]source_data!C539&lt;&gt;"",[2]tailored_settings!$B$15="Do not publish"),CONCATENATE([2]tailored_settings!$B$2&amp;TEXT(ROW(A535)-1,"0000")&amp;"_"&amp;TEXT(F535,"yyyy-mm")),CONCATENATE([2]tailored_settings!$B$2&amp;TEXT(ROW(A535)-1,"0000")&amp;"_"&amp;TEXT(F535,"yyyy-mm")))))</f>
        <v>360G-Longleigh-0534_2024-10</v>
      </c>
      <c r="B535" s="6" t="str">
        <f>IF([2]source_data!G539="","",IF([2]source_data!E539&lt;&gt;"",[2]source_data!E539,CONCATENATE("Grant to "&amp;G535)))</f>
        <v>Grant to Individual Recipient</v>
      </c>
      <c r="C535" s="6" t="str">
        <f>IF([2]source_data!G539="","",IF([2]source_data!F539="",_xlfn.XLOOKUP(T535,[2]tailored_settings!$B$20:$B$25,[2]tailored_settings!$A$20:$A$25,"")))</f>
        <v>Helping to alleviate financial hardship</v>
      </c>
      <c r="D535" s="7">
        <f>IF([2]source_data!G539="","",IF([2]source_data!G539="","",[2]source_data!G539))</f>
        <v>975</v>
      </c>
      <c r="E535" s="6" t="str">
        <f>IF([2]source_data!G539="","",[2]tailored_settings!$B$3)</f>
        <v>GBP</v>
      </c>
      <c r="F535" s="8">
        <f>IF([2]source_data!G539="","",IF([2]source_data!H539="","",[2]source_data!H539))</f>
        <v>45593</v>
      </c>
      <c r="G535" s="6" t="str">
        <f>IF([2]source_data!G539="","",[2]tailored_settings!$B$5)</f>
        <v>Individual Recipient</v>
      </c>
      <c r="H535" s="6" t="str">
        <f>IF([2]source_data!G539="","",IF(AND([2]source_data!A539&lt;&gt;"",[2]tailored_settings!$B$16="Publish"),CONCATENATE([2]tailored_settings!$B$2&amp;[2]source_data!A539),IF(AND([2]source_data!A539&lt;&gt;"",[2]tailored_settings!$B$16="Do not publish"),CONCATENATE([2]tailored_settings!$B$4&amp;TEXT(ROW(A535)-1,"0000")&amp;"_"&amp;TEXT(F535,"yyyy-mm")),CONCATENATE([2]tailored_settings!$B$4&amp;TEXT(ROW(A535)-1,"0000")&amp;"_"&amp;TEXT(F535,"yyyy-mm")))))</f>
        <v>360G-Longleigh-IND-0534_2024-10</v>
      </c>
      <c r="I535" s="6" t="str">
        <f>IF([2]source_data!G539="","",[2]tailored_settings!$B$7)</f>
        <v>Longleigh Foundation</v>
      </c>
      <c r="J535" s="6" t="str">
        <f>IF([2]source_data!G539="","",[2]tailored_settings!$B$6)</f>
        <v>GB-CHC-1169016</v>
      </c>
      <c r="K535" s="6" t="str">
        <f>IF([2]source_data!G539="","",IF([2]source_data!I539="","",VLOOKUP([2]source_data!I539,[2]codelist_mapping!A:C,3,FALSE)))</f>
        <v>GTIR040</v>
      </c>
      <c r="L535" s="6" t="str">
        <f>IF([2]source_data!G539="","",IF([2]source_data!J539="","",VLOOKUP([2]source_data!J539,[2]codelist_mapping!A:C,3,FALSE)))</f>
        <v/>
      </c>
      <c r="M535" s="6" t="str">
        <f>IF([2]source_data!G539="","",IF([2]source_data!K539="","",IF([2]source_data!M539&lt;&gt;"",CONCATENATE(VLOOKUP([2]source_data!K539,[2]codelist_mapping!F:H,3,FALSE)&amp;";"&amp;VLOOKUP([2]source_data!L539,[2]codelist_mapping!F:H,3,FALSE)&amp;";"&amp;VLOOKUP([2]source_data!M539,[2]codelist_mapping!F:H,3,FALSE)),IF([2]source_data!L539&lt;&gt;"",CONCATENATE(VLOOKUP([2]source_data!K539,[2]codelist_mapping!F:H,3,FALSE)&amp;";"&amp;VLOOKUP([2]source_data!L539,[2]codelist_mapping!F:H,3,FALSE)),IF([2]source_data!K539&lt;&gt;"",CONCATENATE(VLOOKUP([2]source_data!K539,[2]codelist_mapping!F:H,3,FALSE)))))))</f>
        <v>GTIP050;GTIP070;GTIP100</v>
      </c>
      <c r="N535" s="9" t="str">
        <f>IF([2]source_data!G539="","",IF([2]source_data!D539="","",VLOOKUP([2]source_data!D539,[2]geo_data!A:I,9,FALSE)))</f>
        <v>Dishley, Hathern &amp; Thorpe Acre</v>
      </c>
      <c r="O535" s="9" t="str">
        <f>IF([2]source_data!G539="","",IF([2]source_data!D539="","",VLOOKUP([2]source_data!D539,[2]geo_data!A:I,8,FALSE)))</f>
        <v>E05014670</v>
      </c>
      <c r="P535" s="9" t="str">
        <f>IF([2]source_data!G539="","",IF(LEFT(O535,3)="E05","WD",IF(LEFT(O535,3)="S13","WD",IF(LEFT(O535,3)="W05","WD",IF(LEFT(O535,3)="W06","UA",IF(LEFT(O535,3)="S12","CA",IF(LEFT(O535,3)="E06","UA",IF(LEFT(O535,3)="E07","NMD",IF(LEFT(O535,3)="E08","MD",IF(LEFT(O535,3)="E09","LONB"))))))))))</f>
        <v>WD</v>
      </c>
      <c r="Q535" s="9" t="str">
        <f>IF([2]source_data!G539="","",IF([2]source_data!D539="","",VLOOKUP([2]source_data!D539,[2]geo_data!A:I,7,FALSE)))</f>
        <v>Charnwood</v>
      </c>
      <c r="R535" s="9" t="str">
        <f>IF([2]source_data!G539="","",IF([2]source_data!D539="","",VLOOKUP([2]source_data!D539,[2]geo_data!A:I,6,FALSE)))</f>
        <v>E07000130</v>
      </c>
      <c r="S535" s="9" t="str">
        <f>IF([2]source_data!G539="","",IF(LEFT(R535,3)="E05","WD",IF(LEFT(R535,3)="S13","WD",IF(LEFT(R535,3)="W05","WD",IF(LEFT(R535,3)="W06","UA",IF(LEFT(R535,3)="S12","CA",IF(LEFT(R535,3)="E06","UA",IF(LEFT(R535,3)="E07","NMD",IF(LEFT(R535,3)="E08","MD",IF(LEFT(R535,3)="E09","LONB"))))))))))</f>
        <v>NMD</v>
      </c>
      <c r="T535" s="6" t="str">
        <f>IF([2]source_data!G539="","",IF([2]source_data!N539="","",[2]source_data!N539))</f>
        <v>Hardship Grant</v>
      </c>
      <c r="U535" s="10">
        <f>IF([2]source_data!G539="","",[2]tailored_settings!$B$8)</f>
        <v>45789</v>
      </c>
      <c r="V535" s="6" t="str">
        <f>IF([2]source_data!G539="","",[2]tailored_settings!$B$9)</f>
        <v>http://www.longleigh.org/</v>
      </c>
      <c r="W535" s="8">
        <f>IF([2]source_data!G539="","",IF([2]source_data!O539="","",[2]source_data!O539))</f>
        <v>45593</v>
      </c>
      <c r="X535" s="12">
        <f>IF([2]source_data!G539="","",IF([2]source_data!P539="","",[2]source_data!P539))</f>
        <v>45700</v>
      </c>
      <c r="Y535" s="13">
        <f>IF([2]source_data!G539="","",IF([2]source_data!Q539="","",[2]source_data!Q539))</f>
        <v>4</v>
      </c>
      <c r="Z535" s="11" t="str">
        <f>IF([2]source_data!G539="","",IF([2]source_data!I539="","",[2]tailored_settings!$B$10))</f>
        <v>Primary grant reason</v>
      </c>
      <c r="AA535" s="11" t="str">
        <f>IF([2]source_data!G539="","",IF([2]source_data!I539="","",[2]source_data!I539))</f>
        <v>2. Customer receiving medication and/or therapy for a mental health condition or substance addiction</v>
      </c>
      <c r="AB535" s="11" t="str">
        <f>IF([2]source_data!G539="","",IF([2]source_data!J539="","",[2]tailored_settings!$B$11))</f>
        <v/>
      </c>
      <c r="AC535" s="11" t="str">
        <f>IF([2]source_data!G539="","",IF([2]source_data!J539="","",[2]source_data!J539))</f>
        <v/>
      </c>
      <c r="AD535" s="11" t="str">
        <f>IF([2]source_data!G539="","",IF([2]source_data!K539="","",[2]tailored_settings!$B$12))</f>
        <v>Grant purpose</v>
      </c>
      <c r="AE535" s="11" t="str">
        <f>IF([2]source_data!G539="","",IF([2]source_data!K539="","",[2]source_data!K539))</f>
        <v>Utility Vouchers</v>
      </c>
      <c r="AF535" s="11" t="str">
        <f>IF([2]source_data!G539="","",IF([2]source_data!K539="","",[2]tailored_settings!$B$13))</f>
        <v>Grant purpose</v>
      </c>
      <c r="AG535" s="11" t="str">
        <f>IF([2]source_data!G539="","",IF([2]source_data!K539="","",[2]source_data!K539))</f>
        <v>Utility Vouchers</v>
      </c>
      <c r="AH535" s="11" t="str">
        <f>IF([2]source_data!G539="","",IF([2]source_data!M539="","",[2]tailored_settings!$B$14))</f>
        <v>Grant purpose</v>
      </c>
      <c r="AI535" s="11" t="str">
        <f>IF([2]source_data!G539="","",IF([2]source_data!M539="","",[2]source_data!M539))</f>
        <v>Travel costs</v>
      </c>
    </row>
    <row r="536" spans="1:35" x14ac:dyDescent="0.2">
      <c r="A536" s="6" t="str">
        <f>IF([2]source_data!G540="","",IF(AND([2]source_data!C540&lt;&gt;"",[2]tailored_settings!$B$15="Publish"),CONCATENATE([2]tailored_settings!$B$2&amp;[2]source_data!C540),IF(AND([2]source_data!C540&lt;&gt;"",[2]tailored_settings!$B$15="Do not publish"),CONCATENATE([2]tailored_settings!$B$2&amp;TEXT(ROW(A536)-1,"0000")&amp;"_"&amp;TEXT(F536,"yyyy-mm")),CONCATENATE([2]tailored_settings!$B$2&amp;TEXT(ROW(A536)-1,"0000")&amp;"_"&amp;TEXT(F536,"yyyy-mm")))))</f>
        <v>360G-Longleigh-0535_2024-10</v>
      </c>
      <c r="B536" s="6" t="str">
        <f>IF([2]source_data!G540="","",IF([2]source_data!E540&lt;&gt;"",[2]source_data!E540,CONCATENATE("Grant to "&amp;G536)))</f>
        <v>Grant to Individual Recipient</v>
      </c>
      <c r="C536" s="6" t="str">
        <f>IF([2]source_data!G540="","",IF([2]source_data!F540="",_xlfn.XLOOKUP(T536,[2]tailored_settings!$B$20:$B$25,[2]tailored_settings!$A$20:$A$25,"")))</f>
        <v>Helping to alleviate financial hardship</v>
      </c>
      <c r="D536" s="7">
        <f>IF([2]source_data!G540="","",IF([2]source_data!G540="","",[2]source_data!G540))</f>
        <v>774.29</v>
      </c>
      <c r="E536" s="6" t="str">
        <f>IF([2]source_data!G540="","",[2]tailored_settings!$B$3)</f>
        <v>GBP</v>
      </c>
      <c r="F536" s="8">
        <f>IF([2]source_data!G540="","",IF([2]source_data!H540="","",[2]source_data!H540))</f>
        <v>45593</v>
      </c>
      <c r="G536" s="6" t="str">
        <f>IF([2]source_data!G540="","",[2]tailored_settings!$B$5)</f>
        <v>Individual Recipient</v>
      </c>
      <c r="H536" s="6" t="str">
        <f>IF([2]source_data!G540="","",IF(AND([2]source_data!A540&lt;&gt;"",[2]tailored_settings!$B$16="Publish"),CONCATENATE([2]tailored_settings!$B$2&amp;[2]source_data!A540),IF(AND([2]source_data!A540&lt;&gt;"",[2]tailored_settings!$B$16="Do not publish"),CONCATENATE([2]tailored_settings!$B$4&amp;TEXT(ROW(A536)-1,"0000")&amp;"_"&amp;TEXT(F536,"yyyy-mm")),CONCATENATE([2]tailored_settings!$B$4&amp;TEXT(ROW(A536)-1,"0000")&amp;"_"&amp;TEXT(F536,"yyyy-mm")))))</f>
        <v>360G-Longleigh-IND-0535_2024-10</v>
      </c>
      <c r="I536" s="6" t="str">
        <f>IF([2]source_data!G540="","",[2]tailored_settings!$B$7)</f>
        <v>Longleigh Foundation</v>
      </c>
      <c r="J536" s="6" t="str">
        <f>IF([2]source_data!G540="","",[2]tailored_settings!$B$6)</f>
        <v>GB-CHC-1169016</v>
      </c>
      <c r="K536" s="6" t="str">
        <f>IF([2]source_data!G540="","",IF([2]source_data!I540="","",VLOOKUP([2]source_data!I540,[2]codelist_mapping!A:C,3,FALSE)))</f>
        <v>GTIR010</v>
      </c>
      <c r="L536" s="6" t="str">
        <f>IF([2]source_data!G540="","",IF([2]source_data!J540="","",VLOOKUP([2]source_data!J540,[2]codelist_mapping!A:C,3,FALSE)))</f>
        <v/>
      </c>
      <c r="M536" s="6" t="str">
        <f>IF([2]source_data!G540="","",IF([2]source_data!K540="","",IF([2]source_data!M540&lt;&gt;"",CONCATENATE(VLOOKUP([2]source_data!K540,[2]codelist_mapping!F:H,3,FALSE)&amp;";"&amp;VLOOKUP([2]source_data!L540,[2]codelist_mapping!F:H,3,FALSE)&amp;";"&amp;VLOOKUP([2]source_data!M540,[2]codelist_mapping!F:H,3,FALSE)),IF([2]source_data!L540&lt;&gt;"",CONCATENATE(VLOOKUP([2]source_data!K540,[2]codelist_mapping!F:H,3,FALSE)&amp;";"&amp;VLOOKUP([2]source_data!L540,[2]codelist_mapping!F:H,3,FALSE)),IF([2]source_data!K540&lt;&gt;"",CONCATENATE(VLOOKUP([2]source_data!K540,[2]codelist_mapping!F:H,3,FALSE)))))))</f>
        <v>GTIP020;GTIP020</v>
      </c>
      <c r="N536" s="9" t="str">
        <f>IF([2]source_data!G540="","",IF([2]source_data!D540="","",VLOOKUP([2]source_data!D540,[2]geo_data!A:I,9,FALSE)))</f>
        <v>Whitley</v>
      </c>
      <c r="O536" s="9" t="str">
        <f>IF([2]source_data!G540="","",IF([2]source_data!D540="","",VLOOKUP([2]source_data!D540,[2]geo_data!A:I,8,FALSE)))</f>
        <v>E05013879</v>
      </c>
      <c r="P536" s="9" t="str">
        <f>IF([2]source_data!G540="","",IF(LEFT(O536,3)="E05","WD",IF(LEFT(O536,3)="S13","WD",IF(LEFT(O536,3)="W05","WD",IF(LEFT(O536,3)="W06","UA",IF(LEFT(O536,3)="S12","CA",IF(LEFT(O536,3)="E06","UA",IF(LEFT(O536,3)="E07","NMD",IF(LEFT(O536,3)="E08","MD",IF(LEFT(O536,3)="E09","LONB"))))))))))</f>
        <v>WD</v>
      </c>
      <c r="Q536" s="9" t="str">
        <f>IF([2]source_data!G540="","",IF([2]source_data!D540="","",VLOOKUP([2]source_data!D540,[2]geo_data!A:I,7,FALSE)))</f>
        <v>Reading</v>
      </c>
      <c r="R536" s="9" t="str">
        <f>IF([2]source_data!G540="","",IF([2]source_data!D540="","",VLOOKUP([2]source_data!D540,[2]geo_data!A:I,6,FALSE)))</f>
        <v>E06000038</v>
      </c>
      <c r="S536" s="9" t="str">
        <f>IF([2]source_data!G540="","",IF(LEFT(R536,3)="E05","WD",IF(LEFT(R536,3)="S13","WD",IF(LEFT(R536,3)="W05","WD",IF(LEFT(R536,3)="W06","UA",IF(LEFT(R536,3)="S12","CA",IF(LEFT(R536,3)="E06","UA",IF(LEFT(R536,3)="E07","NMD",IF(LEFT(R536,3)="E08","MD",IF(LEFT(R536,3)="E09","LONB"))))))))))</f>
        <v>UA</v>
      </c>
      <c r="T536" s="6" t="str">
        <f>IF([2]source_data!G540="","",IF([2]source_data!N540="","",[2]source_data!N540))</f>
        <v>Hardship Grant</v>
      </c>
      <c r="U536" s="10">
        <f>IF([2]source_data!G540="","",[2]tailored_settings!$B$8)</f>
        <v>45789</v>
      </c>
      <c r="V536" s="6" t="str">
        <f>IF([2]source_data!G540="","",[2]tailored_settings!$B$9)</f>
        <v>http://www.longleigh.org/</v>
      </c>
      <c r="W536" s="8">
        <f>IF([2]source_data!G540="","",IF([2]source_data!O540="","",[2]source_data!O540))</f>
        <v>45593</v>
      </c>
      <c r="X536" s="12">
        <f>IF([2]source_data!G540="","",IF([2]source_data!P540="","",[2]source_data!P540))</f>
        <v>45681</v>
      </c>
      <c r="Y536" s="13">
        <f>IF([2]source_data!G540="","",IF([2]source_data!Q540="","",[2]source_data!Q540))</f>
        <v>3</v>
      </c>
      <c r="Z536" s="11" t="str">
        <f>IF([2]source_data!G540="","",IF([2]source_data!I540="","",[2]tailored_settings!$B$10))</f>
        <v>Primary grant reason</v>
      </c>
      <c r="AA536" s="11" t="str">
        <f>IF([2]source_data!G540="","",IF([2]source_data!I540="","",[2]source_data!I540))</f>
        <v>7. Customer where there is a child/ren in receipt of means-tested free school meals</v>
      </c>
      <c r="AB536" s="11" t="str">
        <f>IF([2]source_data!G540="","",IF([2]source_data!J540="","",[2]tailored_settings!$B$11))</f>
        <v/>
      </c>
      <c r="AC536" s="11" t="str">
        <f>IF([2]source_data!G540="","",IF([2]source_data!J540="","",[2]source_data!J540))</f>
        <v/>
      </c>
      <c r="AD536" s="11" t="str">
        <f>IF([2]source_data!G540="","",IF([2]source_data!K540="","",[2]tailored_settings!$B$12))</f>
        <v>Grant purpose</v>
      </c>
      <c r="AE536" s="11" t="str">
        <f>IF([2]source_data!G540="","",IF([2]source_data!K540="","",[2]source_data!K540))</f>
        <v xml:space="preserve">Furniture </v>
      </c>
      <c r="AF536" s="11" t="str">
        <f>IF([2]source_data!G540="","",IF([2]source_data!K540="","",[2]tailored_settings!$B$13))</f>
        <v>Grant purpose</v>
      </c>
      <c r="AG536" s="11" t="str">
        <f>IF([2]source_data!G540="","",IF([2]source_data!K540="","",[2]source_data!K540))</f>
        <v xml:space="preserve">Furniture </v>
      </c>
      <c r="AH536" s="11" t="str">
        <f>IF([2]source_data!G540="","",IF([2]source_data!M540="","",[2]tailored_settings!$B$14))</f>
        <v/>
      </c>
      <c r="AI536" s="11" t="str">
        <f>IF([2]source_data!G540="","",IF([2]source_data!M540="","",[2]source_data!M540))</f>
        <v/>
      </c>
    </row>
    <row r="537" spans="1:35" x14ac:dyDescent="0.2">
      <c r="A537" s="6" t="str">
        <f>IF([2]source_data!G541="","",IF(AND([2]source_data!C541&lt;&gt;"",[2]tailored_settings!$B$15="Publish"),CONCATENATE([2]tailored_settings!$B$2&amp;[2]source_data!C541),IF(AND([2]source_data!C541&lt;&gt;"",[2]tailored_settings!$B$15="Do not publish"),CONCATENATE([2]tailored_settings!$B$2&amp;TEXT(ROW(A537)-1,"0000")&amp;"_"&amp;TEXT(F537,"yyyy-mm")),CONCATENATE([2]tailored_settings!$B$2&amp;TEXT(ROW(A537)-1,"0000")&amp;"_"&amp;TEXT(F537,"yyyy-mm")))))</f>
        <v>360G-Longleigh-0536_2024-10</v>
      </c>
      <c r="B537" s="6" t="str">
        <f>IF([2]source_data!G541="","",IF([2]source_data!E541&lt;&gt;"",[2]source_data!E541,CONCATENATE("Grant to "&amp;G537)))</f>
        <v>Grant to Individual Recipient</v>
      </c>
      <c r="C537" s="6" t="str">
        <f>IF([2]source_data!G541="","",IF([2]source_data!F541="",_xlfn.XLOOKUP(T537,[2]tailored_settings!$B$20:$B$25,[2]tailored_settings!$A$20:$A$25,"")))</f>
        <v>Helping to alleviate financial hardship</v>
      </c>
      <c r="D537" s="7">
        <f>IF([2]source_data!G541="","",IF([2]source_data!G541="","",[2]source_data!G541))</f>
        <v>894.41</v>
      </c>
      <c r="E537" s="6" t="str">
        <f>IF([2]source_data!G541="","",[2]tailored_settings!$B$3)</f>
        <v>GBP</v>
      </c>
      <c r="F537" s="8">
        <f>IF([2]source_data!G541="","",IF([2]source_data!H541="","",[2]source_data!H541))</f>
        <v>45593</v>
      </c>
      <c r="G537" s="6" t="str">
        <f>IF([2]source_data!G541="","",[2]tailored_settings!$B$5)</f>
        <v>Individual Recipient</v>
      </c>
      <c r="H537" s="6" t="str">
        <f>IF([2]source_data!G541="","",IF(AND([2]source_data!A541&lt;&gt;"",[2]tailored_settings!$B$16="Publish"),CONCATENATE([2]tailored_settings!$B$2&amp;[2]source_data!A541),IF(AND([2]source_data!A541&lt;&gt;"",[2]tailored_settings!$B$16="Do not publish"),CONCATENATE([2]tailored_settings!$B$4&amp;TEXT(ROW(A537)-1,"0000")&amp;"_"&amp;TEXT(F537,"yyyy-mm")),CONCATENATE([2]tailored_settings!$B$4&amp;TEXT(ROW(A537)-1,"0000")&amp;"_"&amp;TEXT(F537,"yyyy-mm")))))</f>
        <v>360G-Longleigh-IND-0536_2024-10</v>
      </c>
      <c r="I537" s="6" t="str">
        <f>IF([2]source_data!G541="","",[2]tailored_settings!$B$7)</f>
        <v>Longleigh Foundation</v>
      </c>
      <c r="J537" s="6" t="str">
        <f>IF([2]source_data!G541="","",[2]tailored_settings!$B$6)</f>
        <v>GB-CHC-1169016</v>
      </c>
      <c r="K537" s="6" t="str">
        <f>IF([2]source_data!G541="","",IF([2]source_data!I541="","",VLOOKUP([2]source_data!I541,[2]codelist_mapping!A:C,3,FALSE)))</f>
        <v>GTIR080</v>
      </c>
      <c r="L537" s="6" t="str">
        <f>IF([2]source_data!G541="","",IF([2]source_data!J541="","",VLOOKUP([2]source_data!J541,[2]codelist_mapping!A:C,3,FALSE)))</f>
        <v/>
      </c>
      <c r="M537" s="6" t="str">
        <f>IF([2]source_data!G541="","",IF([2]source_data!K541="","",IF([2]source_data!M541&lt;&gt;"",CONCATENATE(VLOOKUP([2]source_data!K541,[2]codelist_mapping!F:H,3,FALSE)&amp;";"&amp;VLOOKUP([2]source_data!L541,[2]codelist_mapping!F:H,3,FALSE)&amp;";"&amp;VLOOKUP([2]source_data!M541,[2]codelist_mapping!F:H,3,FALSE)),IF([2]source_data!L541&lt;&gt;"",CONCATENATE(VLOOKUP([2]source_data!K541,[2]codelist_mapping!F:H,3,FALSE)&amp;";"&amp;VLOOKUP([2]source_data!L541,[2]codelist_mapping!F:H,3,FALSE)),IF([2]source_data!K541&lt;&gt;"",CONCATENATE(VLOOKUP([2]source_data!K541,[2]codelist_mapping!F:H,3,FALSE)))))))</f>
        <v>GTIP020;GTIP020</v>
      </c>
      <c r="N537" s="9" t="str">
        <f>IF([2]source_data!G541="","",IF([2]source_data!D541="","",VLOOKUP([2]source_data!D541,[2]geo_data!A:I,9,FALSE)))</f>
        <v>Earl Shilton</v>
      </c>
      <c r="O537" s="9" t="str">
        <f>IF([2]source_data!G541="","",IF([2]source_data!D541="","",VLOOKUP([2]source_data!D541,[2]geo_data!A:I,8,FALSE)))</f>
        <v>E05005485</v>
      </c>
      <c r="P537" s="9" t="str">
        <f>IF([2]source_data!G541="","",IF(LEFT(O537,3)="E05","WD",IF(LEFT(O537,3)="S13","WD",IF(LEFT(O537,3)="W05","WD",IF(LEFT(O537,3)="W06","UA",IF(LEFT(O537,3)="S12","CA",IF(LEFT(O537,3)="E06","UA",IF(LEFT(O537,3)="E07","NMD",IF(LEFT(O537,3)="E08","MD",IF(LEFT(O537,3)="E09","LONB"))))))))))</f>
        <v>WD</v>
      </c>
      <c r="Q537" s="9" t="str">
        <f>IF([2]source_data!G541="","",IF([2]source_data!D541="","",VLOOKUP([2]source_data!D541,[2]geo_data!A:I,7,FALSE)))</f>
        <v>Hinckley and Bosworth</v>
      </c>
      <c r="R537" s="9" t="str">
        <f>IF([2]source_data!G541="","",IF([2]source_data!D541="","",VLOOKUP([2]source_data!D541,[2]geo_data!A:I,6,FALSE)))</f>
        <v>E07000132</v>
      </c>
      <c r="S537" s="9" t="str">
        <f>IF([2]source_data!G541="","",IF(LEFT(R537,3)="E05","WD",IF(LEFT(R537,3)="S13","WD",IF(LEFT(R537,3)="W05","WD",IF(LEFT(R537,3)="W06","UA",IF(LEFT(R537,3)="S12","CA",IF(LEFT(R537,3)="E06","UA",IF(LEFT(R537,3)="E07","NMD",IF(LEFT(R537,3)="E08","MD",IF(LEFT(R537,3)="E09","LONB"))))))))))</f>
        <v>NMD</v>
      </c>
      <c r="T537" s="6" t="str">
        <f>IF([2]source_data!G541="","",IF([2]source_data!N541="","",[2]source_data!N541))</f>
        <v>Hardship Grant</v>
      </c>
      <c r="U537" s="10">
        <f>IF([2]source_data!G541="","",[2]tailored_settings!$B$8)</f>
        <v>45789</v>
      </c>
      <c r="V537" s="6" t="str">
        <f>IF([2]source_data!G541="","",[2]tailored_settings!$B$9)</f>
        <v>http://www.longleigh.org/</v>
      </c>
      <c r="W537" s="8">
        <f>IF([2]source_data!G541="","",IF([2]source_data!O541="","",[2]source_data!O541))</f>
        <v>45593</v>
      </c>
      <c r="X537" s="12">
        <f>IF([2]source_data!G541="","",IF([2]source_data!P541="","",[2]source_data!P541))</f>
        <v>45625</v>
      </c>
      <c r="Y537" s="13">
        <f>IF([2]source_data!G541="","",IF([2]source_data!Q541="","",[2]source_data!Q541))</f>
        <v>1</v>
      </c>
      <c r="Z537" s="11" t="str">
        <f>IF([2]source_data!G541="","",IF([2]source_data!I541="","",[2]tailored_settings!$B$10))</f>
        <v>Primary grant reason</v>
      </c>
      <c r="AA537" s="11" t="str">
        <f>IF([2]source_data!G541="","",IF([2]source_data!I541="","",[2]source_data!I541))</f>
        <v>3  Customer/family moving from homelessness/supported living into independent living</v>
      </c>
      <c r="AB537" s="11" t="str">
        <f>IF([2]source_data!G541="","",IF([2]source_data!J541="","",[2]tailored_settings!$B$11))</f>
        <v/>
      </c>
      <c r="AC537" s="11" t="str">
        <f>IF([2]source_data!G541="","",IF([2]source_data!J541="","",[2]source_data!J541))</f>
        <v/>
      </c>
      <c r="AD537" s="11" t="str">
        <f>IF([2]source_data!G541="","",IF([2]source_data!K541="","",[2]tailored_settings!$B$12))</f>
        <v>Grant purpose</v>
      </c>
      <c r="AE537" s="11" t="str">
        <f>IF([2]source_data!G541="","",IF([2]source_data!K541="","",[2]source_data!K541))</f>
        <v>Appliances</v>
      </c>
      <c r="AF537" s="11" t="str">
        <f>IF([2]source_data!G541="","",IF([2]source_data!K541="","",[2]tailored_settings!$B$13))</f>
        <v>Grant purpose</v>
      </c>
      <c r="AG537" s="11" t="str">
        <f>IF([2]source_data!G541="","",IF([2]source_data!K541="","",[2]source_data!K541))</f>
        <v>Appliances</v>
      </c>
      <c r="AH537" s="11" t="str">
        <f>IF([2]source_data!G541="","",IF([2]source_data!M541="","",[2]tailored_settings!$B$14))</f>
        <v/>
      </c>
      <c r="AI537" s="11" t="str">
        <f>IF([2]source_data!G541="","",IF([2]source_data!M541="","",[2]source_data!M541))</f>
        <v/>
      </c>
    </row>
    <row r="538" spans="1:35" x14ac:dyDescent="0.2">
      <c r="A538" s="6" t="str">
        <f>IF([2]source_data!G542="","",IF(AND([2]source_data!C542&lt;&gt;"",[2]tailored_settings!$B$15="Publish"),CONCATENATE([2]tailored_settings!$B$2&amp;[2]source_data!C542),IF(AND([2]source_data!C542&lt;&gt;"",[2]tailored_settings!$B$15="Do not publish"),CONCATENATE([2]tailored_settings!$B$2&amp;TEXT(ROW(A538)-1,"0000")&amp;"_"&amp;TEXT(F538,"yyyy-mm")),CONCATENATE([2]tailored_settings!$B$2&amp;TEXT(ROW(A538)-1,"0000")&amp;"_"&amp;TEXT(F538,"yyyy-mm")))))</f>
        <v>360G-Longleigh-0537_2024-11</v>
      </c>
      <c r="B538" s="6" t="str">
        <f>IF([2]source_data!G542="","",IF([2]source_data!E542&lt;&gt;"",[2]source_data!E542,CONCATENATE("Grant to "&amp;G538)))</f>
        <v>Grant to Individual Recipient</v>
      </c>
      <c r="C538" s="6" t="str">
        <f>IF([2]source_data!G542="","",IF([2]source_data!F542="",_xlfn.XLOOKUP(T538,[2]tailored_settings!$B$20:$B$25,[2]tailored_settings!$A$20:$A$25,"")))</f>
        <v>Helping to provide an education or training  opportunity</v>
      </c>
      <c r="D538" s="7">
        <f>IF([2]source_data!G542="","",IF([2]source_data!G542="","",[2]source_data!G542))</f>
        <v>795</v>
      </c>
      <c r="E538" s="6" t="str">
        <f>IF([2]source_data!G542="","",[2]tailored_settings!$B$3)</f>
        <v>GBP</v>
      </c>
      <c r="F538" s="8">
        <f>IF([2]source_data!G542="","",IF([2]source_data!H542="","",[2]source_data!H542))</f>
        <v>45600</v>
      </c>
      <c r="G538" s="6" t="str">
        <f>IF([2]source_data!G542="","",[2]tailored_settings!$B$5)</f>
        <v>Individual Recipient</v>
      </c>
      <c r="H538" s="6" t="str">
        <f>IF([2]source_data!G542="","",IF(AND([2]source_data!A542&lt;&gt;"",[2]tailored_settings!$B$16="Publish"),CONCATENATE([2]tailored_settings!$B$2&amp;[2]source_data!A542),IF(AND([2]source_data!A542&lt;&gt;"",[2]tailored_settings!$B$16="Do not publish"),CONCATENATE([2]tailored_settings!$B$4&amp;TEXT(ROW(A538)-1,"0000")&amp;"_"&amp;TEXT(F538,"yyyy-mm")),CONCATENATE([2]tailored_settings!$B$4&amp;TEXT(ROW(A538)-1,"0000")&amp;"_"&amp;TEXT(F538,"yyyy-mm")))))</f>
        <v>360G-Longleigh-IND-0537_2024-11</v>
      </c>
      <c r="I538" s="6" t="str">
        <f>IF([2]source_data!G542="","",[2]tailored_settings!$B$7)</f>
        <v>Longleigh Foundation</v>
      </c>
      <c r="J538" s="6" t="str">
        <f>IF([2]source_data!G542="","",[2]tailored_settings!$B$6)</f>
        <v>GB-CHC-1169016</v>
      </c>
      <c r="K538" s="6" t="str">
        <f>IF([2]source_data!G542="","",IF([2]source_data!I542="","",VLOOKUP([2]source_data!I542,[2]codelist_mapping!A:C,3,FALSE)))</f>
        <v>GTIR110</v>
      </c>
      <c r="L538" s="6" t="str">
        <f>IF([2]source_data!G542="","",IF([2]source_data!J542="","",VLOOKUP([2]source_data!J542,[2]codelist_mapping!A:C,3,FALSE)))</f>
        <v/>
      </c>
      <c r="M538" s="6" t="str">
        <f>IF([2]source_data!G542="","",IF([2]source_data!K542="","",IF([2]source_data!M542&lt;&gt;"",CONCATENATE(VLOOKUP([2]source_data!K542,[2]codelist_mapping!F:H,3,FALSE)&amp;";"&amp;VLOOKUP([2]source_data!L542,[2]codelist_mapping!F:H,3,FALSE)&amp;";"&amp;VLOOKUP([2]source_data!M542,[2]codelist_mapping!F:H,3,FALSE)),IF([2]source_data!L542&lt;&gt;"",CONCATENATE(VLOOKUP([2]source_data!K542,[2]codelist_mapping!F:H,3,FALSE)&amp;";"&amp;VLOOKUP([2]source_data!L542,[2]codelist_mapping!F:H,3,FALSE)),IF([2]source_data!K542&lt;&gt;"",CONCATENATE(VLOOKUP([2]source_data!K542,[2]codelist_mapping!F:H,3,FALSE)))))))</f>
        <v>GTIP130</v>
      </c>
      <c r="N538" s="9" t="str">
        <f>IF([2]source_data!G542="","",IF([2]source_data!D542="","",VLOOKUP([2]source_data!D542,[2]geo_data!A:I,9,FALSE)))</f>
        <v>Hoober</v>
      </c>
      <c r="O538" s="9" t="str">
        <f>IF([2]source_data!G542="","",IF([2]source_data!D542="","",VLOOKUP([2]source_data!D542,[2]geo_data!A:I,8,FALSE)))</f>
        <v>E05013003</v>
      </c>
      <c r="P538" s="9" t="str">
        <f>IF([2]source_data!G542="","",IF(LEFT(O538,3)="E05","WD",IF(LEFT(O538,3)="S13","WD",IF(LEFT(O538,3)="W05","WD",IF(LEFT(O538,3)="W06","UA",IF(LEFT(O538,3)="S12","CA",IF(LEFT(O538,3)="E06","UA",IF(LEFT(O538,3)="E07","NMD",IF(LEFT(O538,3)="E08","MD",IF(LEFT(O538,3)="E09","LONB"))))))))))</f>
        <v>WD</v>
      </c>
      <c r="Q538" s="9" t="str">
        <f>IF([2]source_data!G542="","",IF([2]source_data!D542="","",VLOOKUP([2]source_data!D542,[2]geo_data!A:I,7,FALSE)))</f>
        <v>Rotherham</v>
      </c>
      <c r="R538" s="9" t="str">
        <f>IF([2]source_data!G542="","",IF([2]source_data!D542="","",VLOOKUP([2]source_data!D542,[2]geo_data!A:I,6,FALSE)))</f>
        <v>E08000018</v>
      </c>
      <c r="S538" s="9" t="str">
        <f>IF([2]source_data!G542="","",IF(LEFT(R538,3)="E05","WD",IF(LEFT(R538,3)="S13","WD",IF(LEFT(R538,3)="W05","WD",IF(LEFT(R538,3)="W06","UA",IF(LEFT(R538,3)="S12","CA",IF(LEFT(R538,3)="E06","UA",IF(LEFT(R538,3)="E07","NMD",IF(LEFT(R538,3)="E08","MD",IF(LEFT(R538,3)="E09","LONB"))))))))))</f>
        <v>MD</v>
      </c>
      <c r="T538" s="6" t="str">
        <f>IF([2]source_data!G542="","",IF([2]source_data!N542="","",[2]source_data!N542))</f>
        <v>Education Training &amp; Employment Grant</v>
      </c>
      <c r="U538" s="10">
        <f>IF([2]source_data!G542="","",[2]tailored_settings!$B$8)</f>
        <v>45789</v>
      </c>
      <c r="V538" s="6" t="str">
        <f>IF([2]source_data!G542="","",[2]tailored_settings!$B$9)</f>
        <v>http://www.longleigh.org/</v>
      </c>
      <c r="W538" s="8">
        <f>IF([2]source_data!G542="","",IF([2]source_data!O542="","",[2]source_data!O542))</f>
        <v>45600</v>
      </c>
      <c r="X538" s="12">
        <f>IF([2]source_data!G542="","",IF([2]source_data!P542="","",[2]source_data!P542))</f>
        <v>45680</v>
      </c>
      <c r="Y538" s="13">
        <f>IF([2]source_data!G542="","",IF([2]source_data!Q542="","",[2]source_data!Q542))</f>
        <v>2</v>
      </c>
      <c r="Z538" s="11" t="str">
        <f>IF([2]source_data!G542="","",IF([2]source_data!I542="","",[2]tailored_settings!$B$10))</f>
        <v>Primary grant reason</v>
      </c>
      <c r="AA538" s="11" t="str">
        <f>IF([2]source_data!G542="","",IF([2]source_data!I542="","",[2]source_data!I542))</f>
        <v>10. Education Training and Employment</v>
      </c>
      <c r="AB538" s="11" t="str">
        <f>IF([2]source_data!G542="","",IF([2]source_data!J542="","",[2]tailored_settings!$B$11))</f>
        <v/>
      </c>
      <c r="AC538" s="11" t="str">
        <f>IF([2]source_data!G542="","",IF([2]source_data!J542="","",[2]source_data!J542))</f>
        <v/>
      </c>
      <c r="AD538" s="11" t="str">
        <f>IF([2]source_data!G542="","",IF([2]source_data!K542="","",[2]tailored_settings!$B$12))</f>
        <v>Grant purpose</v>
      </c>
      <c r="AE538" s="11" t="str">
        <f>IF([2]source_data!G542="","",IF([2]source_data!K542="","",[2]source_data!K542))</f>
        <v>Training and Course Fees</v>
      </c>
      <c r="AF538" s="11" t="str">
        <f>IF([2]source_data!G542="","",IF([2]source_data!K542="","",[2]tailored_settings!$B$13))</f>
        <v>Grant purpose</v>
      </c>
      <c r="AG538" s="11" t="str">
        <f>IF([2]source_data!G542="","",IF([2]source_data!K542="","",[2]source_data!K542))</f>
        <v>Training and Course Fees</v>
      </c>
      <c r="AH538" s="11" t="str">
        <f>IF([2]source_data!G542="","",IF([2]source_data!M542="","",[2]tailored_settings!$B$14))</f>
        <v/>
      </c>
      <c r="AI538" s="11" t="str">
        <f>IF([2]source_data!G542="","",IF([2]source_data!M542="","",[2]source_data!M542))</f>
        <v/>
      </c>
    </row>
    <row r="539" spans="1:35" x14ac:dyDescent="0.2">
      <c r="A539" s="6" t="str">
        <f>IF([2]source_data!G543="","",IF(AND([2]source_data!C543&lt;&gt;"",[2]tailored_settings!$B$15="Publish"),CONCATENATE([2]tailored_settings!$B$2&amp;[2]source_data!C543),IF(AND([2]source_data!C543&lt;&gt;"",[2]tailored_settings!$B$15="Do not publish"),CONCATENATE([2]tailored_settings!$B$2&amp;TEXT(ROW(A539)-1,"0000")&amp;"_"&amp;TEXT(F539,"yyyy-mm")),CONCATENATE([2]tailored_settings!$B$2&amp;TEXT(ROW(A539)-1,"0000")&amp;"_"&amp;TEXT(F539,"yyyy-mm")))))</f>
        <v>360G-Longleigh-0538_2024-10</v>
      </c>
      <c r="B539" s="6" t="str">
        <f>IF([2]source_data!G543="","",IF([2]source_data!E543&lt;&gt;"",[2]source_data!E543,CONCATENATE("Grant to "&amp;G539)))</f>
        <v>Grant to Individual Recipient</v>
      </c>
      <c r="C539" s="6" t="str">
        <f>IF([2]source_data!G543="","",IF([2]source_data!F543="",_xlfn.XLOOKUP(T539,[2]tailored_settings!$B$20:$B$25,[2]tailored_settings!$A$20:$A$25,"")))</f>
        <v>Providing financial aid during a time of crisis</v>
      </c>
      <c r="D539" s="7">
        <f>IF([2]source_data!G543="","",IF([2]source_data!G543="","",[2]source_data!G543))</f>
        <v>300</v>
      </c>
      <c r="E539" s="6" t="str">
        <f>IF([2]source_data!G543="","",[2]tailored_settings!$B$3)</f>
        <v>GBP</v>
      </c>
      <c r="F539" s="8">
        <f>IF([2]source_data!G543="","",IF([2]source_data!H543="","",[2]source_data!H543))</f>
        <v>45593</v>
      </c>
      <c r="G539" s="6" t="str">
        <f>IF([2]source_data!G543="","",[2]tailored_settings!$B$5)</f>
        <v>Individual Recipient</v>
      </c>
      <c r="H539" s="6" t="str">
        <f>IF([2]source_data!G543="","",IF(AND([2]source_data!A543&lt;&gt;"",[2]tailored_settings!$B$16="Publish"),CONCATENATE([2]tailored_settings!$B$2&amp;[2]source_data!A543),IF(AND([2]source_data!A543&lt;&gt;"",[2]tailored_settings!$B$16="Do not publish"),CONCATENATE([2]tailored_settings!$B$4&amp;TEXT(ROW(A539)-1,"0000")&amp;"_"&amp;TEXT(F539,"yyyy-mm")),CONCATENATE([2]tailored_settings!$B$4&amp;TEXT(ROW(A539)-1,"0000")&amp;"_"&amp;TEXT(F539,"yyyy-mm")))))</f>
        <v>360G-Longleigh-IND-0538_2024-10</v>
      </c>
      <c r="I539" s="6" t="str">
        <f>IF([2]source_data!G543="","",[2]tailored_settings!$B$7)</f>
        <v>Longleigh Foundation</v>
      </c>
      <c r="J539" s="6" t="str">
        <f>IF([2]source_data!G543="","",[2]tailored_settings!$B$6)</f>
        <v>GB-CHC-1169016</v>
      </c>
      <c r="K539" s="6" t="str">
        <f>IF([2]source_data!G543="","",IF([2]source_data!I543="","",VLOOKUP([2]source_data!I543,[2]codelist_mapping!A:C,3,FALSE)))</f>
        <v>GTIR060</v>
      </c>
      <c r="L539" s="6" t="str">
        <f>IF([2]source_data!G543="","",IF([2]source_data!J543="","",VLOOKUP([2]source_data!J543,[2]codelist_mapping!A:C,3,FALSE)))</f>
        <v/>
      </c>
      <c r="M539" s="6" t="str">
        <f>IF([2]source_data!G543="","",IF([2]source_data!K543="","",IF([2]source_data!M543&lt;&gt;"",CONCATENATE(VLOOKUP([2]source_data!K543,[2]codelist_mapping!F:H,3,FALSE)&amp;";"&amp;VLOOKUP([2]source_data!L543,[2]codelist_mapping!F:H,3,FALSE)&amp;";"&amp;VLOOKUP([2]source_data!M543,[2]codelist_mapping!F:H,3,FALSE)),IF([2]source_data!L543&lt;&gt;"",CONCATENATE(VLOOKUP([2]source_data!K543,[2]codelist_mapping!F:H,3,FALSE)&amp;";"&amp;VLOOKUP([2]source_data!L543,[2]codelist_mapping!F:H,3,FALSE)),IF([2]source_data!K543&lt;&gt;"",CONCATENATE(VLOOKUP([2]source_data!K543,[2]codelist_mapping!F:H,3,FALSE)))))))</f>
        <v>GTIP070</v>
      </c>
      <c r="N539" s="9" t="str">
        <f>IF([2]source_data!G543="","",IF([2]source_data!D543="","",VLOOKUP([2]source_data!D543,[2]geo_data!A:I,9,FALSE)))</f>
        <v>Castle</v>
      </c>
      <c r="O539" s="9" t="str">
        <f>IF([2]source_data!G543="","",IF([2]source_data!D543="","",VLOOKUP([2]source_data!D543,[2]geo_data!A:I,8,FALSE)))</f>
        <v>E05009448</v>
      </c>
      <c r="P539" s="9" t="str">
        <f>IF([2]source_data!G543="","",IF(LEFT(O539,3)="E05","WD",IF(LEFT(O539,3)="S13","WD",IF(LEFT(O539,3)="W05","WD",IF(LEFT(O539,3)="W06","UA",IF(LEFT(O539,3)="S12","CA",IF(LEFT(O539,3)="E06","UA",IF(LEFT(O539,3)="E07","NMD",IF(LEFT(O539,3)="E08","MD",IF(LEFT(O539,3)="E09","LONB"))))))))))</f>
        <v>WD</v>
      </c>
      <c r="Q539" s="9" t="str">
        <f>IF([2]source_data!G543="","",IF([2]source_data!D543="","",VLOOKUP([2]source_data!D543,[2]geo_data!A:I,7,FALSE)))</f>
        <v>Herefordshire, County of</v>
      </c>
      <c r="R539" s="9" t="str">
        <f>IF([2]source_data!G543="","",IF([2]source_data!D543="","",VLOOKUP([2]source_data!D543,[2]geo_data!A:I,6,FALSE)))</f>
        <v>E06000019</v>
      </c>
      <c r="S539" s="9" t="str">
        <f>IF([2]source_data!G543="","",IF(LEFT(R539,3)="E05","WD",IF(LEFT(R539,3)="S13","WD",IF(LEFT(R539,3)="W05","WD",IF(LEFT(R539,3)="W06","UA",IF(LEFT(R539,3)="S12","CA",IF(LEFT(R539,3)="E06","UA",IF(LEFT(R539,3)="E07","NMD",IF(LEFT(R539,3)="E08","MD",IF(LEFT(R539,3)="E09","LONB"))))))))))</f>
        <v>UA</v>
      </c>
      <c r="T539" s="6" t="str">
        <f>IF([2]source_data!G543="","",IF([2]source_data!N543="","",[2]source_data!N543))</f>
        <v>Crisis Grant</v>
      </c>
      <c r="U539" s="10">
        <f>IF([2]source_data!G543="","",[2]tailored_settings!$B$8)</f>
        <v>45789</v>
      </c>
      <c r="V539" s="6" t="str">
        <f>IF([2]source_data!G543="","",[2]tailored_settings!$B$9)</f>
        <v>http://www.longleigh.org/</v>
      </c>
      <c r="W539" s="8">
        <f>IF([2]source_data!G543="","",IF([2]source_data!O543="","",[2]source_data!O543))</f>
        <v>45593</v>
      </c>
      <c r="X539" s="12">
        <f>IF([2]source_data!G543="","",IF([2]source_data!P543="","",[2]source_data!P543))</f>
        <v>45685</v>
      </c>
      <c r="Y539" s="13">
        <f>IF([2]source_data!G543="","",IF([2]source_data!Q543="","",[2]source_data!Q543))</f>
        <v>3</v>
      </c>
      <c r="Z539" s="11" t="str">
        <f>IF([2]source_data!G543="","",IF([2]source_data!I543="","",[2]tailored_settings!$B$10))</f>
        <v>Primary grant reason</v>
      </c>
      <c r="AA539" s="11" t="str">
        <f>IF([2]source_data!G543="","",IF([2]source_data!I543="","",[2]source_data!I543))</f>
        <v>4. Customer/family fleeing from a violent or abusive relationship</v>
      </c>
      <c r="AB539" s="11" t="str">
        <f>IF([2]source_data!G543="","",IF([2]source_data!J543="","",[2]tailored_settings!$B$11))</f>
        <v/>
      </c>
      <c r="AC539" s="11" t="str">
        <f>IF([2]source_data!G543="","",IF([2]source_data!J543="","",[2]source_data!J543))</f>
        <v/>
      </c>
      <c r="AD539" s="11" t="str">
        <f>IF([2]source_data!G543="","",IF([2]source_data!K543="","",[2]tailored_settings!$B$12))</f>
        <v>Grant purpose</v>
      </c>
      <c r="AE539" s="11" t="str">
        <f>IF([2]source_data!G543="","",IF([2]source_data!K543="","",[2]source_data!K543))</f>
        <v>Food Vouchers</v>
      </c>
      <c r="AF539" s="11" t="str">
        <f>IF([2]source_data!G543="","",IF([2]source_data!K543="","",[2]tailored_settings!$B$13))</f>
        <v>Grant purpose</v>
      </c>
      <c r="AG539" s="11" t="str">
        <f>IF([2]source_data!G543="","",IF([2]source_data!K543="","",[2]source_data!K543))</f>
        <v>Food Vouchers</v>
      </c>
      <c r="AH539" s="11" t="str">
        <f>IF([2]source_data!G543="","",IF([2]source_data!M543="","",[2]tailored_settings!$B$14))</f>
        <v/>
      </c>
      <c r="AI539" s="11" t="str">
        <f>IF([2]source_data!G543="","",IF([2]source_data!M543="","",[2]source_data!M543))</f>
        <v/>
      </c>
    </row>
    <row r="540" spans="1:35" x14ac:dyDescent="0.2">
      <c r="A540" s="6" t="str">
        <f>IF([2]source_data!G544="","",IF(AND([2]source_data!C544&lt;&gt;"",[2]tailored_settings!$B$15="Publish"),CONCATENATE([2]tailored_settings!$B$2&amp;[2]source_data!C544),IF(AND([2]source_data!C544&lt;&gt;"",[2]tailored_settings!$B$15="Do not publish"),CONCATENATE([2]tailored_settings!$B$2&amp;TEXT(ROW(A540)-1,"0000")&amp;"_"&amp;TEXT(F540,"yyyy-mm")),CONCATENATE([2]tailored_settings!$B$2&amp;TEXT(ROW(A540)-1,"0000")&amp;"_"&amp;TEXT(F540,"yyyy-mm")))))</f>
        <v>360G-Longleigh-0539_2024-10</v>
      </c>
      <c r="B540" s="6" t="str">
        <f>IF([2]source_data!G544="","",IF([2]source_data!E544&lt;&gt;"",[2]source_data!E544,CONCATENATE("Grant to "&amp;G540)))</f>
        <v>Grant to Individual Recipient</v>
      </c>
      <c r="C540" s="6" t="str">
        <f>IF([2]source_data!G544="","",IF([2]source_data!F544="",_xlfn.XLOOKUP(T540,[2]tailored_settings!$B$20:$B$25,[2]tailored_settings!$A$20:$A$25,"")))</f>
        <v>Helping to alleviate financial hardship</v>
      </c>
      <c r="D540" s="7">
        <f>IF([2]source_data!G544="","",IF([2]source_data!G544="","",[2]source_data!G544))</f>
        <v>703.4</v>
      </c>
      <c r="E540" s="6" t="str">
        <f>IF([2]source_data!G544="","",[2]tailored_settings!$B$3)</f>
        <v>GBP</v>
      </c>
      <c r="F540" s="8">
        <f>IF([2]source_data!G544="","",IF([2]source_data!H544="","",[2]source_data!H544))</f>
        <v>45593</v>
      </c>
      <c r="G540" s="6" t="str">
        <f>IF([2]source_data!G544="","",[2]tailored_settings!$B$5)</f>
        <v>Individual Recipient</v>
      </c>
      <c r="H540" s="6" t="str">
        <f>IF([2]source_data!G544="","",IF(AND([2]source_data!A544&lt;&gt;"",[2]tailored_settings!$B$16="Publish"),CONCATENATE([2]tailored_settings!$B$2&amp;[2]source_data!A544),IF(AND([2]source_data!A544&lt;&gt;"",[2]tailored_settings!$B$16="Do not publish"),CONCATENATE([2]tailored_settings!$B$4&amp;TEXT(ROW(A540)-1,"0000")&amp;"_"&amp;TEXT(F540,"yyyy-mm")),CONCATENATE([2]tailored_settings!$B$4&amp;TEXT(ROW(A540)-1,"0000")&amp;"_"&amp;TEXT(F540,"yyyy-mm")))))</f>
        <v>360G-Longleigh-IND-0539_2024-10</v>
      </c>
      <c r="I540" s="6" t="str">
        <f>IF([2]source_data!G544="","",[2]tailored_settings!$B$7)</f>
        <v>Longleigh Foundation</v>
      </c>
      <c r="J540" s="6" t="str">
        <f>IF([2]source_data!G544="","",[2]tailored_settings!$B$6)</f>
        <v>GB-CHC-1169016</v>
      </c>
      <c r="K540" s="6" t="str">
        <f>IF([2]source_data!G544="","",IF([2]source_data!I544="","",VLOOKUP([2]source_data!I544,[2]codelist_mapping!A:C,3,FALSE)))</f>
        <v>GTIR030</v>
      </c>
      <c r="L540" s="6" t="str">
        <f>IF([2]source_data!G544="","",IF([2]source_data!J544="","",VLOOKUP([2]source_data!J544,[2]codelist_mapping!A:C,3,FALSE)))</f>
        <v/>
      </c>
      <c r="M540" s="6" t="str">
        <f>IF([2]source_data!G544="","",IF([2]source_data!K544="","",IF([2]source_data!M544&lt;&gt;"",CONCATENATE(VLOOKUP([2]source_data!K544,[2]codelist_mapping!F:H,3,FALSE)&amp;";"&amp;VLOOKUP([2]source_data!L544,[2]codelist_mapping!F:H,3,FALSE)&amp;";"&amp;VLOOKUP([2]source_data!M544,[2]codelist_mapping!F:H,3,FALSE)),IF([2]source_data!L544&lt;&gt;"",CONCATENATE(VLOOKUP([2]source_data!K544,[2]codelist_mapping!F:H,3,FALSE)&amp;";"&amp;VLOOKUP([2]source_data!L544,[2]codelist_mapping!F:H,3,FALSE)),IF([2]source_data!K544&lt;&gt;"",CONCATENATE(VLOOKUP([2]source_data!K544,[2]codelist_mapping!F:H,3,FALSE)))))))</f>
        <v>GTIP020;GTIP020</v>
      </c>
      <c r="N540" s="9" t="str">
        <f>IF([2]source_data!G544="","",IF([2]source_data!D544="","",VLOOKUP([2]source_data!D544,[2]geo_data!A:I,9,FALSE)))</f>
        <v>Castle and Priory</v>
      </c>
      <c r="O540" s="9" t="str">
        <f>IF([2]source_data!G544="","",IF([2]source_data!D544="","",VLOOKUP([2]source_data!D544,[2]geo_data!A:I,8,FALSE)))</f>
        <v>E05001240</v>
      </c>
      <c r="P540" s="9" t="str">
        <f>IF([2]source_data!G544="","",IF(LEFT(O540,3)="E05","WD",IF(LEFT(O540,3)="S13","WD",IF(LEFT(O540,3)="W05","WD",IF(LEFT(O540,3)="W06","UA",IF(LEFT(O540,3)="S12","CA",IF(LEFT(O540,3)="E06","UA",IF(LEFT(O540,3)="E07","NMD",IF(LEFT(O540,3)="E08","MD",IF(LEFT(O540,3)="E09","LONB"))))))))))</f>
        <v>WD</v>
      </c>
      <c r="Q540" s="9" t="str">
        <f>IF([2]source_data!G544="","",IF([2]source_data!D544="","",VLOOKUP([2]source_data!D544,[2]geo_data!A:I,7,FALSE)))</f>
        <v>Dudley</v>
      </c>
      <c r="R540" s="9" t="str">
        <f>IF([2]source_data!G544="","",IF([2]source_data!D544="","",VLOOKUP([2]source_data!D544,[2]geo_data!A:I,6,FALSE)))</f>
        <v>E08000027</v>
      </c>
      <c r="S540" s="9" t="str">
        <f>IF([2]source_data!G544="","",IF(LEFT(R540,3)="E05","WD",IF(LEFT(R540,3)="S13","WD",IF(LEFT(R540,3)="W05","WD",IF(LEFT(R540,3)="W06","UA",IF(LEFT(R540,3)="S12","CA",IF(LEFT(R540,3)="E06","UA",IF(LEFT(R540,3)="E07","NMD",IF(LEFT(R540,3)="E08","MD",IF(LEFT(R540,3)="E09","LONB"))))))))))</f>
        <v>MD</v>
      </c>
      <c r="T540" s="6" t="str">
        <f>IF([2]source_data!G544="","",IF([2]source_data!N544="","",[2]source_data!N544))</f>
        <v>Hardship Grant</v>
      </c>
      <c r="U540" s="10">
        <f>IF([2]source_data!G544="","",[2]tailored_settings!$B$8)</f>
        <v>45789</v>
      </c>
      <c r="V540" s="6" t="str">
        <f>IF([2]source_data!G544="","",[2]tailored_settings!$B$9)</f>
        <v>http://www.longleigh.org/</v>
      </c>
      <c r="W540" s="8">
        <f>IF([2]source_data!G544="","",IF([2]source_data!O544="","",[2]source_data!O544))</f>
        <v>45593</v>
      </c>
      <c r="X540" s="12">
        <f>IF([2]source_data!G544="","",IF([2]source_data!P544="","",[2]source_data!P544))</f>
        <v>45622</v>
      </c>
      <c r="Y540" s="13">
        <f>IF([2]source_data!G544="","",IF([2]source_data!Q544="","",[2]source_data!Q544))</f>
        <v>1</v>
      </c>
      <c r="Z540" s="11" t="str">
        <f>IF([2]source_data!G544="","",IF([2]source_data!I544="","",[2]tailored_settings!$B$10))</f>
        <v>Primary grant reason</v>
      </c>
      <c r="AA540" s="11" t="str">
        <f>IF([2]source_data!G544="","",IF([2]source_data!I544="","",[2]source_data!I544))</f>
        <v>1. Customer (or family member residing with them) with a diagnosed condition or disability (physical and/or sensory and/or behavioural)</v>
      </c>
      <c r="AB540" s="11" t="str">
        <f>IF([2]source_data!G544="","",IF([2]source_data!J544="","",[2]tailored_settings!$B$11))</f>
        <v/>
      </c>
      <c r="AC540" s="11" t="str">
        <f>IF([2]source_data!G544="","",IF([2]source_data!J544="","",[2]source_data!J544))</f>
        <v/>
      </c>
      <c r="AD540" s="11" t="str">
        <f>IF([2]source_data!G544="","",IF([2]source_data!K544="","",[2]tailored_settings!$B$12))</f>
        <v>Grant purpose</v>
      </c>
      <c r="AE540" s="11" t="str">
        <f>IF([2]source_data!G544="","",IF([2]source_data!K544="","",[2]source_data!K544))</f>
        <v>Appliances</v>
      </c>
      <c r="AF540" s="11" t="str">
        <f>IF([2]source_data!G544="","",IF([2]source_data!K544="","",[2]tailored_settings!$B$13))</f>
        <v>Grant purpose</v>
      </c>
      <c r="AG540" s="11" t="str">
        <f>IF([2]source_data!G544="","",IF([2]source_data!K544="","",[2]source_data!K544))</f>
        <v>Appliances</v>
      </c>
      <c r="AH540" s="11" t="str">
        <f>IF([2]source_data!G544="","",IF([2]source_data!M544="","",[2]tailored_settings!$B$14))</f>
        <v/>
      </c>
      <c r="AI540" s="11" t="str">
        <f>IF([2]source_data!G544="","",IF([2]source_data!M544="","",[2]source_data!M544))</f>
        <v/>
      </c>
    </row>
    <row r="541" spans="1:35" x14ac:dyDescent="0.2">
      <c r="A541" s="6" t="str">
        <f>IF([2]source_data!G545="","",IF(AND([2]source_data!C545&lt;&gt;"",[2]tailored_settings!$B$15="Publish"),CONCATENATE([2]tailored_settings!$B$2&amp;[2]source_data!C545),IF(AND([2]source_data!C545&lt;&gt;"",[2]tailored_settings!$B$15="Do not publish"),CONCATENATE([2]tailored_settings!$B$2&amp;TEXT(ROW(A541)-1,"0000")&amp;"_"&amp;TEXT(F541,"yyyy-mm")),CONCATENATE([2]tailored_settings!$B$2&amp;TEXT(ROW(A541)-1,"0000")&amp;"_"&amp;TEXT(F541,"yyyy-mm")))))</f>
        <v>360G-Longleigh-0540_2024-10</v>
      </c>
      <c r="B541" s="6" t="str">
        <f>IF([2]source_data!G545="","",IF([2]source_data!E545&lt;&gt;"",[2]source_data!E545,CONCATENATE("Grant to "&amp;G541)))</f>
        <v>Grant to Individual Recipient</v>
      </c>
      <c r="C541" s="6" t="str">
        <f>IF([2]source_data!G545="","",IF([2]source_data!F545="",_xlfn.XLOOKUP(T541,[2]tailored_settings!$B$20:$B$25,[2]tailored_settings!$A$20:$A$25,"")))</f>
        <v>Helping to alleviate financial hardship</v>
      </c>
      <c r="D541" s="7">
        <f>IF([2]source_data!G545="","",IF([2]source_data!G545="","",[2]source_data!G545))</f>
        <v>806.65</v>
      </c>
      <c r="E541" s="6" t="str">
        <f>IF([2]source_data!G545="","",[2]tailored_settings!$B$3)</f>
        <v>GBP</v>
      </c>
      <c r="F541" s="8">
        <f>IF([2]source_data!G545="","",IF([2]source_data!H545="","",[2]source_data!H545))</f>
        <v>45594</v>
      </c>
      <c r="G541" s="6" t="str">
        <f>IF([2]source_data!G545="","",[2]tailored_settings!$B$5)</f>
        <v>Individual Recipient</v>
      </c>
      <c r="H541" s="6" t="str">
        <f>IF([2]source_data!G545="","",IF(AND([2]source_data!A545&lt;&gt;"",[2]tailored_settings!$B$16="Publish"),CONCATENATE([2]tailored_settings!$B$2&amp;[2]source_data!A545),IF(AND([2]source_data!A545&lt;&gt;"",[2]tailored_settings!$B$16="Do not publish"),CONCATENATE([2]tailored_settings!$B$4&amp;TEXT(ROW(A541)-1,"0000")&amp;"_"&amp;TEXT(F541,"yyyy-mm")),CONCATENATE([2]tailored_settings!$B$4&amp;TEXT(ROW(A541)-1,"0000")&amp;"_"&amp;TEXT(F541,"yyyy-mm")))))</f>
        <v>360G-Longleigh-IND-0540_2024-10</v>
      </c>
      <c r="I541" s="6" t="str">
        <f>IF([2]source_data!G545="","",[2]tailored_settings!$B$7)</f>
        <v>Longleigh Foundation</v>
      </c>
      <c r="J541" s="6" t="str">
        <f>IF([2]source_data!G545="","",[2]tailored_settings!$B$6)</f>
        <v>GB-CHC-1169016</v>
      </c>
      <c r="K541" s="6" t="str">
        <f>IF([2]source_data!G545="","",IF([2]source_data!I545="","",VLOOKUP([2]source_data!I545,[2]codelist_mapping!A:C,3,FALSE)))</f>
        <v>GTIR010</v>
      </c>
      <c r="L541" s="6" t="str">
        <f>IF([2]source_data!G545="","",IF([2]source_data!J545="","",VLOOKUP([2]source_data!J545,[2]codelist_mapping!A:C,3,FALSE)))</f>
        <v/>
      </c>
      <c r="M541" s="6" t="str">
        <f>IF([2]source_data!G545="","",IF([2]source_data!K545="","",IF([2]source_data!M545&lt;&gt;"",CONCATENATE(VLOOKUP([2]source_data!K545,[2]codelist_mapping!F:H,3,FALSE)&amp;";"&amp;VLOOKUP([2]source_data!L545,[2]codelist_mapping!F:H,3,FALSE)&amp;";"&amp;VLOOKUP([2]source_data!M545,[2]codelist_mapping!F:H,3,FALSE)),IF([2]source_data!L545&lt;&gt;"",CONCATENATE(VLOOKUP([2]source_data!K545,[2]codelist_mapping!F:H,3,FALSE)&amp;";"&amp;VLOOKUP([2]source_data!L545,[2]codelist_mapping!F:H,3,FALSE)),IF([2]source_data!K545&lt;&gt;"",CONCATENATE(VLOOKUP([2]source_data!K545,[2]codelist_mapping!F:H,3,FALSE)))))))</f>
        <v>GTIP020;GTIP070;GTIP080</v>
      </c>
      <c r="N541" s="9" t="str">
        <f>IF([2]source_data!G545="","",IF([2]source_data!D545="","",VLOOKUP([2]source_data!D545,[2]geo_data!A:I,9,FALSE)))</f>
        <v>Orchard</v>
      </c>
      <c r="O541" s="9" t="str">
        <f>IF([2]source_data!G545="","",IF([2]source_data!D545="","",VLOOKUP([2]source_data!D545,[2]geo_data!A:I,8,FALSE)))</f>
        <v>E05009816</v>
      </c>
      <c r="P541" s="9" t="str">
        <f>IF([2]source_data!G545="","",IF(LEFT(O541,3)="E05","WD",IF(LEFT(O541,3)="S13","WD",IF(LEFT(O541,3)="W05","WD",IF(LEFT(O541,3)="W06","UA",IF(LEFT(O541,3)="S12","CA",IF(LEFT(O541,3)="E06","UA",IF(LEFT(O541,3)="E07","NMD",IF(LEFT(O541,3)="E08","MD",IF(LEFT(O541,3)="E09","LONB"))))))))))</f>
        <v>WD</v>
      </c>
      <c r="Q541" s="9" t="str">
        <f>IF([2]source_data!G545="","",IF([2]source_data!D545="","",VLOOKUP([2]source_data!D545,[2]geo_data!A:I,7,FALSE)))</f>
        <v>Arun</v>
      </c>
      <c r="R541" s="9" t="str">
        <f>IF([2]source_data!G545="","",IF([2]source_data!D545="","",VLOOKUP([2]source_data!D545,[2]geo_data!A:I,6,FALSE)))</f>
        <v>E07000224</v>
      </c>
      <c r="S541" s="9" t="str">
        <f>IF([2]source_data!G545="","",IF(LEFT(R541,3)="E05","WD",IF(LEFT(R541,3)="S13","WD",IF(LEFT(R541,3)="W05","WD",IF(LEFT(R541,3)="W06","UA",IF(LEFT(R541,3)="S12","CA",IF(LEFT(R541,3)="E06","UA",IF(LEFT(R541,3)="E07","NMD",IF(LEFT(R541,3)="E08","MD",IF(LEFT(R541,3)="E09","LONB"))))))))))</f>
        <v>NMD</v>
      </c>
      <c r="T541" s="6" t="str">
        <f>IF([2]source_data!G545="","",IF([2]source_data!N545="","",[2]source_data!N545))</f>
        <v>Hardship Grant</v>
      </c>
      <c r="U541" s="10">
        <f>IF([2]source_data!G545="","",[2]tailored_settings!$B$8)</f>
        <v>45789</v>
      </c>
      <c r="V541" s="6" t="str">
        <f>IF([2]source_data!G545="","",[2]tailored_settings!$B$9)</f>
        <v>http://www.longleigh.org/</v>
      </c>
      <c r="W541" s="8">
        <f>IF([2]source_data!G545="","",IF([2]source_data!O545="","",[2]source_data!O545))</f>
        <v>45594</v>
      </c>
      <c r="X541" s="12">
        <f>IF([2]source_data!G545="","",IF([2]source_data!P545="","",[2]source_data!P545))</f>
        <v>45632</v>
      </c>
      <c r="Y541" s="13">
        <f>IF([2]source_data!G545="","",IF([2]source_data!Q545="","",[2]source_data!Q545))</f>
        <v>2</v>
      </c>
      <c r="Z541" s="11" t="str">
        <f>IF([2]source_data!G545="","",IF([2]source_data!I545="","",[2]tailored_settings!$B$10))</f>
        <v>Primary grant reason</v>
      </c>
      <c r="AA541" s="11" t="str">
        <f>IF([2]source_data!G545="","",IF([2]source_data!I545="","",[2]source_data!I545))</f>
        <v>6d. Customer/family under the care of Social Services (Adult or Children’s - FH</v>
      </c>
      <c r="AB541" s="11" t="str">
        <f>IF([2]source_data!G545="","",IF([2]source_data!J545="","",[2]tailored_settings!$B$11))</f>
        <v/>
      </c>
      <c r="AC541" s="11" t="str">
        <f>IF([2]source_data!G545="","",IF([2]source_data!J545="","",[2]source_data!J545))</f>
        <v/>
      </c>
      <c r="AD541" s="11" t="str">
        <f>IF([2]source_data!G545="","",IF([2]source_data!K545="","",[2]tailored_settings!$B$12))</f>
        <v>Grant purpose</v>
      </c>
      <c r="AE541" s="11" t="str">
        <f>IF([2]source_data!G545="","",IF([2]source_data!K545="","",[2]source_data!K545))</f>
        <v xml:space="preserve">Furniture </v>
      </c>
      <c r="AF541" s="11" t="str">
        <f>IF([2]source_data!G545="","",IF([2]source_data!K545="","",[2]tailored_settings!$B$13))</f>
        <v>Grant purpose</v>
      </c>
      <c r="AG541" s="11" t="str">
        <f>IF([2]source_data!G545="","",IF([2]source_data!K545="","",[2]source_data!K545))</f>
        <v xml:space="preserve">Furniture </v>
      </c>
      <c r="AH541" s="11" t="str">
        <f>IF([2]source_data!G545="","",IF([2]source_data!M545="","",[2]tailored_settings!$B$14))</f>
        <v>Grant purpose</v>
      </c>
      <c r="AI541" s="11" t="str">
        <f>IF([2]source_data!G545="","",IF([2]source_data!M545="","",[2]source_data!M545))</f>
        <v>Clothing</v>
      </c>
    </row>
    <row r="542" spans="1:35" x14ac:dyDescent="0.2">
      <c r="A542" s="6" t="str">
        <f>IF([2]source_data!G546="","",IF(AND([2]source_data!C546&lt;&gt;"",[2]tailored_settings!$B$15="Publish"),CONCATENATE([2]tailored_settings!$B$2&amp;[2]source_data!C546),IF(AND([2]source_data!C546&lt;&gt;"",[2]tailored_settings!$B$15="Do not publish"),CONCATENATE([2]tailored_settings!$B$2&amp;TEXT(ROW(A542)-1,"0000")&amp;"_"&amp;TEXT(F542,"yyyy-mm")),CONCATENATE([2]tailored_settings!$B$2&amp;TEXT(ROW(A542)-1,"0000")&amp;"_"&amp;TEXT(F542,"yyyy-mm")))))</f>
        <v>360G-Longleigh-0541_2024-10</v>
      </c>
      <c r="B542" s="6" t="str">
        <f>IF([2]source_data!G546="","",IF([2]source_data!E546&lt;&gt;"",[2]source_data!E546,CONCATENATE("Grant to "&amp;G542)))</f>
        <v>Grant to Individual Recipient</v>
      </c>
      <c r="C542" s="6" t="str">
        <f>IF([2]source_data!G546="","",IF([2]source_data!F546="",_xlfn.XLOOKUP(T542,[2]tailored_settings!$B$20:$B$25,[2]tailored_settings!$A$20:$A$25,"")))</f>
        <v>Providing financial aid during a time of crisis</v>
      </c>
      <c r="D542" s="7">
        <f>IF([2]source_data!G546="","",IF([2]source_data!G546="","",[2]source_data!G546))</f>
        <v>300</v>
      </c>
      <c r="E542" s="6" t="str">
        <f>IF([2]source_data!G546="","",[2]tailored_settings!$B$3)</f>
        <v>GBP</v>
      </c>
      <c r="F542" s="8">
        <f>IF([2]source_data!G546="","",IF([2]source_data!H546="","",[2]source_data!H546))</f>
        <v>45593</v>
      </c>
      <c r="G542" s="6" t="str">
        <f>IF([2]source_data!G546="","",[2]tailored_settings!$B$5)</f>
        <v>Individual Recipient</v>
      </c>
      <c r="H542" s="6" t="str">
        <f>IF([2]source_data!G546="","",IF(AND([2]source_data!A546&lt;&gt;"",[2]tailored_settings!$B$16="Publish"),CONCATENATE([2]tailored_settings!$B$2&amp;[2]source_data!A546),IF(AND([2]source_data!A546&lt;&gt;"",[2]tailored_settings!$B$16="Do not publish"),CONCATENATE([2]tailored_settings!$B$4&amp;TEXT(ROW(A542)-1,"0000")&amp;"_"&amp;TEXT(F542,"yyyy-mm")),CONCATENATE([2]tailored_settings!$B$4&amp;TEXT(ROW(A542)-1,"0000")&amp;"_"&amp;TEXT(F542,"yyyy-mm")))))</f>
        <v>360G-Longleigh-IND-0541_2024-10</v>
      </c>
      <c r="I542" s="6" t="str">
        <f>IF([2]source_data!G546="","",[2]tailored_settings!$B$7)</f>
        <v>Longleigh Foundation</v>
      </c>
      <c r="J542" s="6" t="str">
        <f>IF([2]source_data!G546="","",[2]tailored_settings!$B$6)</f>
        <v>GB-CHC-1169016</v>
      </c>
      <c r="K542" s="6" t="str">
        <f>IF([2]source_data!G546="","",IF([2]source_data!I546="","",VLOOKUP([2]source_data!I546,[2]codelist_mapping!A:C,3,FALSE)))</f>
        <v>GTIR060</v>
      </c>
      <c r="L542" s="6" t="str">
        <f>IF([2]source_data!G546="","",IF([2]source_data!J546="","",VLOOKUP([2]source_data!J546,[2]codelist_mapping!A:C,3,FALSE)))</f>
        <v/>
      </c>
      <c r="M542" s="6" t="str">
        <f>IF([2]source_data!G546="","",IF([2]source_data!K546="","",IF([2]source_data!M546&lt;&gt;"",CONCATENATE(VLOOKUP([2]source_data!K546,[2]codelist_mapping!F:H,3,FALSE)&amp;";"&amp;VLOOKUP([2]source_data!L546,[2]codelist_mapping!F:H,3,FALSE)&amp;";"&amp;VLOOKUP([2]source_data!M546,[2]codelist_mapping!F:H,3,FALSE)),IF([2]source_data!L546&lt;&gt;"",CONCATENATE(VLOOKUP([2]source_data!K546,[2]codelist_mapping!F:H,3,FALSE)&amp;";"&amp;VLOOKUP([2]source_data!L546,[2]codelist_mapping!F:H,3,FALSE)),IF([2]source_data!K546&lt;&gt;"",CONCATENATE(VLOOKUP([2]source_data!K546,[2]codelist_mapping!F:H,3,FALSE)))))))</f>
        <v>GTIP070;GTIP080</v>
      </c>
      <c r="N542" s="9" t="str">
        <f>IF([2]source_data!G546="","",IF([2]source_data!D546="","",VLOOKUP([2]source_data!D546,[2]geo_data!A:I,9,FALSE)))</f>
        <v>Ledbury West</v>
      </c>
      <c r="O542" s="9" t="str">
        <f>IF([2]source_data!G546="","",IF([2]source_data!D546="","",VLOOKUP([2]source_data!D546,[2]geo_data!A:I,8,FALSE)))</f>
        <v>E05009467</v>
      </c>
      <c r="P542" s="9" t="str">
        <f>IF([2]source_data!G546="","",IF(LEFT(O542,3)="E05","WD",IF(LEFT(O542,3)="S13","WD",IF(LEFT(O542,3)="W05","WD",IF(LEFT(O542,3)="W06","UA",IF(LEFT(O542,3)="S12","CA",IF(LEFT(O542,3)="E06","UA",IF(LEFT(O542,3)="E07","NMD",IF(LEFT(O542,3)="E08","MD",IF(LEFT(O542,3)="E09","LONB"))))))))))</f>
        <v>WD</v>
      </c>
      <c r="Q542" s="9" t="str">
        <f>IF([2]source_data!G546="","",IF([2]source_data!D546="","",VLOOKUP([2]source_data!D546,[2]geo_data!A:I,7,FALSE)))</f>
        <v>Herefordshire, County of</v>
      </c>
      <c r="R542" s="9" t="str">
        <f>IF([2]source_data!G546="","",IF([2]source_data!D546="","",VLOOKUP([2]source_data!D546,[2]geo_data!A:I,6,FALSE)))</f>
        <v>E06000019</v>
      </c>
      <c r="S542" s="9" t="str">
        <f>IF([2]source_data!G546="","",IF(LEFT(R542,3)="E05","WD",IF(LEFT(R542,3)="S13","WD",IF(LEFT(R542,3)="W05","WD",IF(LEFT(R542,3)="W06","UA",IF(LEFT(R542,3)="S12","CA",IF(LEFT(R542,3)="E06","UA",IF(LEFT(R542,3)="E07","NMD",IF(LEFT(R542,3)="E08","MD",IF(LEFT(R542,3)="E09","LONB"))))))))))</f>
        <v>UA</v>
      </c>
      <c r="T542" s="6" t="str">
        <f>IF([2]source_data!G546="","",IF([2]source_data!N546="","",[2]source_data!N546))</f>
        <v>Crisis Grant</v>
      </c>
      <c r="U542" s="10">
        <f>IF([2]source_data!G546="","",[2]tailored_settings!$B$8)</f>
        <v>45789</v>
      </c>
      <c r="V542" s="6" t="str">
        <f>IF([2]source_data!G546="","",[2]tailored_settings!$B$9)</f>
        <v>http://www.longleigh.org/</v>
      </c>
      <c r="W542" s="8">
        <f>IF([2]source_data!G546="","",IF([2]source_data!O546="","",[2]source_data!O546))</f>
        <v>45593</v>
      </c>
      <c r="X542" s="12">
        <f>IF([2]source_data!G546="","",IF([2]source_data!P546="","",[2]source_data!P546))</f>
        <v>45636</v>
      </c>
      <c r="Y542" s="13">
        <f>IF([2]source_data!G546="","",IF([2]source_data!Q546="","",[2]source_data!Q546))</f>
        <v>2</v>
      </c>
      <c r="Z542" s="11" t="str">
        <f>IF([2]source_data!G546="","",IF([2]source_data!I546="","",[2]tailored_settings!$B$10))</f>
        <v>Primary grant reason</v>
      </c>
      <c r="AA542" s="11" t="str">
        <f>IF([2]source_data!G546="","",IF([2]source_data!I546="","",[2]source_data!I546))</f>
        <v>4. Customer/family fleeing from a violent or abusive relationship</v>
      </c>
      <c r="AB542" s="11" t="str">
        <f>IF([2]source_data!G546="","",IF([2]source_data!J546="","",[2]tailored_settings!$B$11))</f>
        <v/>
      </c>
      <c r="AC542" s="11" t="str">
        <f>IF([2]source_data!G546="","",IF([2]source_data!J546="","",[2]source_data!J546))</f>
        <v/>
      </c>
      <c r="AD542" s="11" t="str">
        <f>IF([2]source_data!G546="","",IF([2]source_data!K546="","",[2]tailored_settings!$B$12))</f>
        <v>Grant purpose</v>
      </c>
      <c r="AE542" s="11" t="str">
        <f>IF([2]source_data!G546="","",IF([2]source_data!K546="","",[2]source_data!K546))</f>
        <v>Food Vouchers</v>
      </c>
      <c r="AF542" s="11" t="str">
        <f>IF([2]source_data!G546="","",IF([2]source_data!K546="","",[2]tailored_settings!$B$13))</f>
        <v>Grant purpose</v>
      </c>
      <c r="AG542" s="11" t="str">
        <f>IF([2]source_data!G546="","",IF([2]source_data!K546="","",[2]source_data!K546))</f>
        <v>Food Vouchers</v>
      </c>
      <c r="AH542" s="11" t="str">
        <f>IF([2]source_data!G546="","",IF([2]source_data!M546="","",[2]tailored_settings!$B$14))</f>
        <v/>
      </c>
      <c r="AI542" s="11" t="str">
        <f>IF([2]source_data!G546="","",IF([2]source_data!M546="","",[2]source_data!M546))</f>
        <v/>
      </c>
    </row>
    <row r="543" spans="1:35" x14ac:dyDescent="0.2">
      <c r="A543" s="6" t="str">
        <f>IF([2]source_data!G547="","",IF(AND([2]source_data!C547&lt;&gt;"",[2]tailored_settings!$B$15="Publish"),CONCATENATE([2]tailored_settings!$B$2&amp;[2]source_data!C547),IF(AND([2]source_data!C547&lt;&gt;"",[2]tailored_settings!$B$15="Do not publish"),CONCATENATE([2]tailored_settings!$B$2&amp;TEXT(ROW(A543)-1,"0000")&amp;"_"&amp;TEXT(F543,"yyyy-mm")),CONCATENATE([2]tailored_settings!$B$2&amp;TEXT(ROW(A543)-1,"0000")&amp;"_"&amp;TEXT(F543,"yyyy-mm")))))</f>
        <v>360G-Longleigh-0542_2024-10</v>
      </c>
      <c r="B543" s="6" t="str">
        <f>IF([2]source_data!G547="","",IF([2]source_data!E547&lt;&gt;"",[2]source_data!E547,CONCATENATE("Grant to "&amp;G543)))</f>
        <v>Grant to Individual Recipient</v>
      </c>
      <c r="C543" s="6" t="str">
        <f>IF([2]source_data!G547="","",IF([2]source_data!F547="",_xlfn.XLOOKUP(T543,[2]tailored_settings!$B$20:$B$25,[2]tailored_settings!$A$20:$A$25,"")))</f>
        <v>Providing financial aid during a time of crisis</v>
      </c>
      <c r="D543" s="7">
        <f>IF([2]source_data!G547="","",IF([2]source_data!G547="","",[2]source_data!G547))</f>
        <v>300</v>
      </c>
      <c r="E543" s="6" t="str">
        <f>IF([2]source_data!G547="","",[2]tailored_settings!$B$3)</f>
        <v>GBP</v>
      </c>
      <c r="F543" s="8">
        <f>IF([2]source_data!G547="","",IF([2]source_data!H547="","",[2]source_data!H547))</f>
        <v>45593</v>
      </c>
      <c r="G543" s="6" t="str">
        <f>IF([2]source_data!G547="","",[2]tailored_settings!$B$5)</f>
        <v>Individual Recipient</v>
      </c>
      <c r="H543" s="6" t="str">
        <f>IF([2]source_data!G547="","",IF(AND([2]source_data!A547&lt;&gt;"",[2]tailored_settings!$B$16="Publish"),CONCATENATE([2]tailored_settings!$B$2&amp;[2]source_data!A547),IF(AND([2]source_data!A547&lt;&gt;"",[2]tailored_settings!$B$16="Do not publish"),CONCATENATE([2]tailored_settings!$B$4&amp;TEXT(ROW(A543)-1,"0000")&amp;"_"&amp;TEXT(F543,"yyyy-mm")),CONCATENATE([2]tailored_settings!$B$4&amp;TEXT(ROW(A543)-1,"0000")&amp;"_"&amp;TEXT(F543,"yyyy-mm")))))</f>
        <v>360G-Longleigh-IND-0542_2024-10</v>
      </c>
      <c r="I543" s="6" t="str">
        <f>IF([2]source_data!G547="","",[2]tailored_settings!$B$7)</f>
        <v>Longleigh Foundation</v>
      </c>
      <c r="J543" s="6" t="str">
        <f>IF([2]source_data!G547="","",[2]tailored_settings!$B$6)</f>
        <v>GB-CHC-1169016</v>
      </c>
      <c r="K543" s="6" t="str">
        <f>IF([2]source_data!G547="","",IF([2]source_data!I547="","",VLOOKUP([2]source_data!I547,[2]codelist_mapping!A:C,3,FALSE)))</f>
        <v>GTIR060</v>
      </c>
      <c r="L543" s="6" t="str">
        <f>IF([2]source_data!G547="","",IF([2]source_data!J547="","",VLOOKUP([2]source_data!J547,[2]codelist_mapping!A:C,3,FALSE)))</f>
        <v/>
      </c>
      <c r="M543" s="6" t="str">
        <f>IF([2]source_data!G547="","",IF([2]source_data!K547="","",IF([2]source_data!M547&lt;&gt;"",CONCATENATE(VLOOKUP([2]source_data!K547,[2]codelist_mapping!F:H,3,FALSE)&amp;";"&amp;VLOOKUP([2]source_data!L547,[2]codelist_mapping!F:H,3,FALSE)&amp;";"&amp;VLOOKUP([2]source_data!M547,[2]codelist_mapping!F:H,3,FALSE)),IF([2]source_data!L547&lt;&gt;"",CONCATENATE(VLOOKUP([2]source_data!K547,[2]codelist_mapping!F:H,3,FALSE)&amp;";"&amp;VLOOKUP([2]source_data!L547,[2]codelist_mapping!F:H,3,FALSE)),IF([2]source_data!K547&lt;&gt;"",CONCATENATE(VLOOKUP([2]source_data!K547,[2]codelist_mapping!F:H,3,FALSE)))))))</f>
        <v>GTIP080;GTIP070;GTIP100</v>
      </c>
      <c r="N543" s="9" t="str">
        <f>IF([2]source_data!G547="","",IF([2]source_data!D547="","",VLOOKUP([2]source_data!D547,[2]geo_data!A:I,9,FALSE)))</f>
        <v>Banister &amp; Polygon</v>
      </c>
      <c r="O543" s="9" t="str">
        <f>IF([2]source_data!G547="","",IF([2]source_data!D547="","",VLOOKUP([2]source_data!D547,[2]geo_data!A:I,8,FALSE)))</f>
        <v>E05015490</v>
      </c>
      <c r="P543" s="9" t="str">
        <f>IF([2]source_data!G547="","",IF(LEFT(O543,3)="E05","WD",IF(LEFT(O543,3)="S13","WD",IF(LEFT(O543,3)="W05","WD",IF(LEFT(O543,3)="W06","UA",IF(LEFT(O543,3)="S12","CA",IF(LEFT(O543,3)="E06","UA",IF(LEFT(O543,3)="E07","NMD",IF(LEFT(O543,3)="E08","MD",IF(LEFT(O543,3)="E09","LONB"))))))))))</f>
        <v>WD</v>
      </c>
      <c r="Q543" s="9" t="str">
        <f>IF([2]source_data!G547="","",IF([2]source_data!D547="","",VLOOKUP([2]source_data!D547,[2]geo_data!A:I,7,FALSE)))</f>
        <v>Southampton</v>
      </c>
      <c r="R543" s="9" t="str">
        <f>IF([2]source_data!G547="","",IF([2]source_data!D547="","",VLOOKUP([2]source_data!D547,[2]geo_data!A:I,6,FALSE)))</f>
        <v>E06000045</v>
      </c>
      <c r="S543" s="9" t="str">
        <f>IF([2]source_data!G547="","",IF(LEFT(R543,3)="E05","WD",IF(LEFT(R543,3)="S13","WD",IF(LEFT(R543,3)="W05","WD",IF(LEFT(R543,3)="W06","UA",IF(LEFT(R543,3)="S12","CA",IF(LEFT(R543,3)="E06","UA",IF(LEFT(R543,3)="E07","NMD",IF(LEFT(R543,3)="E08","MD",IF(LEFT(R543,3)="E09","LONB"))))))))))</f>
        <v>UA</v>
      </c>
      <c r="T543" s="6" t="str">
        <f>IF([2]source_data!G547="","",IF([2]source_data!N547="","",[2]source_data!N547))</f>
        <v>Crisis Grant</v>
      </c>
      <c r="U543" s="10">
        <f>IF([2]source_data!G547="","",[2]tailored_settings!$B$8)</f>
        <v>45789</v>
      </c>
      <c r="V543" s="6" t="str">
        <f>IF([2]source_data!G547="","",[2]tailored_settings!$B$9)</f>
        <v>http://www.longleigh.org/</v>
      </c>
      <c r="W543" s="8">
        <f>IF([2]source_data!G547="","",IF([2]source_data!O547="","",[2]source_data!O547))</f>
        <v>45593</v>
      </c>
      <c r="X543" s="12">
        <f>IF([2]source_data!G547="","",IF([2]source_data!P547="","",[2]source_data!P547))</f>
        <v>45677</v>
      </c>
      <c r="Y543" s="13">
        <f>IF([2]source_data!G547="","",IF([2]source_data!Q547="","",[2]source_data!Q547))</f>
        <v>3</v>
      </c>
      <c r="Z543" s="11" t="str">
        <f>IF([2]source_data!G547="","",IF([2]source_data!I547="","",[2]tailored_settings!$B$10))</f>
        <v>Primary grant reason</v>
      </c>
      <c r="AA543" s="11" t="str">
        <f>IF([2]source_data!G547="","",IF([2]source_data!I547="","",[2]source_data!I547))</f>
        <v>4. Customer/family fleeing from a violent or abusive relationship</v>
      </c>
      <c r="AB543" s="11" t="str">
        <f>IF([2]source_data!G547="","",IF([2]source_data!J547="","",[2]tailored_settings!$B$11))</f>
        <v/>
      </c>
      <c r="AC543" s="11" t="str">
        <f>IF([2]source_data!G547="","",IF([2]source_data!J547="","",[2]source_data!J547))</f>
        <v/>
      </c>
      <c r="AD543" s="11" t="str">
        <f>IF([2]source_data!G547="","",IF([2]source_data!K547="","",[2]tailored_settings!$B$12))</f>
        <v>Grant purpose</v>
      </c>
      <c r="AE543" s="11" t="str">
        <f>IF([2]source_data!G547="","",IF([2]source_data!K547="","",[2]source_data!K547))</f>
        <v>Clothing</v>
      </c>
      <c r="AF543" s="11" t="str">
        <f>IF([2]source_data!G547="","",IF([2]source_data!K547="","",[2]tailored_settings!$B$13))</f>
        <v>Grant purpose</v>
      </c>
      <c r="AG543" s="11" t="str">
        <f>IF([2]source_data!G547="","",IF([2]source_data!K547="","",[2]source_data!K547))</f>
        <v>Clothing</v>
      </c>
      <c r="AH543" s="11" t="str">
        <f>IF([2]source_data!G547="","",IF([2]source_data!M547="","",[2]tailored_settings!$B$14))</f>
        <v>Grant purpose</v>
      </c>
      <c r="AI543" s="11" t="str">
        <f>IF([2]source_data!G547="","",IF([2]source_data!M547="","",[2]source_data!M547))</f>
        <v>Travel costs</v>
      </c>
    </row>
    <row r="544" spans="1:35" x14ac:dyDescent="0.2">
      <c r="A544" s="6" t="str">
        <f>IF([2]source_data!G548="","",IF(AND([2]source_data!C548&lt;&gt;"",[2]tailored_settings!$B$15="Publish"),CONCATENATE([2]tailored_settings!$B$2&amp;[2]source_data!C548),IF(AND([2]source_data!C548&lt;&gt;"",[2]tailored_settings!$B$15="Do not publish"),CONCATENATE([2]tailored_settings!$B$2&amp;TEXT(ROW(A544)-1,"0000")&amp;"_"&amp;TEXT(F544,"yyyy-mm")),CONCATENATE([2]tailored_settings!$B$2&amp;TEXT(ROW(A544)-1,"0000")&amp;"_"&amp;TEXT(F544,"yyyy-mm")))))</f>
        <v>360G-Longleigh-0543_2024-10</v>
      </c>
      <c r="B544" s="6" t="str">
        <f>IF([2]source_data!G548="","",IF([2]source_data!E548&lt;&gt;"",[2]source_data!E548,CONCATENATE("Grant to "&amp;G544)))</f>
        <v>Grant to Individual Recipient</v>
      </c>
      <c r="C544" s="6" t="str">
        <f>IF([2]source_data!G548="","",IF([2]source_data!F548="",_xlfn.XLOOKUP(T544,[2]tailored_settings!$B$20:$B$25,[2]tailored_settings!$A$20:$A$25,"")))</f>
        <v>Providing financial aid during a time of crisis</v>
      </c>
      <c r="D544" s="7">
        <f>IF([2]source_data!G548="","",IF([2]source_data!G548="","",[2]source_data!G548))</f>
        <v>300</v>
      </c>
      <c r="E544" s="6" t="str">
        <f>IF([2]source_data!G548="","",[2]tailored_settings!$B$3)</f>
        <v>GBP</v>
      </c>
      <c r="F544" s="8">
        <f>IF([2]source_data!G548="","",IF([2]source_data!H548="","",[2]source_data!H548))</f>
        <v>45593</v>
      </c>
      <c r="G544" s="6" t="str">
        <f>IF([2]source_data!G548="","",[2]tailored_settings!$B$5)</f>
        <v>Individual Recipient</v>
      </c>
      <c r="H544" s="6" t="str">
        <f>IF([2]source_data!G548="","",IF(AND([2]source_data!A548&lt;&gt;"",[2]tailored_settings!$B$16="Publish"),CONCATENATE([2]tailored_settings!$B$2&amp;[2]source_data!A548),IF(AND([2]source_data!A548&lt;&gt;"",[2]tailored_settings!$B$16="Do not publish"),CONCATENATE([2]tailored_settings!$B$4&amp;TEXT(ROW(A544)-1,"0000")&amp;"_"&amp;TEXT(F544,"yyyy-mm")),CONCATENATE([2]tailored_settings!$B$4&amp;TEXT(ROW(A544)-1,"0000")&amp;"_"&amp;TEXT(F544,"yyyy-mm")))))</f>
        <v>360G-Longleigh-IND-0543_2024-10</v>
      </c>
      <c r="I544" s="6" t="str">
        <f>IF([2]source_data!G548="","",[2]tailored_settings!$B$7)</f>
        <v>Longleigh Foundation</v>
      </c>
      <c r="J544" s="6" t="str">
        <f>IF([2]source_data!G548="","",[2]tailored_settings!$B$6)</f>
        <v>GB-CHC-1169016</v>
      </c>
      <c r="K544" s="6" t="str">
        <f>IF([2]source_data!G548="","",IF([2]source_data!I548="","",VLOOKUP([2]source_data!I548,[2]codelist_mapping!A:C,3,FALSE)))</f>
        <v>GTIR060</v>
      </c>
      <c r="L544" s="6" t="str">
        <f>IF([2]source_data!G548="","",IF([2]source_data!J548="","",VLOOKUP([2]source_data!J548,[2]codelist_mapping!A:C,3,FALSE)))</f>
        <v/>
      </c>
      <c r="M544" s="6" t="str">
        <f>IF([2]source_data!G548="","",IF([2]source_data!K548="","",IF([2]source_data!M548&lt;&gt;"",CONCATENATE(VLOOKUP([2]source_data!K548,[2]codelist_mapping!F:H,3,FALSE)&amp;";"&amp;VLOOKUP([2]source_data!L548,[2]codelist_mapping!F:H,3,FALSE)&amp;";"&amp;VLOOKUP([2]source_data!M548,[2]codelist_mapping!F:H,3,FALSE)),IF([2]source_data!L548&lt;&gt;"",CONCATENATE(VLOOKUP([2]source_data!K548,[2]codelist_mapping!F:H,3,FALSE)&amp;";"&amp;VLOOKUP([2]source_data!L548,[2]codelist_mapping!F:H,3,FALSE)),IF([2]source_data!K548&lt;&gt;"",CONCATENATE(VLOOKUP([2]source_data!K548,[2]codelist_mapping!F:H,3,FALSE)))))))</f>
        <v>GTIP070;GTIP080</v>
      </c>
      <c r="N544" s="9" t="str">
        <f>IF([2]source_data!G548="","",IF([2]source_data!D548="","",VLOOKUP([2]source_data!D548,[2]geo_data!A:I,9,FALSE)))</f>
        <v>Aylestone Hill</v>
      </c>
      <c r="O544" s="9" t="str">
        <f>IF([2]source_data!G548="","",IF([2]source_data!D548="","",VLOOKUP([2]source_data!D548,[2]geo_data!A:I,8,FALSE)))</f>
        <v>E05009439</v>
      </c>
      <c r="P544" s="9" t="str">
        <f>IF([2]source_data!G548="","",IF(LEFT(O544,3)="E05","WD",IF(LEFT(O544,3)="S13","WD",IF(LEFT(O544,3)="W05","WD",IF(LEFT(O544,3)="W06","UA",IF(LEFT(O544,3)="S12","CA",IF(LEFT(O544,3)="E06","UA",IF(LEFT(O544,3)="E07","NMD",IF(LEFT(O544,3)="E08","MD",IF(LEFT(O544,3)="E09","LONB"))))))))))</f>
        <v>WD</v>
      </c>
      <c r="Q544" s="9" t="str">
        <f>IF([2]source_data!G548="","",IF([2]source_data!D548="","",VLOOKUP([2]source_data!D548,[2]geo_data!A:I,7,FALSE)))</f>
        <v>Herefordshire, County of</v>
      </c>
      <c r="R544" s="9" t="str">
        <f>IF([2]source_data!G548="","",IF([2]source_data!D548="","",VLOOKUP([2]source_data!D548,[2]geo_data!A:I,6,FALSE)))</f>
        <v>E06000019</v>
      </c>
      <c r="S544" s="9" t="str">
        <f>IF([2]source_data!G548="","",IF(LEFT(R544,3)="E05","WD",IF(LEFT(R544,3)="S13","WD",IF(LEFT(R544,3)="W05","WD",IF(LEFT(R544,3)="W06","UA",IF(LEFT(R544,3)="S12","CA",IF(LEFT(R544,3)="E06","UA",IF(LEFT(R544,3)="E07","NMD",IF(LEFT(R544,3)="E08","MD",IF(LEFT(R544,3)="E09","LONB"))))))))))</f>
        <v>UA</v>
      </c>
      <c r="T544" s="6" t="str">
        <f>IF([2]source_data!G548="","",IF([2]source_data!N548="","",[2]source_data!N548))</f>
        <v>Crisis Grant</v>
      </c>
      <c r="U544" s="10">
        <f>IF([2]source_data!G548="","",[2]tailored_settings!$B$8)</f>
        <v>45789</v>
      </c>
      <c r="V544" s="6" t="str">
        <f>IF([2]source_data!G548="","",[2]tailored_settings!$B$9)</f>
        <v>http://www.longleigh.org/</v>
      </c>
      <c r="W544" s="8">
        <f>IF([2]source_data!G548="","",IF([2]source_data!O548="","",[2]source_data!O548))</f>
        <v>45593</v>
      </c>
      <c r="X544" s="12">
        <f>IF([2]source_data!G548="","",IF([2]source_data!P548="","",[2]source_data!P548))</f>
        <v>45665</v>
      </c>
      <c r="Y544" s="13">
        <f>IF([2]source_data!G548="","",IF([2]source_data!Q548="","",[2]source_data!Q548))</f>
        <v>3</v>
      </c>
      <c r="Z544" s="11" t="str">
        <f>IF([2]source_data!G548="","",IF([2]source_data!I548="","",[2]tailored_settings!$B$10))</f>
        <v>Primary grant reason</v>
      </c>
      <c r="AA544" s="11" t="str">
        <f>IF([2]source_data!G548="","",IF([2]source_data!I548="","",[2]source_data!I548))</f>
        <v>4. Customer/family fleeing from a violent or abusive relationship</v>
      </c>
      <c r="AB544" s="11" t="str">
        <f>IF([2]source_data!G548="","",IF([2]source_data!J548="","",[2]tailored_settings!$B$11))</f>
        <v/>
      </c>
      <c r="AC544" s="11" t="str">
        <f>IF([2]source_data!G548="","",IF([2]source_data!J548="","",[2]source_data!J548))</f>
        <v/>
      </c>
      <c r="AD544" s="11" t="str">
        <f>IF([2]source_data!G548="","",IF([2]source_data!K548="","",[2]tailored_settings!$B$12))</f>
        <v>Grant purpose</v>
      </c>
      <c r="AE544" s="11" t="str">
        <f>IF([2]source_data!G548="","",IF([2]source_data!K548="","",[2]source_data!K548))</f>
        <v>Food Vouchers</v>
      </c>
      <c r="AF544" s="11" t="str">
        <f>IF([2]source_data!G548="","",IF([2]source_data!K548="","",[2]tailored_settings!$B$13))</f>
        <v>Grant purpose</v>
      </c>
      <c r="AG544" s="11" t="str">
        <f>IF([2]source_data!G548="","",IF([2]source_data!K548="","",[2]source_data!K548))</f>
        <v>Food Vouchers</v>
      </c>
      <c r="AH544" s="11" t="str">
        <f>IF([2]source_data!G548="","",IF([2]source_data!M548="","",[2]tailored_settings!$B$14))</f>
        <v/>
      </c>
      <c r="AI544" s="11" t="str">
        <f>IF([2]source_data!G548="","",IF([2]source_data!M548="","",[2]source_data!M548))</f>
        <v/>
      </c>
    </row>
    <row r="545" spans="1:35" x14ac:dyDescent="0.2">
      <c r="A545" s="6" t="str">
        <f>IF([2]source_data!G549="","",IF(AND([2]source_data!C549&lt;&gt;"",[2]tailored_settings!$B$15="Publish"),CONCATENATE([2]tailored_settings!$B$2&amp;[2]source_data!C549),IF(AND([2]source_data!C549&lt;&gt;"",[2]tailored_settings!$B$15="Do not publish"),CONCATENATE([2]tailored_settings!$B$2&amp;TEXT(ROW(A545)-1,"0000")&amp;"_"&amp;TEXT(F545,"yyyy-mm")),CONCATENATE([2]tailored_settings!$B$2&amp;TEXT(ROW(A545)-1,"0000")&amp;"_"&amp;TEXT(F545,"yyyy-mm")))))</f>
        <v>360G-Longleigh-0544_2024-10</v>
      </c>
      <c r="B545" s="6" t="str">
        <f>IF([2]source_data!G549="","",IF([2]source_data!E549&lt;&gt;"",[2]source_data!E549,CONCATENATE("Grant to "&amp;G545)))</f>
        <v>Grant to Individual Recipient</v>
      </c>
      <c r="C545" s="6" t="str">
        <f>IF([2]source_data!G549="","",IF([2]source_data!F549="",_xlfn.XLOOKUP(T545,[2]tailored_settings!$B$20:$B$25,[2]tailored_settings!$A$20:$A$25,"")))</f>
        <v>Helping to alleviate financial hardship</v>
      </c>
      <c r="D545" s="7">
        <f>IF([2]source_data!G549="","",IF([2]source_data!G549="","",[2]source_data!G549))</f>
        <v>921.45</v>
      </c>
      <c r="E545" s="6" t="str">
        <f>IF([2]source_data!G549="","",[2]tailored_settings!$B$3)</f>
        <v>GBP</v>
      </c>
      <c r="F545" s="8">
        <f>IF([2]source_data!G549="","",IF([2]source_data!H549="","",[2]source_data!H549))</f>
        <v>45593</v>
      </c>
      <c r="G545" s="6" t="str">
        <f>IF([2]source_data!G549="","",[2]tailored_settings!$B$5)</f>
        <v>Individual Recipient</v>
      </c>
      <c r="H545" s="6" t="str">
        <f>IF([2]source_data!G549="","",IF(AND([2]source_data!A549&lt;&gt;"",[2]tailored_settings!$B$16="Publish"),CONCATENATE([2]tailored_settings!$B$2&amp;[2]source_data!A549),IF(AND([2]source_data!A549&lt;&gt;"",[2]tailored_settings!$B$16="Do not publish"),CONCATENATE([2]tailored_settings!$B$4&amp;TEXT(ROW(A545)-1,"0000")&amp;"_"&amp;TEXT(F545,"yyyy-mm")),CONCATENATE([2]tailored_settings!$B$4&amp;TEXT(ROW(A545)-1,"0000")&amp;"_"&amp;TEXT(F545,"yyyy-mm")))))</f>
        <v>360G-Longleigh-IND-0544_2024-10</v>
      </c>
      <c r="I545" s="6" t="str">
        <f>IF([2]source_data!G549="","",[2]tailored_settings!$B$7)</f>
        <v>Longleigh Foundation</v>
      </c>
      <c r="J545" s="6" t="str">
        <f>IF([2]source_data!G549="","",[2]tailored_settings!$B$6)</f>
        <v>GB-CHC-1169016</v>
      </c>
      <c r="K545" s="6" t="str">
        <f>IF([2]source_data!G549="","",IF([2]source_data!I549="","",VLOOKUP([2]source_data!I549,[2]codelist_mapping!A:C,3,FALSE)))</f>
        <v>GTIR030</v>
      </c>
      <c r="L545" s="6" t="str">
        <f>IF([2]source_data!G549="","",IF([2]source_data!J549="","",VLOOKUP([2]source_data!J549,[2]codelist_mapping!A:C,3,FALSE)))</f>
        <v/>
      </c>
      <c r="M545" s="6" t="str">
        <f>IF([2]source_data!G549="","",IF([2]source_data!K549="","",IF([2]source_data!M549&lt;&gt;"",CONCATENATE(VLOOKUP([2]source_data!K549,[2]codelist_mapping!F:H,3,FALSE)&amp;";"&amp;VLOOKUP([2]source_data!L549,[2]codelist_mapping!F:H,3,FALSE)&amp;";"&amp;VLOOKUP([2]source_data!M549,[2]codelist_mapping!F:H,3,FALSE)),IF([2]source_data!L549&lt;&gt;"",CONCATENATE(VLOOKUP([2]source_data!K549,[2]codelist_mapping!F:H,3,FALSE)&amp;";"&amp;VLOOKUP([2]source_data!L549,[2]codelist_mapping!F:H,3,FALSE)),IF([2]source_data!K549&lt;&gt;"",CONCATENATE(VLOOKUP([2]source_data!K549,[2]codelist_mapping!F:H,3,FALSE)))))))</f>
        <v>GTIP070;GTIP020;GTIP050</v>
      </c>
      <c r="N545" s="9" t="str">
        <f>IF([2]source_data!G549="","",IF([2]source_data!D549="","",VLOOKUP([2]source_data!D549,[2]geo_data!A:I,9,FALSE)))</f>
        <v>Gorse Hill and Pinehurst</v>
      </c>
      <c r="O545" s="9" t="str">
        <f>IF([2]source_data!G549="","",IF([2]source_data!D549="","",VLOOKUP([2]source_data!D549,[2]geo_data!A:I,8,FALSE)))</f>
        <v>E05008958</v>
      </c>
      <c r="P545" s="9" t="str">
        <f>IF([2]source_data!G549="","",IF(LEFT(O545,3)="E05","WD",IF(LEFT(O545,3)="S13","WD",IF(LEFT(O545,3)="W05","WD",IF(LEFT(O545,3)="W06","UA",IF(LEFT(O545,3)="S12","CA",IF(LEFT(O545,3)="E06","UA",IF(LEFT(O545,3)="E07","NMD",IF(LEFT(O545,3)="E08","MD",IF(LEFT(O545,3)="E09","LONB"))))))))))</f>
        <v>WD</v>
      </c>
      <c r="Q545" s="9" t="str">
        <f>IF([2]source_data!G549="","",IF([2]source_data!D549="","",VLOOKUP([2]source_data!D549,[2]geo_data!A:I,7,FALSE)))</f>
        <v>Swindon</v>
      </c>
      <c r="R545" s="9" t="str">
        <f>IF([2]source_data!G549="","",IF([2]source_data!D549="","",VLOOKUP([2]source_data!D549,[2]geo_data!A:I,6,FALSE)))</f>
        <v>E06000030</v>
      </c>
      <c r="S545" s="9" t="str">
        <f>IF([2]source_data!G549="","",IF(LEFT(R545,3)="E05","WD",IF(LEFT(R545,3)="S13","WD",IF(LEFT(R545,3)="W05","WD",IF(LEFT(R545,3)="W06","UA",IF(LEFT(R545,3)="S12","CA",IF(LEFT(R545,3)="E06","UA",IF(LEFT(R545,3)="E07","NMD",IF(LEFT(R545,3)="E08","MD",IF(LEFT(R545,3)="E09","LONB"))))))))))</f>
        <v>UA</v>
      </c>
      <c r="T545" s="6" t="str">
        <f>IF([2]source_data!G549="","",IF([2]source_data!N549="","",[2]source_data!N549))</f>
        <v>Hardship Grant</v>
      </c>
      <c r="U545" s="10">
        <f>IF([2]source_data!G549="","",[2]tailored_settings!$B$8)</f>
        <v>45789</v>
      </c>
      <c r="V545" s="6" t="str">
        <f>IF([2]source_data!G549="","",[2]tailored_settings!$B$9)</f>
        <v>http://www.longleigh.org/</v>
      </c>
      <c r="W545" s="8">
        <f>IF([2]source_data!G549="","",IF([2]source_data!O549="","",[2]source_data!O549))</f>
        <v>45593</v>
      </c>
      <c r="X545" s="12">
        <f>IF([2]source_data!G549="","",IF([2]source_data!P549="","",[2]source_data!P549))</f>
        <v>45665</v>
      </c>
      <c r="Y545" s="13">
        <f>IF([2]source_data!G549="","",IF([2]source_data!Q549="","",[2]source_data!Q549))</f>
        <v>3</v>
      </c>
      <c r="Z545" s="11" t="str">
        <f>IF([2]source_data!G549="","",IF([2]source_data!I549="","",[2]tailored_settings!$B$10))</f>
        <v>Primary grant reason</v>
      </c>
      <c r="AA545" s="11" t="str">
        <f>IF([2]source_data!G549="","",IF([2]source_data!I549="","",[2]source_data!I549))</f>
        <v>1. Customer (or family member residing with them) with a diagnosed condition or disability (physical and/or sensory and/or behavioural)</v>
      </c>
      <c r="AB545" s="11" t="str">
        <f>IF([2]source_data!G549="","",IF([2]source_data!J549="","",[2]tailored_settings!$B$11))</f>
        <v/>
      </c>
      <c r="AC545" s="11" t="str">
        <f>IF([2]source_data!G549="","",IF([2]source_data!J549="","",[2]source_data!J549))</f>
        <v/>
      </c>
      <c r="AD545" s="11" t="str">
        <f>IF([2]source_data!G549="","",IF([2]source_data!K549="","",[2]tailored_settings!$B$12))</f>
        <v>Grant purpose</v>
      </c>
      <c r="AE545" s="11" t="str">
        <f>IF([2]source_data!G549="","",IF([2]source_data!K549="","",[2]source_data!K549))</f>
        <v>Food Vouchers</v>
      </c>
      <c r="AF545" s="11" t="str">
        <f>IF([2]source_data!G549="","",IF([2]source_data!K549="","",[2]tailored_settings!$B$13))</f>
        <v>Grant purpose</v>
      </c>
      <c r="AG545" s="11" t="str">
        <f>IF([2]source_data!G549="","",IF([2]source_data!K549="","",[2]source_data!K549))</f>
        <v>Food Vouchers</v>
      </c>
      <c r="AH545" s="11" t="str">
        <f>IF([2]source_data!G549="","",IF([2]source_data!M549="","",[2]tailored_settings!$B$14))</f>
        <v>Grant purpose</v>
      </c>
      <c r="AI545" s="11" t="str">
        <f>IF([2]source_data!G549="","",IF([2]source_data!M549="","",[2]source_data!M549))</f>
        <v>Utility Vouchers</v>
      </c>
    </row>
    <row r="546" spans="1:35" x14ac:dyDescent="0.2">
      <c r="A546" s="6" t="str">
        <f>IF([2]source_data!G550="","",IF(AND([2]source_data!C550&lt;&gt;"",[2]tailored_settings!$B$15="Publish"),CONCATENATE([2]tailored_settings!$B$2&amp;[2]source_data!C550),IF(AND([2]source_data!C550&lt;&gt;"",[2]tailored_settings!$B$15="Do not publish"),CONCATENATE([2]tailored_settings!$B$2&amp;TEXT(ROW(A546)-1,"0000")&amp;"_"&amp;TEXT(F546,"yyyy-mm")),CONCATENATE([2]tailored_settings!$B$2&amp;TEXT(ROW(A546)-1,"0000")&amp;"_"&amp;TEXT(F546,"yyyy-mm")))))</f>
        <v>360G-Longleigh-0545_2024-10</v>
      </c>
      <c r="B546" s="6" t="str">
        <f>IF([2]source_data!G550="","",IF([2]source_data!E550&lt;&gt;"",[2]source_data!E550,CONCATENATE("Grant to "&amp;G546)))</f>
        <v>Grant to Individual Recipient</v>
      </c>
      <c r="C546" s="6" t="str">
        <f>IF([2]source_data!G550="","",IF([2]source_data!F550="",_xlfn.XLOOKUP(T546,[2]tailored_settings!$B$20:$B$25,[2]tailored_settings!$A$20:$A$25,"")))</f>
        <v>Helping to alleviate financial hardship</v>
      </c>
      <c r="D546" s="7">
        <f>IF([2]source_data!G550="","",IF([2]source_data!G550="","",[2]source_data!G550))</f>
        <v>686.98</v>
      </c>
      <c r="E546" s="6" t="str">
        <f>IF([2]source_data!G550="","",[2]tailored_settings!$B$3)</f>
        <v>GBP</v>
      </c>
      <c r="F546" s="8">
        <f>IF([2]source_data!G550="","",IF([2]source_data!H550="","",[2]source_data!H550))</f>
        <v>45594</v>
      </c>
      <c r="G546" s="6" t="str">
        <f>IF([2]source_data!G550="","",[2]tailored_settings!$B$5)</f>
        <v>Individual Recipient</v>
      </c>
      <c r="H546" s="6" t="str">
        <f>IF([2]source_data!G550="","",IF(AND([2]source_data!A550&lt;&gt;"",[2]tailored_settings!$B$16="Publish"),CONCATENATE([2]tailored_settings!$B$2&amp;[2]source_data!A550),IF(AND([2]source_data!A550&lt;&gt;"",[2]tailored_settings!$B$16="Do not publish"),CONCATENATE([2]tailored_settings!$B$4&amp;TEXT(ROW(A546)-1,"0000")&amp;"_"&amp;TEXT(F546,"yyyy-mm")),CONCATENATE([2]tailored_settings!$B$4&amp;TEXT(ROW(A546)-1,"0000")&amp;"_"&amp;TEXT(F546,"yyyy-mm")))))</f>
        <v>360G-Longleigh-IND-0545_2024-10</v>
      </c>
      <c r="I546" s="6" t="str">
        <f>IF([2]source_data!G550="","",[2]tailored_settings!$B$7)</f>
        <v>Longleigh Foundation</v>
      </c>
      <c r="J546" s="6" t="str">
        <f>IF([2]source_data!G550="","",[2]tailored_settings!$B$6)</f>
        <v>GB-CHC-1169016</v>
      </c>
      <c r="K546" s="6" t="str">
        <f>IF([2]source_data!G550="","",IF([2]source_data!I550="","",VLOOKUP([2]source_data!I550,[2]codelist_mapping!A:C,3,FALSE)))</f>
        <v>GTIR010</v>
      </c>
      <c r="L546" s="6" t="str">
        <f>IF([2]source_data!G550="","",IF([2]source_data!J550="","",VLOOKUP([2]source_data!J550,[2]codelist_mapping!A:C,3,FALSE)))</f>
        <v/>
      </c>
      <c r="M546" s="6" t="str">
        <f>IF([2]source_data!G550="","",IF([2]source_data!K550="","",IF([2]source_data!M550&lt;&gt;"",CONCATENATE(VLOOKUP([2]source_data!K550,[2]codelist_mapping!F:H,3,FALSE)&amp;";"&amp;VLOOKUP([2]source_data!L550,[2]codelist_mapping!F:H,3,FALSE)&amp;";"&amp;VLOOKUP([2]source_data!M550,[2]codelist_mapping!F:H,3,FALSE)),IF([2]source_data!L550&lt;&gt;"",CONCATENATE(VLOOKUP([2]source_data!K550,[2]codelist_mapping!F:H,3,FALSE)&amp;";"&amp;VLOOKUP([2]source_data!L550,[2]codelist_mapping!F:H,3,FALSE)),IF([2]source_data!K550&lt;&gt;"",CONCATENATE(VLOOKUP([2]source_data!K550,[2]codelist_mapping!F:H,3,FALSE)))))))</f>
        <v>GTIP020;GTIP070</v>
      </c>
      <c r="N546" s="9" t="str">
        <f>IF([2]source_data!G550="","",IF([2]source_data!D550="","",VLOOKUP([2]source_data!D550,[2]geo_data!A:I,9,FALSE)))</f>
        <v>Leicester Forest &amp; Lubbesthorpe</v>
      </c>
      <c r="O546" s="9" t="str">
        <f>IF([2]source_data!G550="","",IF([2]source_data!D550="","",VLOOKUP([2]source_data!D550,[2]geo_data!A:I,8,FALSE)))</f>
        <v>E05015273</v>
      </c>
      <c r="P546" s="9" t="str">
        <f>IF([2]source_data!G550="","",IF(LEFT(O546,3)="E05","WD",IF(LEFT(O546,3)="S13","WD",IF(LEFT(O546,3)="W05","WD",IF(LEFT(O546,3)="W06","UA",IF(LEFT(O546,3)="S12","CA",IF(LEFT(O546,3)="E06","UA",IF(LEFT(O546,3)="E07","NMD",IF(LEFT(O546,3)="E08","MD",IF(LEFT(O546,3)="E09","LONB"))))))))))</f>
        <v>WD</v>
      </c>
      <c r="Q546" s="9" t="str">
        <f>IF([2]source_data!G550="","",IF([2]source_data!D550="","",VLOOKUP([2]source_data!D550,[2]geo_data!A:I,7,FALSE)))</f>
        <v>Blaby</v>
      </c>
      <c r="R546" s="9" t="str">
        <f>IF([2]source_data!G550="","",IF([2]source_data!D550="","",VLOOKUP([2]source_data!D550,[2]geo_data!A:I,6,FALSE)))</f>
        <v>E07000129</v>
      </c>
      <c r="S546" s="9" t="str">
        <f>IF([2]source_data!G550="","",IF(LEFT(R546,3)="E05","WD",IF(LEFT(R546,3)="S13","WD",IF(LEFT(R546,3)="W05","WD",IF(LEFT(R546,3)="W06","UA",IF(LEFT(R546,3)="S12","CA",IF(LEFT(R546,3)="E06","UA",IF(LEFT(R546,3)="E07","NMD",IF(LEFT(R546,3)="E08","MD",IF(LEFT(R546,3)="E09","LONB"))))))))))</f>
        <v>NMD</v>
      </c>
      <c r="T546" s="6" t="str">
        <f>IF([2]source_data!G550="","",IF([2]source_data!N550="","",[2]source_data!N550))</f>
        <v>Hardship Grant</v>
      </c>
      <c r="U546" s="10">
        <f>IF([2]source_data!G550="","",[2]tailored_settings!$B$8)</f>
        <v>45789</v>
      </c>
      <c r="V546" s="6" t="str">
        <f>IF([2]source_data!G550="","",[2]tailored_settings!$B$9)</f>
        <v>http://www.longleigh.org/</v>
      </c>
      <c r="W546" s="8">
        <f>IF([2]source_data!G550="","",IF([2]source_data!O550="","",[2]source_data!O550))</f>
        <v>45594</v>
      </c>
      <c r="X546" s="12">
        <f>IF([2]source_data!G550="","",IF([2]source_data!P550="","",[2]source_data!P550))</f>
        <v>45631</v>
      </c>
      <c r="Y546" s="13">
        <f>IF([2]source_data!G550="","",IF([2]source_data!Q550="","",[2]source_data!Q550))</f>
        <v>2</v>
      </c>
      <c r="Z546" s="11" t="str">
        <f>IF([2]source_data!G550="","",IF([2]source_data!I550="","",[2]tailored_settings!$B$10))</f>
        <v>Primary grant reason</v>
      </c>
      <c r="AA546" s="11" t="str">
        <f>IF([2]source_data!G550="","",IF([2]source_data!I550="","",[2]source_data!I550))</f>
        <v>7. Customer where there is a child/ren in receipt of means-tested free school meals</v>
      </c>
      <c r="AB546" s="11" t="str">
        <f>IF([2]source_data!G550="","",IF([2]source_data!J550="","",[2]tailored_settings!$B$11))</f>
        <v/>
      </c>
      <c r="AC546" s="11" t="str">
        <f>IF([2]source_data!G550="","",IF([2]source_data!J550="","",[2]source_data!J550))</f>
        <v/>
      </c>
      <c r="AD546" s="11" t="str">
        <f>IF([2]source_data!G550="","",IF([2]source_data!K550="","",[2]tailored_settings!$B$12))</f>
        <v>Grant purpose</v>
      </c>
      <c r="AE546" s="11" t="str">
        <f>IF([2]source_data!G550="","",IF([2]source_data!K550="","",[2]source_data!K550))</f>
        <v>Appliances</v>
      </c>
      <c r="AF546" s="11" t="str">
        <f>IF([2]source_data!G550="","",IF([2]source_data!K550="","",[2]tailored_settings!$B$13))</f>
        <v>Grant purpose</v>
      </c>
      <c r="AG546" s="11" t="str">
        <f>IF([2]source_data!G550="","",IF([2]source_data!K550="","",[2]source_data!K550))</f>
        <v>Appliances</v>
      </c>
      <c r="AH546" s="11" t="str">
        <f>IF([2]source_data!G550="","",IF([2]source_data!M550="","",[2]tailored_settings!$B$14))</f>
        <v/>
      </c>
      <c r="AI546" s="11" t="str">
        <f>IF([2]source_data!G550="","",IF([2]source_data!M550="","",[2]source_data!M550))</f>
        <v/>
      </c>
    </row>
    <row r="547" spans="1:35" x14ac:dyDescent="0.2">
      <c r="A547" s="6" t="str">
        <f>IF([2]source_data!G551="","",IF(AND([2]source_data!C551&lt;&gt;"",[2]tailored_settings!$B$15="Publish"),CONCATENATE([2]tailored_settings!$B$2&amp;[2]source_data!C551),IF(AND([2]source_data!C551&lt;&gt;"",[2]tailored_settings!$B$15="Do not publish"),CONCATENATE([2]tailored_settings!$B$2&amp;TEXT(ROW(A547)-1,"0000")&amp;"_"&amp;TEXT(F547,"yyyy-mm")),CONCATENATE([2]tailored_settings!$B$2&amp;TEXT(ROW(A547)-1,"0000")&amp;"_"&amp;TEXT(F547,"yyyy-mm")))))</f>
        <v>360G-Longleigh-0546_2024-10</v>
      </c>
      <c r="B547" s="6" t="str">
        <f>IF([2]source_data!G551="","",IF([2]source_data!E551&lt;&gt;"",[2]source_data!E551,CONCATENATE("Grant to "&amp;G547)))</f>
        <v>Grant to Individual Recipient</v>
      </c>
      <c r="C547" s="6" t="str">
        <f>IF([2]source_data!G551="","",IF([2]source_data!F551="",_xlfn.XLOOKUP(T547,[2]tailored_settings!$B$20:$B$25,[2]tailored_settings!$A$20:$A$25,"")))</f>
        <v>Providing financial aid after an impactful incident</v>
      </c>
      <c r="D547" s="7">
        <f>IF([2]source_data!G551="","",IF([2]source_data!G551="","",[2]source_data!G551))</f>
        <v>2365.48</v>
      </c>
      <c r="E547" s="6" t="str">
        <f>IF([2]source_data!G551="","",[2]tailored_settings!$B$3)</f>
        <v>GBP</v>
      </c>
      <c r="F547" s="8">
        <f>IF([2]source_data!G551="","",IF([2]source_data!H551="","",[2]source_data!H551))</f>
        <v>45593</v>
      </c>
      <c r="G547" s="6" t="str">
        <f>IF([2]source_data!G551="","",[2]tailored_settings!$B$5)</f>
        <v>Individual Recipient</v>
      </c>
      <c r="H547" s="6" t="str">
        <f>IF([2]source_data!G551="","",IF(AND([2]source_data!A551&lt;&gt;"",[2]tailored_settings!$B$16="Publish"),CONCATENATE([2]tailored_settings!$B$2&amp;[2]source_data!A551),IF(AND([2]source_data!A551&lt;&gt;"",[2]tailored_settings!$B$16="Do not publish"),CONCATENATE([2]tailored_settings!$B$4&amp;TEXT(ROW(A547)-1,"0000")&amp;"_"&amp;TEXT(F547,"yyyy-mm")),CONCATENATE([2]tailored_settings!$B$4&amp;TEXT(ROW(A547)-1,"0000")&amp;"_"&amp;TEXT(F547,"yyyy-mm")))))</f>
        <v>360G-Longleigh-IND-0546_2024-10</v>
      </c>
      <c r="I547" s="6" t="str">
        <f>IF([2]source_data!G551="","",[2]tailored_settings!$B$7)</f>
        <v>Longleigh Foundation</v>
      </c>
      <c r="J547" s="6" t="str">
        <f>IF([2]source_data!G551="","",[2]tailored_settings!$B$6)</f>
        <v>GB-CHC-1169016</v>
      </c>
      <c r="K547" s="6" t="str">
        <f>IF([2]source_data!G551="","",IF([2]source_data!I551="","",VLOOKUP([2]source_data!I551,[2]codelist_mapping!A:C,3,FALSE)))</f>
        <v>GTIR040</v>
      </c>
      <c r="L547" s="6" t="str">
        <f>IF([2]source_data!G551="","",IF([2]source_data!J551="","",VLOOKUP([2]source_data!J551,[2]codelist_mapping!A:C,3,FALSE)))</f>
        <v/>
      </c>
      <c r="M547" s="6" t="str">
        <f>IF([2]source_data!G551="","",IF([2]source_data!K551="","",IF([2]source_data!M551&lt;&gt;"",CONCATENATE(VLOOKUP([2]source_data!K551,[2]codelist_mapping!F:H,3,FALSE)&amp;";"&amp;VLOOKUP([2]source_data!L551,[2]codelist_mapping!F:H,3,FALSE)&amp;";"&amp;VLOOKUP([2]source_data!M551,[2]codelist_mapping!F:H,3,FALSE)),IF([2]source_data!L551&lt;&gt;"",CONCATENATE(VLOOKUP([2]source_data!K551,[2]codelist_mapping!F:H,3,FALSE)&amp;";"&amp;VLOOKUP([2]source_data!L551,[2]codelist_mapping!F:H,3,FALSE)),IF([2]source_data!K551&lt;&gt;"",CONCATENATE(VLOOKUP([2]source_data!K551,[2]codelist_mapping!F:H,3,FALSE)))))))</f>
        <v>GTIP120;GTIP020;GTIP020</v>
      </c>
      <c r="N547" s="9" t="str">
        <f>IF([2]source_data!G551="","",IF([2]source_data!D551="","",VLOOKUP([2]source_data!D551,[2]geo_data!A:I,9,FALSE)))</f>
        <v>Barnards Green</v>
      </c>
      <c r="O547" s="9" t="str">
        <f>IF([2]source_data!G551="","",IF([2]source_data!D551="","",VLOOKUP([2]source_data!D551,[2]geo_data!A:I,8,FALSE)))</f>
        <v>E05015382</v>
      </c>
      <c r="P547" s="9" t="str">
        <f>IF([2]source_data!G551="","",IF(LEFT(O547,3)="E05","WD",IF(LEFT(O547,3)="S13","WD",IF(LEFT(O547,3)="W05","WD",IF(LEFT(O547,3)="W06","UA",IF(LEFT(O547,3)="S12","CA",IF(LEFT(O547,3)="E06","UA",IF(LEFT(O547,3)="E07","NMD",IF(LEFT(O547,3)="E08","MD",IF(LEFT(O547,3)="E09","LONB"))))))))))</f>
        <v>WD</v>
      </c>
      <c r="Q547" s="9" t="str">
        <f>IF([2]source_data!G551="","",IF([2]source_data!D551="","",VLOOKUP([2]source_data!D551,[2]geo_data!A:I,7,FALSE)))</f>
        <v>Malvern Hills</v>
      </c>
      <c r="R547" s="9" t="str">
        <f>IF([2]source_data!G551="","",IF([2]source_data!D551="","",VLOOKUP([2]source_data!D551,[2]geo_data!A:I,6,FALSE)))</f>
        <v>E07000235</v>
      </c>
      <c r="S547" s="9" t="str">
        <f>IF([2]source_data!G551="","",IF(LEFT(R547,3)="E05","WD",IF(LEFT(R547,3)="S13","WD",IF(LEFT(R547,3)="W05","WD",IF(LEFT(R547,3)="W06","UA",IF(LEFT(R547,3)="S12","CA",IF(LEFT(R547,3)="E06","UA",IF(LEFT(R547,3)="E07","NMD",IF(LEFT(R547,3)="E08","MD",IF(LEFT(R547,3)="E09","LONB"))))))))))</f>
        <v>NMD</v>
      </c>
      <c r="T547" s="6" t="str">
        <f>IF([2]source_data!G551="","",IF([2]source_data!N551="","",[2]source_data!N551))</f>
        <v>Critical Incident Grant</v>
      </c>
      <c r="U547" s="10">
        <f>IF([2]source_data!G551="","",[2]tailored_settings!$B$8)</f>
        <v>45789</v>
      </c>
      <c r="V547" s="6" t="str">
        <f>IF([2]source_data!G551="","",[2]tailored_settings!$B$9)</f>
        <v>http://www.longleigh.org/</v>
      </c>
      <c r="W547" s="8">
        <f>IF([2]source_data!G551="","",IF([2]source_data!O551="","",[2]source_data!O551))</f>
        <v>45593</v>
      </c>
      <c r="X547" s="12">
        <f>IF([2]source_data!G551="","",IF([2]source_data!P551="","",[2]source_data!P551))</f>
        <v>45623</v>
      </c>
      <c r="Y547" s="13">
        <f>IF([2]source_data!G551="","",IF([2]source_data!Q551="","",[2]source_data!Q551))</f>
        <v>1</v>
      </c>
      <c r="Z547" s="11" t="str">
        <f>IF([2]source_data!G551="","",IF([2]source_data!I551="","",[2]tailored_settings!$B$10))</f>
        <v>Primary grant reason</v>
      </c>
      <c r="AA547" s="11" t="str">
        <f>IF([2]source_data!G551="","",IF([2]source_data!I551="","",[2]source_data!I551))</f>
        <v>6a. Customer/family under the care of Social Services (Adult or Children’s) - MH</v>
      </c>
      <c r="AB547" s="11" t="str">
        <f>IF([2]source_data!G551="","",IF([2]source_data!J551="","",[2]tailored_settings!$B$11))</f>
        <v/>
      </c>
      <c r="AC547" s="11" t="str">
        <f>IF([2]source_data!G551="","",IF([2]source_data!J551="","",[2]source_data!J551))</f>
        <v/>
      </c>
      <c r="AD547" s="11" t="str">
        <f>IF([2]source_data!G551="","",IF([2]source_data!K551="","",[2]tailored_settings!$B$12))</f>
        <v>Grant purpose</v>
      </c>
      <c r="AE547" s="11" t="str">
        <f>IF([2]source_data!G551="","",IF([2]source_data!K551="","",[2]source_data!K551))</f>
        <v>House Deep Clean</v>
      </c>
      <c r="AF547" s="11" t="str">
        <f>IF([2]source_data!G551="","",IF([2]source_data!K551="","",[2]tailored_settings!$B$13))</f>
        <v>Grant purpose</v>
      </c>
      <c r="AG547" s="11" t="str">
        <f>IF([2]source_data!G551="","",IF([2]source_data!K551="","",[2]source_data!K551))</f>
        <v>House Deep Clean</v>
      </c>
      <c r="AH547" s="11" t="str">
        <f>IF([2]source_data!G551="","",IF([2]source_data!M551="","",[2]tailored_settings!$B$14))</f>
        <v>Grant purpose</v>
      </c>
      <c r="AI547" s="11" t="str">
        <f>IF([2]source_data!G551="","",IF([2]source_data!M551="","",[2]source_data!M551))</f>
        <v>Appliances</v>
      </c>
    </row>
    <row r="548" spans="1:35" x14ac:dyDescent="0.2">
      <c r="A548" s="6" t="str">
        <f>IF([2]source_data!G552="","",IF(AND([2]source_data!C552&lt;&gt;"",[2]tailored_settings!$B$15="Publish"),CONCATENATE([2]tailored_settings!$B$2&amp;[2]source_data!C552),IF(AND([2]source_data!C552&lt;&gt;"",[2]tailored_settings!$B$15="Do not publish"),CONCATENATE([2]tailored_settings!$B$2&amp;TEXT(ROW(A548)-1,"0000")&amp;"_"&amp;TEXT(F548,"yyyy-mm")),CONCATENATE([2]tailored_settings!$B$2&amp;TEXT(ROW(A548)-1,"0000")&amp;"_"&amp;TEXT(F548,"yyyy-mm")))))</f>
        <v>360G-Longleigh-0547_2024-10</v>
      </c>
      <c r="B548" s="6" t="str">
        <f>IF([2]source_data!G552="","",IF([2]source_data!E552&lt;&gt;"",[2]source_data!E552,CONCATENATE("Grant to "&amp;G548)))</f>
        <v>Grant to Individual Recipient</v>
      </c>
      <c r="C548" s="6" t="str">
        <f>IF([2]source_data!G552="","",IF([2]source_data!F552="",_xlfn.XLOOKUP(T548,[2]tailored_settings!$B$20:$B$25,[2]tailored_settings!$A$20:$A$25,"")))</f>
        <v>Helping to alleviate financial hardship</v>
      </c>
      <c r="D548" s="7">
        <f>IF([2]source_data!G552="","",IF([2]source_data!G552="","",[2]source_data!G552))</f>
        <v>995</v>
      </c>
      <c r="E548" s="6" t="str">
        <f>IF([2]source_data!G552="","",[2]tailored_settings!$B$3)</f>
        <v>GBP</v>
      </c>
      <c r="F548" s="8">
        <f>IF([2]source_data!G552="","",IF([2]source_data!H552="","",[2]source_data!H552))</f>
        <v>45593</v>
      </c>
      <c r="G548" s="6" t="str">
        <f>IF([2]source_data!G552="","",[2]tailored_settings!$B$5)</f>
        <v>Individual Recipient</v>
      </c>
      <c r="H548" s="6" t="str">
        <f>IF([2]source_data!G552="","",IF(AND([2]source_data!A552&lt;&gt;"",[2]tailored_settings!$B$16="Publish"),CONCATENATE([2]tailored_settings!$B$2&amp;[2]source_data!A552),IF(AND([2]source_data!A552&lt;&gt;"",[2]tailored_settings!$B$16="Do not publish"),CONCATENATE([2]tailored_settings!$B$4&amp;TEXT(ROW(A548)-1,"0000")&amp;"_"&amp;TEXT(F548,"yyyy-mm")),CONCATENATE([2]tailored_settings!$B$4&amp;TEXT(ROW(A548)-1,"0000")&amp;"_"&amp;TEXT(F548,"yyyy-mm")))))</f>
        <v>360G-Longleigh-IND-0547_2024-10</v>
      </c>
      <c r="I548" s="6" t="str">
        <f>IF([2]source_data!G552="","",[2]tailored_settings!$B$7)</f>
        <v>Longleigh Foundation</v>
      </c>
      <c r="J548" s="6" t="str">
        <f>IF([2]source_data!G552="","",[2]tailored_settings!$B$6)</f>
        <v>GB-CHC-1169016</v>
      </c>
      <c r="K548" s="6" t="str">
        <f>IF([2]source_data!G552="","",IF([2]source_data!I552="","",VLOOKUP([2]source_data!I552,[2]codelist_mapping!A:C,3,FALSE)))</f>
        <v>GTIR040</v>
      </c>
      <c r="L548" s="6" t="str">
        <f>IF([2]source_data!G552="","",IF([2]source_data!J552="","",VLOOKUP([2]source_data!J552,[2]codelist_mapping!A:C,3,FALSE)))</f>
        <v/>
      </c>
      <c r="M548" s="6" t="str">
        <f>IF([2]source_data!G552="","",IF([2]source_data!K552="","",IF([2]source_data!M552&lt;&gt;"",CONCATENATE(VLOOKUP([2]source_data!K552,[2]codelist_mapping!F:H,3,FALSE)&amp;";"&amp;VLOOKUP([2]source_data!L552,[2]codelist_mapping!F:H,3,FALSE)&amp;";"&amp;VLOOKUP([2]source_data!M552,[2]codelist_mapping!F:H,3,FALSE)),IF([2]source_data!L552&lt;&gt;"",CONCATENATE(VLOOKUP([2]source_data!K552,[2]codelist_mapping!F:H,3,FALSE)&amp;";"&amp;VLOOKUP([2]source_data!L552,[2]codelist_mapping!F:H,3,FALSE)),IF([2]source_data!K552&lt;&gt;"",CONCATENATE(VLOOKUP([2]source_data!K552,[2]codelist_mapping!F:H,3,FALSE)))))))</f>
        <v>GTIP070;GTIP080;GTIP100</v>
      </c>
      <c r="N548" s="9" t="str">
        <f>IF([2]source_data!G552="","",IF([2]source_data!D552="","",VLOOKUP([2]source_data!D552,[2]geo_data!A:I,9,FALSE)))</f>
        <v>Tenbury</v>
      </c>
      <c r="O548" s="9" t="str">
        <f>IF([2]source_data!G552="","",IF([2]source_data!D552="","",VLOOKUP([2]source_data!D552,[2]geo_data!A:I,8,FALSE)))</f>
        <v>E05015394</v>
      </c>
      <c r="P548" s="9" t="str">
        <f>IF([2]source_data!G552="","",IF(LEFT(O548,3)="E05","WD",IF(LEFT(O548,3)="S13","WD",IF(LEFT(O548,3)="W05","WD",IF(LEFT(O548,3)="W06","UA",IF(LEFT(O548,3)="S12","CA",IF(LEFT(O548,3)="E06","UA",IF(LEFT(O548,3)="E07","NMD",IF(LEFT(O548,3)="E08","MD",IF(LEFT(O548,3)="E09","LONB"))))))))))</f>
        <v>WD</v>
      </c>
      <c r="Q548" s="9" t="str">
        <f>IF([2]source_data!G552="","",IF([2]source_data!D552="","",VLOOKUP([2]source_data!D552,[2]geo_data!A:I,7,FALSE)))</f>
        <v>Malvern Hills</v>
      </c>
      <c r="R548" s="9" t="str">
        <f>IF([2]source_data!G552="","",IF([2]source_data!D552="","",VLOOKUP([2]source_data!D552,[2]geo_data!A:I,6,FALSE)))</f>
        <v>E07000235</v>
      </c>
      <c r="S548" s="9" t="str">
        <f>IF([2]source_data!G552="","",IF(LEFT(R548,3)="E05","WD",IF(LEFT(R548,3)="S13","WD",IF(LEFT(R548,3)="W05","WD",IF(LEFT(R548,3)="W06","UA",IF(LEFT(R548,3)="S12","CA",IF(LEFT(R548,3)="E06","UA",IF(LEFT(R548,3)="E07","NMD",IF(LEFT(R548,3)="E08","MD",IF(LEFT(R548,3)="E09","LONB"))))))))))</f>
        <v>NMD</v>
      </c>
      <c r="T548" s="6" t="str">
        <f>IF([2]source_data!G552="","",IF([2]source_data!N552="","",[2]source_data!N552))</f>
        <v>Hardship Grant</v>
      </c>
      <c r="U548" s="10">
        <f>IF([2]source_data!G552="","",[2]tailored_settings!$B$8)</f>
        <v>45789</v>
      </c>
      <c r="V548" s="6" t="str">
        <f>IF([2]source_data!G552="","",[2]tailored_settings!$B$9)</f>
        <v>http://www.longleigh.org/</v>
      </c>
      <c r="W548" s="8">
        <f>IF([2]source_data!G552="","",IF([2]source_data!O552="","",[2]source_data!O552))</f>
        <v>45593</v>
      </c>
      <c r="X548" s="12">
        <f>IF([2]source_data!G552="","",IF([2]source_data!P552="","",[2]source_data!P552))</f>
        <v>45677</v>
      </c>
      <c r="Y548" s="13">
        <f>IF([2]source_data!G552="","",IF([2]source_data!Q552="","",[2]source_data!Q552))</f>
        <v>3</v>
      </c>
      <c r="Z548" s="11" t="str">
        <f>IF([2]source_data!G552="","",IF([2]source_data!I552="","",[2]tailored_settings!$B$10))</f>
        <v>Primary grant reason</v>
      </c>
      <c r="AA548" s="11" t="str">
        <f>IF([2]source_data!G552="","",IF([2]source_data!I552="","",[2]source_data!I552))</f>
        <v>2. Customer receiving medication and/or therapy for a mental health condition or substance addiction</v>
      </c>
      <c r="AB548" s="11" t="str">
        <f>IF([2]source_data!G552="","",IF([2]source_data!J552="","",[2]tailored_settings!$B$11))</f>
        <v/>
      </c>
      <c r="AC548" s="11" t="str">
        <f>IF([2]source_data!G552="","",IF([2]source_data!J552="","",[2]source_data!J552))</f>
        <v/>
      </c>
      <c r="AD548" s="11" t="str">
        <f>IF([2]source_data!G552="","",IF([2]source_data!K552="","",[2]tailored_settings!$B$12))</f>
        <v>Grant purpose</v>
      </c>
      <c r="AE548" s="11" t="str">
        <f>IF([2]source_data!G552="","",IF([2]source_data!K552="","",[2]source_data!K552))</f>
        <v>Food Vouchers</v>
      </c>
      <c r="AF548" s="11" t="str">
        <f>IF([2]source_data!G552="","",IF([2]source_data!K552="","",[2]tailored_settings!$B$13))</f>
        <v>Grant purpose</v>
      </c>
      <c r="AG548" s="11" t="str">
        <f>IF([2]source_data!G552="","",IF([2]source_data!K552="","",[2]source_data!K552))</f>
        <v>Food Vouchers</v>
      </c>
      <c r="AH548" s="11" t="str">
        <f>IF([2]source_data!G552="","",IF([2]source_data!M552="","",[2]tailored_settings!$B$14))</f>
        <v>Grant purpose</v>
      </c>
      <c r="AI548" s="11" t="str">
        <f>IF([2]source_data!G552="","",IF([2]source_data!M552="","",[2]source_data!M552))</f>
        <v>Travel costs</v>
      </c>
    </row>
    <row r="549" spans="1:35" x14ac:dyDescent="0.2">
      <c r="A549" s="6" t="str">
        <f>IF([2]source_data!G553="","",IF(AND([2]source_data!C553&lt;&gt;"",[2]tailored_settings!$B$15="Publish"),CONCATENATE([2]tailored_settings!$B$2&amp;[2]source_data!C553),IF(AND([2]source_data!C553&lt;&gt;"",[2]tailored_settings!$B$15="Do not publish"),CONCATENATE([2]tailored_settings!$B$2&amp;TEXT(ROW(A549)-1,"0000")&amp;"_"&amp;TEXT(F549,"yyyy-mm")),CONCATENATE([2]tailored_settings!$B$2&amp;TEXT(ROW(A549)-1,"0000")&amp;"_"&amp;TEXT(F549,"yyyy-mm")))))</f>
        <v>360G-Longleigh-0548_2024-10</v>
      </c>
      <c r="B549" s="6" t="str">
        <f>IF([2]source_data!G553="","",IF([2]source_data!E553&lt;&gt;"",[2]source_data!E553,CONCATENATE("Grant to "&amp;G549)))</f>
        <v>Grant to Individual Recipient</v>
      </c>
      <c r="C549" s="6" t="str">
        <f>IF([2]source_data!G553="","",IF([2]source_data!F553="",_xlfn.XLOOKUP(T549,[2]tailored_settings!$B$20:$B$25,[2]tailored_settings!$A$20:$A$25,"")))</f>
        <v>Helping to alleviate financial hardship</v>
      </c>
      <c r="D549" s="7">
        <f>IF([2]source_data!G553="","",IF([2]source_data!G553="","",[2]source_data!G553))</f>
        <v>801</v>
      </c>
      <c r="E549" s="6" t="str">
        <f>IF([2]source_data!G553="","",[2]tailored_settings!$B$3)</f>
        <v>GBP</v>
      </c>
      <c r="F549" s="8">
        <f>IF([2]source_data!G553="","",IF([2]source_data!H553="","",[2]source_data!H553))</f>
        <v>45593</v>
      </c>
      <c r="G549" s="6" t="str">
        <f>IF([2]source_data!G553="","",[2]tailored_settings!$B$5)</f>
        <v>Individual Recipient</v>
      </c>
      <c r="H549" s="6" t="str">
        <f>IF([2]source_data!G553="","",IF(AND([2]source_data!A553&lt;&gt;"",[2]tailored_settings!$B$16="Publish"),CONCATENATE([2]tailored_settings!$B$2&amp;[2]source_data!A553),IF(AND([2]source_data!A553&lt;&gt;"",[2]tailored_settings!$B$16="Do not publish"),CONCATENATE([2]tailored_settings!$B$4&amp;TEXT(ROW(A549)-1,"0000")&amp;"_"&amp;TEXT(F549,"yyyy-mm")),CONCATENATE([2]tailored_settings!$B$4&amp;TEXT(ROW(A549)-1,"0000")&amp;"_"&amp;TEXT(F549,"yyyy-mm")))))</f>
        <v>360G-Longleigh-IND-0548_2024-10</v>
      </c>
      <c r="I549" s="6" t="str">
        <f>IF([2]source_data!G553="","",[2]tailored_settings!$B$7)</f>
        <v>Longleigh Foundation</v>
      </c>
      <c r="J549" s="6" t="str">
        <f>IF([2]source_data!G553="","",[2]tailored_settings!$B$6)</f>
        <v>GB-CHC-1169016</v>
      </c>
      <c r="K549" s="6" t="str">
        <f>IF([2]source_data!G553="","",IF([2]source_data!I553="","",VLOOKUP([2]source_data!I553,[2]codelist_mapping!A:C,3,FALSE)))</f>
        <v>GTIR030</v>
      </c>
      <c r="L549" s="6" t="str">
        <f>IF([2]source_data!G553="","",IF([2]source_data!J553="","",VLOOKUP([2]source_data!J553,[2]codelist_mapping!A:C,3,FALSE)))</f>
        <v/>
      </c>
      <c r="M549" s="6" t="str">
        <f>IF([2]source_data!G553="","",IF([2]source_data!K553="","",IF([2]source_data!M553&lt;&gt;"",CONCATENATE(VLOOKUP([2]source_data!K553,[2]codelist_mapping!F:H,3,FALSE)&amp;";"&amp;VLOOKUP([2]source_data!L553,[2]codelist_mapping!F:H,3,FALSE)&amp;";"&amp;VLOOKUP([2]source_data!M553,[2]codelist_mapping!F:H,3,FALSE)),IF([2]source_data!L553&lt;&gt;"",CONCATENATE(VLOOKUP([2]source_data!K553,[2]codelist_mapping!F:H,3,FALSE)&amp;";"&amp;VLOOKUP([2]source_data!L553,[2]codelist_mapping!F:H,3,FALSE)),IF([2]source_data!K553&lt;&gt;"",CONCATENATE(VLOOKUP([2]source_data!K553,[2]codelist_mapping!F:H,3,FALSE)))))))</f>
        <v>GTIP070;GTIP050</v>
      </c>
      <c r="N549" s="9" t="str">
        <f>IF([2]source_data!G553="","",IF([2]source_data!D553="","",VLOOKUP([2]source_data!D553,[2]geo_data!A:I,9,FALSE)))</f>
        <v>Meriden</v>
      </c>
      <c r="O549" s="9" t="str">
        <f>IF([2]source_data!G553="","",IF([2]source_data!D553="","",VLOOKUP([2]source_data!D553,[2]geo_data!A:I,8,FALSE)))</f>
        <v>E05001293</v>
      </c>
      <c r="P549" s="9" t="str">
        <f>IF([2]source_data!G553="","",IF(LEFT(O549,3)="E05","WD",IF(LEFT(O549,3)="S13","WD",IF(LEFT(O549,3)="W05","WD",IF(LEFT(O549,3)="W06","UA",IF(LEFT(O549,3)="S12","CA",IF(LEFT(O549,3)="E06","UA",IF(LEFT(O549,3)="E07","NMD",IF(LEFT(O549,3)="E08","MD",IF(LEFT(O549,3)="E09","LONB"))))))))))</f>
        <v>WD</v>
      </c>
      <c r="Q549" s="9" t="str">
        <f>IF([2]source_data!G553="","",IF([2]source_data!D553="","",VLOOKUP([2]source_data!D553,[2]geo_data!A:I,7,FALSE)))</f>
        <v>Solihull</v>
      </c>
      <c r="R549" s="9" t="str">
        <f>IF([2]source_data!G553="","",IF([2]source_data!D553="","",VLOOKUP([2]source_data!D553,[2]geo_data!A:I,6,FALSE)))</f>
        <v>E08000029</v>
      </c>
      <c r="S549" s="9" t="str">
        <f>IF([2]source_data!G553="","",IF(LEFT(R549,3)="E05","WD",IF(LEFT(R549,3)="S13","WD",IF(LEFT(R549,3)="W05","WD",IF(LEFT(R549,3)="W06","UA",IF(LEFT(R549,3)="S12","CA",IF(LEFT(R549,3)="E06","UA",IF(LEFT(R549,3)="E07","NMD",IF(LEFT(R549,3)="E08","MD",IF(LEFT(R549,3)="E09","LONB"))))))))))</f>
        <v>MD</v>
      </c>
      <c r="T549" s="6" t="str">
        <f>IF([2]source_data!G553="","",IF([2]source_data!N553="","",[2]source_data!N553))</f>
        <v>Hardship Grant</v>
      </c>
      <c r="U549" s="10">
        <f>IF([2]source_data!G553="","",[2]tailored_settings!$B$8)</f>
        <v>45789</v>
      </c>
      <c r="V549" s="6" t="str">
        <f>IF([2]source_data!G553="","",[2]tailored_settings!$B$9)</f>
        <v>http://www.longleigh.org/</v>
      </c>
      <c r="W549" s="8">
        <f>IF([2]source_data!G553="","",IF([2]source_data!O553="","",[2]source_data!O553))</f>
        <v>45593</v>
      </c>
      <c r="X549" s="12">
        <f>IF([2]source_data!G553="","",IF([2]source_data!P553="","",[2]source_data!P553))</f>
        <v>45700</v>
      </c>
      <c r="Y549" s="13">
        <f>IF([2]source_data!G553="","",IF([2]source_data!Q553="","",[2]source_data!Q553))</f>
        <v>4</v>
      </c>
      <c r="Z549" s="11" t="str">
        <f>IF([2]source_data!G553="","",IF([2]source_data!I553="","",[2]tailored_settings!$B$10))</f>
        <v>Primary grant reason</v>
      </c>
      <c r="AA549" s="11" t="str">
        <f>IF([2]source_data!G553="","",IF([2]source_data!I553="","",[2]source_data!I553))</f>
        <v>1. Customer (or family member residing with them) with a diagnosed condition or disability (physical and/or sensory and/or behavioural)</v>
      </c>
      <c r="AB549" s="11" t="str">
        <f>IF([2]source_data!G553="","",IF([2]source_data!J553="","",[2]tailored_settings!$B$11))</f>
        <v/>
      </c>
      <c r="AC549" s="11" t="str">
        <f>IF([2]source_data!G553="","",IF([2]source_data!J553="","",[2]source_data!J553))</f>
        <v/>
      </c>
      <c r="AD549" s="11" t="str">
        <f>IF([2]source_data!G553="","",IF([2]source_data!K553="","",[2]tailored_settings!$B$12))</f>
        <v>Grant purpose</v>
      </c>
      <c r="AE549" s="11" t="str">
        <f>IF([2]source_data!G553="","",IF([2]source_data!K553="","",[2]source_data!K553))</f>
        <v>Food Vouchers</v>
      </c>
      <c r="AF549" s="11" t="str">
        <f>IF([2]source_data!G553="","",IF([2]source_data!K553="","",[2]tailored_settings!$B$13))</f>
        <v>Grant purpose</v>
      </c>
      <c r="AG549" s="11" t="str">
        <f>IF([2]source_data!G553="","",IF([2]source_data!K553="","",[2]source_data!K553))</f>
        <v>Food Vouchers</v>
      </c>
      <c r="AH549" s="11" t="str">
        <f>IF([2]source_data!G553="","",IF([2]source_data!M553="","",[2]tailored_settings!$B$14))</f>
        <v/>
      </c>
      <c r="AI549" s="11" t="str">
        <f>IF([2]source_data!G553="","",IF([2]source_data!M553="","",[2]source_data!M553))</f>
        <v/>
      </c>
    </row>
    <row r="550" spans="1:35" x14ac:dyDescent="0.2">
      <c r="A550" s="6" t="str">
        <f>IF([2]source_data!G554="","",IF(AND([2]source_data!C554&lt;&gt;"",[2]tailored_settings!$B$15="Publish"),CONCATENATE([2]tailored_settings!$B$2&amp;[2]source_data!C554),IF(AND([2]source_data!C554&lt;&gt;"",[2]tailored_settings!$B$15="Do not publish"),CONCATENATE([2]tailored_settings!$B$2&amp;TEXT(ROW(A550)-1,"0000")&amp;"_"&amp;TEXT(F550,"yyyy-mm")),CONCATENATE([2]tailored_settings!$B$2&amp;TEXT(ROW(A550)-1,"0000")&amp;"_"&amp;TEXT(F550,"yyyy-mm")))))</f>
        <v>360G-Longleigh-0549_2024-10</v>
      </c>
      <c r="B550" s="6" t="str">
        <f>IF([2]source_data!G554="","",IF([2]source_data!E554&lt;&gt;"",[2]source_data!E554,CONCATENATE("Grant to "&amp;G550)))</f>
        <v>Grant to Individual Recipient</v>
      </c>
      <c r="C550" s="6" t="str">
        <f>IF([2]source_data!G554="","",IF([2]source_data!F554="",_xlfn.XLOOKUP(T550,[2]tailored_settings!$B$20:$B$25,[2]tailored_settings!$A$20:$A$25,"")))</f>
        <v>Providing financial aid during a time of crisis</v>
      </c>
      <c r="D550" s="7">
        <f>IF([2]source_data!G554="","",IF([2]source_data!G554="","",[2]source_data!G554))</f>
        <v>500</v>
      </c>
      <c r="E550" s="6" t="str">
        <f>IF([2]source_data!G554="","",[2]tailored_settings!$B$3)</f>
        <v>GBP</v>
      </c>
      <c r="F550" s="8">
        <f>IF([2]source_data!G554="","",IF([2]source_data!H554="","",[2]source_data!H554))</f>
        <v>45593</v>
      </c>
      <c r="G550" s="6" t="str">
        <f>IF([2]source_data!G554="","",[2]tailored_settings!$B$5)</f>
        <v>Individual Recipient</v>
      </c>
      <c r="H550" s="6" t="str">
        <f>IF([2]source_data!G554="","",IF(AND([2]source_data!A554&lt;&gt;"",[2]tailored_settings!$B$16="Publish"),CONCATENATE([2]tailored_settings!$B$2&amp;[2]source_data!A554),IF(AND([2]source_data!A554&lt;&gt;"",[2]tailored_settings!$B$16="Do not publish"),CONCATENATE([2]tailored_settings!$B$4&amp;TEXT(ROW(A550)-1,"0000")&amp;"_"&amp;TEXT(F550,"yyyy-mm")),CONCATENATE([2]tailored_settings!$B$4&amp;TEXT(ROW(A550)-1,"0000")&amp;"_"&amp;TEXT(F550,"yyyy-mm")))))</f>
        <v>360G-Longleigh-IND-0549_2024-10</v>
      </c>
      <c r="I550" s="6" t="str">
        <f>IF([2]source_data!G554="","",[2]tailored_settings!$B$7)</f>
        <v>Longleigh Foundation</v>
      </c>
      <c r="J550" s="6" t="str">
        <f>IF([2]source_data!G554="","",[2]tailored_settings!$B$6)</f>
        <v>GB-CHC-1169016</v>
      </c>
      <c r="K550" s="6" t="str">
        <f>IF([2]source_data!G554="","",IF([2]source_data!I554="","",VLOOKUP([2]source_data!I554,[2]codelist_mapping!A:C,3,FALSE)))</f>
        <v>GTIR060</v>
      </c>
      <c r="L550" s="6" t="str">
        <f>IF([2]source_data!G554="","",IF([2]source_data!J554="","",VLOOKUP([2]source_data!J554,[2]codelist_mapping!A:C,3,FALSE)))</f>
        <v/>
      </c>
      <c r="M550" s="6" t="str">
        <f>IF([2]source_data!G554="","",IF([2]source_data!K554="","",IF([2]source_data!M554&lt;&gt;"",CONCATENATE(VLOOKUP([2]source_data!K554,[2]codelist_mapping!F:H,3,FALSE)&amp;";"&amp;VLOOKUP([2]source_data!L554,[2]codelist_mapping!F:H,3,FALSE)&amp;";"&amp;VLOOKUP([2]source_data!M554,[2]codelist_mapping!F:H,3,FALSE)),IF([2]source_data!L554&lt;&gt;"",CONCATENATE(VLOOKUP([2]source_data!K554,[2]codelist_mapping!F:H,3,FALSE)&amp;";"&amp;VLOOKUP([2]source_data!L554,[2]codelist_mapping!F:H,3,FALSE)),IF([2]source_data!K554&lt;&gt;"",CONCATENATE(VLOOKUP([2]source_data!K554,[2]codelist_mapping!F:H,3,FALSE)))))))</f>
        <v>GTIP070</v>
      </c>
      <c r="N550" s="9" t="str">
        <f>IF([2]source_data!G554="","",IF([2]source_data!D554="","",VLOOKUP([2]source_data!D554,[2]geo_data!A:I,9,FALSE)))</f>
        <v>West Hill &amp; North Laine</v>
      </c>
      <c r="O550" s="9" t="str">
        <f>IF([2]source_data!G554="","",IF([2]source_data!D554="","",VLOOKUP([2]source_data!D554,[2]geo_data!A:I,8,FALSE)))</f>
        <v>E05015415</v>
      </c>
      <c r="P550" s="9" t="str">
        <f>IF([2]source_data!G554="","",IF(LEFT(O550,3)="E05","WD",IF(LEFT(O550,3)="S13","WD",IF(LEFT(O550,3)="W05","WD",IF(LEFT(O550,3)="W06","UA",IF(LEFT(O550,3)="S12","CA",IF(LEFT(O550,3)="E06","UA",IF(LEFT(O550,3)="E07","NMD",IF(LEFT(O550,3)="E08","MD",IF(LEFT(O550,3)="E09","LONB"))))))))))</f>
        <v>WD</v>
      </c>
      <c r="Q550" s="9" t="str">
        <f>IF([2]source_data!G554="","",IF([2]source_data!D554="","",VLOOKUP([2]source_data!D554,[2]geo_data!A:I,7,FALSE)))</f>
        <v>Brighton and Hove</v>
      </c>
      <c r="R550" s="9" t="str">
        <f>IF([2]source_data!G554="","",IF([2]source_data!D554="","",VLOOKUP([2]source_data!D554,[2]geo_data!A:I,6,FALSE)))</f>
        <v>E06000043</v>
      </c>
      <c r="S550" s="9" t="str">
        <f>IF([2]source_data!G554="","",IF(LEFT(R550,3)="E05","WD",IF(LEFT(R550,3)="S13","WD",IF(LEFT(R550,3)="W05","WD",IF(LEFT(R550,3)="W06","UA",IF(LEFT(R550,3)="S12","CA",IF(LEFT(R550,3)="E06","UA",IF(LEFT(R550,3)="E07","NMD",IF(LEFT(R550,3)="E08","MD",IF(LEFT(R550,3)="E09","LONB"))))))))))</f>
        <v>UA</v>
      </c>
      <c r="T550" s="6" t="str">
        <f>IF([2]source_data!G554="","",IF([2]source_data!N554="","",[2]source_data!N554))</f>
        <v>Crisis Grant</v>
      </c>
      <c r="U550" s="10">
        <f>IF([2]source_data!G554="","",[2]tailored_settings!$B$8)</f>
        <v>45789</v>
      </c>
      <c r="V550" s="6" t="str">
        <f>IF([2]source_data!G554="","",[2]tailored_settings!$B$9)</f>
        <v>http://www.longleigh.org/</v>
      </c>
      <c r="W550" s="8">
        <f>IF([2]source_data!G554="","",IF([2]source_data!O554="","",[2]source_data!O554))</f>
        <v>45593</v>
      </c>
      <c r="X550" s="12">
        <f>IF([2]source_data!G554="","",IF([2]source_data!P554="","",[2]source_data!P554))</f>
        <v>45700</v>
      </c>
      <c r="Y550" s="13">
        <f>IF([2]source_data!G554="","",IF([2]source_data!Q554="","",[2]source_data!Q554))</f>
        <v>4</v>
      </c>
      <c r="Z550" s="11" t="str">
        <f>IF([2]source_data!G554="","",IF([2]source_data!I554="","",[2]tailored_settings!$B$10))</f>
        <v>Primary grant reason</v>
      </c>
      <c r="AA550" s="11" t="str">
        <f>IF([2]source_data!G554="","",IF([2]source_data!I554="","",[2]source_data!I554))</f>
        <v>4. Customer/family fleeing from a violent or abusive relationship</v>
      </c>
      <c r="AB550" s="11" t="str">
        <f>IF([2]source_data!G554="","",IF([2]source_data!J554="","",[2]tailored_settings!$B$11))</f>
        <v/>
      </c>
      <c r="AC550" s="11" t="str">
        <f>IF([2]source_data!G554="","",IF([2]source_data!J554="","",[2]source_data!J554))</f>
        <v/>
      </c>
      <c r="AD550" s="11" t="str">
        <f>IF([2]source_data!G554="","",IF([2]source_data!K554="","",[2]tailored_settings!$B$12))</f>
        <v>Grant purpose</v>
      </c>
      <c r="AE550" s="11" t="str">
        <f>IF([2]source_data!G554="","",IF([2]source_data!K554="","",[2]source_data!K554))</f>
        <v>Food Vouchers</v>
      </c>
      <c r="AF550" s="11" t="str">
        <f>IF([2]source_data!G554="","",IF([2]source_data!K554="","",[2]tailored_settings!$B$13))</f>
        <v>Grant purpose</v>
      </c>
      <c r="AG550" s="11" t="str">
        <f>IF([2]source_data!G554="","",IF([2]source_data!K554="","",[2]source_data!K554))</f>
        <v>Food Vouchers</v>
      </c>
      <c r="AH550" s="11" t="str">
        <f>IF([2]source_data!G554="","",IF([2]source_data!M554="","",[2]tailored_settings!$B$14))</f>
        <v/>
      </c>
      <c r="AI550" s="11" t="str">
        <f>IF([2]source_data!G554="","",IF([2]source_data!M554="","",[2]source_data!M554))</f>
        <v/>
      </c>
    </row>
    <row r="551" spans="1:35" x14ac:dyDescent="0.2">
      <c r="A551" s="6" t="str">
        <f>IF([2]source_data!G555="","",IF(AND([2]source_data!C555&lt;&gt;"",[2]tailored_settings!$B$15="Publish"),CONCATENATE([2]tailored_settings!$B$2&amp;[2]source_data!C555),IF(AND([2]source_data!C555&lt;&gt;"",[2]tailored_settings!$B$15="Do not publish"),CONCATENATE([2]tailored_settings!$B$2&amp;TEXT(ROW(A551)-1,"0000")&amp;"_"&amp;TEXT(F551,"yyyy-mm")),CONCATENATE([2]tailored_settings!$B$2&amp;TEXT(ROW(A551)-1,"0000")&amp;"_"&amp;TEXT(F551,"yyyy-mm")))))</f>
        <v>360G-Longleigh-0550_2024-11</v>
      </c>
      <c r="B551" s="6" t="str">
        <f>IF([2]source_data!G555="","",IF([2]source_data!E555&lt;&gt;"",[2]source_data!E555,CONCATENATE("Grant to "&amp;G551)))</f>
        <v>Grant to Individual Recipient</v>
      </c>
      <c r="C551" s="6" t="str">
        <f>IF([2]source_data!G555="","",IF([2]source_data!F555="",_xlfn.XLOOKUP(T551,[2]tailored_settings!$B$20:$B$25,[2]tailored_settings!$A$20:$A$25,"")))</f>
        <v>Helping to alleviate financial hardship</v>
      </c>
      <c r="D551" s="7">
        <f>IF([2]source_data!G555="","",IF([2]source_data!G555="","",[2]source_data!G555))</f>
        <v>615</v>
      </c>
      <c r="E551" s="6" t="str">
        <f>IF([2]source_data!G555="","",[2]tailored_settings!$B$3)</f>
        <v>GBP</v>
      </c>
      <c r="F551" s="8">
        <f>IF([2]source_data!G555="","",IF([2]source_data!H555="","",[2]source_data!H555))</f>
        <v>45600</v>
      </c>
      <c r="G551" s="6" t="str">
        <f>IF([2]source_data!G555="","",[2]tailored_settings!$B$5)</f>
        <v>Individual Recipient</v>
      </c>
      <c r="H551" s="6" t="str">
        <f>IF([2]source_data!G555="","",IF(AND([2]source_data!A555&lt;&gt;"",[2]tailored_settings!$B$16="Publish"),CONCATENATE([2]tailored_settings!$B$2&amp;[2]source_data!A555),IF(AND([2]source_data!A555&lt;&gt;"",[2]tailored_settings!$B$16="Do not publish"),CONCATENATE([2]tailored_settings!$B$4&amp;TEXT(ROW(A551)-1,"0000")&amp;"_"&amp;TEXT(F551,"yyyy-mm")),CONCATENATE([2]tailored_settings!$B$4&amp;TEXT(ROW(A551)-1,"0000")&amp;"_"&amp;TEXT(F551,"yyyy-mm")))))</f>
        <v>360G-Longleigh-IND-0550_2024-11</v>
      </c>
      <c r="I551" s="6" t="str">
        <f>IF([2]source_data!G555="","",[2]tailored_settings!$B$7)</f>
        <v>Longleigh Foundation</v>
      </c>
      <c r="J551" s="6" t="str">
        <f>IF([2]source_data!G555="","",[2]tailored_settings!$B$6)</f>
        <v>GB-CHC-1169016</v>
      </c>
      <c r="K551" s="6" t="str">
        <f>IF([2]source_data!G555="","",IF([2]source_data!I555="","",VLOOKUP([2]source_data!I555,[2]codelist_mapping!A:C,3,FALSE)))</f>
        <v>GTIR040</v>
      </c>
      <c r="L551" s="6" t="str">
        <f>IF([2]source_data!G555="","",IF([2]source_data!J555="","",VLOOKUP([2]source_data!J555,[2]codelist_mapping!A:C,3,FALSE)))</f>
        <v/>
      </c>
      <c r="M551" s="6" t="str">
        <f>IF([2]source_data!G555="","",IF([2]source_data!K555="","",IF([2]source_data!M555&lt;&gt;"",CONCATENATE(VLOOKUP([2]source_data!K555,[2]codelist_mapping!F:H,3,FALSE)&amp;";"&amp;VLOOKUP([2]source_data!L555,[2]codelist_mapping!F:H,3,FALSE)&amp;";"&amp;VLOOKUP([2]source_data!M555,[2]codelist_mapping!F:H,3,FALSE)),IF([2]source_data!L555&lt;&gt;"",CONCATENATE(VLOOKUP([2]source_data!K555,[2]codelist_mapping!F:H,3,FALSE)&amp;";"&amp;VLOOKUP([2]source_data!L555,[2]codelist_mapping!F:H,3,FALSE)),IF([2]source_data!K555&lt;&gt;"",CONCATENATE(VLOOKUP([2]source_data!K555,[2]codelist_mapping!F:H,3,FALSE)))))))</f>
        <v>GTIP070;GTIP050</v>
      </c>
      <c r="N551" s="9" t="str">
        <f>IF([2]source_data!G555="","",IF([2]source_data!D555="","",VLOOKUP([2]source_data!D555,[2]geo_data!A:I,9,FALSE)))</f>
        <v>Biggleswade East</v>
      </c>
      <c r="O551" s="9" t="str">
        <f>IF([2]source_data!G555="","",IF([2]source_data!D555="","",VLOOKUP([2]source_data!D555,[2]geo_data!A:I,8,FALSE)))</f>
        <v>E05014398</v>
      </c>
      <c r="P551" s="9" t="str">
        <f>IF([2]source_data!G555="","",IF(LEFT(O551,3)="E05","WD",IF(LEFT(O551,3)="S13","WD",IF(LEFT(O551,3)="W05","WD",IF(LEFT(O551,3)="W06","UA",IF(LEFT(O551,3)="S12","CA",IF(LEFT(O551,3)="E06","UA",IF(LEFT(O551,3)="E07","NMD",IF(LEFT(O551,3)="E08","MD",IF(LEFT(O551,3)="E09","LONB"))))))))))</f>
        <v>WD</v>
      </c>
      <c r="Q551" s="9" t="str">
        <f>IF([2]source_data!G555="","",IF([2]source_data!D555="","",VLOOKUP([2]source_data!D555,[2]geo_data!A:I,7,FALSE)))</f>
        <v>Central Bedfordshire</v>
      </c>
      <c r="R551" s="9" t="str">
        <f>IF([2]source_data!G555="","",IF([2]source_data!D555="","",VLOOKUP([2]source_data!D555,[2]geo_data!A:I,6,FALSE)))</f>
        <v>E06000056</v>
      </c>
      <c r="S551" s="9" t="str">
        <f>IF([2]source_data!G555="","",IF(LEFT(R551,3)="E05","WD",IF(LEFT(R551,3)="S13","WD",IF(LEFT(R551,3)="W05","WD",IF(LEFT(R551,3)="W06","UA",IF(LEFT(R551,3)="S12","CA",IF(LEFT(R551,3)="E06","UA",IF(LEFT(R551,3)="E07","NMD",IF(LEFT(R551,3)="E08","MD",IF(LEFT(R551,3)="E09","LONB"))))))))))</f>
        <v>UA</v>
      </c>
      <c r="T551" s="6" t="str">
        <f>IF([2]source_data!G555="","",IF([2]source_data!N555="","",[2]source_data!N555))</f>
        <v>Hardship Grant</v>
      </c>
      <c r="U551" s="10">
        <f>IF([2]source_data!G555="","",[2]tailored_settings!$B$8)</f>
        <v>45789</v>
      </c>
      <c r="V551" s="6" t="str">
        <f>IF([2]source_data!G555="","",[2]tailored_settings!$B$9)</f>
        <v>http://www.longleigh.org/</v>
      </c>
      <c r="W551" s="8">
        <f>IF([2]source_data!G555="","",IF([2]source_data!O555="","",[2]source_data!O555))</f>
        <v>45600</v>
      </c>
      <c r="X551" s="12">
        <f>IF([2]source_data!G555="","",IF([2]source_data!P555="","",[2]source_data!P555))</f>
        <v>45715</v>
      </c>
      <c r="Y551" s="13">
        <f>IF([2]source_data!G555="","",IF([2]source_data!Q555="","",[2]source_data!Q555))</f>
        <v>3</v>
      </c>
      <c r="Z551" s="11" t="str">
        <f>IF([2]source_data!G555="","",IF([2]source_data!I555="","",[2]tailored_settings!$B$10))</f>
        <v>Primary grant reason</v>
      </c>
      <c r="AA551" s="11" t="str">
        <f>IF([2]source_data!G555="","",IF([2]source_data!I555="","",[2]source_data!I555))</f>
        <v>2. Customer receiving medication and/or therapy for a mental health condition or substance addiction</v>
      </c>
      <c r="AB551" s="11" t="str">
        <f>IF([2]source_data!G555="","",IF([2]source_data!J555="","",[2]tailored_settings!$B$11))</f>
        <v/>
      </c>
      <c r="AC551" s="11" t="str">
        <f>IF([2]source_data!G555="","",IF([2]source_data!J555="","",[2]source_data!J555))</f>
        <v/>
      </c>
      <c r="AD551" s="11" t="str">
        <f>IF([2]source_data!G555="","",IF([2]source_data!K555="","",[2]tailored_settings!$B$12))</f>
        <v>Grant purpose</v>
      </c>
      <c r="AE551" s="11" t="str">
        <f>IF([2]source_data!G555="","",IF([2]source_data!K555="","",[2]source_data!K555))</f>
        <v>Food Vouchers</v>
      </c>
      <c r="AF551" s="11" t="str">
        <f>IF([2]source_data!G555="","",IF([2]source_data!K555="","",[2]tailored_settings!$B$13))</f>
        <v>Grant purpose</v>
      </c>
      <c r="AG551" s="11" t="str">
        <f>IF([2]source_data!G555="","",IF([2]source_data!K555="","",[2]source_data!K555))</f>
        <v>Food Vouchers</v>
      </c>
      <c r="AH551" s="11" t="str">
        <f>IF([2]source_data!G555="","",IF([2]source_data!M555="","",[2]tailored_settings!$B$14))</f>
        <v/>
      </c>
      <c r="AI551" s="11" t="str">
        <f>IF([2]source_data!G555="","",IF([2]source_data!M555="","",[2]source_data!M555))</f>
        <v/>
      </c>
    </row>
    <row r="552" spans="1:35" x14ac:dyDescent="0.2">
      <c r="A552" s="6" t="str">
        <f>IF([2]source_data!G556="","",IF(AND([2]source_data!C556&lt;&gt;"",[2]tailored_settings!$B$15="Publish"),CONCATENATE([2]tailored_settings!$B$2&amp;[2]source_data!C556),IF(AND([2]source_data!C556&lt;&gt;"",[2]tailored_settings!$B$15="Do not publish"),CONCATENATE([2]tailored_settings!$B$2&amp;TEXT(ROW(A552)-1,"0000")&amp;"_"&amp;TEXT(F552,"yyyy-mm")),CONCATENATE([2]tailored_settings!$B$2&amp;TEXT(ROW(A552)-1,"0000")&amp;"_"&amp;TEXT(F552,"yyyy-mm")))))</f>
        <v>360G-Longleigh-0551_2024-11</v>
      </c>
      <c r="B552" s="6" t="str">
        <f>IF([2]source_data!G556="","",IF([2]source_data!E556&lt;&gt;"",[2]source_data!E556,CONCATENATE("Grant to "&amp;G552)))</f>
        <v>Grant to Individual Recipient</v>
      </c>
      <c r="C552" s="6" t="str">
        <f>IF([2]source_data!G556="","",IF([2]source_data!F556="",_xlfn.XLOOKUP(T552,[2]tailored_settings!$B$20:$B$25,[2]tailored_settings!$A$20:$A$25,"")))</f>
        <v>Helping to alleviate financial hardship</v>
      </c>
      <c r="D552" s="7">
        <f>IF([2]source_data!G556="","",IF([2]source_data!G556="","",[2]source_data!G556))</f>
        <v>971</v>
      </c>
      <c r="E552" s="6" t="str">
        <f>IF([2]source_data!G556="","",[2]tailored_settings!$B$3)</f>
        <v>GBP</v>
      </c>
      <c r="F552" s="8">
        <f>IF([2]source_data!G556="","",IF([2]source_data!H556="","",[2]source_data!H556))</f>
        <v>45602</v>
      </c>
      <c r="G552" s="6" t="str">
        <f>IF([2]source_data!G556="","",[2]tailored_settings!$B$5)</f>
        <v>Individual Recipient</v>
      </c>
      <c r="H552" s="6" t="str">
        <f>IF([2]source_data!G556="","",IF(AND([2]source_data!A556&lt;&gt;"",[2]tailored_settings!$B$16="Publish"),CONCATENATE([2]tailored_settings!$B$2&amp;[2]source_data!A556),IF(AND([2]source_data!A556&lt;&gt;"",[2]tailored_settings!$B$16="Do not publish"),CONCATENATE([2]tailored_settings!$B$4&amp;TEXT(ROW(A552)-1,"0000")&amp;"_"&amp;TEXT(F552,"yyyy-mm")),CONCATENATE([2]tailored_settings!$B$4&amp;TEXT(ROW(A552)-1,"0000")&amp;"_"&amp;TEXT(F552,"yyyy-mm")))))</f>
        <v>360G-Longleigh-IND-0551_2024-11</v>
      </c>
      <c r="I552" s="6" t="str">
        <f>IF([2]source_data!G556="","",[2]tailored_settings!$B$7)</f>
        <v>Longleigh Foundation</v>
      </c>
      <c r="J552" s="6" t="str">
        <f>IF([2]source_data!G556="","",[2]tailored_settings!$B$6)</f>
        <v>GB-CHC-1169016</v>
      </c>
      <c r="K552" s="6" t="str">
        <f>IF([2]source_data!G556="","",IF([2]source_data!I556="","",VLOOKUP([2]source_data!I556,[2]codelist_mapping!A:C,3,FALSE)))</f>
        <v>GTIR030</v>
      </c>
      <c r="L552" s="6" t="str">
        <f>IF([2]source_data!G556="","",IF([2]source_data!J556="","",VLOOKUP([2]source_data!J556,[2]codelist_mapping!A:C,3,FALSE)))</f>
        <v/>
      </c>
      <c r="M552" s="6" t="str">
        <f>IF([2]source_data!G556="","",IF([2]source_data!K556="","",IF([2]source_data!M556&lt;&gt;"",CONCATENATE(VLOOKUP([2]source_data!K556,[2]codelist_mapping!F:H,3,FALSE)&amp;";"&amp;VLOOKUP([2]source_data!L556,[2]codelist_mapping!F:H,3,FALSE)&amp;";"&amp;VLOOKUP([2]source_data!M556,[2]codelist_mapping!F:H,3,FALSE)),IF([2]source_data!L556&lt;&gt;"",CONCATENATE(VLOOKUP([2]source_data!K556,[2]codelist_mapping!F:H,3,FALSE)&amp;";"&amp;VLOOKUP([2]source_data!L556,[2]codelist_mapping!F:H,3,FALSE)),IF([2]source_data!K556&lt;&gt;"",CONCATENATE(VLOOKUP([2]source_data!K556,[2]codelist_mapping!F:H,3,FALSE)))))))</f>
        <v>GTIP070;GTIP050</v>
      </c>
      <c r="N552" s="9" t="str">
        <f>IF([2]source_data!G556="","",IF([2]source_data!D556="","",VLOOKUP([2]source_data!D556,[2]geo_data!A:I,9,FALSE)))</f>
        <v>Meriden</v>
      </c>
      <c r="O552" s="9" t="str">
        <f>IF([2]source_data!G556="","",IF([2]source_data!D556="","",VLOOKUP([2]source_data!D556,[2]geo_data!A:I,8,FALSE)))</f>
        <v>E05001293</v>
      </c>
      <c r="P552" s="9" t="str">
        <f>IF([2]source_data!G556="","",IF(LEFT(O552,3)="E05","WD",IF(LEFT(O552,3)="S13","WD",IF(LEFT(O552,3)="W05","WD",IF(LEFT(O552,3)="W06","UA",IF(LEFT(O552,3)="S12","CA",IF(LEFT(O552,3)="E06","UA",IF(LEFT(O552,3)="E07","NMD",IF(LEFT(O552,3)="E08","MD",IF(LEFT(O552,3)="E09","LONB"))))))))))</f>
        <v>WD</v>
      </c>
      <c r="Q552" s="9" t="str">
        <f>IF([2]source_data!G556="","",IF([2]source_data!D556="","",VLOOKUP([2]source_data!D556,[2]geo_data!A:I,7,FALSE)))</f>
        <v>Solihull</v>
      </c>
      <c r="R552" s="9" t="str">
        <f>IF([2]source_data!G556="","",IF([2]source_data!D556="","",VLOOKUP([2]source_data!D556,[2]geo_data!A:I,6,FALSE)))</f>
        <v>E08000029</v>
      </c>
      <c r="S552" s="9" t="str">
        <f>IF([2]source_data!G556="","",IF(LEFT(R552,3)="E05","WD",IF(LEFT(R552,3)="S13","WD",IF(LEFT(R552,3)="W05","WD",IF(LEFT(R552,3)="W06","UA",IF(LEFT(R552,3)="S12","CA",IF(LEFT(R552,3)="E06","UA",IF(LEFT(R552,3)="E07","NMD",IF(LEFT(R552,3)="E08","MD",IF(LEFT(R552,3)="E09","LONB"))))))))))</f>
        <v>MD</v>
      </c>
      <c r="T552" s="6" t="str">
        <f>IF([2]source_data!G556="","",IF([2]source_data!N556="","",[2]source_data!N556))</f>
        <v>Hardship Grant</v>
      </c>
      <c r="U552" s="10">
        <f>IF([2]source_data!G556="","",[2]tailored_settings!$B$8)</f>
        <v>45789</v>
      </c>
      <c r="V552" s="6" t="str">
        <f>IF([2]source_data!G556="","",[2]tailored_settings!$B$9)</f>
        <v>http://www.longleigh.org/</v>
      </c>
      <c r="W552" s="8">
        <f>IF([2]source_data!G556="","",IF([2]source_data!O556="","",[2]source_data!O556))</f>
        <v>45602</v>
      </c>
      <c r="X552" s="12">
        <f>IF([2]source_data!G556="","",IF([2]source_data!P556="","",[2]source_data!P556))</f>
        <v>45700</v>
      </c>
      <c r="Y552" s="13">
        <f>IF([2]source_data!G556="","",IF([2]source_data!Q556="","",[2]source_data!Q556))</f>
        <v>3</v>
      </c>
      <c r="Z552" s="11" t="str">
        <f>IF([2]source_data!G556="","",IF([2]source_data!I556="","",[2]tailored_settings!$B$10))</f>
        <v>Primary grant reason</v>
      </c>
      <c r="AA552" s="11" t="str">
        <f>IF([2]source_data!G556="","",IF([2]source_data!I556="","",[2]source_data!I556))</f>
        <v>1. Customer (or family member residing with them) with a diagnosed condition or disability (physical and/or sensory and/or behavioural)</v>
      </c>
      <c r="AB552" s="11" t="str">
        <f>IF([2]source_data!G556="","",IF([2]source_data!J556="","",[2]tailored_settings!$B$11))</f>
        <v/>
      </c>
      <c r="AC552" s="11" t="str">
        <f>IF([2]source_data!G556="","",IF([2]source_data!J556="","",[2]source_data!J556))</f>
        <v/>
      </c>
      <c r="AD552" s="11" t="str">
        <f>IF([2]source_data!G556="","",IF([2]source_data!K556="","",[2]tailored_settings!$B$12))</f>
        <v>Grant purpose</v>
      </c>
      <c r="AE552" s="11" t="str">
        <f>IF([2]source_data!G556="","",IF([2]source_data!K556="","",[2]source_data!K556))</f>
        <v>Food Vouchers</v>
      </c>
      <c r="AF552" s="11" t="str">
        <f>IF([2]source_data!G556="","",IF([2]source_data!K556="","",[2]tailored_settings!$B$13))</f>
        <v>Grant purpose</v>
      </c>
      <c r="AG552" s="11" t="str">
        <f>IF([2]source_data!G556="","",IF([2]source_data!K556="","",[2]source_data!K556))</f>
        <v>Food Vouchers</v>
      </c>
      <c r="AH552" s="11" t="str">
        <f>IF([2]source_data!G556="","",IF([2]source_data!M556="","",[2]tailored_settings!$B$14))</f>
        <v/>
      </c>
      <c r="AI552" s="11" t="str">
        <f>IF([2]source_data!G556="","",IF([2]source_data!M556="","",[2]source_data!M556))</f>
        <v/>
      </c>
    </row>
    <row r="553" spans="1:35" x14ac:dyDescent="0.2">
      <c r="A553" s="6" t="str">
        <f>IF([2]source_data!G557="","",IF(AND([2]source_data!C557&lt;&gt;"",[2]tailored_settings!$B$15="Publish"),CONCATENATE([2]tailored_settings!$B$2&amp;[2]source_data!C557),IF(AND([2]source_data!C557&lt;&gt;"",[2]tailored_settings!$B$15="Do not publish"),CONCATENATE([2]tailored_settings!$B$2&amp;TEXT(ROW(A553)-1,"0000")&amp;"_"&amp;TEXT(F553,"yyyy-mm")),CONCATENATE([2]tailored_settings!$B$2&amp;TEXT(ROW(A553)-1,"0000")&amp;"_"&amp;TEXT(F553,"yyyy-mm")))))</f>
        <v>360G-Longleigh-0552_2024-11</v>
      </c>
      <c r="B553" s="6" t="str">
        <f>IF([2]source_data!G557="","",IF([2]source_data!E557&lt;&gt;"",[2]source_data!E557,CONCATENATE("Grant to "&amp;G553)))</f>
        <v>Grant to Individual Recipient</v>
      </c>
      <c r="C553" s="6" t="str">
        <f>IF([2]source_data!G557="","",IF([2]source_data!F557="",_xlfn.XLOOKUP(T553,[2]tailored_settings!$B$20:$B$25,[2]tailored_settings!$A$20:$A$25,"")))</f>
        <v>Helping to alleviate financial hardship</v>
      </c>
      <c r="D553" s="7">
        <f>IF([2]source_data!G557="","",IF([2]source_data!G557="","",[2]source_data!G557))</f>
        <v>623.92999999999995</v>
      </c>
      <c r="E553" s="6" t="str">
        <f>IF([2]source_data!G557="","",[2]tailored_settings!$B$3)</f>
        <v>GBP</v>
      </c>
      <c r="F553" s="8">
        <f>IF([2]source_data!G557="","",IF([2]source_data!H557="","",[2]source_data!H557))</f>
        <v>45600</v>
      </c>
      <c r="G553" s="6" t="str">
        <f>IF([2]source_data!G557="","",[2]tailored_settings!$B$5)</f>
        <v>Individual Recipient</v>
      </c>
      <c r="H553" s="6" t="str">
        <f>IF([2]source_data!G557="","",IF(AND([2]source_data!A557&lt;&gt;"",[2]tailored_settings!$B$16="Publish"),CONCATENATE([2]tailored_settings!$B$2&amp;[2]source_data!A557),IF(AND([2]source_data!A557&lt;&gt;"",[2]tailored_settings!$B$16="Do not publish"),CONCATENATE([2]tailored_settings!$B$4&amp;TEXT(ROW(A553)-1,"0000")&amp;"_"&amp;TEXT(F553,"yyyy-mm")),CONCATENATE([2]tailored_settings!$B$4&amp;TEXT(ROW(A553)-1,"0000")&amp;"_"&amp;TEXT(F553,"yyyy-mm")))))</f>
        <v>360G-Longleigh-IND-0552_2024-11</v>
      </c>
      <c r="I553" s="6" t="str">
        <f>IF([2]source_data!G557="","",[2]tailored_settings!$B$7)</f>
        <v>Longleigh Foundation</v>
      </c>
      <c r="J553" s="6" t="str">
        <f>IF([2]source_data!G557="","",[2]tailored_settings!$B$6)</f>
        <v>GB-CHC-1169016</v>
      </c>
      <c r="K553" s="6" t="str">
        <f>IF([2]source_data!G557="","",IF([2]source_data!I557="","",VLOOKUP([2]source_data!I557,[2]codelist_mapping!A:C,3,FALSE)))</f>
        <v>GTIR030</v>
      </c>
      <c r="L553" s="6" t="str">
        <f>IF([2]source_data!G557="","",IF([2]source_data!J557="","",VLOOKUP([2]source_data!J557,[2]codelist_mapping!A:C,3,FALSE)))</f>
        <v/>
      </c>
      <c r="M553" s="6" t="str">
        <f>IF([2]source_data!G557="","",IF([2]source_data!K557="","",IF([2]source_data!M557&lt;&gt;"",CONCATENATE(VLOOKUP([2]source_data!K557,[2]codelist_mapping!F:H,3,FALSE)&amp;";"&amp;VLOOKUP([2]source_data!L557,[2]codelist_mapping!F:H,3,FALSE)&amp;";"&amp;VLOOKUP([2]source_data!M557,[2]codelist_mapping!F:H,3,FALSE)),IF([2]source_data!L557&lt;&gt;"",CONCATENATE(VLOOKUP([2]source_data!K557,[2]codelist_mapping!F:H,3,FALSE)&amp;";"&amp;VLOOKUP([2]source_data!L557,[2]codelist_mapping!F:H,3,FALSE)),IF([2]source_data!K557&lt;&gt;"",CONCATENATE(VLOOKUP([2]source_data!K557,[2]codelist_mapping!F:H,3,FALSE)))))))</f>
        <v>GTIP020;GTIP080</v>
      </c>
      <c r="N553" s="9" t="str">
        <f>IF([2]source_data!G557="","",IF([2]source_data!D557="","",VLOOKUP([2]source_data!D557,[2]geo_data!A:I,9,FALSE)))</f>
        <v>Bedwardine</v>
      </c>
      <c r="O553" s="9" t="str">
        <f>IF([2]source_data!G557="","",IF([2]source_data!D557="","",VLOOKUP([2]source_data!D557,[2]geo_data!A:I,8,FALSE)))</f>
        <v>E05007882</v>
      </c>
      <c r="P553" s="9" t="str">
        <f>IF([2]source_data!G557="","",IF(LEFT(O553,3)="E05","WD",IF(LEFT(O553,3)="S13","WD",IF(LEFT(O553,3)="W05","WD",IF(LEFT(O553,3)="W06","UA",IF(LEFT(O553,3)="S12","CA",IF(LEFT(O553,3)="E06","UA",IF(LEFT(O553,3)="E07","NMD",IF(LEFT(O553,3)="E08","MD",IF(LEFT(O553,3)="E09","LONB"))))))))))</f>
        <v>WD</v>
      </c>
      <c r="Q553" s="9" t="str">
        <f>IF([2]source_data!G557="","",IF([2]source_data!D557="","",VLOOKUP([2]source_data!D557,[2]geo_data!A:I,7,FALSE)))</f>
        <v>Worcester</v>
      </c>
      <c r="R553" s="9" t="str">
        <f>IF([2]source_data!G557="","",IF([2]source_data!D557="","",VLOOKUP([2]source_data!D557,[2]geo_data!A:I,6,FALSE)))</f>
        <v>E07000237</v>
      </c>
      <c r="S553" s="9" t="str">
        <f>IF([2]source_data!G557="","",IF(LEFT(R553,3)="E05","WD",IF(LEFT(R553,3)="S13","WD",IF(LEFT(R553,3)="W05","WD",IF(LEFT(R553,3)="W06","UA",IF(LEFT(R553,3)="S12","CA",IF(LEFT(R553,3)="E06","UA",IF(LEFT(R553,3)="E07","NMD",IF(LEFT(R553,3)="E08","MD",IF(LEFT(R553,3)="E09","LONB"))))))))))</f>
        <v>NMD</v>
      </c>
      <c r="T553" s="6" t="str">
        <f>IF([2]source_data!G557="","",IF([2]source_data!N557="","",[2]source_data!N557))</f>
        <v>Hardship Grant</v>
      </c>
      <c r="U553" s="10">
        <f>IF([2]source_data!G557="","",[2]tailored_settings!$B$8)</f>
        <v>45789</v>
      </c>
      <c r="V553" s="6" t="str">
        <f>IF([2]source_data!G557="","",[2]tailored_settings!$B$9)</f>
        <v>http://www.longleigh.org/</v>
      </c>
      <c r="W553" s="8">
        <f>IF([2]source_data!G557="","",IF([2]source_data!O557="","",[2]source_data!O557))</f>
        <v>45600</v>
      </c>
      <c r="X553" s="12">
        <f>IF([2]source_data!G557="","",IF([2]source_data!P557="","",[2]source_data!P557))</f>
        <v>45695</v>
      </c>
      <c r="Y553" s="13">
        <f>IF([2]source_data!G557="","",IF([2]source_data!Q557="","",[2]source_data!Q557))</f>
        <v>3</v>
      </c>
      <c r="Z553" s="11" t="str">
        <f>IF([2]source_data!G557="","",IF([2]source_data!I557="","",[2]tailored_settings!$B$10))</f>
        <v>Primary grant reason</v>
      </c>
      <c r="AA553" s="11" t="str">
        <f>IF([2]source_data!G557="","",IF([2]source_data!I557="","",[2]source_data!I557))</f>
        <v>1. Customer (or family member residing with them) with a diagnosed condition or disability (physical and/or sensory and/or behavioural)</v>
      </c>
      <c r="AB553" s="11" t="str">
        <f>IF([2]source_data!G557="","",IF([2]source_data!J557="","",[2]tailored_settings!$B$11))</f>
        <v/>
      </c>
      <c r="AC553" s="11" t="str">
        <f>IF([2]source_data!G557="","",IF([2]source_data!J557="","",[2]source_data!J557))</f>
        <v/>
      </c>
      <c r="AD553" s="11" t="str">
        <f>IF([2]source_data!G557="","",IF([2]source_data!K557="","",[2]tailored_settings!$B$12))</f>
        <v>Grant purpose</v>
      </c>
      <c r="AE553" s="11" t="str">
        <f>IF([2]source_data!G557="","",IF([2]source_data!K557="","",[2]source_data!K557))</f>
        <v>Appliances</v>
      </c>
      <c r="AF553" s="11" t="str">
        <f>IF([2]source_data!G557="","",IF([2]source_data!K557="","",[2]tailored_settings!$B$13))</f>
        <v>Grant purpose</v>
      </c>
      <c r="AG553" s="11" t="str">
        <f>IF([2]source_data!G557="","",IF([2]source_data!K557="","",[2]source_data!K557))</f>
        <v>Appliances</v>
      </c>
      <c r="AH553" s="11" t="str">
        <f>IF([2]source_data!G557="","",IF([2]source_data!M557="","",[2]tailored_settings!$B$14))</f>
        <v/>
      </c>
      <c r="AI553" s="11" t="str">
        <f>IF([2]source_data!G557="","",IF([2]source_data!M557="","",[2]source_data!M557))</f>
        <v/>
      </c>
    </row>
    <row r="554" spans="1:35" x14ac:dyDescent="0.2">
      <c r="A554" s="6" t="str">
        <f>IF([2]source_data!G558="","",IF(AND([2]source_data!C558&lt;&gt;"",[2]tailored_settings!$B$15="Publish"),CONCATENATE([2]tailored_settings!$B$2&amp;[2]source_data!C558),IF(AND([2]source_data!C558&lt;&gt;"",[2]tailored_settings!$B$15="Do not publish"),CONCATENATE([2]tailored_settings!$B$2&amp;TEXT(ROW(A554)-1,"0000")&amp;"_"&amp;TEXT(F554,"yyyy-mm")),CONCATENATE([2]tailored_settings!$B$2&amp;TEXT(ROW(A554)-1,"0000")&amp;"_"&amp;TEXT(F554,"yyyy-mm")))))</f>
        <v>360G-Longleigh-0553_2024-11</v>
      </c>
      <c r="B554" s="6" t="str">
        <f>IF([2]source_data!G558="","",IF([2]source_data!E558&lt;&gt;"",[2]source_data!E558,CONCATENATE("Grant to "&amp;G554)))</f>
        <v>Grant to Individual Recipient</v>
      </c>
      <c r="C554" s="6" t="str">
        <f>IF([2]source_data!G558="","",IF([2]source_data!F558="",_xlfn.XLOOKUP(T554,[2]tailored_settings!$B$20:$B$25,[2]tailored_settings!$A$20:$A$25,"")))</f>
        <v>Helping to alleviate financial hardship</v>
      </c>
      <c r="D554" s="7">
        <f>IF([2]source_data!G558="","",IF([2]source_data!G558="","",[2]source_data!G558))</f>
        <v>959.52</v>
      </c>
      <c r="E554" s="6" t="str">
        <f>IF([2]source_data!G558="","",[2]tailored_settings!$B$3)</f>
        <v>GBP</v>
      </c>
      <c r="F554" s="8">
        <f>IF([2]source_data!G558="","",IF([2]source_data!H558="","",[2]source_data!H558))</f>
        <v>45600</v>
      </c>
      <c r="G554" s="6" t="str">
        <f>IF([2]source_data!G558="","",[2]tailored_settings!$B$5)</f>
        <v>Individual Recipient</v>
      </c>
      <c r="H554" s="6" t="str">
        <f>IF([2]source_data!G558="","",IF(AND([2]source_data!A558&lt;&gt;"",[2]tailored_settings!$B$16="Publish"),CONCATENATE([2]tailored_settings!$B$2&amp;[2]source_data!A558),IF(AND([2]source_data!A558&lt;&gt;"",[2]tailored_settings!$B$16="Do not publish"),CONCATENATE([2]tailored_settings!$B$4&amp;TEXT(ROW(A554)-1,"0000")&amp;"_"&amp;TEXT(F554,"yyyy-mm")),CONCATENATE([2]tailored_settings!$B$4&amp;TEXT(ROW(A554)-1,"0000")&amp;"_"&amp;TEXT(F554,"yyyy-mm")))))</f>
        <v>360G-Longleigh-IND-0553_2024-11</v>
      </c>
      <c r="I554" s="6" t="str">
        <f>IF([2]source_data!G558="","",[2]tailored_settings!$B$7)</f>
        <v>Longleigh Foundation</v>
      </c>
      <c r="J554" s="6" t="str">
        <f>IF([2]source_data!G558="","",[2]tailored_settings!$B$6)</f>
        <v>GB-CHC-1169016</v>
      </c>
      <c r="K554" s="6" t="str">
        <f>IF([2]source_data!G558="","",IF([2]source_data!I558="","",VLOOKUP([2]source_data!I558,[2]codelist_mapping!A:C,3,FALSE)))</f>
        <v>GTIR060</v>
      </c>
      <c r="L554" s="6" t="str">
        <f>IF([2]source_data!G558="","",IF([2]source_data!J558="","",VLOOKUP([2]source_data!J558,[2]codelist_mapping!A:C,3,FALSE)))</f>
        <v/>
      </c>
      <c r="M554" s="6" t="str">
        <f>IF([2]source_data!G558="","",IF([2]source_data!K558="","",IF([2]source_data!M558&lt;&gt;"",CONCATENATE(VLOOKUP([2]source_data!K558,[2]codelist_mapping!F:H,3,FALSE)&amp;";"&amp;VLOOKUP([2]source_data!L558,[2]codelist_mapping!F:H,3,FALSE)&amp;";"&amp;VLOOKUP([2]source_data!M558,[2]codelist_mapping!F:H,3,FALSE)),IF([2]source_data!L558&lt;&gt;"",CONCATENATE(VLOOKUP([2]source_data!K558,[2]codelist_mapping!F:H,3,FALSE)&amp;";"&amp;VLOOKUP([2]source_data!L558,[2]codelist_mapping!F:H,3,FALSE)),IF([2]source_data!K558&lt;&gt;"",CONCATENATE(VLOOKUP([2]source_data!K558,[2]codelist_mapping!F:H,3,FALSE)))))))</f>
        <v>GTIP020;GTIP070</v>
      </c>
      <c r="N554" s="9" t="str">
        <f>IF([2]source_data!G558="","",IF([2]source_data!D558="","",VLOOKUP([2]source_data!D558,[2]geo_data!A:I,9,FALSE)))</f>
        <v>Walcot and Park North</v>
      </c>
      <c r="O554" s="9" t="str">
        <f>IF([2]source_data!G558="","",IF([2]source_data!D558="","",VLOOKUP([2]source_data!D558,[2]geo_data!A:I,8,FALSE)))</f>
        <v>E05008971</v>
      </c>
      <c r="P554" s="9" t="str">
        <f>IF([2]source_data!G558="","",IF(LEFT(O554,3)="E05","WD",IF(LEFT(O554,3)="S13","WD",IF(LEFT(O554,3)="W05","WD",IF(LEFT(O554,3)="W06","UA",IF(LEFT(O554,3)="S12","CA",IF(LEFT(O554,3)="E06","UA",IF(LEFT(O554,3)="E07","NMD",IF(LEFT(O554,3)="E08","MD",IF(LEFT(O554,3)="E09","LONB"))))))))))</f>
        <v>WD</v>
      </c>
      <c r="Q554" s="9" t="str">
        <f>IF([2]source_data!G558="","",IF([2]source_data!D558="","",VLOOKUP([2]source_data!D558,[2]geo_data!A:I,7,FALSE)))</f>
        <v>Swindon</v>
      </c>
      <c r="R554" s="9" t="str">
        <f>IF([2]source_data!G558="","",IF([2]source_data!D558="","",VLOOKUP([2]source_data!D558,[2]geo_data!A:I,6,FALSE)))</f>
        <v>E06000030</v>
      </c>
      <c r="S554" s="9" t="str">
        <f>IF([2]source_data!G558="","",IF(LEFT(R554,3)="E05","WD",IF(LEFT(R554,3)="S13","WD",IF(LEFT(R554,3)="W05","WD",IF(LEFT(R554,3)="W06","UA",IF(LEFT(R554,3)="S12","CA",IF(LEFT(R554,3)="E06","UA",IF(LEFT(R554,3)="E07","NMD",IF(LEFT(R554,3)="E08","MD",IF(LEFT(R554,3)="E09","LONB"))))))))))</f>
        <v>UA</v>
      </c>
      <c r="T554" s="6" t="str">
        <f>IF([2]source_data!G558="","",IF([2]source_data!N558="","",[2]source_data!N558))</f>
        <v>Hardship Grant</v>
      </c>
      <c r="U554" s="10">
        <f>IF([2]source_data!G558="","",[2]tailored_settings!$B$8)</f>
        <v>45789</v>
      </c>
      <c r="V554" s="6" t="str">
        <f>IF([2]source_data!G558="","",[2]tailored_settings!$B$9)</f>
        <v>http://www.longleigh.org/</v>
      </c>
      <c r="W554" s="8">
        <f>IF([2]source_data!G558="","",IF([2]source_data!O558="","",[2]source_data!O558))</f>
        <v>45600</v>
      </c>
      <c r="X554" s="12">
        <f>IF([2]source_data!G558="","",IF([2]source_data!P558="","",[2]source_data!P558))</f>
        <v>45700</v>
      </c>
      <c r="Y554" s="13">
        <f>IF([2]source_data!G558="","",IF([2]source_data!Q558="","",[2]source_data!Q558))</f>
        <v>3</v>
      </c>
      <c r="Z554" s="11" t="str">
        <f>IF([2]source_data!G558="","",IF([2]source_data!I558="","",[2]tailored_settings!$B$10))</f>
        <v>Primary grant reason</v>
      </c>
      <c r="AA554" s="11" t="str">
        <f>IF([2]source_data!G558="","",IF([2]source_data!I558="","",[2]source_data!I558))</f>
        <v>4. Customer/family fleeing from a violent or abusive relationship</v>
      </c>
      <c r="AB554" s="11" t="str">
        <f>IF([2]source_data!G558="","",IF([2]source_data!J558="","",[2]tailored_settings!$B$11))</f>
        <v/>
      </c>
      <c r="AC554" s="11" t="str">
        <f>IF([2]source_data!G558="","",IF([2]source_data!J558="","",[2]source_data!J558))</f>
        <v/>
      </c>
      <c r="AD554" s="11" t="str">
        <f>IF([2]source_data!G558="","",IF([2]source_data!K558="","",[2]tailored_settings!$B$12))</f>
        <v>Grant purpose</v>
      </c>
      <c r="AE554" s="11" t="str">
        <f>IF([2]source_data!G558="","",IF([2]source_data!K558="","",[2]source_data!K558))</f>
        <v>Appliances</v>
      </c>
      <c r="AF554" s="11" t="str">
        <f>IF([2]source_data!G558="","",IF([2]source_data!K558="","",[2]tailored_settings!$B$13))</f>
        <v>Grant purpose</v>
      </c>
      <c r="AG554" s="11" t="str">
        <f>IF([2]source_data!G558="","",IF([2]source_data!K558="","",[2]source_data!K558))</f>
        <v>Appliances</v>
      </c>
      <c r="AH554" s="11" t="str">
        <f>IF([2]source_data!G558="","",IF([2]source_data!M558="","",[2]tailored_settings!$B$14))</f>
        <v/>
      </c>
      <c r="AI554" s="11" t="str">
        <f>IF([2]source_data!G558="","",IF([2]source_data!M558="","",[2]source_data!M558))</f>
        <v/>
      </c>
    </row>
    <row r="555" spans="1:35" x14ac:dyDescent="0.2">
      <c r="A555" s="6" t="str">
        <f>IF([2]source_data!G559="","",IF(AND([2]source_data!C559&lt;&gt;"",[2]tailored_settings!$B$15="Publish"),CONCATENATE([2]tailored_settings!$B$2&amp;[2]source_data!C559),IF(AND([2]source_data!C559&lt;&gt;"",[2]tailored_settings!$B$15="Do not publish"),CONCATENATE([2]tailored_settings!$B$2&amp;TEXT(ROW(A555)-1,"0000")&amp;"_"&amp;TEXT(F555,"yyyy-mm")),CONCATENATE([2]tailored_settings!$B$2&amp;TEXT(ROW(A555)-1,"0000")&amp;"_"&amp;TEXT(F555,"yyyy-mm")))))</f>
        <v>360G-Longleigh-0554_2024-11</v>
      </c>
      <c r="B555" s="6" t="str">
        <f>IF([2]source_data!G559="","",IF([2]source_data!E559&lt;&gt;"",[2]source_data!E559,CONCATENATE("Grant to "&amp;G555)))</f>
        <v>Grant to Individual Recipient</v>
      </c>
      <c r="C555" s="6" t="str">
        <f>IF([2]source_data!G559="","",IF([2]source_data!F559="",_xlfn.XLOOKUP(T555,[2]tailored_settings!$B$20:$B$25,[2]tailored_settings!$A$20:$A$25,"")))</f>
        <v>Helping to alleviate financial hardship</v>
      </c>
      <c r="D555" s="7">
        <f>IF([2]source_data!G559="","",IF([2]source_data!G559="","",[2]source_data!G559))</f>
        <v>630</v>
      </c>
      <c r="E555" s="6" t="str">
        <f>IF([2]source_data!G559="","",[2]tailored_settings!$B$3)</f>
        <v>GBP</v>
      </c>
      <c r="F555" s="8">
        <f>IF([2]source_data!G559="","",IF([2]source_data!H559="","",[2]source_data!H559))</f>
        <v>45600</v>
      </c>
      <c r="G555" s="6" t="str">
        <f>IF([2]source_data!G559="","",[2]tailored_settings!$B$5)</f>
        <v>Individual Recipient</v>
      </c>
      <c r="H555" s="6" t="str">
        <f>IF([2]source_data!G559="","",IF(AND([2]source_data!A559&lt;&gt;"",[2]tailored_settings!$B$16="Publish"),CONCATENATE([2]tailored_settings!$B$2&amp;[2]source_data!A559),IF(AND([2]source_data!A559&lt;&gt;"",[2]tailored_settings!$B$16="Do not publish"),CONCATENATE([2]tailored_settings!$B$4&amp;TEXT(ROW(A555)-1,"0000")&amp;"_"&amp;TEXT(F555,"yyyy-mm")),CONCATENATE([2]tailored_settings!$B$4&amp;TEXT(ROW(A555)-1,"0000")&amp;"_"&amp;TEXT(F555,"yyyy-mm")))))</f>
        <v>360G-Longleigh-IND-0554_2024-11</v>
      </c>
      <c r="I555" s="6" t="str">
        <f>IF([2]source_data!G559="","",[2]tailored_settings!$B$7)</f>
        <v>Longleigh Foundation</v>
      </c>
      <c r="J555" s="6" t="str">
        <f>IF([2]source_data!G559="","",[2]tailored_settings!$B$6)</f>
        <v>GB-CHC-1169016</v>
      </c>
      <c r="K555" s="6" t="str">
        <f>IF([2]source_data!G559="","",IF([2]source_data!I559="","",VLOOKUP([2]source_data!I559,[2]codelist_mapping!A:C,3,FALSE)))</f>
        <v>GTIR030</v>
      </c>
      <c r="L555" s="6" t="str">
        <f>IF([2]source_data!G559="","",IF([2]source_data!J559="","",VLOOKUP([2]source_data!J559,[2]codelist_mapping!A:C,3,FALSE)))</f>
        <v/>
      </c>
      <c r="M555" s="6" t="str">
        <f>IF([2]source_data!G559="","",IF([2]source_data!K559="","",IF([2]source_data!M559&lt;&gt;"",CONCATENATE(VLOOKUP([2]source_data!K559,[2]codelist_mapping!F:H,3,FALSE)&amp;";"&amp;VLOOKUP([2]source_data!L559,[2]codelist_mapping!F:H,3,FALSE)&amp;";"&amp;VLOOKUP([2]source_data!M559,[2]codelist_mapping!F:H,3,FALSE)),IF([2]source_data!L559&lt;&gt;"",CONCATENATE(VLOOKUP([2]source_data!K559,[2]codelist_mapping!F:H,3,FALSE)&amp;";"&amp;VLOOKUP([2]source_data!L559,[2]codelist_mapping!F:H,3,FALSE)),IF([2]source_data!K559&lt;&gt;"",CONCATENATE(VLOOKUP([2]source_data!K559,[2]codelist_mapping!F:H,3,FALSE)))))))</f>
        <v>GTIP070;GTIP050</v>
      </c>
      <c r="N555" s="9" t="str">
        <f>IF([2]source_data!G559="","",IF([2]source_data!D559="","",VLOOKUP([2]source_data!D559,[2]geo_data!A:I,9,FALSE)))</f>
        <v>Dallow</v>
      </c>
      <c r="O555" s="9" t="str">
        <f>IF([2]source_data!G559="","",IF([2]source_data!D559="","",VLOOKUP([2]source_data!D559,[2]geo_data!A:I,8,FALSE)))</f>
        <v>E05014741</v>
      </c>
      <c r="P555" s="9" t="str">
        <f>IF([2]source_data!G559="","",IF(LEFT(O555,3)="E05","WD",IF(LEFT(O555,3)="S13","WD",IF(LEFT(O555,3)="W05","WD",IF(LEFT(O555,3)="W06","UA",IF(LEFT(O555,3)="S12","CA",IF(LEFT(O555,3)="E06","UA",IF(LEFT(O555,3)="E07","NMD",IF(LEFT(O555,3)="E08","MD",IF(LEFT(O555,3)="E09","LONB"))))))))))</f>
        <v>WD</v>
      </c>
      <c r="Q555" s="9" t="str">
        <f>IF([2]source_data!G559="","",IF([2]source_data!D559="","",VLOOKUP([2]source_data!D559,[2]geo_data!A:I,7,FALSE)))</f>
        <v>Luton</v>
      </c>
      <c r="R555" s="9" t="str">
        <f>IF([2]source_data!G559="","",IF([2]source_data!D559="","",VLOOKUP([2]source_data!D559,[2]geo_data!A:I,6,FALSE)))</f>
        <v>E06000032</v>
      </c>
      <c r="S555" s="9" t="str">
        <f>IF([2]source_data!G559="","",IF(LEFT(R555,3)="E05","WD",IF(LEFT(R555,3)="S13","WD",IF(LEFT(R555,3)="W05","WD",IF(LEFT(R555,3)="W06","UA",IF(LEFT(R555,3)="S12","CA",IF(LEFT(R555,3)="E06","UA",IF(LEFT(R555,3)="E07","NMD",IF(LEFT(R555,3)="E08","MD",IF(LEFT(R555,3)="E09","LONB"))))))))))</f>
        <v>UA</v>
      </c>
      <c r="T555" s="6" t="str">
        <f>IF([2]source_data!G559="","",IF([2]source_data!N559="","",[2]source_data!N559))</f>
        <v>Hardship Grant</v>
      </c>
      <c r="U555" s="10">
        <f>IF([2]source_data!G559="","",[2]tailored_settings!$B$8)</f>
        <v>45789</v>
      </c>
      <c r="V555" s="6" t="str">
        <f>IF([2]source_data!G559="","",[2]tailored_settings!$B$9)</f>
        <v>http://www.longleigh.org/</v>
      </c>
      <c r="W555" s="8">
        <f>IF([2]source_data!G559="","",IF([2]source_data!O559="","",[2]source_data!O559))</f>
        <v>45600</v>
      </c>
      <c r="X555" s="12">
        <f>IF([2]source_data!G559="","",IF([2]source_data!P559="","",[2]source_data!P559))</f>
        <v>45665</v>
      </c>
      <c r="Y555" s="13">
        <f>IF([2]source_data!G559="","",IF([2]source_data!Q559="","",[2]source_data!Q559))</f>
        <v>2</v>
      </c>
      <c r="Z555" s="11" t="str">
        <f>IF([2]source_data!G559="","",IF([2]source_data!I559="","",[2]tailored_settings!$B$10))</f>
        <v>Primary grant reason</v>
      </c>
      <c r="AA555" s="11" t="str">
        <f>IF([2]source_data!G559="","",IF([2]source_data!I559="","",[2]source_data!I559))</f>
        <v>1. Customer (or family member residing with them) with a diagnosed condition or disability (physical and/or sensory and/or behavioural)</v>
      </c>
      <c r="AB555" s="11" t="str">
        <f>IF([2]source_data!G559="","",IF([2]source_data!J559="","",[2]tailored_settings!$B$11))</f>
        <v/>
      </c>
      <c r="AC555" s="11" t="str">
        <f>IF([2]source_data!G559="","",IF([2]source_data!J559="","",[2]source_data!J559))</f>
        <v/>
      </c>
      <c r="AD555" s="11" t="str">
        <f>IF([2]source_data!G559="","",IF([2]source_data!K559="","",[2]tailored_settings!$B$12))</f>
        <v>Grant purpose</v>
      </c>
      <c r="AE555" s="11" t="str">
        <f>IF([2]source_data!G559="","",IF([2]source_data!K559="","",[2]source_data!K559))</f>
        <v>Food Vouchers</v>
      </c>
      <c r="AF555" s="11" t="str">
        <f>IF([2]source_data!G559="","",IF([2]source_data!K559="","",[2]tailored_settings!$B$13))</f>
        <v>Grant purpose</v>
      </c>
      <c r="AG555" s="11" t="str">
        <f>IF([2]source_data!G559="","",IF([2]source_data!K559="","",[2]source_data!K559))</f>
        <v>Food Vouchers</v>
      </c>
      <c r="AH555" s="11" t="str">
        <f>IF([2]source_data!G559="","",IF([2]source_data!M559="","",[2]tailored_settings!$B$14))</f>
        <v/>
      </c>
      <c r="AI555" s="11" t="str">
        <f>IF([2]source_data!G559="","",IF([2]source_data!M559="","",[2]source_data!M559))</f>
        <v/>
      </c>
    </row>
    <row r="556" spans="1:35" x14ac:dyDescent="0.2">
      <c r="A556" s="6" t="str">
        <f>IF([2]source_data!G560="","",IF(AND([2]source_data!C560&lt;&gt;"",[2]tailored_settings!$B$15="Publish"),CONCATENATE([2]tailored_settings!$B$2&amp;[2]source_data!C560),IF(AND([2]source_data!C560&lt;&gt;"",[2]tailored_settings!$B$15="Do not publish"),CONCATENATE([2]tailored_settings!$B$2&amp;TEXT(ROW(A556)-1,"0000")&amp;"_"&amp;TEXT(F556,"yyyy-mm")),CONCATENATE([2]tailored_settings!$B$2&amp;TEXT(ROW(A556)-1,"0000")&amp;"_"&amp;TEXT(F556,"yyyy-mm")))))</f>
        <v>360G-Longleigh-0555_2024-11</v>
      </c>
      <c r="B556" s="6" t="str">
        <f>IF([2]source_data!G560="","",IF([2]source_data!E560&lt;&gt;"",[2]source_data!E560,CONCATENATE("Grant to "&amp;G556)))</f>
        <v>Grant to Individual Recipient</v>
      </c>
      <c r="C556" s="6" t="str">
        <f>IF([2]source_data!G560="","",IF([2]source_data!F560="",_xlfn.XLOOKUP(T556,[2]tailored_settings!$B$20:$B$25,[2]tailored_settings!$A$20:$A$25,"")))</f>
        <v>Providing financial aid after an impactful incident</v>
      </c>
      <c r="D556" s="7">
        <f>IF([2]source_data!G560="","",IF([2]source_data!G560="","",[2]source_data!G560))</f>
        <v>906.45</v>
      </c>
      <c r="E556" s="6" t="str">
        <f>IF([2]source_data!G560="","",[2]tailored_settings!$B$3)</f>
        <v>GBP</v>
      </c>
      <c r="F556" s="8">
        <f>IF([2]source_data!G560="","",IF([2]source_data!H560="","",[2]source_data!H560))</f>
        <v>45602</v>
      </c>
      <c r="G556" s="6" t="str">
        <f>IF([2]source_data!G560="","",[2]tailored_settings!$B$5)</f>
        <v>Individual Recipient</v>
      </c>
      <c r="H556" s="6" t="str">
        <f>IF([2]source_data!G560="","",IF(AND([2]source_data!A560&lt;&gt;"",[2]tailored_settings!$B$16="Publish"),CONCATENATE([2]tailored_settings!$B$2&amp;[2]source_data!A560),IF(AND([2]source_data!A560&lt;&gt;"",[2]tailored_settings!$B$16="Do not publish"),CONCATENATE([2]tailored_settings!$B$4&amp;TEXT(ROW(A556)-1,"0000")&amp;"_"&amp;TEXT(F556,"yyyy-mm")),CONCATENATE([2]tailored_settings!$B$4&amp;TEXT(ROW(A556)-1,"0000")&amp;"_"&amp;TEXT(F556,"yyyy-mm")))))</f>
        <v>360G-Longleigh-IND-0555_2024-11</v>
      </c>
      <c r="I556" s="6" t="str">
        <f>IF([2]source_data!G560="","",[2]tailored_settings!$B$7)</f>
        <v>Longleigh Foundation</v>
      </c>
      <c r="J556" s="6" t="str">
        <f>IF([2]source_data!G560="","",[2]tailored_settings!$B$6)</f>
        <v>GB-CHC-1169016</v>
      </c>
      <c r="K556" s="6" t="str">
        <f>IF([2]source_data!G560="","",IF([2]source_data!I560="","",VLOOKUP([2]source_data!I560,[2]codelist_mapping!A:C,3,FALSE)))</f>
        <v>GTIR040</v>
      </c>
      <c r="L556" s="6" t="str">
        <f>IF([2]source_data!G560="","",IF([2]source_data!J560="","",VLOOKUP([2]source_data!J560,[2]codelist_mapping!A:C,3,FALSE)))</f>
        <v/>
      </c>
      <c r="M556" s="6" t="str">
        <f>IF([2]source_data!G560="","",IF([2]source_data!K560="","",IF([2]source_data!M560&lt;&gt;"",CONCATENATE(VLOOKUP([2]source_data!K560,[2]codelist_mapping!F:H,3,FALSE)&amp;";"&amp;VLOOKUP([2]source_data!L560,[2]codelist_mapping!F:H,3,FALSE)&amp;";"&amp;VLOOKUP([2]source_data!M560,[2]codelist_mapping!F:H,3,FALSE)),IF([2]source_data!L560&lt;&gt;"",CONCATENATE(VLOOKUP([2]source_data!K560,[2]codelist_mapping!F:H,3,FALSE)&amp;";"&amp;VLOOKUP([2]source_data!L560,[2]codelist_mapping!F:H,3,FALSE)),IF([2]source_data!K560&lt;&gt;"",CONCATENATE(VLOOKUP([2]source_data!K560,[2]codelist_mapping!F:H,3,FALSE)))))))</f>
        <v>GTIP020;GTIP120</v>
      </c>
      <c r="N556" s="9" t="str">
        <f>IF([2]source_data!G560="","",IF([2]source_data!D560="","",VLOOKUP([2]source_data!D560,[2]geo_data!A:I,9,FALSE)))</f>
        <v>St James's</v>
      </c>
      <c r="O556" s="9" t="str">
        <f>IF([2]source_data!G560="","",IF([2]source_data!D560="","",VLOOKUP([2]source_data!D560,[2]geo_data!A:I,8,FALSE)))</f>
        <v>E05001254</v>
      </c>
      <c r="P556" s="9" t="str">
        <f>IF([2]source_data!G560="","",IF(LEFT(O556,3)="E05","WD",IF(LEFT(O556,3)="S13","WD",IF(LEFT(O556,3)="W05","WD",IF(LEFT(O556,3)="W06","UA",IF(LEFT(O556,3)="S12","CA",IF(LEFT(O556,3)="E06","UA",IF(LEFT(O556,3)="E07","NMD",IF(LEFT(O556,3)="E08","MD",IF(LEFT(O556,3)="E09","LONB"))))))))))</f>
        <v>WD</v>
      </c>
      <c r="Q556" s="9" t="str">
        <f>IF([2]source_data!G560="","",IF([2]source_data!D560="","",VLOOKUP([2]source_data!D560,[2]geo_data!A:I,7,FALSE)))</f>
        <v>Dudley</v>
      </c>
      <c r="R556" s="9" t="str">
        <f>IF([2]source_data!G560="","",IF([2]source_data!D560="","",VLOOKUP([2]source_data!D560,[2]geo_data!A:I,6,FALSE)))</f>
        <v>E08000027</v>
      </c>
      <c r="S556" s="9" t="str">
        <f>IF([2]source_data!G560="","",IF(LEFT(R556,3)="E05","WD",IF(LEFT(R556,3)="S13","WD",IF(LEFT(R556,3)="W05","WD",IF(LEFT(R556,3)="W06","UA",IF(LEFT(R556,3)="S12","CA",IF(LEFT(R556,3)="E06","UA",IF(LEFT(R556,3)="E07","NMD",IF(LEFT(R556,3)="E08","MD",IF(LEFT(R556,3)="E09","LONB"))))))))))</f>
        <v>MD</v>
      </c>
      <c r="T556" s="6" t="str">
        <f>IF([2]source_data!G560="","",IF([2]source_data!N560="","",[2]source_data!N560))</f>
        <v>Critical Incident Grant</v>
      </c>
      <c r="U556" s="10">
        <f>IF([2]source_data!G560="","",[2]tailored_settings!$B$8)</f>
        <v>45789</v>
      </c>
      <c r="V556" s="6" t="str">
        <f>IF([2]source_data!G560="","",[2]tailored_settings!$B$9)</f>
        <v>http://www.longleigh.org/</v>
      </c>
      <c r="W556" s="8">
        <f>IF([2]source_data!G560="","",IF([2]source_data!O560="","",[2]source_data!O560))</f>
        <v>45602</v>
      </c>
      <c r="X556" s="12">
        <f>IF([2]source_data!G560="","",IF([2]source_data!P560="","",[2]source_data!P560))</f>
        <v>45665</v>
      </c>
      <c r="Y556" s="13">
        <f>IF([2]source_data!G560="","",IF([2]source_data!Q560="","",[2]source_data!Q560))</f>
        <v>2</v>
      </c>
      <c r="Z556" s="11" t="str">
        <f>IF([2]source_data!G560="","",IF([2]source_data!I560="","",[2]tailored_settings!$B$10))</f>
        <v>Primary grant reason</v>
      </c>
      <c r="AA556" s="11" t="str">
        <f>IF([2]source_data!G560="","",IF([2]source_data!I560="","",[2]source_data!I560))</f>
        <v>6a. Customer/family under the care of Social Services (Adult or Children’s) - MH</v>
      </c>
      <c r="AB556" s="11" t="str">
        <f>IF([2]source_data!G560="","",IF([2]source_data!J560="","",[2]tailored_settings!$B$11))</f>
        <v/>
      </c>
      <c r="AC556" s="11" t="str">
        <f>IF([2]source_data!G560="","",IF([2]source_data!J560="","",[2]source_data!J560))</f>
        <v/>
      </c>
      <c r="AD556" s="11" t="str">
        <f>IF([2]source_data!G560="","",IF([2]source_data!K560="","",[2]tailored_settings!$B$12))</f>
        <v>Grant purpose</v>
      </c>
      <c r="AE556" s="11" t="str">
        <f>IF([2]source_data!G560="","",IF([2]source_data!K560="","",[2]source_data!K560))</f>
        <v xml:space="preserve">Furniture </v>
      </c>
      <c r="AF556" s="11" t="str">
        <f>IF([2]source_data!G560="","",IF([2]source_data!K560="","",[2]tailored_settings!$B$13))</f>
        <v>Grant purpose</v>
      </c>
      <c r="AG556" s="11" t="str">
        <f>IF([2]source_data!G560="","",IF([2]source_data!K560="","",[2]source_data!K560))</f>
        <v xml:space="preserve">Furniture </v>
      </c>
      <c r="AH556" s="11" t="str">
        <f>IF([2]source_data!G560="","",IF([2]source_data!M560="","",[2]tailored_settings!$B$14))</f>
        <v/>
      </c>
      <c r="AI556" s="11" t="str">
        <f>IF([2]source_data!G560="","",IF([2]source_data!M560="","",[2]source_data!M560))</f>
        <v/>
      </c>
    </row>
    <row r="557" spans="1:35" x14ac:dyDescent="0.2">
      <c r="A557" s="6" t="str">
        <f>IF([2]source_data!G561="","",IF(AND([2]source_data!C561&lt;&gt;"",[2]tailored_settings!$B$15="Publish"),CONCATENATE([2]tailored_settings!$B$2&amp;[2]source_data!C561),IF(AND([2]source_data!C561&lt;&gt;"",[2]tailored_settings!$B$15="Do not publish"),CONCATENATE([2]tailored_settings!$B$2&amp;TEXT(ROW(A557)-1,"0000")&amp;"_"&amp;TEXT(F557,"yyyy-mm")),CONCATENATE([2]tailored_settings!$B$2&amp;TEXT(ROW(A557)-1,"0000")&amp;"_"&amp;TEXT(F557,"yyyy-mm")))))</f>
        <v>360G-Longleigh-0556_2024-11</v>
      </c>
      <c r="B557" s="6" t="str">
        <f>IF([2]source_data!G561="","",IF([2]source_data!E561&lt;&gt;"",[2]source_data!E561,CONCATENATE("Grant to "&amp;G557)))</f>
        <v>Grant to Individual Recipient</v>
      </c>
      <c r="C557" s="6" t="str">
        <f>IF([2]source_data!G561="","",IF([2]source_data!F561="",_xlfn.XLOOKUP(T557,[2]tailored_settings!$B$20:$B$25,[2]tailored_settings!$A$20:$A$25,"")))</f>
        <v>Helping to alleviate financial hardship</v>
      </c>
      <c r="D557" s="7">
        <f>IF([2]source_data!G561="","",IF([2]source_data!G561="","",[2]source_data!G561))</f>
        <v>961.98</v>
      </c>
      <c r="E557" s="6" t="str">
        <f>IF([2]source_data!G561="","",[2]tailored_settings!$B$3)</f>
        <v>GBP</v>
      </c>
      <c r="F557" s="8">
        <f>IF([2]source_data!G561="","",IF([2]source_data!H561="","",[2]source_data!H561))</f>
        <v>45600</v>
      </c>
      <c r="G557" s="6" t="str">
        <f>IF([2]source_data!G561="","",[2]tailored_settings!$B$5)</f>
        <v>Individual Recipient</v>
      </c>
      <c r="H557" s="6" t="str">
        <f>IF([2]source_data!G561="","",IF(AND([2]source_data!A561&lt;&gt;"",[2]tailored_settings!$B$16="Publish"),CONCATENATE([2]tailored_settings!$B$2&amp;[2]source_data!A561),IF(AND([2]source_data!A561&lt;&gt;"",[2]tailored_settings!$B$16="Do not publish"),CONCATENATE([2]tailored_settings!$B$4&amp;TEXT(ROW(A557)-1,"0000")&amp;"_"&amp;TEXT(F557,"yyyy-mm")),CONCATENATE([2]tailored_settings!$B$4&amp;TEXT(ROW(A557)-1,"0000")&amp;"_"&amp;TEXT(F557,"yyyy-mm")))))</f>
        <v>360G-Longleigh-IND-0556_2024-11</v>
      </c>
      <c r="I557" s="6" t="str">
        <f>IF([2]source_data!G561="","",[2]tailored_settings!$B$7)</f>
        <v>Longleigh Foundation</v>
      </c>
      <c r="J557" s="6" t="str">
        <f>IF([2]source_data!G561="","",[2]tailored_settings!$B$6)</f>
        <v>GB-CHC-1169016</v>
      </c>
      <c r="K557" s="6" t="str">
        <f>IF([2]source_data!G561="","",IF([2]source_data!I561="","",VLOOKUP([2]source_data!I561,[2]codelist_mapping!A:C,3,FALSE)))</f>
        <v>GTIR080</v>
      </c>
      <c r="L557" s="6" t="str">
        <f>IF([2]source_data!G561="","",IF([2]source_data!J561="","",VLOOKUP([2]source_data!J561,[2]codelist_mapping!A:C,3,FALSE)))</f>
        <v>GTIR060</v>
      </c>
      <c r="M557" s="6" t="str">
        <f>IF([2]source_data!G561="","",IF([2]source_data!K561="","",IF([2]source_data!M561&lt;&gt;"",CONCATENATE(VLOOKUP([2]source_data!K561,[2]codelist_mapping!F:H,3,FALSE)&amp;";"&amp;VLOOKUP([2]source_data!L561,[2]codelist_mapping!F:H,3,FALSE)&amp;";"&amp;VLOOKUP([2]source_data!M561,[2]codelist_mapping!F:H,3,FALSE)),IF([2]source_data!L561&lt;&gt;"",CONCATENATE(VLOOKUP([2]source_data!K561,[2]codelist_mapping!F:H,3,FALSE)&amp;";"&amp;VLOOKUP([2]source_data!L561,[2]codelist_mapping!F:H,3,FALSE)),IF([2]source_data!K561&lt;&gt;"",CONCATENATE(VLOOKUP([2]source_data!K561,[2]codelist_mapping!F:H,3,FALSE)))))))</f>
        <v>GTIP020;GTIP060</v>
      </c>
      <c r="N557" s="9" t="str">
        <f>IF([2]source_data!G561="","",IF([2]source_data!D561="","",VLOOKUP([2]source_data!D561,[2]geo_data!A:I,9,FALSE)))</f>
        <v>Kempston Central &amp; East</v>
      </c>
      <c r="O557" s="9" t="str">
        <f>IF([2]source_data!G561="","",IF([2]source_data!D561="","",VLOOKUP([2]source_data!D561,[2]geo_data!A:I,8,FALSE)))</f>
        <v>E05014504</v>
      </c>
      <c r="P557" s="9" t="str">
        <f>IF([2]source_data!G561="","",IF(LEFT(O557,3)="E05","WD",IF(LEFT(O557,3)="S13","WD",IF(LEFT(O557,3)="W05","WD",IF(LEFT(O557,3)="W06","UA",IF(LEFT(O557,3)="S12","CA",IF(LEFT(O557,3)="E06","UA",IF(LEFT(O557,3)="E07","NMD",IF(LEFT(O557,3)="E08","MD",IF(LEFT(O557,3)="E09","LONB"))))))))))</f>
        <v>WD</v>
      </c>
      <c r="Q557" s="9" t="str">
        <f>IF([2]source_data!G561="","",IF([2]source_data!D561="","",VLOOKUP([2]source_data!D561,[2]geo_data!A:I,7,FALSE)))</f>
        <v>Bedford</v>
      </c>
      <c r="R557" s="9" t="str">
        <f>IF([2]source_data!G561="","",IF([2]source_data!D561="","",VLOOKUP([2]source_data!D561,[2]geo_data!A:I,6,FALSE)))</f>
        <v>E06000055</v>
      </c>
      <c r="S557" s="9" t="str">
        <f>IF([2]source_data!G561="","",IF(LEFT(R557,3)="E05","WD",IF(LEFT(R557,3)="S13","WD",IF(LEFT(R557,3)="W05","WD",IF(LEFT(R557,3)="W06","UA",IF(LEFT(R557,3)="S12","CA",IF(LEFT(R557,3)="E06","UA",IF(LEFT(R557,3)="E07","NMD",IF(LEFT(R557,3)="E08","MD",IF(LEFT(R557,3)="E09","LONB"))))))))))</f>
        <v>UA</v>
      </c>
      <c r="T557" s="6" t="str">
        <f>IF([2]source_data!G561="","",IF([2]source_data!N561="","",[2]source_data!N561))</f>
        <v>Hardship Grant</v>
      </c>
      <c r="U557" s="10">
        <f>IF([2]source_data!G561="","",[2]tailored_settings!$B$8)</f>
        <v>45789</v>
      </c>
      <c r="V557" s="6" t="str">
        <f>IF([2]source_data!G561="","",[2]tailored_settings!$B$9)</f>
        <v>http://www.longleigh.org/</v>
      </c>
      <c r="W557" s="8">
        <f>IF([2]source_data!G561="","",IF([2]source_data!O561="","",[2]source_data!O561))</f>
        <v>45600</v>
      </c>
      <c r="X557" s="12">
        <f>IF([2]source_data!G561="","",IF([2]source_data!P561="","",[2]source_data!P561))</f>
        <v>45636</v>
      </c>
      <c r="Y557" s="13">
        <f>IF([2]source_data!G561="","",IF([2]source_data!Q561="","",[2]source_data!Q561))</f>
        <v>1</v>
      </c>
      <c r="Z557" s="11" t="str">
        <f>IF([2]source_data!G561="","",IF([2]source_data!I561="","",[2]tailored_settings!$B$10))</f>
        <v>Primary grant reason</v>
      </c>
      <c r="AA557" s="11" t="str">
        <f>IF([2]source_data!G561="","",IF([2]source_data!I561="","",[2]source_data!I561))</f>
        <v>3  Customer/family moving from homelessness/supported living into independent living</v>
      </c>
      <c r="AB557" s="11" t="str">
        <f>IF([2]source_data!G561="","",IF([2]source_data!J561="","",[2]tailored_settings!$B$11))</f>
        <v>Secondary grant reason</v>
      </c>
      <c r="AC557" s="11" t="str">
        <f>IF([2]source_data!G561="","",IF([2]source_data!J561="","",[2]source_data!J561))</f>
        <v>4. Customer/family fleeing from a violent or abusive relationship</v>
      </c>
      <c r="AD557" s="11" t="str">
        <f>IF([2]source_data!G561="","",IF([2]source_data!K561="","",[2]tailored_settings!$B$12))</f>
        <v>Grant purpose</v>
      </c>
      <c r="AE557" s="11" t="str">
        <f>IF([2]source_data!G561="","",IF([2]source_data!K561="","",[2]source_data!K561))</f>
        <v>Appliances</v>
      </c>
      <c r="AF557" s="11" t="str">
        <f>IF([2]source_data!G561="","",IF([2]source_data!K561="","",[2]tailored_settings!$B$13))</f>
        <v>Grant purpose</v>
      </c>
      <c r="AG557" s="11" t="str">
        <f>IF([2]source_data!G561="","",IF([2]source_data!K561="","",[2]source_data!K561))</f>
        <v>Appliances</v>
      </c>
      <c r="AH557" s="11" t="str">
        <f>IF([2]source_data!G561="","",IF([2]source_data!M561="","",[2]tailored_settings!$B$14))</f>
        <v/>
      </c>
      <c r="AI557" s="11" t="str">
        <f>IF([2]source_data!G561="","",IF([2]source_data!M561="","",[2]source_data!M561))</f>
        <v/>
      </c>
    </row>
    <row r="558" spans="1:35" x14ac:dyDescent="0.2">
      <c r="A558" s="6" t="str">
        <f>IF([2]source_data!G562="","",IF(AND([2]source_data!C562&lt;&gt;"",[2]tailored_settings!$B$15="Publish"),CONCATENATE([2]tailored_settings!$B$2&amp;[2]source_data!C562),IF(AND([2]source_data!C562&lt;&gt;"",[2]tailored_settings!$B$15="Do not publish"),CONCATENATE([2]tailored_settings!$B$2&amp;TEXT(ROW(A558)-1,"0000")&amp;"_"&amp;TEXT(F558,"yyyy-mm")),CONCATENATE([2]tailored_settings!$B$2&amp;TEXT(ROW(A558)-1,"0000")&amp;"_"&amp;TEXT(F558,"yyyy-mm")))))</f>
        <v>360G-Longleigh-0557_2024-11</v>
      </c>
      <c r="B558" s="6" t="str">
        <f>IF([2]source_data!G562="","",IF([2]source_data!E562&lt;&gt;"",[2]source_data!E562,CONCATENATE("Grant to "&amp;G558)))</f>
        <v>Grant to Individual Recipient</v>
      </c>
      <c r="C558" s="6" t="str">
        <f>IF([2]source_data!G562="","",IF([2]source_data!F562="",_xlfn.XLOOKUP(T558,[2]tailored_settings!$B$20:$B$25,[2]tailored_settings!$A$20:$A$25,"")))</f>
        <v>Providing financial aid during a time of crisis</v>
      </c>
      <c r="D558" s="7">
        <f>IF([2]source_data!G562="","",IF([2]source_data!G562="","",[2]source_data!G562))</f>
        <v>300</v>
      </c>
      <c r="E558" s="6" t="str">
        <f>IF([2]source_data!G562="","",[2]tailored_settings!$B$3)</f>
        <v>GBP</v>
      </c>
      <c r="F558" s="8">
        <f>IF([2]source_data!G562="","",IF([2]source_data!H562="","",[2]source_data!H562))</f>
        <v>45600</v>
      </c>
      <c r="G558" s="6" t="str">
        <f>IF([2]source_data!G562="","",[2]tailored_settings!$B$5)</f>
        <v>Individual Recipient</v>
      </c>
      <c r="H558" s="6" t="str">
        <f>IF([2]source_data!G562="","",IF(AND([2]source_data!A562&lt;&gt;"",[2]tailored_settings!$B$16="Publish"),CONCATENATE([2]tailored_settings!$B$2&amp;[2]source_data!A562),IF(AND([2]source_data!A562&lt;&gt;"",[2]tailored_settings!$B$16="Do not publish"),CONCATENATE([2]tailored_settings!$B$4&amp;TEXT(ROW(A558)-1,"0000")&amp;"_"&amp;TEXT(F558,"yyyy-mm")),CONCATENATE([2]tailored_settings!$B$4&amp;TEXT(ROW(A558)-1,"0000")&amp;"_"&amp;TEXT(F558,"yyyy-mm")))))</f>
        <v>360G-Longleigh-IND-0557_2024-11</v>
      </c>
      <c r="I558" s="6" t="str">
        <f>IF([2]source_data!G562="","",[2]tailored_settings!$B$7)</f>
        <v>Longleigh Foundation</v>
      </c>
      <c r="J558" s="6" t="str">
        <f>IF([2]source_data!G562="","",[2]tailored_settings!$B$6)</f>
        <v>GB-CHC-1169016</v>
      </c>
      <c r="K558" s="6" t="str">
        <f>IF([2]source_data!G562="","",IF([2]source_data!I562="","",VLOOKUP([2]source_data!I562,[2]codelist_mapping!A:C,3,FALSE)))</f>
        <v>GTIR060</v>
      </c>
      <c r="L558" s="6" t="str">
        <f>IF([2]source_data!G562="","",IF([2]source_data!J562="","",VLOOKUP([2]source_data!J562,[2]codelist_mapping!A:C,3,FALSE)))</f>
        <v/>
      </c>
      <c r="M558" s="6" t="str">
        <f>IF([2]source_data!G562="","",IF([2]source_data!K562="","",IF([2]source_data!M562&lt;&gt;"",CONCATENATE(VLOOKUP([2]source_data!K562,[2]codelist_mapping!F:H,3,FALSE)&amp;";"&amp;VLOOKUP([2]source_data!L562,[2]codelist_mapping!F:H,3,FALSE)&amp;";"&amp;VLOOKUP([2]source_data!M562,[2]codelist_mapping!F:H,3,FALSE)),IF([2]source_data!L562&lt;&gt;"",CONCATENATE(VLOOKUP([2]source_data!K562,[2]codelist_mapping!F:H,3,FALSE)&amp;";"&amp;VLOOKUP([2]source_data!L562,[2]codelist_mapping!F:H,3,FALSE)),IF([2]source_data!K562&lt;&gt;"",CONCATENATE(VLOOKUP([2]source_data!K562,[2]codelist_mapping!F:H,3,FALSE)))))))</f>
        <v>GTIP070</v>
      </c>
      <c r="N558" s="9" t="str">
        <f>IF([2]source_data!G562="","",IF([2]source_data!D562="","",VLOOKUP([2]source_data!D562,[2]geo_data!A:I,9,FALSE)))</f>
        <v>Greyfriars</v>
      </c>
      <c r="O558" s="9" t="str">
        <f>IF([2]source_data!G562="","",IF([2]source_data!D562="","",VLOOKUP([2]source_data!D562,[2]geo_data!A:I,8,FALSE)))</f>
        <v>E05014501</v>
      </c>
      <c r="P558" s="9" t="str">
        <f>IF([2]source_data!G562="","",IF(LEFT(O558,3)="E05","WD",IF(LEFT(O558,3)="S13","WD",IF(LEFT(O558,3)="W05","WD",IF(LEFT(O558,3)="W06","UA",IF(LEFT(O558,3)="S12","CA",IF(LEFT(O558,3)="E06","UA",IF(LEFT(O558,3)="E07","NMD",IF(LEFT(O558,3)="E08","MD",IF(LEFT(O558,3)="E09","LONB"))))))))))</f>
        <v>WD</v>
      </c>
      <c r="Q558" s="9" t="str">
        <f>IF([2]source_data!G562="","",IF([2]source_data!D562="","",VLOOKUP([2]source_data!D562,[2]geo_data!A:I,7,FALSE)))</f>
        <v>Bedford</v>
      </c>
      <c r="R558" s="9" t="str">
        <f>IF([2]source_data!G562="","",IF([2]source_data!D562="","",VLOOKUP([2]source_data!D562,[2]geo_data!A:I,6,FALSE)))</f>
        <v>E06000055</v>
      </c>
      <c r="S558" s="9" t="str">
        <f>IF([2]source_data!G562="","",IF(LEFT(R558,3)="E05","WD",IF(LEFT(R558,3)="S13","WD",IF(LEFT(R558,3)="W05","WD",IF(LEFT(R558,3)="W06","UA",IF(LEFT(R558,3)="S12","CA",IF(LEFT(R558,3)="E06","UA",IF(LEFT(R558,3)="E07","NMD",IF(LEFT(R558,3)="E08","MD",IF(LEFT(R558,3)="E09","LONB"))))))))))</f>
        <v>UA</v>
      </c>
      <c r="T558" s="6" t="str">
        <f>IF([2]source_data!G562="","",IF([2]source_data!N562="","",[2]source_data!N562))</f>
        <v>Crisis Grant</v>
      </c>
      <c r="U558" s="10">
        <f>IF([2]source_data!G562="","",[2]tailored_settings!$B$8)</f>
        <v>45789</v>
      </c>
      <c r="V558" s="6" t="str">
        <f>IF([2]source_data!G562="","",[2]tailored_settings!$B$9)</f>
        <v>http://www.longleigh.org/</v>
      </c>
      <c r="W558" s="8">
        <f>IF([2]source_data!G562="","",IF([2]source_data!O562="","",[2]source_data!O562))</f>
        <v>45600</v>
      </c>
      <c r="X558" s="12">
        <f>IF([2]source_data!G562="","",IF([2]source_data!P562="","",[2]source_data!P562))</f>
        <v>45677</v>
      </c>
      <c r="Y558" s="13">
        <f>IF([2]source_data!G562="","",IF([2]source_data!Q562="","",[2]source_data!Q562))</f>
        <v>2</v>
      </c>
      <c r="Z558" s="11" t="str">
        <f>IF([2]source_data!G562="","",IF([2]source_data!I562="","",[2]tailored_settings!$B$10))</f>
        <v>Primary grant reason</v>
      </c>
      <c r="AA558" s="11" t="str">
        <f>IF([2]source_data!G562="","",IF([2]source_data!I562="","",[2]source_data!I562))</f>
        <v>4. Customer/family fleeing from a violent or abusive relationship</v>
      </c>
      <c r="AB558" s="11" t="str">
        <f>IF([2]source_data!G562="","",IF([2]source_data!J562="","",[2]tailored_settings!$B$11))</f>
        <v/>
      </c>
      <c r="AC558" s="11" t="str">
        <f>IF([2]source_data!G562="","",IF([2]source_data!J562="","",[2]source_data!J562))</f>
        <v/>
      </c>
      <c r="AD558" s="11" t="str">
        <f>IF([2]source_data!G562="","",IF([2]source_data!K562="","",[2]tailored_settings!$B$12))</f>
        <v>Grant purpose</v>
      </c>
      <c r="AE558" s="11" t="str">
        <f>IF([2]source_data!G562="","",IF([2]source_data!K562="","",[2]source_data!K562))</f>
        <v>Food Vouchers</v>
      </c>
      <c r="AF558" s="11" t="str">
        <f>IF([2]source_data!G562="","",IF([2]source_data!K562="","",[2]tailored_settings!$B$13))</f>
        <v>Grant purpose</v>
      </c>
      <c r="AG558" s="11" t="str">
        <f>IF([2]source_data!G562="","",IF([2]source_data!K562="","",[2]source_data!K562))</f>
        <v>Food Vouchers</v>
      </c>
      <c r="AH558" s="11" t="str">
        <f>IF([2]source_data!G562="","",IF([2]source_data!M562="","",[2]tailored_settings!$B$14))</f>
        <v/>
      </c>
      <c r="AI558" s="11" t="str">
        <f>IF([2]source_data!G562="","",IF([2]source_data!M562="","",[2]source_data!M562))</f>
        <v/>
      </c>
    </row>
    <row r="559" spans="1:35" x14ac:dyDescent="0.2">
      <c r="A559" s="6" t="str">
        <f>IF([2]source_data!G563="","",IF(AND([2]source_data!C563&lt;&gt;"",[2]tailored_settings!$B$15="Publish"),CONCATENATE([2]tailored_settings!$B$2&amp;[2]source_data!C563),IF(AND([2]source_data!C563&lt;&gt;"",[2]tailored_settings!$B$15="Do not publish"),CONCATENATE([2]tailored_settings!$B$2&amp;TEXT(ROW(A559)-1,"0000")&amp;"_"&amp;TEXT(F559,"yyyy-mm")),CONCATENATE([2]tailored_settings!$B$2&amp;TEXT(ROW(A559)-1,"0000")&amp;"_"&amp;TEXT(F559,"yyyy-mm")))))</f>
        <v>360G-Longleigh-0558_2024-11</v>
      </c>
      <c r="B559" s="6" t="str">
        <f>IF([2]source_data!G563="","",IF([2]source_data!E563&lt;&gt;"",[2]source_data!E563,CONCATENATE("Grant to "&amp;G559)))</f>
        <v>Grant to Individual Recipient</v>
      </c>
      <c r="C559" s="6" t="str">
        <f>IF([2]source_data!G563="","",IF([2]source_data!F563="",_xlfn.XLOOKUP(T559,[2]tailored_settings!$B$20:$B$25,[2]tailored_settings!$A$20:$A$25,"")))</f>
        <v>Helping to alleviate financial hardship</v>
      </c>
      <c r="D559" s="7">
        <f>IF([2]source_data!G563="","",IF([2]source_data!G563="","",[2]source_data!G563))</f>
        <v>691.97</v>
      </c>
      <c r="E559" s="6" t="str">
        <f>IF([2]source_data!G563="","",[2]tailored_settings!$B$3)</f>
        <v>GBP</v>
      </c>
      <c r="F559" s="8">
        <f>IF([2]source_data!G563="","",IF([2]source_data!H563="","",[2]source_data!H563))</f>
        <v>45624</v>
      </c>
      <c r="G559" s="6" t="str">
        <f>IF([2]source_data!G563="","",[2]tailored_settings!$B$5)</f>
        <v>Individual Recipient</v>
      </c>
      <c r="H559" s="6" t="str">
        <f>IF([2]source_data!G563="","",IF(AND([2]source_data!A563&lt;&gt;"",[2]tailored_settings!$B$16="Publish"),CONCATENATE([2]tailored_settings!$B$2&amp;[2]source_data!A563),IF(AND([2]source_data!A563&lt;&gt;"",[2]tailored_settings!$B$16="Do not publish"),CONCATENATE([2]tailored_settings!$B$4&amp;TEXT(ROW(A559)-1,"0000")&amp;"_"&amp;TEXT(F559,"yyyy-mm")),CONCATENATE([2]tailored_settings!$B$4&amp;TEXT(ROW(A559)-1,"0000")&amp;"_"&amp;TEXT(F559,"yyyy-mm")))))</f>
        <v>360G-Longleigh-IND-0558_2024-11</v>
      </c>
      <c r="I559" s="6" t="str">
        <f>IF([2]source_data!G563="","",[2]tailored_settings!$B$7)</f>
        <v>Longleigh Foundation</v>
      </c>
      <c r="J559" s="6" t="str">
        <f>IF([2]source_data!G563="","",[2]tailored_settings!$B$6)</f>
        <v>GB-CHC-1169016</v>
      </c>
      <c r="K559" s="6" t="str">
        <f>IF([2]source_data!G563="","",IF([2]source_data!I563="","",VLOOKUP([2]source_data!I563,[2]codelist_mapping!A:C,3,FALSE)))</f>
        <v>GTIR060</v>
      </c>
      <c r="L559" s="6" t="str">
        <f>IF([2]source_data!G563="","",IF([2]source_data!J563="","",VLOOKUP([2]source_data!J563,[2]codelist_mapping!A:C,3,FALSE)))</f>
        <v/>
      </c>
      <c r="M559" s="6" t="str">
        <f>IF([2]source_data!G563="","",IF([2]source_data!K563="","",IF([2]source_data!M563&lt;&gt;"",CONCATENATE(VLOOKUP([2]source_data!K563,[2]codelist_mapping!F:H,3,FALSE)&amp;";"&amp;VLOOKUP([2]source_data!L563,[2]codelist_mapping!F:H,3,FALSE)&amp;";"&amp;VLOOKUP([2]source_data!M563,[2]codelist_mapping!F:H,3,FALSE)),IF([2]source_data!L563&lt;&gt;"",CONCATENATE(VLOOKUP([2]source_data!K563,[2]codelist_mapping!F:H,3,FALSE)&amp;";"&amp;VLOOKUP([2]source_data!L563,[2]codelist_mapping!F:H,3,FALSE)),IF([2]source_data!K563&lt;&gt;"",CONCATENATE(VLOOKUP([2]source_data!K563,[2]codelist_mapping!F:H,3,FALSE)))))))</f>
        <v>GTIP020</v>
      </c>
      <c r="N559" s="9" t="str">
        <f>IF([2]source_data!G563="","",IF([2]source_data!D563="","",VLOOKUP([2]source_data!D563,[2]geo_data!A:I,9,FALSE)))</f>
        <v>Cuckfield, Bolney &amp; Ansty</v>
      </c>
      <c r="O559" s="9" t="str">
        <f>IF([2]source_data!G563="","",IF([2]source_data!D563="","",VLOOKUP([2]source_data!D563,[2]geo_data!A:I,8,FALSE)))</f>
        <v>E05014718</v>
      </c>
      <c r="P559" s="9" t="str">
        <f>IF([2]source_data!G563="","",IF(LEFT(O559,3)="E05","WD",IF(LEFT(O559,3)="S13","WD",IF(LEFT(O559,3)="W05","WD",IF(LEFT(O559,3)="W06","UA",IF(LEFT(O559,3)="S12","CA",IF(LEFT(O559,3)="E06","UA",IF(LEFT(O559,3)="E07","NMD",IF(LEFT(O559,3)="E08","MD",IF(LEFT(O559,3)="E09","LONB"))))))))))</f>
        <v>WD</v>
      </c>
      <c r="Q559" s="9" t="str">
        <f>IF([2]source_data!G563="","",IF([2]source_data!D563="","",VLOOKUP([2]source_data!D563,[2]geo_data!A:I,7,FALSE)))</f>
        <v>Mid Sussex</v>
      </c>
      <c r="R559" s="9" t="str">
        <f>IF([2]source_data!G563="","",IF([2]source_data!D563="","",VLOOKUP([2]source_data!D563,[2]geo_data!A:I,6,FALSE)))</f>
        <v>E07000228</v>
      </c>
      <c r="S559" s="9" t="str">
        <f>IF([2]source_data!G563="","",IF(LEFT(R559,3)="E05","WD",IF(LEFT(R559,3)="S13","WD",IF(LEFT(R559,3)="W05","WD",IF(LEFT(R559,3)="W06","UA",IF(LEFT(R559,3)="S12","CA",IF(LEFT(R559,3)="E06","UA",IF(LEFT(R559,3)="E07","NMD",IF(LEFT(R559,3)="E08","MD",IF(LEFT(R559,3)="E09","LONB"))))))))))</f>
        <v>NMD</v>
      </c>
      <c r="T559" s="6" t="str">
        <f>IF([2]source_data!G563="","",IF([2]source_data!N563="","",[2]source_data!N563))</f>
        <v>Hardship Grant</v>
      </c>
      <c r="U559" s="10">
        <f>IF([2]source_data!G563="","",[2]tailored_settings!$B$8)</f>
        <v>45789</v>
      </c>
      <c r="V559" s="6" t="str">
        <f>IF([2]source_data!G563="","",[2]tailored_settings!$B$9)</f>
        <v>http://www.longleigh.org/</v>
      </c>
      <c r="W559" s="8">
        <f>IF([2]source_data!G563="","",IF([2]source_data!O563="","",[2]source_data!O563))</f>
        <v>45624</v>
      </c>
      <c r="X559" s="12">
        <f>IF([2]source_data!G563="","",IF([2]source_data!P563="","",[2]source_data!P563))</f>
        <v>45700</v>
      </c>
      <c r="Y559" s="13">
        <f>IF([2]source_data!G563="","",IF([2]source_data!Q563="","",[2]source_data!Q563))</f>
        <v>3</v>
      </c>
      <c r="Z559" s="11" t="str">
        <f>IF([2]source_data!G563="","",IF([2]source_data!I563="","",[2]tailored_settings!$B$10))</f>
        <v>Primary grant reason</v>
      </c>
      <c r="AA559" s="11" t="str">
        <f>IF([2]source_data!G563="","",IF([2]source_data!I563="","",[2]source_data!I563))</f>
        <v>4. Customer/family fleeing from a violent or abusive relationship</v>
      </c>
      <c r="AB559" s="11" t="str">
        <f>IF([2]source_data!G563="","",IF([2]source_data!J563="","",[2]tailored_settings!$B$11))</f>
        <v/>
      </c>
      <c r="AC559" s="11" t="str">
        <f>IF([2]source_data!G563="","",IF([2]source_data!J563="","",[2]source_data!J563))</f>
        <v/>
      </c>
      <c r="AD559" s="11" t="str">
        <f>IF([2]source_data!G563="","",IF([2]source_data!K563="","",[2]tailored_settings!$B$12))</f>
        <v>Grant purpose</v>
      </c>
      <c r="AE559" s="11" t="str">
        <f>IF([2]source_data!G563="","",IF([2]source_data!K563="","",[2]source_data!K563))</f>
        <v>Appliances</v>
      </c>
      <c r="AF559" s="11" t="str">
        <f>IF([2]source_data!G563="","",IF([2]source_data!K563="","",[2]tailored_settings!$B$13))</f>
        <v>Grant purpose</v>
      </c>
      <c r="AG559" s="11" t="str">
        <f>IF([2]source_data!G563="","",IF([2]source_data!K563="","",[2]source_data!K563))</f>
        <v>Appliances</v>
      </c>
      <c r="AH559" s="11" t="str">
        <f>IF([2]source_data!G563="","",IF([2]source_data!M563="","",[2]tailored_settings!$B$14))</f>
        <v/>
      </c>
      <c r="AI559" s="11" t="str">
        <f>IF([2]source_data!G563="","",IF([2]source_data!M563="","",[2]source_data!M563))</f>
        <v/>
      </c>
    </row>
    <row r="560" spans="1:35" x14ac:dyDescent="0.2">
      <c r="A560" s="6" t="str">
        <f>IF([2]source_data!G564="","",IF(AND([2]source_data!C564&lt;&gt;"",[2]tailored_settings!$B$15="Publish"),CONCATENATE([2]tailored_settings!$B$2&amp;[2]source_data!C564),IF(AND([2]source_data!C564&lt;&gt;"",[2]tailored_settings!$B$15="Do not publish"),CONCATENATE([2]tailored_settings!$B$2&amp;TEXT(ROW(A560)-1,"0000")&amp;"_"&amp;TEXT(F560,"yyyy-mm")),CONCATENATE([2]tailored_settings!$B$2&amp;TEXT(ROW(A560)-1,"0000")&amp;"_"&amp;TEXT(F560,"yyyy-mm")))))</f>
        <v>360G-Longleigh-0559_2024-11</v>
      </c>
      <c r="B560" s="6" t="str">
        <f>IF([2]source_data!G564="","",IF([2]source_data!E564&lt;&gt;"",[2]source_data!E564,CONCATENATE("Grant to "&amp;G560)))</f>
        <v>Grant to Individual Recipient</v>
      </c>
      <c r="C560" s="6" t="str">
        <f>IF([2]source_data!G564="","",IF([2]source_data!F564="",_xlfn.XLOOKUP(T560,[2]tailored_settings!$B$20:$B$25,[2]tailored_settings!$A$20:$A$25,"")))</f>
        <v>Providing financial aid during a time of crisis</v>
      </c>
      <c r="D560" s="7">
        <f>IF([2]source_data!G564="","",IF([2]source_data!G564="","",[2]source_data!G564))</f>
        <v>500</v>
      </c>
      <c r="E560" s="6" t="str">
        <f>IF([2]source_data!G564="","",[2]tailored_settings!$B$3)</f>
        <v>GBP</v>
      </c>
      <c r="F560" s="8">
        <f>IF([2]source_data!G564="","",IF([2]source_data!H564="","",[2]source_data!H564))</f>
        <v>45600</v>
      </c>
      <c r="G560" s="6" t="str">
        <f>IF([2]source_data!G564="","",[2]tailored_settings!$B$5)</f>
        <v>Individual Recipient</v>
      </c>
      <c r="H560" s="6" t="str">
        <f>IF([2]source_data!G564="","",IF(AND([2]source_data!A564&lt;&gt;"",[2]tailored_settings!$B$16="Publish"),CONCATENATE([2]tailored_settings!$B$2&amp;[2]source_data!A564),IF(AND([2]source_data!A564&lt;&gt;"",[2]tailored_settings!$B$16="Do not publish"),CONCATENATE([2]tailored_settings!$B$4&amp;TEXT(ROW(A560)-1,"0000")&amp;"_"&amp;TEXT(F560,"yyyy-mm")),CONCATENATE([2]tailored_settings!$B$4&amp;TEXT(ROW(A560)-1,"0000")&amp;"_"&amp;TEXT(F560,"yyyy-mm")))))</f>
        <v>360G-Longleigh-IND-0559_2024-11</v>
      </c>
      <c r="I560" s="6" t="str">
        <f>IF([2]source_data!G564="","",[2]tailored_settings!$B$7)</f>
        <v>Longleigh Foundation</v>
      </c>
      <c r="J560" s="6" t="str">
        <f>IF([2]source_data!G564="","",[2]tailored_settings!$B$6)</f>
        <v>GB-CHC-1169016</v>
      </c>
      <c r="K560" s="6" t="str">
        <f>IF([2]source_data!G564="","",IF([2]source_data!I564="","",VLOOKUP([2]source_data!I564,[2]codelist_mapping!A:C,3,FALSE)))</f>
        <v>GTIR060</v>
      </c>
      <c r="L560" s="6" t="str">
        <f>IF([2]source_data!G564="","",IF([2]source_data!J564="","",VLOOKUP([2]source_data!J564,[2]codelist_mapping!A:C,3,FALSE)))</f>
        <v/>
      </c>
      <c r="M560" s="6" t="str">
        <f>IF([2]source_data!G564="","",IF([2]source_data!K564="","",IF([2]source_data!M564&lt;&gt;"",CONCATENATE(VLOOKUP([2]source_data!K564,[2]codelist_mapping!F:H,3,FALSE)&amp;";"&amp;VLOOKUP([2]source_data!L564,[2]codelist_mapping!F:H,3,FALSE)&amp;";"&amp;VLOOKUP([2]source_data!M564,[2]codelist_mapping!F:H,3,FALSE)),IF([2]source_data!L564&lt;&gt;"",CONCATENATE(VLOOKUP([2]source_data!K564,[2]codelist_mapping!F:H,3,FALSE)&amp;";"&amp;VLOOKUP([2]source_data!L564,[2]codelist_mapping!F:H,3,FALSE)),IF([2]source_data!K564&lt;&gt;"",CONCATENATE(VLOOKUP([2]source_data!K564,[2]codelist_mapping!F:H,3,FALSE)))))))</f>
        <v>GTIP070;GTIP080</v>
      </c>
      <c r="N560" s="9" t="str">
        <f>IF([2]source_data!G564="","",IF([2]source_data!D564="","",VLOOKUP([2]source_data!D564,[2]geo_data!A:I,9,FALSE)))</f>
        <v>West Hill &amp; North Laine</v>
      </c>
      <c r="O560" s="9" t="str">
        <f>IF([2]source_data!G564="","",IF([2]source_data!D564="","",VLOOKUP([2]source_data!D564,[2]geo_data!A:I,8,FALSE)))</f>
        <v>E05015415</v>
      </c>
      <c r="P560" s="9" t="str">
        <f>IF([2]source_data!G564="","",IF(LEFT(O560,3)="E05","WD",IF(LEFT(O560,3)="S13","WD",IF(LEFT(O560,3)="W05","WD",IF(LEFT(O560,3)="W06","UA",IF(LEFT(O560,3)="S12","CA",IF(LEFT(O560,3)="E06","UA",IF(LEFT(O560,3)="E07","NMD",IF(LEFT(O560,3)="E08","MD",IF(LEFT(O560,3)="E09","LONB"))))))))))</f>
        <v>WD</v>
      </c>
      <c r="Q560" s="9" t="str">
        <f>IF([2]source_data!G564="","",IF([2]source_data!D564="","",VLOOKUP([2]source_data!D564,[2]geo_data!A:I,7,FALSE)))</f>
        <v>Brighton and Hove</v>
      </c>
      <c r="R560" s="9" t="str">
        <f>IF([2]source_data!G564="","",IF([2]source_data!D564="","",VLOOKUP([2]source_data!D564,[2]geo_data!A:I,6,FALSE)))</f>
        <v>E06000043</v>
      </c>
      <c r="S560" s="9" t="str">
        <f>IF([2]source_data!G564="","",IF(LEFT(R560,3)="E05","WD",IF(LEFT(R560,3)="S13","WD",IF(LEFT(R560,3)="W05","WD",IF(LEFT(R560,3)="W06","UA",IF(LEFT(R560,3)="S12","CA",IF(LEFT(R560,3)="E06","UA",IF(LEFT(R560,3)="E07","NMD",IF(LEFT(R560,3)="E08","MD",IF(LEFT(R560,3)="E09","LONB"))))))))))</f>
        <v>UA</v>
      </c>
      <c r="T560" s="6" t="str">
        <f>IF([2]source_data!G564="","",IF([2]source_data!N564="","",[2]source_data!N564))</f>
        <v>Crisis Grant</v>
      </c>
      <c r="U560" s="10">
        <f>IF([2]source_data!G564="","",[2]tailored_settings!$B$8)</f>
        <v>45789</v>
      </c>
      <c r="V560" s="6" t="str">
        <f>IF([2]source_data!G564="","",[2]tailored_settings!$B$9)</f>
        <v>http://www.longleigh.org/</v>
      </c>
      <c r="W560" s="8">
        <f>IF([2]source_data!G564="","",IF([2]source_data!O564="","",[2]source_data!O564))</f>
        <v>45600</v>
      </c>
      <c r="X560" s="12">
        <f>IF([2]source_data!G564="","",IF([2]source_data!P564="","",[2]source_data!P564))</f>
        <v>45677</v>
      </c>
      <c r="Y560" s="13">
        <f>IF([2]source_data!G564="","",IF([2]source_data!Q564="","",[2]source_data!Q564))</f>
        <v>2</v>
      </c>
      <c r="Z560" s="11" t="str">
        <f>IF([2]source_data!G564="","",IF([2]source_data!I564="","",[2]tailored_settings!$B$10))</f>
        <v>Primary grant reason</v>
      </c>
      <c r="AA560" s="11" t="str">
        <f>IF([2]source_data!G564="","",IF([2]source_data!I564="","",[2]source_data!I564))</f>
        <v>4. Customer/family fleeing from a violent or abusive relationship</v>
      </c>
      <c r="AB560" s="11" t="str">
        <f>IF([2]source_data!G564="","",IF([2]source_data!J564="","",[2]tailored_settings!$B$11))</f>
        <v/>
      </c>
      <c r="AC560" s="11" t="str">
        <f>IF([2]source_data!G564="","",IF([2]source_data!J564="","",[2]source_data!J564))</f>
        <v/>
      </c>
      <c r="AD560" s="11" t="str">
        <f>IF([2]source_data!G564="","",IF([2]source_data!K564="","",[2]tailored_settings!$B$12))</f>
        <v>Grant purpose</v>
      </c>
      <c r="AE560" s="11" t="str">
        <f>IF([2]source_data!G564="","",IF([2]source_data!K564="","",[2]source_data!K564))</f>
        <v>Food Vouchers</v>
      </c>
      <c r="AF560" s="11" t="str">
        <f>IF([2]source_data!G564="","",IF([2]source_data!K564="","",[2]tailored_settings!$B$13))</f>
        <v>Grant purpose</v>
      </c>
      <c r="AG560" s="11" t="str">
        <f>IF([2]source_data!G564="","",IF([2]source_data!K564="","",[2]source_data!K564))</f>
        <v>Food Vouchers</v>
      </c>
      <c r="AH560" s="11" t="str">
        <f>IF([2]source_data!G564="","",IF([2]source_data!M564="","",[2]tailored_settings!$B$14))</f>
        <v/>
      </c>
      <c r="AI560" s="11" t="str">
        <f>IF([2]source_data!G564="","",IF([2]source_data!M564="","",[2]source_data!M564))</f>
        <v/>
      </c>
    </row>
    <row r="561" spans="1:35" x14ac:dyDescent="0.2">
      <c r="A561" s="6" t="str">
        <f>IF([2]source_data!G565="","",IF(AND([2]source_data!C565&lt;&gt;"",[2]tailored_settings!$B$15="Publish"),CONCATENATE([2]tailored_settings!$B$2&amp;[2]source_data!C565),IF(AND([2]source_data!C565&lt;&gt;"",[2]tailored_settings!$B$15="Do not publish"),CONCATENATE([2]tailored_settings!$B$2&amp;TEXT(ROW(A561)-1,"0000")&amp;"_"&amp;TEXT(F561,"yyyy-mm")),CONCATENATE([2]tailored_settings!$B$2&amp;TEXT(ROW(A561)-1,"0000")&amp;"_"&amp;TEXT(F561,"yyyy-mm")))))</f>
        <v>360G-Longleigh-0560_2024-11</v>
      </c>
      <c r="B561" s="6" t="str">
        <f>IF([2]source_data!G565="","",IF([2]source_data!E565&lt;&gt;"",[2]source_data!E565,CONCATENATE("Grant to "&amp;G561)))</f>
        <v>Grant to Individual Recipient</v>
      </c>
      <c r="C561" s="6" t="str">
        <f>IF([2]source_data!G565="","",IF([2]source_data!F565="",_xlfn.XLOOKUP(T561,[2]tailored_settings!$B$20:$B$25,[2]tailored_settings!$A$20:$A$25,"")))</f>
        <v>Helping to alleviate financial hardship</v>
      </c>
      <c r="D561" s="7">
        <f>IF([2]source_data!G565="","",IF([2]source_data!G565="","",[2]source_data!G565))</f>
        <v>718.98</v>
      </c>
      <c r="E561" s="6" t="str">
        <f>IF([2]source_data!G565="","",[2]tailored_settings!$B$3)</f>
        <v>GBP</v>
      </c>
      <c r="F561" s="8">
        <f>IF([2]source_data!G565="","",IF([2]source_data!H565="","",[2]source_data!H565))</f>
        <v>45601</v>
      </c>
      <c r="G561" s="6" t="str">
        <f>IF([2]source_data!G565="","",[2]tailored_settings!$B$5)</f>
        <v>Individual Recipient</v>
      </c>
      <c r="H561" s="6" t="str">
        <f>IF([2]source_data!G565="","",IF(AND([2]source_data!A565&lt;&gt;"",[2]tailored_settings!$B$16="Publish"),CONCATENATE([2]tailored_settings!$B$2&amp;[2]source_data!A565),IF(AND([2]source_data!A565&lt;&gt;"",[2]tailored_settings!$B$16="Do not publish"),CONCATENATE([2]tailored_settings!$B$4&amp;TEXT(ROW(A561)-1,"0000")&amp;"_"&amp;TEXT(F561,"yyyy-mm")),CONCATENATE([2]tailored_settings!$B$4&amp;TEXT(ROW(A561)-1,"0000")&amp;"_"&amp;TEXT(F561,"yyyy-mm")))))</f>
        <v>360G-Longleigh-IND-0560_2024-11</v>
      </c>
      <c r="I561" s="6" t="str">
        <f>IF([2]source_data!G565="","",[2]tailored_settings!$B$7)</f>
        <v>Longleigh Foundation</v>
      </c>
      <c r="J561" s="6" t="str">
        <f>IF([2]source_data!G565="","",[2]tailored_settings!$B$6)</f>
        <v>GB-CHC-1169016</v>
      </c>
      <c r="K561" s="6" t="str">
        <f>IF([2]source_data!G565="","",IF([2]source_data!I565="","",VLOOKUP([2]source_data!I565,[2]codelist_mapping!A:C,3,FALSE)))</f>
        <v>GTIR040</v>
      </c>
      <c r="L561" s="6" t="str">
        <f>IF([2]source_data!G565="","",IF([2]source_data!J565="","",VLOOKUP([2]source_data!J565,[2]codelist_mapping!A:C,3,FALSE)))</f>
        <v/>
      </c>
      <c r="M561" s="6" t="str">
        <f>IF([2]source_data!G565="","",IF([2]source_data!K565="","",IF([2]source_data!M565&lt;&gt;"",CONCATENATE(VLOOKUP([2]source_data!K565,[2]codelist_mapping!F:H,3,FALSE)&amp;";"&amp;VLOOKUP([2]source_data!L565,[2]codelist_mapping!F:H,3,FALSE)&amp;";"&amp;VLOOKUP([2]source_data!M565,[2]codelist_mapping!F:H,3,FALSE)),IF([2]source_data!L565&lt;&gt;"",CONCATENATE(VLOOKUP([2]source_data!K565,[2]codelist_mapping!F:H,3,FALSE)&amp;";"&amp;VLOOKUP([2]source_data!L565,[2]codelist_mapping!F:H,3,FALSE)),IF([2]source_data!K565&lt;&gt;"",CONCATENATE(VLOOKUP([2]source_data!K565,[2]codelist_mapping!F:H,3,FALSE)))))))</f>
        <v>GTIP020;GTIP070;GTIP050</v>
      </c>
      <c r="N561" s="9" t="str">
        <f>IF([2]source_data!G565="","",IF([2]source_data!D565="","",VLOOKUP([2]source_data!D565,[2]geo_data!A:I,9,FALSE)))</f>
        <v>Weston-super-Mare Milton</v>
      </c>
      <c r="O561" s="9" t="str">
        <f>IF([2]source_data!G565="","",IF([2]source_data!D565="","",VLOOKUP([2]source_data!D565,[2]geo_data!A:I,8,FALSE)))</f>
        <v>E05010302</v>
      </c>
      <c r="P561" s="9" t="str">
        <f>IF([2]source_data!G565="","",IF(LEFT(O561,3)="E05","WD",IF(LEFT(O561,3)="S13","WD",IF(LEFT(O561,3)="W05","WD",IF(LEFT(O561,3)="W06","UA",IF(LEFT(O561,3)="S12","CA",IF(LEFT(O561,3)="E06","UA",IF(LEFT(O561,3)="E07","NMD",IF(LEFT(O561,3)="E08","MD",IF(LEFT(O561,3)="E09","LONB"))))))))))</f>
        <v>WD</v>
      </c>
      <c r="Q561" s="9" t="str">
        <f>IF([2]source_data!G565="","",IF([2]source_data!D565="","",VLOOKUP([2]source_data!D565,[2]geo_data!A:I,7,FALSE)))</f>
        <v>North Somerset</v>
      </c>
      <c r="R561" s="9" t="str">
        <f>IF([2]source_data!G565="","",IF([2]source_data!D565="","",VLOOKUP([2]source_data!D565,[2]geo_data!A:I,6,FALSE)))</f>
        <v>E06000024</v>
      </c>
      <c r="S561" s="9" t="str">
        <f>IF([2]source_data!G565="","",IF(LEFT(R561,3)="E05","WD",IF(LEFT(R561,3)="S13","WD",IF(LEFT(R561,3)="W05","WD",IF(LEFT(R561,3)="W06","UA",IF(LEFT(R561,3)="S12","CA",IF(LEFT(R561,3)="E06","UA",IF(LEFT(R561,3)="E07","NMD",IF(LEFT(R561,3)="E08","MD",IF(LEFT(R561,3)="E09","LONB"))))))))))</f>
        <v>UA</v>
      </c>
      <c r="T561" s="6" t="str">
        <f>IF([2]source_data!G565="","",IF([2]source_data!N565="","",[2]source_data!N565))</f>
        <v>Hardship Grant</v>
      </c>
      <c r="U561" s="10">
        <f>IF([2]source_data!G565="","",[2]tailored_settings!$B$8)</f>
        <v>45789</v>
      </c>
      <c r="V561" s="6" t="str">
        <f>IF([2]source_data!G565="","",[2]tailored_settings!$B$9)</f>
        <v>http://www.longleigh.org/</v>
      </c>
      <c r="W561" s="8">
        <f>IF([2]source_data!G565="","",IF([2]source_data!O565="","",[2]source_data!O565))</f>
        <v>45601</v>
      </c>
      <c r="X561" s="12">
        <f>IF([2]source_data!G565="","",IF([2]source_data!P565="","",[2]source_data!P565))</f>
        <v>45686</v>
      </c>
      <c r="Y561" s="13">
        <f>IF([2]source_data!G565="","",IF([2]source_data!Q565="","",[2]source_data!Q565))</f>
        <v>2</v>
      </c>
      <c r="Z561" s="11" t="str">
        <f>IF([2]source_data!G565="","",IF([2]source_data!I565="","",[2]tailored_settings!$B$10))</f>
        <v>Primary grant reason</v>
      </c>
      <c r="AA561" s="11" t="str">
        <f>IF([2]source_data!G565="","",IF([2]source_data!I565="","",[2]source_data!I565))</f>
        <v>2. Customer receiving medication and/or therapy for a mental health condition or substance addiction</v>
      </c>
      <c r="AB561" s="11" t="str">
        <f>IF([2]source_data!G565="","",IF([2]source_data!J565="","",[2]tailored_settings!$B$11))</f>
        <v/>
      </c>
      <c r="AC561" s="11" t="str">
        <f>IF([2]source_data!G565="","",IF([2]source_data!J565="","",[2]source_data!J565))</f>
        <v/>
      </c>
      <c r="AD561" s="11" t="str">
        <f>IF([2]source_data!G565="","",IF([2]source_data!K565="","",[2]tailored_settings!$B$12))</f>
        <v>Grant purpose</v>
      </c>
      <c r="AE561" s="11" t="str">
        <f>IF([2]source_data!G565="","",IF([2]source_data!K565="","",[2]source_data!K565))</f>
        <v>Appliances</v>
      </c>
      <c r="AF561" s="11" t="str">
        <f>IF([2]source_data!G565="","",IF([2]source_data!K565="","",[2]tailored_settings!$B$13))</f>
        <v>Grant purpose</v>
      </c>
      <c r="AG561" s="11" t="str">
        <f>IF([2]source_data!G565="","",IF([2]source_data!K565="","",[2]source_data!K565))</f>
        <v>Appliances</v>
      </c>
      <c r="AH561" s="11" t="str">
        <f>IF([2]source_data!G565="","",IF([2]source_data!M565="","",[2]tailored_settings!$B$14))</f>
        <v>Grant purpose</v>
      </c>
      <c r="AI561" s="11" t="str">
        <f>IF([2]source_data!G565="","",IF([2]source_data!M565="","",[2]source_data!M565))</f>
        <v>Utility Vouchers</v>
      </c>
    </row>
    <row r="562" spans="1:35" x14ac:dyDescent="0.2">
      <c r="A562" s="6" t="str">
        <f>IF([2]source_data!G566="","",IF(AND([2]source_data!C566&lt;&gt;"",[2]tailored_settings!$B$15="Publish"),CONCATENATE([2]tailored_settings!$B$2&amp;[2]source_data!C566),IF(AND([2]source_data!C566&lt;&gt;"",[2]tailored_settings!$B$15="Do not publish"),CONCATENATE([2]tailored_settings!$B$2&amp;TEXT(ROW(A562)-1,"0000")&amp;"_"&amp;TEXT(F562,"yyyy-mm")),CONCATENATE([2]tailored_settings!$B$2&amp;TEXT(ROW(A562)-1,"0000")&amp;"_"&amp;TEXT(F562,"yyyy-mm")))))</f>
        <v>360G-Longleigh-0561_2024-11</v>
      </c>
      <c r="B562" s="6" t="str">
        <f>IF([2]source_data!G566="","",IF([2]source_data!E566&lt;&gt;"",[2]source_data!E566,CONCATENATE("Grant to "&amp;G562)))</f>
        <v>Grant to Individual Recipient</v>
      </c>
      <c r="C562" s="6" t="str">
        <f>IF([2]source_data!G566="","",IF([2]source_data!F566="",_xlfn.XLOOKUP(T562,[2]tailored_settings!$B$20:$B$25,[2]tailored_settings!$A$20:$A$25,"")))</f>
        <v>Providing financial aid during a time of crisis</v>
      </c>
      <c r="D562" s="7">
        <f>IF([2]source_data!G566="","",IF([2]source_data!G566="","",[2]source_data!G566))</f>
        <v>500</v>
      </c>
      <c r="E562" s="6" t="str">
        <f>IF([2]source_data!G566="","",[2]tailored_settings!$B$3)</f>
        <v>GBP</v>
      </c>
      <c r="F562" s="8">
        <f>IF([2]source_data!G566="","",IF([2]source_data!H566="","",[2]source_data!H566))</f>
        <v>45600</v>
      </c>
      <c r="G562" s="6" t="str">
        <f>IF([2]source_data!G566="","",[2]tailored_settings!$B$5)</f>
        <v>Individual Recipient</v>
      </c>
      <c r="H562" s="6" t="str">
        <f>IF([2]source_data!G566="","",IF(AND([2]source_data!A566&lt;&gt;"",[2]tailored_settings!$B$16="Publish"),CONCATENATE([2]tailored_settings!$B$2&amp;[2]source_data!A566),IF(AND([2]source_data!A566&lt;&gt;"",[2]tailored_settings!$B$16="Do not publish"),CONCATENATE([2]tailored_settings!$B$4&amp;TEXT(ROW(A562)-1,"0000")&amp;"_"&amp;TEXT(F562,"yyyy-mm")),CONCATENATE([2]tailored_settings!$B$4&amp;TEXT(ROW(A562)-1,"0000")&amp;"_"&amp;TEXT(F562,"yyyy-mm")))))</f>
        <v>360G-Longleigh-IND-0561_2024-11</v>
      </c>
      <c r="I562" s="6" t="str">
        <f>IF([2]source_data!G566="","",[2]tailored_settings!$B$7)</f>
        <v>Longleigh Foundation</v>
      </c>
      <c r="J562" s="6" t="str">
        <f>IF([2]source_data!G566="","",[2]tailored_settings!$B$6)</f>
        <v>GB-CHC-1169016</v>
      </c>
      <c r="K562" s="6" t="str">
        <f>IF([2]source_data!G566="","",IF([2]source_data!I566="","",VLOOKUP([2]source_data!I566,[2]codelist_mapping!A:C,3,FALSE)))</f>
        <v>GTIR060</v>
      </c>
      <c r="L562" s="6" t="str">
        <f>IF([2]source_data!G566="","",IF([2]source_data!J566="","",VLOOKUP([2]source_data!J566,[2]codelist_mapping!A:C,3,FALSE)))</f>
        <v/>
      </c>
      <c r="M562" s="6" t="str">
        <f>IF([2]source_data!G566="","",IF([2]source_data!K566="","",IF([2]source_data!M566&lt;&gt;"",CONCATENATE(VLOOKUP([2]source_data!K566,[2]codelist_mapping!F:H,3,FALSE)&amp;";"&amp;VLOOKUP([2]source_data!L566,[2]codelist_mapping!F:H,3,FALSE)&amp;";"&amp;VLOOKUP([2]source_data!M566,[2]codelist_mapping!F:H,3,FALSE)),IF([2]source_data!L566&lt;&gt;"",CONCATENATE(VLOOKUP([2]source_data!K566,[2]codelist_mapping!F:H,3,FALSE)&amp;";"&amp;VLOOKUP([2]source_data!L566,[2]codelist_mapping!F:H,3,FALSE)),IF([2]source_data!K566&lt;&gt;"",CONCATENATE(VLOOKUP([2]source_data!K566,[2]codelist_mapping!F:H,3,FALSE)))))))</f>
        <v>GTIP070;GTIP080</v>
      </c>
      <c r="N562" s="9" t="str">
        <f>IF([2]source_data!G566="","",IF([2]source_data!D566="","",VLOOKUP([2]source_data!D566,[2]geo_data!A:I,9,FALSE)))</f>
        <v>Weobley</v>
      </c>
      <c r="O562" s="9" t="str">
        <f>IF([2]source_data!G566="","",IF([2]source_data!D566="","",VLOOKUP([2]source_data!D566,[2]geo_data!A:I,8,FALSE)))</f>
        <v>E05009487</v>
      </c>
      <c r="P562" s="9" t="str">
        <f>IF([2]source_data!G566="","",IF(LEFT(O562,3)="E05","WD",IF(LEFT(O562,3)="S13","WD",IF(LEFT(O562,3)="W05","WD",IF(LEFT(O562,3)="W06","UA",IF(LEFT(O562,3)="S12","CA",IF(LEFT(O562,3)="E06","UA",IF(LEFT(O562,3)="E07","NMD",IF(LEFT(O562,3)="E08","MD",IF(LEFT(O562,3)="E09","LONB"))))))))))</f>
        <v>WD</v>
      </c>
      <c r="Q562" s="9" t="str">
        <f>IF([2]source_data!G566="","",IF([2]source_data!D566="","",VLOOKUP([2]source_data!D566,[2]geo_data!A:I,7,FALSE)))</f>
        <v>Herefordshire, County of</v>
      </c>
      <c r="R562" s="9" t="str">
        <f>IF([2]source_data!G566="","",IF([2]source_data!D566="","",VLOOKUP([2]source_data!D566,[2]geo_data!A:I,6,FALSE)))</f>
        <v>E06000019</v>
      </c>
      <c r="S562" s="9" t="str">
        <f>IF([2]source_data!G566="","",IF(LEFT(R562,3)="E05","WD",IF(LEFT(R562,3)="S13","WD",IF(LEFT(R562,3)="W05","WD",IF(LEFT(R562,3)="W06","UA",IF(LEFT(R562,3)="S12","CA",IF(LEFT(R562,3)="E06","UA",IF(LEFT(R562,3)="E07","NMD",IF(LEFT(R562,3)="E08","MD",IF(LEFT(R562,3)="E09","LONB"))))))))))</f>
        <v>UA</v>
      </c>
      <c r="T562" s="6" t="str">
        <f>IF([2]source_data!G566="","",IF([2]source_data!N566="","",[2]source_data!N566))</f>
        <v>Crisis Grant</v>
      </c>
      <c r="U562" s="10">
        <f>IF([2]source_data!G566="","",[2]tailored_settings!$B$8)</f>
        <v>45789</v>
      </c>
      <c r="V562" s="6" t="str">
        <f>IF([2]source_data!G566="","",[2]tailored_settings!$B$9)</f>
        <v>http://www.longleigh.org/</v>
      </c>
      <c r="W562" s="8">
        <f>IF([2]source_data!G566="","",IF([2]source_data!O566="","",[2]source_data!O566))</f>
        <v>45600</v>
      </c>
      <c r="X562" s="12">
        <f>IF([2]source_data!G566="","",IF([2]source_data!P566="","",[2]source_data!P566))</f>
        <v>45677</v>
      </c>
      <c r="Y562" s="13">
        <f>IF([2]source_data!G566="","",IF([2]source_data!Q566="","",[2]source_data!Q566))</f>
        <v>2</v>
      </c>
      <c r="Z562" s="11" t="str">
        <f>IF([2]source_data!G566="","",IF([2]source_data!I566="","",[2]tailored_settings!$B$10))</f>
        <v>Primary grant reason</v>
      </c>
      <c r="AA562" s="11" t="str">
        <f>IF([2]source_data!G566="","",IF([2]source_data!I566="","",[2]source_data!I566))</f>
        <v>4. Customer/family fleeing from a violent or abusive relationship</v>
      </c>
      <c r="AB562" s="11" t="str">
        <f>IF([2]source_data!G566="","",IF([2]source_data!J566="","",[2]tailored_settings!$B$11))</f>
        <v/>
      </c>
      <c r="AC562" s="11" t="str">
        <f>IF([2]source_data!G566="","",IF([2]source_data!J566="","",[2]source_data!J566))</f>
        <v/>
      </c>
      <c r="AD562" s="11" t="str">
        <f>IF([2]source_data!G566="","",IF([2]source_data!K566="","",[2]tailored_settings!$B$12))</f>
        <v>Grant purpose</v>
      </c>
      <c r="AE562" s="11" t="str">
        <f>IF([2]source_data!G566="","",IF([2]source_data!K566="","",[2]source_data!K566))</f>
        <v>Food Vouchers</v>
      </c>
      <c r="AF562" s="11" t="str">
        <f>IF([2]source_data!G566="","",IF([2]source_data!K566="","",[2]tailored_settings!$B$13))</f>
        <v>Grant purpose</v>
      </c>
      <c r="AG562" s="11" t="str">
        <f>IF([2]source_data!G566="","",IF([2]source_data!K566="","",[2]source_data!K566))</f>
        <v>Food Vouchers</v>
      </c>
      <c r="AH562" s="11" t="str">
        <f>IF([2]source_data!G566="","",IF([2]source_data!M566="","",[2]tailored_settings!$B$14))</f>
        <v/>
      </c>
      <c r="AI562" s="11" t="str">
        <f>IF([2]source_data!G566="","",IF([2]source_data!M566="","",[2]source_data!M566))</f>
        <v/>
      </c>
    </row>
  </sheetData>
  <autoFilter ref="A1:AI562" xr:uid="{C9D0EA59-6CC6-3D41-BC5B-04D615778B8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 - December 2023</vt:lpstr>
      <vt:lpstr>January 2024 - December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Manjeev Muker</dc:creator>
  <cp:lastModifiedBy>Manjeev Muker</cp:lastModifiedBy>
  <dcterms:created xsi:type="dcterms:W3CDTF">2024-11-18T11:33:53Z</dcterms:created>
  <dcterms:modified xsi:type="dcterms:W3CDTF">2025-05-12T17:30:19Z</dcterms:modified>
</cp:coreProperties>
</file>